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ak.tomas\Desktop\"/>
    </mc:Choice>
  </mc:AlternateContent>
  <xr:revisionPtr revIDLastSave="0" documentId="8_{1508AA35-976F-46A4-B7A1-E74A13623961}" xr6:coauthVersionLast="46" xr6:coauthVersionMax="46" xr10:uidLastSave="{00000000-0000-0000-0000-000000000000}"/>
  <bookViews>
    <workbookView xWindow="670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0.01 Naklady" sheetId="12" r:id="rId4"/>
    <sheet name="101 101.01 Pol" sheetId="13" r:id="rId5"/>
    <sheet name="201 0 Pol" sheetId="14" r:id="rId6"/>
    <sheet name="201 K1 Pol" sheetId="15" r:id="rId7"/>
    <sheet name="201 K2 Pol" sheetId="16" r:id="rId8"/>
    <sheet name="201 K3 Pol" sheetId="17" r:id="rId9"/>
    <sheet name="201 K4 Pol" sheetId="18" r:id="rId10"/>
    <sheet name="201 K5 Pol" sheetId="19" r:id="rId11"/>
    <sheet name="401 191126 Pol" sheetId="20" r:id="rId12"/>
    <sheet name="402 191126 Pol" sheetId="21" r:id="rId13"/>
    <sheet name="501 501.01 Pol" sheetId="22" r:id="rId14"/>
    <sheet name="661 661.01 Pol" sheetId="23" r:id="rId15"/>
  </sheets>
  <externalReferences>
    <externalReference r:id="rId16"/>
  </externalReferences>
  <definedNames>
    <definedName name="CelkemDPHVypocet" localSheetId="1">Stavba!$H$60</definedName>
    <definedName name="CenaCelkem">Stavba!$G$29</definedName>
    <definedName name="CenaCelkemBezDPH">Stavba!$G$28</definedName>
    <definedName name="CenaCelkemVypocet" localSheetId="1">Stavba!$I$60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00.01 Naklady'!$1:$7</definedName>
    <definedName name="_xlnm.Print_Titles" localSheetId="4">'101 101.01 Pol'!$1:$7</definedName>
    <definedName name="_xlnm.Print_Titles" localSheetId="5">'201 0 Pol'!$1:$7</definedName>
    <definedName name="_xlnm.Print_Titles" localSheetId="6">'201 K1 Pol'!$1:$7</definedName>
    <definedName name="_xlnm.Print_Titles" localSheetId="7">'201 K2 Pol'!$1:$7</definedName>
    <definedName name="_xlnm.Print_Titles" localSheetId="8">'201 K3 Pol'!$1:$7</definedName>
    <definedName name="_xlnm.Print_Titles" localSheetId="9">'201 K4 Pol'!$1:$7</definedName>
    <definedName name="_xlnm.Print_Titles" localSheetId="10">'201 K5 Pol'!$1:$7</definedName>
    <definedName name="_xlnm.Print_Titles" localSheetId="11">'401 191126 Pol'!$1:$7</definedName>
    <definedName name="_xlnm.Print_Titles" localSheetId="12">'402 191126 Pol'!$1:$7</definedName>
    <definedName name="_xlnm.Print_Titles" localSheetId="13">'501 501.01 Pol'!$1:$7</definedName>
    <definedName name="_xlnm.Print_Titles" localSheetId="14">'661 661.01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00.01 Naklady'!$A$1:$X$46</definedName>
    <definedName name="_xlnm.Print_Area" localSheetId="4">'101 101.01 Pol'!$A$1:$X$367</definedName>
    <definedName name="_xlnm.Print_Area" localSheetId="5">'201 0 Pol'!$A$1:$X$49</definedName>
    <definedName name="_xlnm.Print_Area" localSheetId="6">'201 K1 Pol'!$A$1:$X$35</definedName>
    <definedName name="_xlnm.Print_Area" localSheetId="7">'201 K2 Pol'!$A$1:$X$50</definedName>
    <definedName name="_xlnm.Print_Area" localSheetId="8">'201 K3 Pol'!$A$1:$X$18</definedName>
    <definedName name="_xlnm.Print_Area" localSheetId="9">'201 K4 Pol'!$A$1:$X$22</definedName>
    <definedName name="_xlnm.Print_Area" localSheetId="10">'201 K5 Pol'!$A$1:$X$26</definedName>
    <definedName name="_xlnm.Print_Area" localSheetId="11">'401 191126 Pol'!$A$1:$X$81</definedName>
    <definedName name="_xlnm.Print_Area" localSheetId="12">'402 191126 Pol'!$A$1:$X$60</definedName>
    <definedName name="_xlnm.Print_Area" localSheetId="13">'501 501.01 Pol'!$A$1:$X$89</definedName>
    <definedName name="_xlnm.Print_Area" localSheetId="14">'661 661.01 Pol'!$A$1:$X$115</definedName>
    <definedName name="_xlnm.Print_Area" localSheetId="1">Stavba!$A$1:$J$94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Stavba!$F$60</definedName>
    <definedName name="ZakladDPHZakl">Stavba!$G$25</definedName>
    <definedName name="ZakladDPHZaklVypocet" localSheetId="1">Stavba!$G$60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3" i="1" l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F39" i="1"/>
  <c r="G109" i="23"/>
  <c r="BA106" i="23"/>
  <c r="BA97" i="23"/>
  <c r="BA88" i="23"/>
  <c r="BA71" i="23"/>
  <c r="BA40" i="23"/>
  <c r="BA33" i="23"/>
  <c r="BA29" i="23"/>
  <c r="BA25" i="23"/>
  <c r="BA16" i="23"/>
  <c r="BA13" i="23"/>
  <c r="BA10" i="23"/>
  <c r="G9" i="23"/>
  <c r="M9" i="23" s="1"/>
  <c r="I9" i="23"/>
  <c r="I8" i="23" s="1"/>
  <c r="K9" i="23"/>
  <c r="K8" i="23" s="1"/>
  <c r="O9" i="23"/>
  <c r="Q9" i="23"/>
  <c r="Q8" i="23" s="1"/>
  <c r="V9" i="23"/>
  <c r="V8" i="23" s="1"/>
  <c r="G12" i="23"/>
  <c r="I12" i="23"/>
  <c r="K12" i="23"/>
  <c r="M12" i="23"/>
  <c r="O12" i="23"/>
  <c r="Q12" i="23"/>
  <c r="V12" i="23"/>
  <c r="G15" i="23"/>
  <c r="I15" i="23"/>
  <c r="K15" i="23"/>
  <c r="M15" i="23"/>
  <c r="O15" i="23"/>
  <c r="Q15" i="23"/>
  <c r="V15" i="23"/>
  <c r="G18" i="23"/>
  <c r="M18" i="23" s="1"/>
  <c r="I18" i="23"/>
  <c r="K18" i="23"/>
  <c r="O18" i="23"/>
  <c r="O8" i="23" s="1"/>
  <c r="Q18" i="23"/>
  <c r="V18" i="23"/>
  <c r="G21" i="23"/>
  <c r="I21" i="23"/>
  <c r="K21" i="23"/>
  <c r="M21" i="23"/>
  <c r="O21" i="23"/>
  <c r="Q21" i="23"/>
  <c r="V21" i="23"/>
  <c r="G24" i="23"/>
  <c r="I24" i="23"/>
  <c r="I23" i="23" s="1"/>
  <c r="K24" i="23"/>
  <c r="M24" i="23"/>
  <c r="O24" i="23"/>
  <c r="Q24" i="23"/>
  <c r="Q23" i="23" s="1"/>
  <c r="V24" i="23"/>
  <c r="G28" i="23"/>
  <c r="G23" i="23" s="1"/>
  <c r="I28" i="23"/>
  <c r="K28" i="23"/>
  <c r="O28" i="23"/>
  <c r="O23" i="23" s="1"/>
  <c r="Q28" i="23"/>
  <c r="V28" i="23"/>
  <c r="G32" i="23"/>
  <c r="I32" i="23"/>
  <c r="K32" i="23"/>
  <c r="M32" i="23"/>
  <c r="O32" i="23"/>
  <c r="Q32" i="23"/>
  <c r="V32" i="23"/>
  <c r="G39" i="23"/>
  <c r="M39" i="23" s="1"/>
  <c r="I39" i="23"/>
  <c r="K39" i="23"/>
  <c r="K23" i="23" s="1"/>
  <c r="O39" i="23"/>
  <c r="Q39" i="23"/>
  <c r="V39" i="23"/>
  <c r="V23" i="23" s="1"/>
  <c r="G43" i="23"/>
  <c r="I43" i="23"/>
  <c r="K43" i="23"/>
  <c r="M43" i="23"/>
  <c r="O43" i="23"/>
  <c r="Q43" i="23"/>
  <c r="V43" i="23"/>
  <c r="G48" i="23"/>
  <c r="M48" i="23" s="1"/>
  <c r="I48" i="23"/>
  <c r="K48" i="23"/>
  <c r="O48" i="23"/>
  <c r="Q48" i="23"/>
  <c r="V48" i="23"/>
  <c r="G52" i="23"/>
  <c r="I52" i="23"/>
  <c r="K52" i="23"/>
  <c r="M52" i="23"/>
  <c r="O52" i="23"/>
  <c r="Q52" i="23"/>
  <c r="V52" i="23"/>
  <c r="G55" i="23"/>
  <c r="M55" i="23" s="1"/>
  <c r="I55" i="23"/>
  <c r="K55" i="23"/>
  <c r="O55" i="23"/>
  <c r="Q55" i="23"/>
  <c r="V55" i="23"/>
  <c r="I58" i="23"/>
  <c r="Q58" i="23"/>
  <c r="G59" i="23"/>
  <c r="G58" i="23" s="1"/>
  <c r="I59" i="23"/>
  <c r="K59" i="23"/>
  <c r="K58" i="23" s="1"/>
  <c r="O59" i="23"/>
  <c r="O58" i="23" s="1"/>
  <c r="Q59" i="23"/>
  <c r="V59" i="23"/>
  <c r="V58" i="23" s="1"/>
  <c r="I62" i="23"/>
  <c r="Q62" i="23"/>
  <c r="G63" i="23"/>
  <c r="M63" i="23" s="1"/>
  <c r="I63" i="23"/>
  <c r="K63" i="23"/>
  <c r="K62" i="23" s="1"/>
  <c r="O63" i="23"/>
  <c r="O62" i="23" s="1"/>
  <c r="Q63" i="23"/>
  <c r="V63" i="23"/>
  <c r="V62" i="23" s="1"/>
  <c r="G65" i="23"/>
  <c r="I65" i="23"/>
  <c r="K65" i="23"/>
  <c r="M65" i="23"/>
  <c r="O65" i="23"/>
  <c r="Q65" i="23"/>
  <c r="V65" i="23"/>
  <c r="G67" i="23"/>
  <c r="M67" i="23" s="1"/>
  <c r="I67" i="23"/>
  <c r="K67" i="23"/>
  <c r="O67" i="23"/>
  <c r="Q67" i="23"/>
  <c r="V67" i="23"/>
  <c r="G70" i="23"/>
  <c r="M70" i="23" s="1"/>
  <c r="I70" i="23"/>
  <c r="K70" i="23"/>
  <c r="K69" i="23" s="1"/>
  <c r="O70" i="23"/>
  <c r="O69" i="23" s="1"/>
  <c r="Q70" i="23"/>
  <c r="V70" i="23"/>
  <c r="V69" i="23" s="1"/>
  <c r="G73" i="23"/>
  <c r="I73" i="23"/>
  <c r="K73" i="23"/>
  <c r="M73" i="23"/>
  <c r="O73" i="23"/>
  <c r="Q73" i="23"/>
  <c r="V73" i="23"/>
  <c r="G78" i="23"/>
  <c r="M78" i="23" s="1"/>
  <c r="I78" i="23"/>
  <c r="K78" i="23"/>
  <c r="O78" i="23"/>
  <c r="Q78" i="23"/>
  <c r="V78" i="23"/>
  <c r="G80" i="23"/>
  <c r="I80" i="23"/>
  <c r="I69" i="23" s="1"/>
  <c r="K80" i="23"/>
  <c r="M80" i="23"/>
  <c r="O80" i="23"/>
  <c r="Q80" i="23"/>
  <c r="Q69" i="23" s="1"/>
  <c r="V80" i="23"/>
  <c r="K82" i="23"/>
  <c r="V82" i="23"/>
  <c r="G83" i="23"/>
  <c r="I83" i="23"/>
  <c r="I82" i="23" s="1"/>
  <c r="K83" i="23"/>
  <c r="M83" i="23"/>
  <c r="O83" i="23"/>
  <c r="Q83" i="23"/>
  <c r="Q82" i="23" s="1"/>
  <c r="V83" i="23"/>
  <c r="G87" i="23"/>
  <c r="G82" i="23" s="1"/>
  <c r="I87" i="23"/>
  <c r="K87" i="23"/>
  <c r="O87" i="23"/>
  <c r="O82" i="23" s="1"/>
  <c r="Q87" i="23"/>
  <c r="V87" i="23"/>
  <c r="I90" i="23"/>
  <c r="Q90" i="23"/>
  <c r="G91" i="23"/>
  <c r="M91" i="23" s="1"/>
  <c r="M90" i="23" s="1"/>
  <c r="I91" i="23"/>
  <c r="K91" i="23"/>
  <c r="K90" i="23" s="1"/>
  <c r="O91" i="23"/>
  <c r="O90" i="23" s="1"/>
  <c r="Q91" i="23"/>
  <c r="V91" i="23"/>
  <c r="V90" i="23" s="1"/>
  <c r="G93" i="23"/>
  <c r="I93" i="23"/>
  <c r="K93" i="23"/>
  <c r="M93" i="23"/>
  <c r="O93" i="23"/>
  <c r="Q93" i="23"/>
  <c r="V93" i="23"/>
  <c r="G95" i="23"/>
  <c r="K95" i="23"/>
  <c r="O95" i="23"/>
  <c r="V95" i="23"/>
  <c r="G96" i="23"/>
  <c r="I96" i="23"/>
  <c r="I95" i="23" s="1"/>
  <c r="K96" i="23"/>
  <c r="M96" i="23"/>
  <c r="M95" i="23" s="1"/>
  <c r="O96" i="23"/>
  <c r="Q96" i="23"/>
  <c r="Q95" i="23" s="1"/>
  <c r="V96" i="23"/>
  <c r="G99" i="23"/>
  <c r="K99" i="23"/>
  <c r="O99" i="23"/>
  <c r="V99" i="23"/>
  <c r="G100" i="23"/>
  <c r="I100" i="23"/>
  <c r="I99" i="23" s="1"/>
  <c r="K100" i="23"/>
  <c r="M100" i="23"/>
  <c r="M99" i="23" s="1"/>
  <c r="O100" i="23"/>
  <c r="Q100" i="23"/>
  <c r="Q99" i="23" s="1"/>
  <c r="V100" i="23"/>
  <c r="G104" i="23"/>
  <c r="K104" i="23"/>
  <c r="O104" i="23"/>
  <c r="V104" i="23"/>
  <c r="G105" i="23"/>
  <c r="I105" i="23"/>
  <c r="I104" i="23" s="1"/>
  <c r="K105" i="23"/>
  <c r="M105" i="23"/>
  <c r="M104" i="23" s="1"/>
  <c r="O105" i="23"/>
  <c r="Q105" i="23"/>
  <c r="Q104" i="23" s="1"/>
  <c r="V105" i="23"/>
  <c r="AE109" i="23"/>
  <c r="AF109" i="23"/>
  <c r="G83" i="22"/>
  <c r="BA81" i="22"/>
  <c r="BA79" i="22"/>
  <c r="BA77" i="22"/>
  <c r="BA75" i="22"/>
  <c r="BA72" i="22"/>
  <c r="BA66" i="22"/>
  <c r="BA26" i="22"/>
  <c r="BA17" i="22"/>
  <c r="BA15" i="22"/>
  <c r="BA13" i="22"/>
  <c r="G9" i="22"/>
  <c r="M9" i="22" s="1"/>
  <c r="I9" i="22"/>
  <c r="K9" i="22"/>
  <c r="K8" i="22" s="1"/>
  <c r="O9" i="22"/>
  <c r="Q9" i="22"/>
  <c r="V9" i="22"/>
  <c r="V8" i="22" s="1"/>
  <c r="G10" i="22"/>
  <c r="I10" i="22"/>
  <c r="K10" i="22"/>
  <c r="M10" i="22"/>
  <c r="O10" i="22"/>
  <c r="Q10" i="22"/>
  <c r="V10" i="22"/>
  <c r="G11" i="22"/>
  <c r="G8" i="22" s="1"/>
  <c r="I11" i="22"/>
  <c r="K11" i="22"/>
  <c r="O11" i="22"/>
  <c r="O8" i="22" s="1"/>
  <c r="Q11" i="22"/>
  <c r="V11" i="22"/>
  <c r="G12" i="22"/>
  <c r="M12" i="22" s="1"/>
  <c r="I12" i="22"/>
  <c r="K12" i="22"/>
  <c r="O12" i="22"/>
  <c r="Q12" i="22"/>
  <c r="Q8" i="22" s="1"/>
  <c r="V12" i="22"/>
  <c r="G14" i="22"/>
  <c r="M14" i="22" s="1"/>
  <c r="I14" i="22"/>
  <c r="K14" i="22"/>
  <c r="O14" i="22"/>
  <c r="Q14" i="22"/>
  <c r="V14" i="22"/>
  <c r="G16" i="22"/>
  <c r="I16" i="22"/>
  <c r="K16" i="22"/>
  <c r="M16" i="22"/>
  <c r="O16" i="22"/>
  <c r="Q16" i="22"/>
  <c r="V16" i="22"/>
  <c r="G18" i="22"/>
  <c r="M18" i="22" s="1"/>
  <c r="I18" i="22"/>
  <c r="K18" i="22"/>
  <c r="O18" i="22"/>
  <c r="Q18" i="22"/>
  <c r="V18" i="22"/>
  <c r="G20" i="22"/>
  <c r="M20" i="22" s="1"/>
  <c r="I20" i="22"/>
  <c r="K20" i="22"/>
  <c r="O20" i="22"/>
  <c r="Q20" i="22"/>
  <c r="V20" i="22"/>
  <c r="G21" i="22"/>
  <c r="M21" i="22" s="1"/>
  <c r="I21" i="22"/>
  <c r="K21" i="22"/>
  <c r="O21" i="22"/>
  <c r="Q21" i="22"/>
  <c r="V21" i="22"/>
  <c r="G22" i="22"/>
  <c r="I22" i="22"/>
  <c r="K22" i="22"/>
  <c r="M22" i="22"/>
  <c r="O22" i="22"/>
  <c r="Q22" i="22"/>
  <c r="V22" i="22"/>
  <c r="G25" i="22"/>
  <c r="M25" i="22" s="1"/>
  <c r="I25" i="22"/>
  <c r="K25" i="22"/>
  <c r="O25" i="22"/>
  <c r="Q25" i="22"/>
  <c r="V25" i="22"/>
  <c r="G27" i="22"/>
  <c r="M27" i="22" s="1"/>
  <c r="I27" i="22"/>
  <c r="I8" i="22" s="1"/>
  <c r="K27" i="22"/>
  <c r="O27" i="22"/>
  <c r="Q27" i="22"/>
  <c r="V27" i="22"/>
  <c r="G28" i="22"/>
  <c r="M28" i="22" s="1"/>
  <c r="I28" i="22"/>
  <c r="K28" i="22"/>
  <c r="O28" i="22"/>
  <c r="Q28" i="22"/>
  <c r="V28" i="22"/>
  <c r="K29" i="22"/>
  <c r="V29" i="22"/>
  <c r="G30" i="22"/>
  <c r="G29" i="22" s="1"/>
  <c r="I30" i="22"/>
  <c r="I29" i="22" s="1"/>
  <c r="K30" i="22"/>
  <c r="O30" i="22"/>
  <c r="O29" i="22" s="1"/>
  <c r="Q30" i="22"/>
  <c r="Q29" i="22" s="1"/>
  <c r="V30" i="22"/>
  <c r="G32" i="22"/>
  <c r="I32" i="22"/>
  <c r="O32" i="22"/>
  <c r="Q32" i="22"/>
  <c r="G33" i="22"/>
  <c r="I33" i="22"/>
  <c r="K33" i="22"/>
  <c r="K32" i="22" s="1"/>
  <c r="M33" i="22"/>
  <c r="M32" i="22" s="1"/>
  <c r="O33" i="22"/>
  <c r="Q33" i="22"/>
  <c r="V33" i="22"/>
  <c r="V32" i="22" s="1"/>
  <c r="G34" i="22"/>
  <c r="I34" i="22"/>
  <c r="K34" i="22"/>
  <c r="M34" i="22"/>
  <c r="O34" i="22"/>
  <c r="Q34" i="22"/>
  <c r="V34" i="22"/>
  <c r="G35" i="22"/>
  <c r="O35" i="22"/>
  <c r="G36" i="22"/>
  <c r="M36" i="22" s="1"/>
  <c r="M35" i="22" s="1"/>
  <c r="I36" i="22"/>
  <c r="I35" i="22" s="1"/>
  <c r="K36" i="22"/>
  <c r="K35" i="22" s="1"/>
  <c r="O36" i="22"/>
  <c r="Q36" i="22"/>
  <c r="Q35" i="22" s="1"/>
  <c r="V36" i="22"/>
  <c r="V35" i="22" s="1"/>
  <c r="G38" i="22"/>
  <c r="I38" i="22"/>
  <c r="K38" i="22"/>
  <c r="O38" i="22"/>
  <c r="Q38" i="22"/>
  <c r="V38" i="22"/>
  <c r="G39" i="22"/>
  <c r="I39" i="22"/>
  <c r="K39" i="22"/>
  <c r="M39" i="22"/>
  <c r="M38" i="22" s="1"/>
  <c r="O39" i="22"/>
  <c r="Q39" i="22"/>
  <c r="V39" i="22"/>
  <c r="G43" i="22"/>
  <c r="M43" i="22" s="1"/>
  <c r="I43" i="22"/>
  <c r="I42" i="22" s="1"/>
  <c r="K43" i="22"/>
  <c r="O43" i="22"/>
  <c r="Q43" i="22"/>
  <c r="Q42" i="22" s="1"/>
  <c r="V43" i="22"/>
  <c r="G44" i="22"/>
  <c r="M44" i="22" s="1"/>
  <c r="I44" i="22"/>
  <c r="K44" i="22"/>
  <c r="K42" i="22" s="1"/>
  <c r="O44" i="22"/>
  <c r="Q44" i="22"/>
  <c r="V44" i="22"/>
  <c r="V42" i="22" s="1"/>
  <c r="G45" i="22"/>
  <c r="I45" i="22"/>
  <c r="K45" i="22"/>
  <c r="M45" i="22"/>
  <c r="O45" i="22"/>
  <c r="Q45" i="22"/>
  <c r="V45" i="22"/>
  <c r="G46" i="22"/>
  <c r="M46" i="22" s="1"/>
  <c r="I46" i="22"/>
  <c r="K46" i="22"/>
  <c r="O46" i="22"/>
  <c r="O42" i="22" s="1"/>
  <c r="Q46" i="22"/>
  <c r="V46" i="22"/>
  <c r="G47" i="22"/>
  <c r="M47" i="22" s="1"/>
  <c r="I47" i="22"/>
  <c r="K47" i="22"/>
  <c r="O47" i="22"/>
  <c r="Q47" i="22"/>
  <c r="V47" i="22"/>
  <c r="G48" i="22"/>
  <c r="M48" i="22" s="1"/>
  <c r="I48" i="22"/>
  <c r="K48" i="22"/>
  <c r="O48" i="22"/>
  <c r="Q48" i="22"/>
  <c r="V48" i="22"/>
  <c r="G49" i="22"/>
  <c r="I49" i="22"/>
  <c r="K49" i="22"/>
  <c r="M49" i="22"/>
  <c r="O49" i="22"/>
  <c r="Q49" i="22"/>
  <c r="V49" i="22"/>
  <c r="G50" i="22"/>
  <c r="G42" i="22" s="1"/>
  <c r="I50" i="22"/>
  <c r="K50" i="22"/>
  <c r="O50" i="22"/>
  <c r="Q50" i="22"/>
  <c r="V50" i="22"/>
  <c r="G51" i="22"/>
  <c r="M51" i="22" s="1"/>
  <c r="I51" i="22"/>
  <c r="K51" i="22"/>
  <c r="O51" i="22"/>
  <c r="Q51" i="22"/>
  <c r="V51" i="22"/>
  <c r="G52" i="22"/>
  <c r="M52" i="22" s="1"/>
  <c r="I52" i="22"/>
  <c r="K52" i="22"/>
  <c r="O52" i="22"/>
  <c r="Q52" i="22"/>
  <c r="V52" i="22"/>
  <c r="G53" i="22"/>
  <c r="I53" i="22"/>
  <c r="K53" i="22"/>
  <c r="M53" i="22"/>
  <c r="O53" i="22"/>
  <c r="Q53" i="22"/>
  <c r="V53" i="22"/>
  <c r="G54" i="22"/>
  <c r="M54" i="22" s="1"/>
  <c r="I54" i="22"/>
  <c r="K54" i="22"/>
  <c r="O54" i="22"/>
  <c r="Q54" i="22"/>
  <c r="V54" i="22"/>
  <c r="G55" i="22"/>
  <c r="M55" i="22" s="1"/>
  <c r="I55" i="22"/>
  <c r="K55" i="22"/>
  <c r="O55" i="22"/>
  <c r="Q55" i="22"/>
  <c r="V55" i="22"/>
  <c r="G56" i="22"/>
  <c r="M56" i="22" s="1"/>
  <c r="I56" i="22"/>
  <c r="K56" i="22"/>
  <c r="O56" i="22"/>
  <c r="Q56" i="22"/>
  <c r="V56" i="22"/>
  <c r="G57" i="22"/>
  <c r="I57" i="22"/>
  <c r="K57" i="22"/>
  <c r="M57" i="22"/>
  <c r="O57" i="22"/>
  <c r="Q57" i="22"/>
  <c r="V57" i="22"/>
  <c r="G58" i="22"/>
  <c r="M58" i="22" s="1"/>
  <c r="I58" i="22"/>
  <c r="K58" i="22"/>
  <c r="O58" i="22"/>
  <c r="Q58" i="22"/>
  <c r="V58" i="22"/>
  <c r="G59" i="22"/>
  <c r="M59" i="22" s="1"/>
  <c r="I59" i="22"/>
  <c r="K59" i="22"/>
  <c r="O59" i="22"/>
  <c r="Q59" i="22"/>
  <c r="V59" i="22"/>
  <c r="G60" i="22"/>
  <c r="M60" i="22" s="1"/>
  <c r="I60" i="22"/>
  <c r="K60" i="22"/>
  <c r="O60" i="22"/>
  <c r="Q60" i="22"/>
  <c r="V60" i="22"/>
  <c r="G61" i="22"/>
  <c r="I61" i="22"/>
  <c r="K61" i="22"/>
  <c r="M61" i="22"/>
  <c r="O61" i="22"/>
  <c r="Q61" i="22"/>
  <c r="V61" i="22"/>
  <c r="G62" i="22"/>
  <c r="M62" i="22" s="1"/>
  <c r="I62" i="22"/>
  <c r="K62" i="22"/>
  <c r="O62" i="22"/>
  <c r="Q62" i="22"/>
  <c r="V62" i="22"/>
  <c r="G63" i="22"/>
  <c r="M63" i="22" s="1"/>
  <c r="I63" i="22"/>
  <c r="K63" i="22"/>
  <c r="O63" i="22"/>
  <c r="Q63" i="22"/>
  <c r="V63" i="22"/>
  <c r="G65" i="22"/>
  <c r="I65" i="22"/>
  <c r="I64" i="22" s="1"/>
  <c r="K65" i="22"/>
  <c r="M65" i="22"/>
  <c r="O65" i="22"/>
  <c r="Q65" i="22"/>
  <c r="Q64" i="22" s="1"/>
  <c r="V65" i="22"/>
  <c r="G67" i="22"/>
  <c r="G64" i="22" s="1"/>
  <c r="I67" i="22"/>
  <c r="K67" i="22"/>
  <c r="O67" i="22"/>
  <c r="O64" i="22" s="1"/>
  <c r="Q67" i="22"/>
  <c r="V67" i="22"/>
  <c r="G68" i="22"/>
  <c r="M68" i="22" s="1"/>
  <c r="I68" i="22"/>
  <c r="K68" i="22"/>
  <c r="O68" i="22"/>
  <c r="Q68" i="22"/>
  <c r="V68" i="22"/>
  <c r="G69" i="22"/>
  <c r="M69" i="22" s="1"/>
  <c r="I69" i="22"/>
  <c r="K69" i="22"/>
  <c r="K64" i="22" s="1"/>
  <c r="O69" i="22"/>
  <c r="Q69" i="22"/>
  <c r="V69" i="22"/>
  <c r="V64" i="22" s="1"/>
  <c r="G71" i="22"/>
  <c r="G70" i="22" s="1"/>
  <c r="I71" i="22"/>
  <c r="K71" i="22"/>
  <c r="K70" i="22" s="1"/>
  <c r="O71" i="22"/>
  <c r="O70" i="22" s="1"/>
  <c r="Q71" i="22"/>
  <c r="V71" i="22"/>
  <c r="V70" i="22" s="1"/>
  <c r="G73" i="22"/>
  <c r="M73" i="22" s="1"/>
  <c r="I73" i="22"/>
  <c r="I70" i="22" s="1"/>
  <c r="K73" i="22"/>
  <c r="O73" i="22"/>
  <c r="Q73" i="22"/>
  <c r="Q70" i="22" s="1"/>
  <c r="V73" i="22"/>
  <c r="G74" i="22"/>
  <c r="M74" i="22" s="1"/>
  <c r="I74" i="22"/>
  <c r="K74" i="22"/>
  <c r="O74" i="22"/>
  <c r="Q74" i="22"/>
  <c r="V74" i="22"/>
  <c r="G76" i="22"/>
  <c r="I76" i="22"/>
  <c r="K76" i="22"/>
  <c r="M76" i="22"/>
  <c r="O76" i="22"/>
  <c r="Q76" i="22"/>
  <c r="V76" i="22"/>
  <c r="G78" i="22"/>
  <c r="M78" i="22" s="1"/>
  <c r="I78" i="22"/>
  <c r="K78" i="22"/>
  <c r="O78" i="22"/>
  <c r="Q78" i="22"/>
  <c r="V78" i="22"/>
  <c r="G80" i="22"/>
  <c r="I80" i="22"/>
  <c r="K80" i="22"/>
  <c r="M80" i="22"/>
  <c r="O80" i="22"/>
  <c r="Q80" i="22"/>
  <c r="V80" i="22"/>
  <c r="AE83" i="22"/>
  <c r="G54" i="21"/>
  <c r="G9" i="21"/>
  <c r="M9" i="21" s="1"/>
  <c r="I9" i="21"/>
  <c r="I8" i="21" s="1"/>
  <c r="K9" i="21"/>
  <c r="K8" i="21" s="1"/>
  <c r="O9" i="21"/>
  <c r="Q9" i="21"/>
  <c r="Q8" i="21" s="1"/>
  <c r="V9" i="21"/>
  <c r="V8" i="21" s="1"/>
  <c r="G10" i="21"/>
  <c r="I10" i="21"/>
  <c r="K10" i="21"/>
  <c r="M10" i="21"/>
  <c r="O10" i="21"/>
  <c r="Q10" i="21"/>
  <c r="V10" i="21"/>
  <c r="G11" i="21"/>
  <c r="I11" i="21"/>
  <c r="K11" i="21"/>
  <c r="M11" i="21"/>
  <c r="O11" i="21"/>
  <c r="Q11" i="21"/>
  <c r="V11" i="21"/>
  <c r="G12" i="21"/>
  <c r="G8" i="21" s="1"/>
  <c r="I12" i="21"/>
  <c r="K12" i="21"/>
  <c r="O12" i="21"/>
  <c r="O8" i="21" s="1"/>
  <c r="Q12" i="21"/>
  <c r="V12" i="21"/>
  <c r="G13" i="21"/>
  <c r="M13" i="21" s="1"/>
  <c r="I13" i="21"/>
  <c r="K13" i="21"/>
  <c r="O13" i="21"/>
  <c r="Q13" i="21"/>
  <c r="V13" i="21"/>
  <c r="G14" i="21"/>
  <c r="M14" i="21" s="1"/>
  <c r="I14" i="21"/>
  <c r="K14" i="21"/>
  <c r="O14" i="21"/>
  <c r="Q14" i="21"/>
  <c r="V14" i="21"/>
  <c r="G15" i="21"/>
  <c r="I15" i="21"/>
  <c r="K15" i="21"/>
  <c r="M15" i="21"/>
  <c r="O15" i="21"/>
  <c r="Q15" i="21"/>
  <c r="V15" i="21"/>
  <c r="G16" i="21"/>
  <c r="M16" i="21" s="1"/>
  <c r="I16" i="21"/>
  <c r="K16" i="21"/>
  <c r="O16" i="21"/>
  <c r="Q16" i="21"/>
  <c r="V16" i="21"/>
  <c r="G17" i="21"/>
  <c r="I17" i="21"/>
  <c r="K17" i="21"/>
  <c r="M17" i="21"/>
  <c r="O17" i="21"/>
  <c r="Q17" i="21"/>
  <c r="V17" i="21"/>
  <c r="G18" i="21"/>
  <c r="M18" i="21" s="1"/>
  <c r="I18" i="21"/>
  <c r="K18" i="21"/>
  <c r="O18" i="21"/>
  <c r="Q18" i="21"/>
  <c r="V18" i="21"/>
  <c r="G19" i="21"/>
  <c r="I19" i="21"/>
  <c r="K19" i="21"/>
  <c r="M19" i="21"/>
  <c r="O19" i="21"/>
  <c r="Q19" i="21"/>
  <c r="V19" i="21"/>
  <c r="G21" i="21"/>
  <c r="I21" i="21"/>
  <c r="I20" i="21" s="1"/>
  <c r="K21" i="21"/>
  <c r="K20" i="21" s="1"/>
  <c r="M21" i="21"/>
  <c r="O21" i="21"/>
  <c r="Q21" i="21"/>
  <c r="Q20" i="21" s="1"/>
  <c r="V21" i="21"/>
  <c r="V20" i="21" s="1"/>
  <c r="G22" i="21"/>
  <c r="M22" i="21" s="1"/>
  <c r="I22" i="21"/>
  <c r="K22" i="21"/>
  <c r="O22" i="21"/>
  <c r="Q22" i="21"/>
  <c r="V22" i="21"/>
  <c r="G23" i="21"/>
  <c r="I23" i="21"/>
  <c r="K23" i="21"/>
  <c r="M23" i="21"/>
  <c r="O23" i="21"/>
  <c r="Q23" i="21"/>
  <c r="V23" i="21"/>
  <c r="G24" i="21"/>
  <c r="G20" i="21" s="1"/>
  <c r="I24" i="21"/>
  <c r="K24" i="21"/>
  <c r="O24" i="21"/>
  <c r="O20" i="21" s="1"/>
  <c r="Q24" i="21"/>
  <c r="V24" i="21"/>
  <c r="G25" i="21"/>
  <c r="I25" i="21"/>
  <c r="K25" i="21"/>
  <c r="M25" i="21"/>
  <c r="O25" i="21"/>
  <c r="Q25" i="21"/>
  <c r="V25" i="21"/>
  <c r="G26" i="21"/>
  <c r="M26" i="21" s="1"/>
  <c r="I26" i="21"/>
  <c r="K26" i="21"/>
  <c r="O26" i="21"/>
  <c r="Q26" i="21"/>
  <c r="V26" i="21"/>
  <c r="G27" i="21"/>
  <c r="I27" i="21"/>
  <c r="K27" i="21"/>
  <c r="M27" i="21"/>
  <c r="O27" i="21"/>
  <c r="Q27" i="21"/>
  <c r="V27" i="21"/>
  <c r="G28" i="21"/>
  <c r="M28" i="21" s="1"/>
  <c r="I28" i="21"/>
  <c r="K28" i="21"/>
  <c r="O28" i="21"/>
  <c r="Q28" i="21"/>
  <c r="V28" i="21"/>
  <c r="G29" i="21"/>
  <c r="I29" i="21"/>
  <c r="O29" i="21"/>
  <c r="Q29" i="21"/>
  <c r="G30" i="21"/>
  <c r="M30" i="21" s="1"/>
  <c r="M29" i="21" s="1"/>
  <c r="I30" i="21"/>
  <c r="K30" i="21"/>
  <c r="K29" i="21" s="1"/>
  <c r="O30" i="21"/>
  <c r="Q30" i="21"/>
  <c r="V30" i="21"/>
  <c r="V29" i="21" s="1"/>
  <c r="G32" i="21"/>
  <c r="G31" i="21" s="1"/>
  <c r="I32" i="21"/>
  <c r="I31" i="21" s="1"/>
  <c r="K32" i="21"/>
  <c r="O32" i="21"/>
  <c r="O31" i="21" s="1"/>
  <c r="Q32" i="21"/>
  <c r="Q31" i="21" s="1"/>
  <c r="V32" i="21"/>
  <c r="G33" i="21"/>
  <c r="M33" i="21" s="1"/>
  <c r="I33" i="21"/>
  <c r="K33" i="21"/>
  <c r="K31" i="21" s="1"/>
  <c r="O33" i="21"/>
  <c r="Q33" i="21"/>
  <c r="V33" i="21"/>
  <c r="V31" i="21" s="1"/>
  <c r="G34" i="21"/>
  <c r="I34" i="21"/>
  <c r="K34" i="21"/>
  <c r="M34" i="21"/>
  <c r="O34" i="21"/>
  <c r="Q34" i="21"/>
  <c r="V34" i="21"/>
  <c r="G35" i="21"/>
  <c r="I35" i="21"/>
  <c r="K35" i="21"/>
  <c r="M35" i="21"/>
  <c r="O35" i="21"/>
  <c r="Q35" i="21"/>
  <c r="V35" i="21"/>
  <c r="G36" i="21"/>
  <c r="M36" i="21" s="1"/>
  <c r="I36" i="21"/>
  <c r="K36" i="21"/>
  <c r="O36" i="21"/>
  <c r="Q36" i="21"/>
  <c r="V36" i="21"/>
  <c r="G37" i="21"/>
  <c r="M37" i="21" s="1"/>
  <c r="I37" i="21"/>
  <c r="K37" i="21"/>
  <c r="O37" i="21"/>
  <c r="Q37" i="21"/>
  <c r="V37" i="21"/>
  <c r="G38" i="21"/>
  <c r="I38" i="21"/>
  <c r="K38" i="21"/>
  <c r="M38" i="21"/>
  <c r="O38" i="21"/>
  <c r="Q38" i="21"/>
  <c r="V38" i="21"/>
  <c r="G39" i="21"/>
  <c r="I39" i="21"/>
  <c r="K39" i="21"/>
  <c r="M39" i="21"/>
  <c r="O39" i="21"/>
  <c r="Q39" i="21"/>
  <c r="V39" i="21"/>
  <c r="G40" i="21"/>
  <c r="M40" i="21" s="1"/>
  <c r="I40" i="21"/>
  <c r="K40" i="21"/>
  <c r="O40" i="21"/>
  <c r="Q40" i="21"/>
  <c r="V40" i="21"/>
  <c r="G41" i="21"/>
  <c r="M41" i="21" s="1"/>
  <c r="I41" i="21"/>
  <c r="K41" i="21"/>
  <c r="O41" i="21"/>
  <c r="Q41" i="21"/>
  <c r="V41" i="21"/>
  <c r="G42" i="21"/>
  <c r="I42" i="21"/>
  <c r="K42" i="21"/>
  <c r="M42" i="21"/>
  <c r="O42" i="21"/>
  <c r="Q42" i="21"/>
  <c r="V42" i="21"/>
  <c r="G43" i="21"/>
  <c r="I43" i="21"/>
  <c r="K43" i="21"/>
  <c r="M43" i="21"/>
  <c r="O43" i="21"/>
  <c r="Q43" i="21"/>
  <c r="V43" i="21"/>
  <c r="G44" i="21"/>
  <c r="M44" i="21" s="1"/>
  <c r="I44" i="21"/>
  <c r="K44" i="21"/>
  <c r="O44" i="21"/>
  <c r="Q44" i="21"/>
  <c r="V44" i="21"/>
  <c r="G45" i="21"/>
  <c r="M45" i="21" s="1"/>
  <c r="I45" i="21"/>
  <c r="K45" i="21"/>
  <c r="O45" i="21"/>
  <c r="Q45" i="21"/>
  <c r="V45" i="21"/>
  <c r="G46" i="21"/>
  <c r="I46" i="21"/>
  <c r="K46" i="21"/>
  <c r="M46" i="21"/>
  <c r="O46" i="21"/>
  <c r="Q46" i="21"/>
  <c r="V46" i="21"/>
  <c r="G47" i="21"/>
  <c r="I47" i="21"/>
  <c r="K47" i="21"/>
  <c r="M47" i="21"/>
  <c r="O47" i="21"/>
  <c r="Q47" i="21"/>
  <c r="V47" i="21"/>
  <c r="G48" i="21"/>
  <c r="O48" i="21"/>
  <c r="G49" i="21"/>
  <c r="M49" i="21" s="1"/>
  <c r="M48" i="21" s="1"/>
  <c r="I49" i="21"/>
  <c r="I48" i="21" s="1"/>
  <c r="K49" i="21"/>
  <c r="K48" i="21" s="1"/>
  <c r="O49" i="21"/>
  <c r="Q49" i="21"/>
  <c r="Q48" i="21" s="1"/>
  <c r="V49" i="21"/>
  <c r="V48" i="21" s="1"/>
  <c r="G50" i="21"/>
  <c r="I50" i="21"/>
  <c r="K50" i="21"/>
  <c r="M50" i="21"/>
  <c r="O50" i="21"/>
  <c r="Q50" i="21"/>
  <c r="V50" i="21"/>
  <c r="K51" i="21"/>
  <c r="V51" i="21"/>
  <c r="G52" i="21"/>
  <c r="G51" i="21" s="1"/>
  <c r="I52" i="21"/>
  <c r="I51" i="21" s="1"/>
  <c r="K52" i="21"/>
  <c r="O52" i="21"/>
  <c r="O51" i="21" s="1"/>
  <c r="Q52" i="21"/>
  <c r="Q51" i="21" s="1"/>
  <c r="V52" i="21"/>
  <c r="AE54" i="21"/>
  <c r="AF54" i="21"/>
  <c r="G75" i="20"/>
  <c r="G9" i="20"/>
  <c r="G8" i="20" s="1"/>
  <c r="I9" i="20"/>
  <c r="I8" i="20" s="1"/>
  <c r="K9" i="20"/>
  <c r="K8" i="20" s="1"/>
  <c r="O9" i="20"/>
  <c r="O8" i="20" s="1"/>
  <c r="Q9" i="20"/>
  <c r="Q8" i="20" s="1"/>
  <c r="V9" i="20"/>
  <c r="V8" i="20" s="1"/>
  <c r="G10" i="20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2" i="20"/>
  <c r="I12" i="20"/>
  <c r="K12" i="20"/>
  <c r="M12" i="20"/>
  <c r="O12" i="20"/>
  <c r="Q12" i="20"/>
  <c r="V12" i="20"/>
  <c r="G13" i="20"/>
  <c r="M13" i="20" s="1"/>
  <c r="I13" i="20"/>
  <c r="K13" i="20"/>
  <c r="O13" i="20"/>
  <c r="Q13" i="20"/>
  <c r="V13" i="20"/>
  <c r="G14" i="20"/>
  <c r="I14" i="20"/>
  <c r="K14" i="20"/>
  <c r="M14" i="20"/>
  <c r="O14" i="20"/>
  <c r="Q14" i="20"/>
  <c r="V14" i="20"/>
  <c r="G15" i="20"/>
  <c r="I15" i="20"/>
  <c r="K15" i="20"/>
  <c r="M15" i="20"/>
  <c r="O15" i="20"/>
  <c r="Q15" i="20"/>
  <c r="V15" i="20"/>
  <c r="G16" i="20"/>
  <c r="I16" i="20"/>
  <c r="K16" i="20"/>
  <c r="M16" i="20"/>
  <c r="O16" i="20"/>
  <c r="Q16" i="20"/>
  <c r="V16" i="20"/>
  <c r="G17" i="20"/>
  <c r="M17" i="20" s="1"/>
  <c r="I17" i="20"/>
  <c r="K17" i="20"/>
  <c r="O17" i="20"/>
  <c r="Q17" i="20"/>
  <c r="V17" i="20"/>
  <c r="G18" i="20"/>
  <c r="I18" i="20"/>
  <c r="K18" i="20"/>
  <c r="M18" i="20"/>
  <c r="O18" i="20"/>
  <c r="Q18" i="20"/>
  <c r="V18" i="20"/>
  <c r="G19" i="20"/>
  <c r="I19" i="20"/>
  <c r="K19" i="20"/>
  <c r="M19" i="20"/>
  <c r="O19" i="20"/>
  <c r="Q19" i="20"/>
  <c r="V19" i="20"/>
  <c r="G20" i="20"/>
  <c r="I20" i="20"/>
  <c r="K20" i="20"/>
  <c r="M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I23" i="20"/>
  <c r="K23" i="20"/>
  <c r="M23" i="20"/>
  <c r="O23" i="20"/>
  <c r="Q23" i="20"/>
  <c r="V23" i="20"/>
  <c r="G24" i="20"/>
  <c r="I24" i="20"/>
  <c r="K24" i="20"/>
  <c r="M24" i="20"/>
  <c r="O24" i="20"/>
  <c r="Q24" i="20"/>
  <c r="V24" i="20"/>
  <c r="G25" i="20"/>
  <c r="M25" i="20" s="1"/>
  <c r="I25" i="20"/>
  <c r="K25" i="20"/>
  <c r="O25" i="20"/>
  <c r="Q25" i="20"/>
  <c r="V25" i="20"/>
  <c r="G27" i="20"/>
  <c r="M27" i="20" s="1"/>
  <c r="I27" i="20"/>
  <c r="K27" i="20"/>
  <c r="K26" i="20" s="1"/>
  <c r="O27" i="20"/>
  <c r="Q27" i="20"/>
  <c r="V27" i="20"/>
  <c r="V26" i="20" s="1"/>
  <c r="G28" i="20"/>
  <c r="G26" i="20" s="1"/>
  <c r="I28" i="20"/>
  <c r="K28" i="20"/>
  <c r="M28" i="20"/>
  <c r="O28" i="20"/>
  <c r="O26" i="20" s="1"/>
  <c r="Q28" i="20"/>
  <c r="V28" i="20"/>
  <c r="G29" i="20"/>
  <c r="M29" i="20" s="1"/>
  <c r="I29" i="20"/>
  <c r="K29" i="20"/>
  <c r="O29" i="20"/>
  <c r="Q29" i="20"/>
  <c r="V29" i="20"/>
  <c r="G30" i="20"/>
  <c r="M30" i="20" s="1"/>
  <c r="I30" i="20"/>
  <c r="I26" i="20" s="1"/>
  <c r="K30" i="20"/>
  <c r="O30" i="20"/>
  <c r="Q30" i="20"/>
  <c r="Q26" i="20" s="1"/>
  <c r="V30" i="20"/>
  <c r="G31" i="20"/>
  <c r="M31" i="20" s="1"/>
  <c r="I31" i="20"/>
  <c r="K31" i="20"/>
  <c r="O31" i="20"/>
  <c r="Q31" i="20"/>
  <c r="V31" i="20"/>
  <c r="G32" i="20"/>
  <c r="I32" i="20"/>
  <c r="K32" i="20"/>
  <c r="M32" i="20"/>
  <c r="O32" i="20"/>
  <c r="Q32" i="20"/>
  <c r="V32" i="20"/>
  <c r="G33" i="20"/>
  <c r="M33" i="20" s="1"/>
  <c r="I33" i="20"/>
  <c r="K33" i="20"/>
  <c r="O33" i="20"/>
  <c r="Q33" i="20"/>
  <c r="V33" i="20"/>
  <c r="G34" i="20"/>
  <c r="I34" i="20"/>
  <c r="K34" i="20"/>
  <c r="M34" i="20"/>
  <c r="O34" i="20"/>
  <c r="Q34" i="20"/>
  <c r="V34" i="20"/>
  <c r="G35" i="20"/>
  <c r="M35" i="20" s="1"/>
  <c r="I35" i="20"/>
  <c r="K35" i="20"/>
  <c r="O35" i="20"/>
  <c r="Q35" i="20"/>
  <c r="V35" i="20"/>
  <c r="G36" i="20"/>
  <c r="I36" i="20"/>
  <c r="K36" i="20"/>
  <c r="M36" i="20"/>
  <c r="O36" i="20"/>
  <c r="Q36" i="20"/>
  <c r="V36" i="20"/>
  <c r="G37" i="20"/>
  <c r="M37" i="20" s="1"/>
  <c r="I37" i="20"/>
  <c r="K37" i="20"/>
  <c r="O37" i="20"/>
  <c r="Q37" i="20"/>
  <c r="V37" i="20"/>
  <c r="G38" i="20"/>
  <c r="I38" i="20"/>
  <c r="K38" i="20"/>
  <c r="M38" i="20"/>
  <c r="O38" i="20"/>
  <c r="Q38" i="20"/>
  <c r="V38" i="20"/>
  <c r="G39" i="20"/>
  <c r="I39" i="20"/>
  <c r="K39" i="20"/>
  <c r="M39" i="20"/>
  <c r="O39" i="20"/>
  <c r="Q39" i="20"/>
  <c r="V39" i="20"/>
  <c r="G40" i="20"/>
  <c r="I40" i="20"/>
  <c r="K40" i="20"/>
  <c r="M40" i="20"/>
  <c r="O40" i="20"/>
  <c r="Q40" i="20"/>
  <c r="V40" i="20"/>
  <c r="G41" i="20"/>
  <c r="M41" i="20" s="1"/>
  <c r="I41" i="20"/>
  <c r="K41" i="20"/>
  <c r="O41" i="20"/>
  <c r="Q41" i="20"/>
  <c r="V41" i="20"/>
  <c r="G42" i="20"/>
  <c r="I42" i="20"/>
  <c r="O42" i="20"/>
  <c r="Q42" i="20"/>
  <c r="G43" i="20"/>
  <c r="M43" i="20" s="1"/>
  <c r="M42" i="20" s="1"/>
  <c r="I43" i="20"/>
  <c r="K43" i="20"/>
  <c r="K42" i="20" s="1"/>
  <c r="O43" i="20"/>
  <c r="Q43" i="20"/>
  <c r="V43" i="20"/>
  <c r="V42" i="20" s="1"/>
  <c r="G45" i="20"/>
  <c r="G44" i="20" s="1"/>
  <c r="I45" i="20"/>
  <c r="I44" i="20" s="1"/>
  <c r="K45" i="20"/>
  <c r="O45" i="20"/>
  <c r="O44" i="20" s="1"/>
  <c r="Q45" i="20"/>
  <c r="Q44" i="20" s="1"/>
  <c r="V45" i="20"/>
  <c r="G46" i="20"/>
  <c r="M46" i="20" s="1"/>
  <c r="I46" i="20"/>
  <c r="K46" i="20"/>
  <c r="K44" i="20" s="1"/>
  <c r="O46" i="20"/>
  <c r="Q46" i="20"/>
  <c r="V46" i="20"/>
  <c r="V44" i="20" s="1"/>
  <c r="G47" i="20"/>
  <c r="I47" i="20"/>
  <c r="K47" i="20"/>
  <c r="M47" i="20"/>
  <c r="O47" i="20"/>
  <c r="Q47" i="20"/>
  <c r="V47" i="20"/>
  <c r="G48" i="20"/>
  <c r="I48" i="20"/>
  <c r="K48" i="20"/>
  <c r="M48" i="20"/>
  <c r="O48" i="20"/>
  <c r="Q48" i="20"/>
  <c r="V48" i="20"/>
  <c r="G49" i="20"/>
  <c r="M49" i="20" s="1"/>
  <c r="I49" i="20"/>
  <c r="K49" i="20"/>
  <c r="O49" i="20"/>
  <c r="Q49" i="20"/>
  <c r="V49" i="20"/>
  <c r="G50" i="20"/>
  <c r="M50" i="20" s="1"/>
  <c r="I50" i="20"/>
  <c r="K50" i="20"/>
  <c r="O50" i="20"/>
  <c r="Q50" i="20"/>
  <c r="V50" i="20"/>
  <c r="G51" i="20"/>
  <c r="I51" i="20"/>
  <c r="K51" i="20"/>
  <c r="M51" i="20"/>
  <c r="O51" i="20"/>
  <c r="Q51" i="20"/>
  <c r="V51" i="20"/>
  <c r="G52" i="20"/>
  <c r="I52" i="20"/>
  <c r="K52" i="20"/>
  <c r="M52" i="20"/>
  <c r="O52" i="20"/>
  <c r="Q52" i="20"/>
  <c r="V52" i="20"/>
  <c r="G53" i="20"/>
  <c r="M53" i="20" s="1"/>
  <c r="I53" i="20"/>
  <c r="K53" i="20"/>
  <c r="O53" i="20"/>
  <c r="Q53" i="20"/>
  <c r="V53" i="20"/>
  <c r="G54" i="20"/>
  <c r="M54" i="20" s="1"/>
  <c r="I54" i="20"/>
  <c r="K54" i="20"/>
  <c r="O54" i="20"/>
  <c r="Q54" i="20"/>
  <c r="V54" i="20"/>
  <c r="G55" i="20"/>
  <c r="I55" i="20"/>
  <c r="K55" i="20"/>
  <c r="M55" i="20"/>
  <c r="O55" i="20"/>
  <c r="Q55" i="20"/>
  <c r="V55" i="20"/>
  <c r="G56" i="20"/>
  <c r="I56" i="20"/>
  <c r="K56" i="20"/>
  <c r="M56" i="20"/>
  <c r="O56" i="20"/>
  <c r="Q56" i="20"/>
  <c r="V56" i="20"/>
  <c r="G57" i="20"/>
  <c r="M57" i="20" s="1"/>
  <c r="I57" i="20"/>
  <c r="K57" i="20"/>
  <c r="O57" i="20"/>
  <c r="Q57" i="20"/>
  <c r="V57" i="20"/>
  <c r="G58" i="20"/>
  <c r="M58" i="20" s="1"/>
  <c r="I58" i="20"/>
  <c r="K58" i="20"/>
  <c r="O58" i="20"/>
  <c r="Q58" i="20"/>
  <c r="V58" i="20"/>
  <c r="G59" i="20"/>
  <c r="I59" i="20"/>
  <c r="K59" i="20"/>
  <c r="M59" i="20"/>
  <c r="O59" i="20"/>
  <c r="Q59" i="20"/>
  <c r="V59" i="20"/>
  <c r="G60" i="20"/>
  <c r="I60" i="20"/>
  <c r="K60" i="20"/>
  <c r="M60" i="20"/>
  <c r="O60" i="20"/>
  <c r="Q60" i="20"/>
  <c r="V60" i="20"/>
  <c r="G61" i="20"/>
  <c r="M61" i="20" s="1"/>
  <c r="I61" i="20"/>
  <c r="K61" i="20"/>
  <c r="O61" i="20"/>
  <c r="Q61" i="20"/>
  <c r="V61" i="20"/>
  <c r="G62" i="20"/>
  <c r="M62" i="20" s="1"/>
  <c r="I62" i="20"/>
  <c r="K62" i="20"/>
  <c r="O62" i="20"/>
  <c r="Q62" i="20"/>
  <c r="V62" i="20"/>
  <c r="G63" i="20"/>
  <c r="I63" i="20"/>
  <c r="K63" i="20"/>
  <c r="M63" i="20"/>
  <c r="O63" i="20"/>
  <c r="Q63" i="20"/>
  <c r="V63" i="20"/>
  <c r="G64" i="20"/>
  <c r="I64" i="20"/>
  <c r="K64" i="20"/>
  <c r="M64" i="20"/>
  <c r="O64" i="20"/>
  <c r="Q64" i="20"/>
  <c r="V64" i="20"/>
  <c r="G65" i="20"/>
  <c r="M65" i="20" s="1"/>
  <c r="I65" i="20"/>
  <c r="K65" i="20"/>
  <c r="O65" i="20"/>
  <c r="Q65" i="20"/>
  <c r="V65" i="20"/>
  <c r="G66" i="20"/>
  <c r="M66" i="20" s="1"/>
  <c r="I66" i="20"/>
  <c r="K66" i="20"/>
  <c r="O66" i="20"/>
  <c r="Q66" i="20"/>
  <c r="V66" i="20"/>
  <c r="G67" i="20"/>
  <c r="I67" i="20"/>
  <c r="K67" i="20"/>
  <c r="M67" i="20"/>
  <c r="O67" i="20"/>
  <c r="Q67" i="20"/>
  <c r="V67" i="20"/>
  <c r="G68" i="20"/>
  <c r="I68" i="20"/>
  <c r="K68" i="20"/>
  <c r="M68" i="20"/>
  <c r="O68" i="20"/>
  <c r="Q68" i="20"/>
  <c r="V68" i="20"/>
  <c r="G69" i="20"/>
  <c r="O69" i="20"/>
  <c r="G70" i="20"/>
  <c r="M70" i="20" s="1"/>
  <c r="M69" i="20" s="1"/>
  <c r="I70" i="20"/>
  <c r="I69" i="20" s="1"/>
  <c r="K70" i="20"/>
  <c r="K69" i="20" s="1"/>
  <c r="O70" i="20"/>
  <c r="Q70" i="20"/>
  <c r="Q69" i="20" s="1"/>
  <c r="V70" i="20"/>
  <c r="V69" i="20" s="1"/>
  <c r="G71" i="20"/>
  <c r="I71" i="20"/>
  <c r="K71" i="20"/>
  <c r="M71" i="20"/>
  <c r="O71" i="20"/>
  <c r="Q71" i="20"/>
  <c r="V71" i="20"/>
  <c r="K72" i="20"/>
  <c r="V72" i="20"/>
  <c r="G73" i="20"/>
  <c r="G72" i="20" s="1"/>
  <c r="I73" i="20"/>
  <c r="I72" i="20" s="1"/>
  <c r="K73" i="20"/>
  <c r="O73" i="20"/>
  <c r="O72" i="20" s="1"/>
  <c r="Q73" i="20"/>
  <c r="Q72" i="20" s="1"/>
  <c r="V73" i="20"/>
  <c r="AE75" i="20"/>
  <c r="AF75" i="20"/>
  <c r="G20" i="19"/>
  <c r="G9" i="19"/>
  <c r="G8" i="19" s="1"/>
  <c r="I9" i="19"/>
  <c r="I8" i="19" s="1"/>
  <c r="K9" i="19"/>
  <c r="K8" i="19" s="1"/>
  <c r="O9" i="19"/>
  <c r="O8" i="19" s="1"/>
  <c r="Q9" i="19"/>
  <c r="Q8" i="19" s="1"/>
  <c r="V9" i="19"/>
  <c r="V8" i="19" s="1"/>
  <c r="G11" i="19"/>
  <c r="M11" i="19" s="1"/>
  <c r="I11" i="19"/>
  <c r="K11" i="19"/>
  <c r="O11" i="19"/>
  <c r="Q11" i="19"/>
  <c r="V11" i="19"/>
  <c r="K13" i="19"/>
  <c r="V13" i="19"/>
  <c r="G14" i="19"/>
  <c r="G13" i="19" s="1"/>
  <c r="I14" i="19"/>
  <c r="I13" i="19" s="1"/>
  <c r="K14" i="19"/>
  <c r="M14" i="19"/>
  <c r="M13" i="19" s="1"/>
  <c r="O14" i="19"/>
  <c r="O13" i="19" s="1"/>
  <c r="Q14" i="19"/>
  <c r="Q13" i="19" s="1"/>
  <c r="V14" i="19"/>
  <c r="G16" i="19"/>
  <c r="O16" i="19"/>
  <c r="G17" i="19"/>
  <c r="I17" i="19"/>
  <c r="I16" i="19" s="1"/>
  <c r="K17" i="19"/>
  <c r="K16" i="19" s="1"/>
  <c r="M17" i="19"/>
  <c r="M16" i="19" s="1"/>
  <c r="O17" i="19"/>
  <c r="Q17" i="19"/>
  <c r="Q16" i="19" s="1"/>
  <c r="V17" i="19"/>
  <c r="V16" i="19" s="1"/>
  <c r="AE20" i="19"/>
  <c r="G16" i="18"/>
  <c r="G9" i="18"/>
  <c r="G8" i="18" s="1"/>
  <c r="I9" i="18"/>
  <c r="I8" i="18" s="1"/>
  <c r="K9" i="18"/>
  <c r="O9" i="18"/>
  <c r="O8" i="18" s="1"/>
  <c r="Q9" i="18"/>
  <c r="Q8" i="18" s="1"/>
  <c r="V9" i="18"/>
  <c r="G11" i="18"/>
  <c r="M11" i="18" s="1"/>
  <c r="I11" i="18"/>
  <c r="K11" i="18"/>
  <c r="O11" i="18"/>
  <c r="Q11" i="18"/>
  <c r="V11" i="18"/>
  <c r="G13" i="18"/>
  <c r="M13" i="18" s="1"/>
  <c r="I13" i="18"/>
  <c r="K13" i="18"/>
  <c r="K8" i="18" s="1"/>
  <c r="O13" i="18"/>
  <c r="Q13" i="18"/>
  <c r="V13" i="18"/>
  <c r="V8" i="18" s="1"/>
  <c r="AE16" i="18"/>
  <c r="G12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AE12" i="17"/>
  <c r="AF12" i="17"/>
  <c r="G44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1" i="16"/>
  <c r="K11" i="16"/>
  <c r="O11" i="16"/>
  <c r="V11" i="16"/>
  <c r="G12" i="16"/>
  <c r="I12" i="16"/>
  <c r="I11" i="16" s="1"/>
  <c r="K12" i="16"/>
  <c r="M12" i="16"/>
  <c r="M11" i="16" s="1"/>
  <c r="O12" i="16"/>
  <c r="Q12" i="16"/>
  <c r="Q11" i="16" s="1"/>
  <c r="V12" i="16"/>
  <c r="G15" i="16"/>
  <c r="I15" i="16"/>
  <c r="I14" i="16" s="1"/>
  <c r="K15" i="16"/>
  <c r="M15" i="16"/>
  <c r="O15" i="16"/>
  <c r="Q15" i="16"/>
  <c r="Q14" i="16" s="1"/>
  <c r="V15" i="16"/>
  <c r="G18" i="16"/>
  <c r="M18" i="16" s="1"/>
  <c r="I18" i="16"/>
  <c r="K18" i="16"/>
  <c r="K14" i="16" s="1"/>
  <c r="O18" i="16"/>
  <c r="Q18" i="16"/>
  <c r="V18" i="16"/>
  <c r="V14" i="16" s="1"/>
  <c r="G20" i="16"/>
  <c r="I20" i="16"/>
  <c r="K20" i="16"/>
  <c r="M20" i="16"/>
  <c r="O20" i="16"/>
  <c r="Q20" i="16"/>
  <c r="V20" i="16"/>
  <c r="G22" i="16"/>
  <c r="G14" i="16" s="1"/>
  <c r="I22" i="16"/>
  <c r="K22" i="16"/>
  <c r="O22" i="16"/>
  <c r="O14" i="16" s="1"/>
  <c r="Q22" i="16"/>
  <c r="V22" i="16"/>
  <c r="G25" i="16"/>
  <c r="I25" i="16"/>
  <c r="K25" i="16"/>
  <c r="M25" i="16"/>
  <c r="O25" i="16"/>
  <c r="Q25" i="16"/>
  <c r="V25" i="16"/>
  <c r="G28" i="16"/>
  <c r="M28" i="16" s="1"/>
  <c r="I28" i="16"/>
  <c r="K28" i="16"/>
  <c r="O28" i="16"/>
  <c r="Q28" i="16"/>
  <c r="V28" i="16"/>
  <c r="G33" i="16"/>
  <c r="G32" i="16" s="1"/>
  <c r="I33" i="16"/>
  <c r="I32" i="16" s="1"/>
  <c r="K33" i="16"/>
  <c r="K32" i="16" s="1"/>
  <c r="O33" i="16"/>
  <c r="O32" i="16" s="1"/>
  <c r="Q33" i="16"/>
  <c r="Q32" i="16" s="1"/>
  <c r="V33" i="16"/>
  <c r="V32" i="16" s="1"/>
  <c r="G35" i="16"/>
  <c r="I35" i="16"/>
  <c r="K35" i="16"/>
  <c r="M35" i="16"/>
  <c r="O35" i="16"/>
  <c r="Q35" i="16"/>
  <c r="V35" i="16"/>
  <c r="G37" i="16"/>
  <c r="K37" i="16"/>
  <c r="O37" i="16"/>
  <c r="V37" i="16"/>
  <c r="G38" i="16"/>
  <c r="I38" i="16"/>
  <c r="I37" i="16" s="1"/>
  <c r="K38" i="16"/>
  <c r="M38" i="16"/>
  <c r="M37" i="16" s="1"/>
  <c r="O38" i="16"/>
  <c r="Q38" i="16"/>
  <c r="Q37" i="16" s="1"/>
  <c r="V38" i="16"/>
  <c r="G40" i="16"/>
  <c r="K40" i="16"/>
  <c r="O40" i="16"/>
  <c r="V40" i="16"/>
  <c r="G41" i="16"/>
  <c r="I41" i="16"/>
  <c r="I40" i="16" s="1"/>
  <c r="K41" i="16"/>
  <c r="M41" i="16"/>
  <c r="M40" i="16" s="1"/>
  <c r="O41" i="16"/>
  <c r="Q41" i="16"/>
  <c r="Q40" i="16" s="1"/>
  <c r="V41" i="16"/>
  <c r="AE44" i="16"/>
  <c r="G29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G12" i="15"/>
  <c r="I12" i="15"/>
  <c r="I11" i="15" s="1"/>
  <c r="K12" i="15"/>
  <c r="M12" i="15"/>
  <c r="O12" i="15"/>
  <c r="Q12" i="15"/>
  <c r="Q11" i="15" s="1"/>
  <c r="V12" i="15"/>
  <c r="G14" i="15"/>
  <c r="G11" i="15" s="1"/>
  <c r="I14" i="15"/>
  <c r="K14" i="15"/>
  <c r="O14" i="15"/>
  <c r="O11" i="15" s="1"/>
  <c r="Q14" i="15"/>
  <c r="V14" i="15"/>
  <c r="G16" i="15"/>
  <c r="I16" i="15"/>
  <c r="K16" i="15"/>
  <c r="M16" i="15"/>
  <c r="O16" i="15"/>
  <c r="Q16" i="15"/>
  <c r="V16" i="15"/>
  <c r="G18" i="15"/>
  <c r="M18" i="15" s="1"/>
  <c r="I18" i="15"/>
  <c r="K18" i="15"/>
  <c r="K11" i="15" s="1"/>
  <c r="O18" i="15"/>
  <c r="Q18" i="15"/>
  <c r="V18" i="15"/>
  <c r="V11" i="15" s="1"/>
  <c r="G21" i="15"/>
  <c r="G20" i="15" s="1"/>
  <c r="I21" i="15"/>
  <c r="I20" i="15" s="1"/>
  <c r="K21" i="15"/>
  <c r="K20" i="15" s="1"/>
  <c r="O21" i="15"/>
  <c r="O20" i="15" s="1"/>
  <c r="Q21" i="15"/>
  <c r="Q20" i="15" s="1"/>
  <c r="V21" i="15"/>
  <c r="V20" i="15" s="1"/>
  <c r="G23" i="15"/>
  <c r="I23" i="15"/>
  <c r="K23" i="15"/>
  <c r="M23" i="15"/>
  <c r="O23" i="15"/>
  <c r="Q23" i="15"/>
  <c r="V23" i="15"/>
  <c r="G25" i="15"/>
  <c r="K25" i="15"/>
  <c r="O25" i="15"/>
  <c r="V25" i="15"/>
  <c r="G26" i="15"/>
  <c r="I26" i="15"/>
  <c r="I25" i="15" s="1"/>
  <c r="K26" i="15"/>
  <c r="M26" i="15"/>
  <c r="M25" i="15" s="1"/>
  <c r="O26" i="15"/>
  <c r="Q26" i="15"/>
  <c r="Q25" i="15" s="1"/>
  <c r="V26" i="15"/>
  <c r="AE29" i="15"/>
  <c r="AF29" i="15"/>
  <c r="G43" i="14"/>
  <c r="G9" i="14"/>
  <c r="M9" i="14" s="1"/>
  <c r="I9" i="14"/>
  <c r="K9" i="14"/>
  <c r="K8" i="14" s="1"/>
  <c r="O9" i="14"/>
  <c r="Q9" i="14"/>
  <c r="V9" i="14"/>
  <c r="V8" i="14" s="1"/>
  <c r="G11" i="14"/>
  <c r="I11" i="14"/>
  <c r="K11" i="14"/>
  <c r="M11" i="14"/>
  <c r="O11" i="14"/>
  <c r="Q11" i="14"/>
  <c r="V11" i="14"/>
  <c r="G12" i="14"/>
  <c r="G8" i="14" s="1"/>
  <c r="I12" i="14"/>
  <c r="K12" i="14"/>
  <c r="O12" i="14"/>
  <c r="O8" i="14" s="1"/>
  <c r="Q12" i="14"/>
  <c r="V12" i="14"/>
  <c r="G15" i="14"/>
  <c r="M15" i="14" s="1"/>
  <c r="I15" i="14"/>
  <c r="I8" i="14" s="1"/>
  <c r="K15" i="14"/>
  <c r="O15" i="14"/>
  <c r="Q15" i="14"/>
  <c r="Q8" i="14" s="1"/>
  <c r="V15" i="14"/>
  <c r="G16" i="14"/>
  <c r="M16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9" i="14"/>
  <c r="M19" i="14" s="1"/>
  <c r="I19" i="14"/>
  <c r="K19" i="14"/>
  <c r="O19" i="14"/>
  <c r="Q19" i="14"/>
  <c r="V19" i="14"/>
  <c r="G22" i="14"/>
  <c r="M22" i="14" s="1"/>
  <c r="I22" i="14"/>
  <c r="K22" i="14"/>
  <c r="O22" i="14"/>
  <c r="Q22" i="14"/>
  <c r="V22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6" i="14"/>
  <c r="M26" i="14" s="1"/>
  <c r="I26" i="14"/>
  <c r="K26" i="14"/>
  <c r="O26" i="14"/>
  <c r="Q26" i="14"/>
  <c r="V26" i="14"/>
  <c r="I28" i="14"/>
  <c r="Q28" i="14"/>
  <c r="G29" i="14"/>
  <c r="M29" i="14" s="1"/>
  <c r="I29" i="14"/>
  <c r="K29" i="14"/>
  <c r="K28" i="14" s="1"/>
  <c r="O29" i="14"/>
  <c r="Q29" i="14"/>
  <c r="V29" i="14"/>
  <c r="V28" i="14" s="1"/>
  <c r="G32" i="14"/>
  <c r="I32" i="14"/>
  <c r="K32" i="14"/>
  <c r="M32" i="14"/>
  <c r="O32" i="14"/>
  <c r="Q32" i="14"/>
  <c r="V32" i="14"/>
  <c r="G35" i="14"/>
  <c r="G28" i="14" s="1"/>
  <c r="I35" i="14"/>
  <c r="K35" i="14"/>
  <c r="O35" i="14"/>
  <c r="O28" i="14" s="1"/>
  <c r="Q35" i="14"/>
  <c r="V35" i="14"/>
  <c r="G37" i="14"/>
  <c r="O37" i="14"/>
  <c r="G38" i="14"/>
  <c r="M38" i="14" s="1"/>
  <c r="M37" i="14" s="1"/>
  <c r="I38" i="14"/>
  <c r="I37" i="14" s="1"/>
  <c r="K38" i="14"/>
  <c r="K37" i="14" s="1"/>
  <c r="O38" i="14"/>
  <c r="Q38" i="14"/>
  <c r="Q37" i="14" s="1"/>
  <c r="V38" i="14"/>
  <c r="V37" i="14" s="1"/>
  <c r="G40" i="14"/>
  <c r="I40" i="14"/>
  <c r="K40" i="14"/>
  <c r="M40" i="14"/>
  <c r="O40" i="14"/>
  <c r="Q40" i="14"/>
  <c r="V40" i="14"/>
  <c r="AE43" i="14"/>
  <c r="G361" i="13"/>
  <c r="BA358" i="13"/>
  <c r="BA345" i="13"/>
  <c r="BA333" i="13"/>
  <c r="BA330" i="13"/>
  <c r="BA320" i="13"/>
  <c r="BA302" i="13"/>
  <c r="BA256" i="13"/>
  <c r="BA235" i="13"/>
  <c r="BA210" i="13"/>
  <c r="BA167" i="13"/>
  <c r="BA133" i="13"/>
  <c r="BA126" i="13"/>
  <c r="BA122" i="13"/>
  <c r="BA118" i="13"/>
  <c r="BA109" i="13"/>
  <c r="BA97" i="13"/>
  <c r="BA61" i="13"/>
  <c r="BA58" i="13"/>
  <c r="BA51" i="13"/>
  <c r="BA45" i="13"/>
  <c r="BA42" i="13"/>
  <c r="BA38" i="13"/>
  <c r="BA35" i="13"/>
  <c r="BA32" i="13"/>
  <c r="BA31" i="13"/>
  <c r="BA26" i="13"/>
  <c r="BA23" i="13"/>
  <c r="BA17" i="13"/>
  <c r="BA1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K14" i="13"/>
  <c r="M14" i="13"/>
  <c r="O14" i="13"/>
  <c r="Q14" i="13"/>
  <c r="V14" i="13"/>
  <c r="G16" i="13"/>
  <c r="I16" i="13"/>
  <c r="K16" i="13"/>
  <c r="M16" i="13"/>
  <c r="O16" i="13"/>
  <c r="Q16" i="13"/>
  <c r="V16" i="13"/>
  <c r="G19" i="13"/>
  <c r="M19" i="13" s="1"/>
  <c r="I19" i="13"/>
  <c r="K19" i="13"/>
  <c r="O19" i="13"/>
  <c r="O8" i="13" s="1"/>
  <c r="Q19" i="13"/>
  <c r="V19" i="13"/>
  <c r="G22" i="13"/>
  <c r="M22" i="13" s="1"/>
  <c r="I22" i="13"/>
  <c r="K22" i="13"/>
  <c r="O22" i="13"/>
  <c r="Q22" i="13"/>
  <c r="V22" i="13"/>
  <c r="G25" i="13"/>
  <c r="I25" i="13"/>
  <c r="K25" i="13"/>
  <c r="M25" i="13"/>
  <c r="O25" i="13"/>
  <c r="Q25" i="13"/>
  <c r="V25" i="13"/>
  <c r="G30" i="13"/>
  <c r="I30" i="13"/>
  <c r="K30" i="13"/>
  <c r="M30" i="13"/>
  <c r="O30" i="13"/>
  <c r="Q30" i="13"/>
  <c r="V30" i="13"/>
  <c r="G34" i="13"/>
  <c r="M34" i="13" s="1"/>
  <c r="I34" i="13"/>
  <c r="K34" i="13"/>
  <c r="O34" i="13"/>
  <c r="Q34" i="13"/>
  <c r="V34" i="13"/>
  <c r="G37" i="13"/>
  <c r="M37" i="13" s="1"/>
  <c r="I37" i="13"/>
  <c r="K37" i="13"/>
  <c r="O37" i="13"/>
  <c r="Q37" i="13"/>
  <c r="V37" i="13"/>
  <c r="G41" i="13"/>
  <c r="I41" i="13"/>
  <c r="K41" i="13"/>
  <c r="M41" i="13"/>
  <c r="O41" i="13"/>
  <c r="Q41" i="13"/>
  <c r="V41" i="13"/>
  <c r="G44" i="13"/>
  <c r="I44" i="13"/>
  <c r="K44" i="13"/>
  <c r="M44" i="13"/>
  <c r="O44" i="13"/>
  <c r="Q44" i="13"/>
  <c r="V44" i="13"/>
  <c r="G50" i="13"/>
  <c r="M50" i="13" s="1"/>
  <c r="I50" i="13"/>
  <c r="K50" i="13"/>
  <c r="O50" i="13"/>
  <c r="Q50" i="13"/>
  <c r="V50" i="13"/>
  <c r="G53" i="13"/>
  <c r="M53" i="13" s="1"/>
  <c r="I53" i="13"/>
  <c r="K53" i="13"/>
  <c r="O53" i="13"/>
  <c r="Q53" i="13"/>
  <c r="V53" i="13"/>
  <c r="G57" i="13"/>
  <c r="I57" i="13"/>
  <c r="K57" i="13"/>
  <c r="M57" i="13"/>
  <c r="O57" i="13"/>
  <c r="Q57" i="13"/>
  <c r="V57" i="13"/>
  <c r="G60" i="13"/>
  <c r="I60" i="13"/>
  <c r="K60" i="13"/>
  <c r="M60" i="13"/>
  <c r="O60" i="13"/>
  <c r="Q60" i="13"/>
  <c r="V60" i="13"/>
  <c r="G63" i="13"/>
  <c r="M63" i="13" s="1"/>
  <c r="I63" i="13"/>
  <c r="K63" i="13"/>
  <c r="O63" i="13"/>
  <c r="Q63" i="13"/>
  <c r="V63" i="13"/>
  <c r="G65" i="13"/>
  <c r="M65" i="13" s="1"/>
  <c r="I65" i="13"/>
  <c r="K65" i="13"/>
  <c r="O65" i="13"/>
  <c r="Q65" i="13"/>
  <c r="V65" i="13"/>
  <c r="G68" i="13"/>
  <c r="I68" i="13"/>
  <c r="K68" i="13"/>
  <c r="M68" i="13"/>
  <c r="O68" i="13"/>
  <c r="Q68" i="13"/>
  <c r="V68" i="13"/>
  <c r="G71" i="13"/>
  <c r="I71" i="13"/>
  <c r="K71" i="13"/>
  <c r="M71" i="13"/>
  <c r="O71" i="13"/>
  <c r="Q71" i="13"/>
  <c r="V71" i="13"/>
  <c r="G74" i="13"/>
  <c r="M74" i="13" s="1"/>
  <c r="I74" i="13"/>
  <c r="K74" i="13"/>
  <c r="O74" i="13"/>
  <c r="Q74" i="13"/>
  <c r="V74" i="13"/>
  <c r="G79" i="13"/>
  <c r="M79" i="13" s="1"/>
  <c r="I79" i="13"/>
  <c r="K79" i="13"/>
  <c r="O79" i="13"/>
  <c r="Q79" i="13"/>
  <c r="V79" i="13"/>
  <c r="G84" i="13"/>
  <c r="I84" i="13"/>
  <c r="K84" i="13"/>
  <c r="M84" i="13"/>
  <c r="O84" i="13"/>
  <c r="Q84" i="13"/>
  <c r="V84" i="13"/>
  <c r="G87" i="13"/>
  <c r="I87" i="13"/>
  <c r="K87" i="13"/>
  <c r="M87" i="13"/>
  <c r="O87" i="13"/>
  <c r="Q87" i="13"/>
  <c r="V87" i="13"/>
  <c r="G90" i="13"/>
  <c r="M90" i="13" s="1"/>
  <c r="I90" i="13"/>
  <c r="K90" i="13"/>
  <c r="O90" i="13"/>
  <c r="Q90" i="13"/>
  <c r="V90" i="13"/>
  <c r="G93" i="13"/>
  <c r="I93" i="13"/>
  <c r="K93" i="13"/>
  <c r="M93" i="13"/>
  <c r="O93" i="13"/>
  <c r="Q93" i="13"/>
  <c r="V93" i="13"/>
  <c r="G96" i="13"/>
  <c r="I96" i="13"/>
  <c r="K96" i="13"/>
  <c r="M96" i="13"/>
  <c r="O96" i="13"/>
  <c r="Q96" i="13"/>
  <c r="V96" i="13"/>
  <c r="G107" i="13"/>
  <c r="I107" i="13"/>
  <c r="K107" i="13"/>
  <c r="M107" i="13"/>
  <c r="O107" i="13"/>
  <c r="Q107" i="13"/>
  <c r="V107" i="13"/>
  <c r="G111" i="13"/>
  <c r="M111" i="13" s="1"/>
  <c r="I111" i="13"/>
  <c r="K111" i="13"/>
  <c r="O111" i="13"/>
  <c r="Q111" i="13"/>
  <c r="V111" i="13"/>
  <c r="G114" i="13"/>
  <c r="I114" i="13"/>
  <c r="K114" i="13"/>
  <c r="M114" i="13"/>
  <c r="O114" i="13"/>
  <c r="Q114" i="13"/>
  <c r="V114" i="13"/>
  <c r="G117" i="13"/>
  <c r="I117" i="13"/>
  <c r="I116" i="13" s="1"/>
  <c r="K117" i="13"/>
  <c r="M117" i="13"/>
  <c r="O117" i="13"/>
  <c r="Q117" i="13"/>
  <c r="Q116" i="13" s="1"/>
  <c r="V117" i="13"/>
  <c r="G121" i="13"/>
  <c r="M121" i="13" s="1"/>
  <c r="I121" i="13"/>
  <c r="K121" i="13"/>
  <c r="O121" i="13"/>
  <c r="O116" i="13" s="1"/>
  <c r="Q121" i="13"/>
  <c r="V121" i="13"/>
  <c r="G125" i="13"/>
  <c r="I125" i="13"/>
  <c r="K125" i="13"/>
  <c r="M125" i="13"/>
  <c r="O125" i="13"/>
  <c r="Q125" i="13"/>
  <c r="V125" i="13"/>
  <c r="G132" i="13"/>
  <c r="M132" i="13" s="1"/>
  <c r="I132" i="13"/>
  <c r="K132" i="13"/>
  <c r="K116" i="13" s="1"/>
  <c r="O132" i="13"/>
  <c r="Q132" i="13"/>
  <c r="V132" i="13"/>
  <c r="V116" i="13" s="1"/>
  <c r="G136" i="13"/>
  <c r="I136" i="13"/>
  <c r="K136" i="13"/>
  <c r="M136" i="13"/>
  <c r="O136" i="13"/>
  <c r="Q136" i="13"/>
  <c r="V136" i="13"/>
  <c r="G141" i="13"/>
  <c r="M141" i="13" s="1"/>
  <c r="I141" i="13"/>
  <c r="K141" i="13"/>
  <c r="O141" i="13"/>
  <c r="Q141" i="13"/>
  <c r="V141" i="13"/>
  <c r="G145" i="13"/>
  <c r="I145" i="13"/>
  <c r="K145" i="13"/>
  <c r="M145" i="13"/>
  <c r="O145" i="13"/>
  <c r="Q145" i="13"/>
  <c r="V145" i="13"/>
  <c r="G148" i="13"/>
  <c r="M148" i="13" s="1"/>
  <c r="I148" i="13"/>
  <c r="K148" i="13"/>
  <c r="O148" i="13"/>
  <c r="Q148" i="13"/>
  <c r="V148" i="13"/>
  <c r="I151" i="13"/>
  <c r="Q151" i="13"/>
  <c r="G152" i="13"/>
  <c r="M152" i="13" s="1"/>
  <c r="M151" i="13" s="1"/>
  <c r="I152" i="13"/>
  <c r="K152" i="13"/>
  <c r="K151" i="13" s="1"/>
  <c r="O152" i="13"/>
  <c r="O151" i="13" s="1"/>
  <c r="Q152" i="13"/>
  <c r="V152" i="13"/>
  <c r="V151" i="13" s="1"/>
  <c r="G156" i="13"/>
  <c r="G155" i="13" s="1"/>
  <c r="I156" i="13"/>
  <c r="K156" i="13"/>
  <c r="K155" i="13" s="1"/>
  <c r="O156" i="13"/>
  <c r="O155" i="13" s="1"/>
  <c r="Q156" i="13"/>
  <c r="V156" i="13"/>
  <c r="V155" i="13" s="1"/>
  <c r="G160" i="13"/>
  <c r="I160" i="13"/>
  <c r="K160" i="13"/>
  <c r="M160" i="13"/>
  <c r="O160" i="13"/>
  <c r="Q160" i="13"/>
  <c r="V160" i="13"/>
  <c r="G163" i="13"/>
  <c r="M163" i="13" s="1"/>
  <c r="I163" i="13"/>
  <c r="K163" i="13"/>
  <c r="O163" i="13"/>
  <c r="Q163" i="13"/>
  <c r="V163" i="13"/>
  <c r="G166" i="13"/>
  <c r="I166" i="13"/>
  <c r="I155" i="13" s="1"/>
  <c r="K166" i="13"/>
  <c r="M166" i="13"/>
  <c r="O166" i="13"/>
  <c r="Q166" i="13"/>
  <c r="Q155" i="13" s="1"/>
  <c r="V166" i="13"/>
  <c r="G169" i="13"/>
  <c r="M169" i="13" s="1"/>
  <c r="I169" i="13"/>
  <c r="K169" i="13"/>
  <c r="O169" i="13"/>
  <c r="Q169" i="13"/>
  <c r="V169" i="13"/>
  <c r="G172" i="13"/>
  <c r="I172" i="13"/>
  <c r="K172" i="13"/>
  <c r="M172" i="13"/>
  <c r="O172" i="13"/>
  <c r="Q172" i="13"/>
  <c r="V172" i="13"/>
  <c r="G176" i="13"/>
  <c r="M176" i="13" s="1"/>
  <c r="I176" i="13"/>
  <c r="K176" i="13"/>
  <c r="O176" i="13"/>
  <c r="Q176" i="13"/>
  <c r="V176" i="13"/>
  <c r="G182" i="13"/>
  <c r="I182" i="13"/>
  <c r="K182" i="13"/>
  <c r="M182" i="13"/>
  <c r="O182" i="13"/>
  <c r="Q182" i="13"/>
  <c r="V182" i="13"/>
  <c r="G185" i="13"/>
  <c r="M185" i="13" s="1"/>
  <c r="I185" i="13"/>
  <c r="K185" i="13"/>
  <c r="O185" i="13"/>
  <c r="Q185" i="13"/>
  <c r="V185" i="13"/>
  <c r="G188" i="13"/>
  <c r="I188" i="13"/>
  <c r="K188" i="13"/>
  <c r="M188" i="13"/>
  <c r="O188" i="13"/>
  <c r="Q188" i="13"/>
  <c r="V188" i="13"/>
  <c r="G190" i="13"/>
  <c r="M190" i="13" s="1"/>
  <c r="I190" i="13"/>
  <c r="K190" i="13"/>
  <c r="O190" i="13"/>
  <c r="Q190" i="13"/>
  <c r="V190" i="13"/>
  <c r="G193" i="13"/>
  <c r="I193" i="13"/>
  <c r="K193" i="13"/>
  <c r="M193" i="13"/>
  <c r="O193" i="13"/>
  <c r="Q193" i="13"/>
  <c r="V193" i="13"/>
  <c r="G196" i="13"/>
  <c r="M196" i="13" s="1"/>
  <c r="I196" i="13"/>
  <c r="K196" i="13"/>
  <c r="O196" i="13"/>
  <c r="Q196" i="13"/>
  <c r="V196" i="13"/>
  <c r="G199" i="13"/>
  <c r="I199" i="13"/>
  <c r="K199" i="13"/>
  <c r="M199" i="13"/>
  <c r="O199" i="13"/>
  <c r="Q199" i="13"/>
  <c r="V199" i="13"/>
  <c r="G201" i="13"/>
  <c r="O201" i="13"/>
  <c r="G202" i="13"/>
  <c r="I202" i="13"/>
  <c r="I201" i="13" s="1"/>
  <c r="K202" i="13"/>
  <c r="K201" i="13" s="1"/>
  <c r="M202" i="13"/>
  <c r="O202" i="13"/>
  <c r="Q202" i="13"/>
  <c r="Q201" i="13" s="1"/>
  <c r="V202" i="13"/>
  <c r="V201" i="13" s="1"/>
  <c r="G205" i="13"/>
  <c r="M205" i="13" s="1"/>
  <c r="I205" i="13"/>
  <c r="K205" i="13"/>
  <c r="O205" i="13"/>
  <c r="Q205" i="13"/>
  <c r="V205" i="13"/>
  <c r="G208" i="13"/>
  <c r="I208" i="13"/>
  <c r="K208" i="13"/>
  <c r="M208" i="13"/>
  <c r="O208" i="13"/>
  <c r="Q208" i="13"/>
  <c r="V208" i="13"/>
  <c r="G213" i="13"/>
  <c r="M213" i="13" s="1"/>
  <c r="I213" i="13"/>
  <c r="I212" i="13" s="1"/>
  <c r="K213" i="13"/>
  <c r="K212" i="13" s="1"/>
  <c r="O213" i="13"/>
  <c r="Q213" i="13"/>
  <c r="Q212" i="13" s="1"/>
  <c r="V213" i="13"/>
  <c r="V212" i="13" s="1"/>
  <c r="G215" i="13"/>
  <c r="I215" i="13"/>
  <c r="K215" i="13"/>
  <c r="M215" i="13"/>
  <c r="O215" i="13"/>
  <c r="Q215" i="13"/>
  <c r="V215" i="13"/>
  <c r="G218" i="13"/>
  <c r="I218" i="13"/>
  <c r="K218" i="13"/>
  <c r="M218" i="13"/>
  <c r="O218" i="13"/>
  <c r="Q218" i="13"/>
  <c r="V218" i="13"/>
  <c r="G221" i="13"/>
  <c r="M221" i="13" s="1"/>
  <c r="I221" i="13"/>
  <c r="K221" i="13"/>
  <c r="O221" i="13"/>
  <c r="O212" i="13" s="1"/>
  <c r="Q221" i="13"/>
  <c r="V221" i="13"/>
  <c r="G224" i="13"/>
  <c r="I224" i="13"/>
  <c r="K224" i="13"/>
  <c r="M224" i="13"/>
  <c r="O224" i="13"/>
  <c r="Q224" i="13"/>
  <c r="V224" i="13"/>
  <c r="G227" i="13"/>
  <c r="I227" i="13"/>
  <c r="K227" i="13"/>
  <c r="M227" i="13"/>
  <c r="O227" i="13"/>
  <c r="Q227" i="13"/>
  <c r="V227" i="13"/>
  <c r="G229" i="13"/>
  <c r="I229" i="13"/>
  <c r="K229" i="13"/>
  <c r="M229" i="13"/>
  <c r="O229" i="13"/>
  <c r="Q229" i="13"/>
  <c r="V229" i="13"/>
  <c r="G231" i="13"/>
  <c r="M231" i="13" s="1"/>
  <c r="I231" i="13"/>
  <c r="K231" i="13"/>
  <c r="O231" i="13"/>
  <c r="Q231" i="13"/>
  <c r="V231" i="13"/>
  <c r="I233" i="13"/>
  <c r="Q233" i="13"/>
  <c r="G234" i="13"/>
  <c r="M234" i="13" s="1"/>
  <c r="I234" i="13"/>
  <c r="K234" i="13"/>
  <c r="K233" i="13" s="1"/>
  <c r="O234" i="13"/>
  <c r="Q234" i="13"/>
  <c r="V234" i="13"/>
  <c r="V233" i="13" s="1"/>
  <c r="G237" i="13"/>
  <c r="I237" i="13"/>
  <c r="K237" i="13"/>
  <c r="M237" i="13"/>
  <c r="O237" i="13"/>
  <c r="Q237" i="13"/>
  <c r="V237" i="13"/>
  <c r="G242" i="13"/>
  <c r="G233" i="13" s="1"/>
  <c r="I242" i="13"/>
  <c r="K242" i="13"/>
  <c r="O242" i="13"/>
  <c r="O233" i="13" s="1"/>
  <c r="Q242" i="13"/>
  <c r="V242" i="13"/>
  <c r="G245" i="13"/>
  <c r="M245" i="13" s="1"/>
  <c r="I245" i="13"/>
  <c r="K245" i="13"/>
  <c r="K244" i="13" s="1"/>
  <c r="O245" i="13"/>
  <c r="Q245" i="13"/>
  <c r="V245" i="13"/>
  <c r="V244" i="13" s="1"/>
  <c r="G248" i="13"/>
  <c r="I248" i="13"/>
  <c r="K248" i="13"/>
  <c r="M248" i="13"/>
  <c r="O248" i="13"/>
  <c r="Q248" i="13"/>
  <c r="V248" i="13"/>
  <c r="G251" i="13"/>
  <c r="G244" i="13" s="1"/>
  <c r="I251" i="13"/>
  <c r="K251" i="13"/>
  <c r="O251" i="13"/>
  <c r="O244" i="13" s="1"/>
  <c r="Q251" i="13"/>
  <c r="V251" i="13"/>
  <c r="G255" i="13"/>
  <c r="M255" i="13" s="1"/>
  <c r="I255" i="13"/>
  <c r="I244" i="13" s="1"/>
  <c r="K255" i="13"/>
  <c r="O255" i="13"/>
  <c r="Q255" i="13"/>
  <c r="Q244" i="13" s="1"/>
  <c r="V255" i="13"/>
  <c r="G259" i="13"/>
  <c r="M259" i="13" s="1"/>
  <c r="I259" i="13"/>
  <c r="K259" i="13"/>
  <c r="O259" i="13"/>
  <c r="Q259" i="13"/>
  <c r="V259" i="13"/>
  <c r="G263" i="13"/>
  <c r="I263" i="13"/>
  <c r="K263" i="13"/>
  <c r="M263" i="13"/>
  <c r="O263" i="13"/>
  <c r="Q263" i="13"/>
  <c r="V263" i="13"/>
  <c r="G266" i="13"/>
  <c r="M266" i="13" s="1"/>
  <c r="I266" i="13"/>
  <c r="K266" i="13"/>
  <c r="O266" i="13"/>
  <c r="Q266" i="13"/>
  <c r="V266" i="13"/>
  <c r="G268" i="13"/>
  <c r="M268" i="13" s="1"/>
  <c r="I268" i="13"/>
  <c r="K268" i="13"/>
  <c r="O268" i="13"/>
  <c r="Q268" i="13"/>
  <c r="V268" i="13"/>
  <c r="G270" i="13"/>
  <c r="M270" i="13" s="1"/>
  <c r="I270" i="13"/>
  <c r="K270" i="13"/>
  <c r="O270" i="13"/>
  <c r="Q270" i="13"/>
  <c r="V270" i="13"/>
  <c r="G272" i="13"/>
  <c r="I272" i="13"/>
  <c r="K272" i="13"/>
  <c r="M272" i="13"/>
  <c r="O272" i="13"/>
  <c r="Q272" i="13"/>
  <c r="V272" i="13"/>
  <c r="G278" i="13"/>
  <c r="M278" i="13" s="1"/>
  <c r="I278" i="13"/>
  <c r="I277" i="13" s="1"/>
  <c r="K278" i="13"/>
  <c r="K277" i="13" s="1"/>
  <c r="O278" i="13"/>
  <c r="Q278" i="13"/>
  <c r="Q277" i="13" s="1"/>
  <c r="V278" i="13"/>
  <c r="V277" i="13" s="1"/>
  <c r="G281" i="13"/>
  <c r="I281" i="13"/>
  <c r="K281" i="13"/>
  <c r="M281" i="13"/>
  <c r="O281" i="13"/>
  <c r="Q281" i="13"/>
  <c r="V281" i="13"/>
  <c r="G284" i="13"/>
  <c r="I284" i="13"/>
  <c r="K284" i="13"/>
  <c r="M284" i="13"/>
  <c r="O284" i="13"/>
  <c r="Q284" i="13"/>
  <c r="V284" i="13"/>
  <c r="G285" i="13"/>
  <c r="M285" i="13" s="1"/>
  <c r="I285" i="13"/>
  <c r="K285" i="13"/>
  <c r="O285" i="13"/>
  <c r="O277" i="13" s="1"/>
  <c r="Q285" i="13"/>
  <c r="V285" i="13"/>
  <c r="G289" i="13"/>
  <c r="M289" i="13" s="1"/>
  <c r="I289" i="13"/>
  <c r="K289" i="13"/>
  <c r="O289" i="13"/>
  <c r="Q289" i="13"/>
  <c r="V289" i="13"/>
  <c r="G292" i="13"/>
  <c r="I292" i="13"/>
  <c r="K292" i="13"/>
  <c r="M292" i="13"/>
  <c r="O292" i="13"/>
  <c r="Q292" i="13"/>
  <c r="V292" i="13"/>
  <c r="G298" i="13"/>
  <c r="I298" i="13"/>
  <c r="K298" i="13"/>
  <c r="M298" i="13"/>
  <c r="O298" i="13"/>
  <c r="Q298" i="13"/>
  <c r="V298" i="13"/>
  <c r="G301" i="13"/>
  <c r="M301" i="13" s="1"/>
  <c r="I301" i="13"/>
  <c r="K301" i="13"/>
  <c r="O301" i="13"/>
  <c r="Q301" i="13"/>
  <c r="V301" i="13"/>
  <c r="G304" i="13"/>
  <c r="M304" i="13" s="1"/>
  <c r="I304" i="13"/>
  <c r="K304" i="13"/>
  <c r="O304" i="13"/>
  <c r="Q304" i="13"/>
  <c r="V304" i="13"/>
  <c r="G305" i="13"/>
  <c r="M305" i="13" s="1"/>
  <c r="I305" i="13"/>
  <c r="K305" i="13"/>
  <c r="O305" i="13"/>
  <c r="Q305" i="13"/>
  <c r="V305" i="13"/>
  <c r="G306" i="13"/>
  <c r="I306" i="13"/>
  <c r="K306" i="13"/>
  <c r="M306" i="13"/>
  <c r="O306" i="13"/>
  <c r="Q306" i="13"/>
  <c r="V306" i="13"/>
  <c r="G307" i="13"/>
  <c r="M307" i="13" s="1"/>
  <c r="I307" i="13"/>
  <c r="K307" i="13"/>
  <c r="O307" i="13"/>
  <c r="Q307" i="13"/>
  <c r="V307" i="13"/>
  <c r="G308" i="13"/>
  <c r="M308" i="13" s="1"/>
  <c r="I308" i="13"/>
  <c r="K308" i="13"/>
  <c r="O308" i="13"/>
  <c r="Q308" i="13"/>
  <c r="V308" i="13"/>
  <c r="K311" i="13"/>
  <c r="V311" i="13"/>
  <c r="G312" i="13"/>
  <c r="I312" i="13"/>
  <c r="I311" i="13" s="1"/>
  <c r="K312" i="13"/>
  <c r="M312" i="13"/>
  <c r="O312" i="13"/>
  <c r="Q312" i="13"/>
  <c r="Q311" i="13" s="1"/>
  <c r="V312" i="13"/>
  <c r="G316" i="13"/>
  <c r="M316" i="13" s="1"/>
  <c r="I316" i="13"/>
  <c r="K316" i="13"/>
  <c r="O316" i="13"/>
  <c r="O311" i="13" s="1"/>
  <c r="Q316" i="13"/>
  <c r="V316" i="13"/>
  <c r="I318" i="13"/>
  <c r="Q318" i="13"/>
  <c r="G319" i="13"/>
  <c r="G318" i="13" s="1"/>
  <c r="I319" i="13"/>
  <c r="K319" i="13"/>
  <c r="K318" i="13" s="1"/>
  <c r="O319" i="13"/>
  <c r="O318" i="13" s="1"/>
  <c r="Q319" i="13"/>
  <c r="V319" i="13"/>
  <c r="V318" i="13" s="1"/>
  <c r="G321" i="13"/>
  <c r="I321" i="13"/>
  <c r="K321" i="13"/>
  <c r="M321" i="13"/>
  <c r="O321" i="13"/>
  <c r="Q321" i="13"/>
  <c r="V321" i="13"/>
  <c r="G323" i="13"/>
  <c r="O323" i="13"/>
  <c r="G324" i="13"/>
  <c r="M324" i="13" s="1"/>
  <c r="M323" i="13" s="1"/>
  <c r="I324" i="13"/>
  <c r="I323" i="13" s="1"/>
  <c r="K324" i="13"/>
  <c r="O324" i="13"/>
  <c r="Q324" i="13"/>
  <c r="Q323" i="13" s="1"/>
  <c r="V324" i="13"/>
  <c r="G326" i="13"/>
  <c r="M326" i="13" s="1"/>
  <c r="I326" i="13"/>
  <c r="K326" i="13"/>
  <c r="K323" i="13" s="1"/>
  <c r="O326" i="13"/>
  <c r="Q326" i="13"/>
  <c r="V326" i="13"/>
  <c r="V323" i="13" s="1"/>
  <c r="G329" i="13"/>
  <c r="M329" i="13" s="1"/>
  <c r="M328" i="13" s="1"/>
  <c r="I329" i="13"/>
  <c r="I328" i="13" s="1"/>
  <c r="K329" i="13"/>
  <c r="K328" i="13" s="1"/>
  <c r="O329" i="13"/>
  <c r="O328" i="13" s="1"/>
  <c r="Q329" i="13"/>
  <c r="Q328" i="13" s="1"/>
  <c r="V329" i="13"/>
  <c r="V328" i="13" s="1"/>
  <c r="G332" i="13"/>
  <c r="I332" i="13"/>
  <c r="K332" i="13"/>
  <c r="M332" i="13"/>
  <c r="O332" i="13"/>
  <c r="Q332" i="13"/>
  <c r="V332" i="13"/>
  <c r="K335" i="13"/>
  <c r="V335" i="13"/>
  <c r="G336" i="13"/>
  <c r="I336" i="13"/>
  <c r="I335" i="13" s="1"/>
  <c r="K336" i="13"/>
  <c r="M336" i="13"/>
  <c r="O336" i="13"/>
  <c r="Q336" i="13"/>
  <c r="Q335" i="13" s="1"/>
  <c r="V336" i="13"/>
  <c r="G340" i="13"/>
  <c r="M340" i="13" s="1"/>
  <c r="I340" i="13"/>
  <c r="K340" i="13"/>
  <c r="O340" i="13"/>
  <c r="O335" i="13" s="1"/>
  <c r="Q340" i="13"/>
  <c r="V340" i="13"/>
  <c r="I343" i="13"/>
  <c r="Q343" i="13"/>
  <c r="G344" i="13"/>
  <c r="G343" i="13" s="1"/>
  <c r="I344" i="13"/>
  <c r="K344" i="13"/>
  <c r="K343" i="13" s="1"/>
  <c r="O344" i="13"/>
  <c r="O343" i="13" s="1"/>
  <c r="Q344" i="13"/>
  <c r="V344" i="13"/>
  <c r="V343" i="13" s="1"/>
  <c r="I347" i="13"/>
  <c r="Q347" i="13"/>
  <c r="G348" i="13"/>
  <c r="M348" i="13" s="1"/>
  <c r="M347" i="13" s="1"/>
  <c r="I348" i="13"/>
  <c r="K348" i="13"/>
  <c r="K347" i="13" s="1"/>
  <c r="O348" i="13"/>
  <c r="O347" i="13" s="1"/>
  <c r="Q348" i="13"/>
  <c r="V348" i="13"/>
  <c r="V347" i="13" s="1"/>
  <c r="I351" i="13"/>
  <c r="Q351" i="13"/>
  <c r="G352" i="13"/>
  <c r="G351" i="13" s="1"/>
  <c r="I352" i="13"/>
  <c r="K352" i="13"/>
  <c r="K351" i="13" s="1"/>
  <c r="O352" i="13"/>
  <c r="O351" i="13" s="1"/>
  <c r="Q352" i="13"/>
  <c r="V352" i="13"/>
  <c r="V351" i="13" s="1"/>
  <c r="G355" i="13"/>
  <c r="I355" i="13"/>
  <c r="K355" i="13"/>
  <c r="M355" i="13"/>
  <c r="O355" i="13"/>
  <c r="Q355" i="13"/>
  <c r="V355" i="13"/>
  <c r="G357" i="13"/>
  <c r="M357" i="13" s="1"/>
  <c r="I357" i="13"/>
  <c r="K357" i="13"/>
  <c r="O357" i="13"/>
  <c r="Q357" i="13"/>
  <c r="V357" i="13"/>
  <c r="AE361" i="13"/>
  <c r="AF361" i="13"/>
  <c r="G45" i="12"/>
  <c r="BA37" i="12"/>
  <c r="BA36" i="12"/>
  <c r="BA34" i="12"/>
  <c r="BA32" i="12"/>
  <c r="BA30" i="12"/>
  <c r="BA28" i="12"/>
  <c r="BA26" i="12"/>
  <c r="BA24" i="12"/>
  <c r="BA21" i="12"/>
  <c r="BA20" i="12"/>
  <c r="BA19" i="12"/>
  <c r="BA16" i="12"/>
  <c r="BA15" i="12"/>
  <c r="BA12" i="12"/>
  <c r="BA10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7" i="12"/>
  <c r="M17" i="12" s="1"/>
  <c r="I17" i="12"/>
  <c r="K17" i="12"/>
  <c r="O17" i="12"/>
  <c r="O8" i="12" s="1"/>
  <c r="Q17" i="12"/>
  <c r="V17" i="12"/>
  <c r="G23" i="12"/>
  <c r="I23" i="12"/>
  <c r="K23" i="12"/>
  <c r="K22" i="12" s="1"/>
  <c r="M23" i="12"/>
  <c r="O23" i="12"/>
  <c r="Q23" i="12"/>
  <c r="V23" i="12"/>
  <c r="V22" i="12" s="1"/>
  <c r="G25" i="12"/>
  <c r="I25" i="12"/>
  <c r="K25" i="12"/>
  <c r="M25" i="12"/>
  <c r="O25" i="12"/>
  <c r="Q25" i="12"/>
  <c r="V25" i="12"/>
  <c r="G27" i="12"/>
  <c r="AF45" i="12" s="1"/>
  <c r="I27" i="12"/>
  <c r="K27" i="12"/>
  <c r="O27" i="12"/>
  <c r="O22" i="12" s="1"/>
  <c r="Q27" i="12"/>
  <c r="V27" i="12"/>
  <c r="G29" i="12"/>
  <c r="M29" i="12" s="1"/>
  <c r="I29" i="12"/>
  <c r="I22" i="12" s="1"/>
  <c r="K29" i="12"/>
  <c r="O29" i="12"/>
  <c r="Q29" i="12"/>
  <c r="Q22" i="12" s="1"/>
  <c r="V29" i="12"/>
  <c r="G31" i="12"/>
  <c r="I31" i="12"/>
  <c r="K31" i="12"/>
  <c r="M31" i="12"/>
  <c r="O31" i="12"/>
  <c r="Q31" i="12"/>
  <c r="V31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38" i="12"/>
  <c r="M38" i="12" s="1"/>
  <c r="I38" i="12"/>
  <c r="K38" i="12"/>
  <c r="O38" i="12"/>
  <c r="Q38" i="12"/>
  <c r="V38" i="12"/>
  <c r="G40" i="12"/>
  <c r="I40" i="12"/>
  <c r="K40" i="12"/>
  <c r="M40" i="12"/>
  <c r="O40" i="12"/>
  <c r="Q40" i="12"/>
  <c r="V40" i="12"/>
  <c r="G42" i="12"/>
  <c r="I42" i="12"/>
  <c r="K42" i="12"/>
  <c r="M42" i="12"/>
  <c r="O42" i="12"/>
  <c r="Q42" i="12"/>
  <c r="V42" i="12"/>
  <c r="AE45" i="12"/>
  <c r="I20" i="1"/>
  <c r="I19" i="1"/>
  <c r="I18" i="1"/>
  <c r="I17" i="1"/>
  <c r="I16" i="1"/>
  <c r="I94" i="1"/>
  <c r="J93" i="1" s="1"/>
  <c r="F60" i="1"/>
  <c r="G23" i="1" s="1"/>
  <c r="G60" i="1"/>
  <c r="G25" i="1" s="1"/>
  <c r="H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60" i="1" s="1"/>
  <c r="J28" i="1"/>
  <c r="J26" i="1"/>
  <c r="G38" i="1"/>
  <c r="F38" i="1"/>
  <c r="J23" i="1"/>
  <c r="J24" i="1"/>
  <c r="J25" i="1"/>
  <c r="J27" i="1"/>
  <c r="E24" i="1"/>
  <c r="G24" i="1"/>
  <c r="E26" i="1"/>
  <c r="G26" i="1"/>
  <c r="A27" i="1" l="1"/>
  <c r="M8" i="23"/>
  <c r="M62" i="23"/>
  <c r="M69" i="23"/>
  <c r="G8" i="23"/>
  <c r="G90" i="23"/>
  <c r="M87" i="23"/>
  <c r="M82" i="23" s="1"/>
  <c r="G69" i="23"/>
  <c r="G62" i="23"/>
  <c r="M59" i="23"/>
  <c r="M58" i="23" s="1"/>
  <c r="M28" i="23"/>
  <c r="M23" i="23" s="1"/>
  <c r="M64" i="22"/>
  <c r="AF83" i="22"/>
  <c r="M71" i="22"/>
  <c r="M70" i="22" s="1"/>
  <c r="M67" i="22"/>
  <c r="M50" i="22"/>
  <c r="M42" i="22" s="1"/>
  <c r="M30" i="22"/>
  <c r="M29" i="22" s="1"/>
  <c r="M11" i="22"/>
  <c r="M8" i="22" s="1"/>
  <c r="M52" i="21"/>
  <c r="M51" i="21" s="1"/>
  <c r="M32" i="21"/>
  <c r="M31" i="21" s="1"/>
  <c r="M24" i="21"/>
  <c r="M20" i="21" s="1"/>
  <c r="M12" i="21"/>
  <c r="M8" i="21" s="1"/>
  <c r="M26" i="20"/>
  <c r="M73" i="20"/>
  <c r="M72" i="20" s="1"/>
  <c r="M45" i="20"/>
  <c r="M44" i="20" s="1"/>
  <c r="M9" i="20"/>
  <c r="M8" i="20" s="1"/>
  <c r="AF20" i="19"/>
  <c r="M9" i="19"/>
  <c r="M8" i="19" s="1"/>
  <c r="M9" i="18"/>
  <c r="M8" i="18" s="1"/>
  <c r="AF16" i="18"/>
  <c r="AF44" i="16"/>
  <c r="M33" i="16"/>
  <c r="M32" i="16" s="1"/>
  <c r="M22" i="16"/>
  <c r="M14" i="16" s="1"/>
  <c r="M21" i="15"/>
  <c r="M20" i="15" s="1"/>
  <c r="M14" i="15"/>
  <c r="M11" i="15" s="1"/>
  <c r="M8" i="14"/>
  <c r="AF43" i="14"/>
  <c r="M35" i="14"/>
  <c r="M28" i="14" s="1"/>
  <c r="M12" i="14"/>
  <c r="M201" i="13"/>
  <c r="M335" i="13"/>
  <c r="M116" i="13"/>
  <c r="M311" i="13"/>
  <c r="M277" i="13"/>
  <c r="M8" i="13"/>
  <c r="M212" i="13"/>
  <c r="G335" i="13"/>
  <c r="G311" i="13"/>
  <c r="G116" i="13"/>
  <c r="M352" i="13"/>
  <c r="M351" i="13" s="1"/>
  <c r="G347" i="13"/>
  <c r="M344" i="13"/>
  <c r="M343" i="13" s="1"/>
  <c r="G328" i="13"/>
  <c r="M319" i="13"/>
  <c r="M318" i="13" s="1"/>
  <c r="M156" i="13"/>
  <c r="M155" i="13" s="1"/>
  <c r="G151" i="13"/>
  <c r="G277" i="13"/>
  <c r="G212" i="13"/>
  <c r="G8" i="13"/>
  <c r="M251" i="13"/>
  <c r="M244" i="13" s="1"/>
  <c r="M242" i="13"/>
  <c r="M233" i="13" s="1"/>
  <c r="M22" i="12"/>
  <c r="G8" i="12"/>
  <c r="G22" i="12"/>
  <c r="M27" i="12"/>
  <c r="I21" i="1"/>
  <c r="J80" i="1"/>
  <c r="J68" i="1"/>
  <c r="J70" i="1"/>
  <c r="J72" i="1"/>
  <c r="J74" i="1"/>
  <c r="J76" i="1"/>
  <c r="J78" i="1"/>
  <c r="J82" i="1"/>
  <c r="J84" i="1"/>
  <c r="J86" i="1"/>
  <c r="J88" i="1"/>
  <c r="J90" i="1"/>
  <c r="J92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59" i="1"/>
  <c r="J57" i="1"/>
  <c r="J55" i="1"/>
  <c r="J53" i="1"/>
  <c r="J51" i="1"/>
  <c r="J49" i="1"/>
  <c r="J47" i="1"/>
  <c r="J45" i="1"/>
  <c r="J43" i="1"/>
  <c r="J56" i="1"/>
  <c r="J52" i="1"/>
  <c r="J48" i="1"/>
  <c r="J44" i="1"/>
  <c r="J41" i="1"/>
  <c r="J40" i="1"/>
  <c r="J58" i="1"/>
  <c r="J54" i="1"/>
  <c r="J50" i="1"/>
  <c r="J46" i="1"/>
  <c r="J39" i="1"/>
  <c r="J60" i="1" s="1"/>
  <c r="A28" i="1" l="1"/>
  <c r="G28" i="1"/>
  <c r="G27" i="1" s="1"/>
  <c r="G29" i="1" s="1"/>
  <c r="J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AFFC8055-8B52-404A-B5C6-98063202C30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A43265F-DCE1-4DDA-9A26-D0C38BEB524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F6ECB083-A625-4DD7-AFFA-EF19C3FBABD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F92A13A-EB54-45E3-85C9-DEB7E836A7E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DBFF91BC-3457-4258-A6B5-32C6016C21F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83EA8B5-D201-42D5-B6E6-8284845537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08963F0A-0BCA-4260-92DA-BA513143198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A78DDB8-FF16-402E-ADB1-B04732A6B04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E091DA30-113E-425F-9E5B-95468718EDE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496F566-6E5B-4D1A-947C-931EA2BC956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23B25123-A6D4-4340-8138-191BF7D0CED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7AC4086-A478-4B92-BDCB-CCC599A21A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BF6CEE6B-D241-4804-B03E-6DA5C22A01D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328A135-B458-4504-B49D-B9484E92BC9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41BE067B-A790-41C4-85AF-BEDFE2794E5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CED0A0F-C788-4037-9B94-A0282DB609C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4008981B-02FF-4496-9B8C-126202A475D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E0F09C5-1366-4B5A-AF37-1F70445B616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F55149EA-CBE7-4C51-BB83-B746AC3ED61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18EA162-0D46-44AB-9F4B-8CC1B366C15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B73D6723-1BDD-4636-8CDF-E03A3336005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51C546A-2A78-4073-83DD-05F1D22DFD0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Horák Tomáš, Ing.</author>
  </authors>
  <commentList>
    <comment ref="S6" authorId="0" shapeId="0" xr:uid="{AC0CB2F2-218A-4DB9-977B-3E938974D2B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3D2CCFE-03C6-4FAA-8C6E-16A129C063B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<sst xmlns="http://schemas.openxmlformats.org/spreadsheetml/2006/main" count="4354" uniqueCount="1091">
  <si>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</si>
  <si>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</si>
  <si>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</si>
  <si>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</si>
  <si>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</si>
  <si>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</si>
  <si>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</si>
  <si>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</si>
  <si>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</si>
  <si>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</si>
  <si>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</si>
  <si>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</si>
  <si>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</si>
  <si>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</si>
  <si>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</si>
  <si>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</si>
  <si>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</si>
  <si>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</si>
  <si>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</si>
  <si>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</si>
  <si>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</si>
  <si>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</si>
  <si>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</si>
  <si>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</si>
  <si>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</si>
  <si>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</si>
  <si>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</si>
  <si>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</si>
  <si>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</si>
  <si>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</si>
  <si>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</si>
  <si>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</si>
  <si>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</si>
  <si>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</si>
  <si>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</si>
  <si>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</si>
  <si>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</si>
  <si>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</si>
  <si>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</si>
  <si>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</si>
  <si>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</si>
  <si>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</si>
  <si>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</si>
  <si>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809</t>
  </si>
  <si>
    <t>Cyklistická stezka Hladíkova, úsek 12</t>
  </si>
  <si>
    <t>Statutární město Brno</t>
  </si>
  <si>
    <t>Dominikánské náměstí 196/1</t>
  </si>
  <si>
    <t>Brno-město</t>
  </si>
  <si>
    <t>60200</t>
  </si>
  <si>
    <t>44992785</t>
  </si>
  <si>
    <t>CZ44992785</t>
  </si>
  <si>
    <t>Brněnské komunikace a.s.</t>
  </si>
  <si>
    <t>63900</t>
  </si>
  <si>
    <t>60733098</t>
  </si>
  <si>
    <t>CZ60733098</t>
  </si>
  <si>
    <t>Stavba</t>
  </si>
  <si>
    <t>Ostatní a vedlejší náklady</t>
  </si>
  <si>
    <t>00.01</t>
  </si>
  <si>
    <t>Vedlejší a ostatní náklady</t>
  </si>
  <si>
    <t>Stavební objekt</t>
  </si>
  <si>
    <t>101</t>
  </si>
  <si>
    <t>Cyklistická stezka Hladíkova</t>
  </si>
  <si>
    <t>101.01</t>
  </si>
  <si>
    <t>201</t>
  </si>
  <si>
    <t>Opěrné zárubní stěny, úprava břehu</t>
  </si>
  <si>
    <t>0</t>
  </si>
  <si>
    <t>Přípravné práce a dokončovací práce</t>
  </si>
  <si>
    <t>K1</t>
  </si>
  <si>
    <t>Zárubní gabionová zeď</t>
  </si>
  <si>
    <t>K2</t>
  </si>
  <si>
    <t>Vyztužený násyp s gabionovým lícovým prvkem</t>
  </si>
  <si>
    <t>K3</t>
  </si>
  <si>
    <t>Betonové patky pro založení zábradlí</t>
  </si>
  <si>
    <t>K4</t>
  </si>
  <si>
    <t>Opevnění břehu</t>
  </si>
  <si>
    <t>K5</t>
  </si>
  <si>
    <t>Svahování</t>
  </si>
  <si>
    <t>401</t>
  </si>
  <si>
    <t>Úprava veřejného osvětlení</t>
  </si>
  <si>
    <t>191126</t>
  </si>
  <si>
    <t>402</t>
  </si>
  <si>
    <t>Přeložka veřejného osvětlení</t>
  </si>
  <si>
    <t>501</t>
  </si>
  <si>
    <t>Přeložka plynového vedení STL</t>
  </si>
  <si>
    <t>501.01</t>
  </si>
  <si>
    <t>661</t>
  </si>
  <si>
    <t>Železniční přejezd</t>
  </si>
  <si>
    <t>661.01</t>
  </si>
  <si>
    <t>Celkem za stavbu</t>
  </si>
  <si>
    <t>CZK</t>
  </si>
  <si>
    <t>Rekapitulace dílů</t>
  </si>
  <si>
    <t>Typ dílu</t>
  </si>
  <si>
    <t>Všeobecné konstrukce a práce</t>
  </si>
  <si>
    <t>1</t>
  </si>
  <si>
    <t>Zemní práce</t>
  </si>
  <si>
    <t>11</t>
  </si>
  <si>
    <t>Přípravné a přidružené práce</t>
  </si>
  <si>
    <t>17</t>
  </si>
  <si>
    <t>Konstrukce ze zemin</t>
  </si>
  <si>
    <t>18</t>
  </si>
  <si>
    <t>Povrchové úpravy terénu</t>
  </si>
  <si>
    <t>2</t>
  </si>
  <si>
    <t>Základy a zvláštní zakládání</t>
  </si>
  <si>
    <t>4</t>
  </si>
  <si>
    <t>Vodorovné konstrukce</t>
  </si>
  <si>
    <t>5</t>
  </si>
  <si>
    <t>Komunikace</t>
  </si>
  <si>
    <t>59</t>
  </si>
  <si>
    <t>Dlažby a předlažby komunikací</t>
  </si>
  <si>
    <t>8</t>
  </si>
  <si>
    <t>Trubní vedení</t>
  </si>
  <si>
    <t>9</t>
  </si>
  <si>
    <t>Ostatní konstrukce, bourání</t>
  </si>
  <si>
    <t>91</t>
  </si>
  <si>
    <t>Doplňující práce na komunikaci</t>
  </si>
  <si>
    <t>92</t>
  </si>
  <si>
    <t>Doplňující práce železniční</t>
  </si>
  <si>
    <t>93</t>
  </si>
  <si>
    <t>Dokončovací práce inženýrských staveb</t>
  </si>
  <si>
    <t>96</t>
  </si>
  <si>
    <t>Bourání konstrukcí</t>
  </si>
  <si>
    <t>962</t>
  </si>
  <si>
    <t>Bourání - asfalt</t>
  </si>
  <si>
    <t>97</t>
  </si>
  <si>
    <t>Přesuny suti a vybouraných hmot</t>
  </si>
  <si>
    <t>99</t>
  </si>
  <si>
    <t>Staveništní přesun hmot</t>
  </si>
  <si>
    <t>M21</t>
  </si>
  <si>
    <t>Elektromontáže</t>
  </si>
  <si>
    <t>M210</t>
  </si>
  <si>
    <t>Materiál</t>
  </si>
  <si>
    <t>M211</t>
  </si>
  <si>
    <t>Demontáže</t>
  </si>
  <si>
    <t>M23</t>
  </si>
  <si>
    <t>Montáže potrubí</t>
  </si>
  <si>
    <t>M46</t>
  </si>
  <si>
    <t>Zemní práce při montážích</t>
  </si>
  <si>
    <t>997</t>
  </si>
  <si>
    <t>Přesun suti</t>
  </si>
  <si>
    <t>PSU</t>
  </si>
  <si>
    <t>D96</t>
  </si>
  <si>
    <t>VN</t>
  </si>
  <si>
    <t>ON</t>
  </si>
  <si>
    <t>Soupis vedlejších a ostatních nákladů</t>
  </si>
  <si>
    <t>#TypZaznamu#</t>
  </si>
  <si>
    <t>STA</t>
  </si>
  <si>
    <t>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</si>
  <si>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</si>
  <si>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</si>
  <si>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</si>
  <si>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</si>
  <si>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</si>
  <si>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</si>
  <si>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</si>
  <si>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</si>
  <si>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</si>
  <si>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</si>
  <si>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</si>
  <si>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</si>
  <si>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</si>
  <si>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</si>
  <si>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</si>
  <si>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</si>
  <si>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</si>
  <si>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</si>
  <si>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</si>
  <si>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</si>
  <si>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</si>
  <si>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</si>
  <si>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</si>
  <si>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</si>
  <si>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</si>
  <si>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</si>
  <si>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004111010R</t>
  </si>
  <si>
    <t xml:space="preserve">Průzkumné práce </t>
  </si>
  <si>
    <t>Soubor</t>
  </si>
  <si>
    <t>RTS 21/ I</t>
  </si>
  <si>
    <t>Indiv</t>
  </si>
  <si>
    <t>VRN</t>
  </si>
  <si>
    <t>POL99_8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</si>
  <si>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</si>
  <si>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POP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</si>
  <si>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</si>
  <si>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</si>
  <si>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</si>
  <si>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00511 R</t>
  </si>
  <si>
    <t xml:space="preserve">Geodetické práce </t>
  </si>
  <si>
    <t>Vyhotovení protokolu o vytyčení stavby se seznamem souřadnic vytyčených bodů a jejich polohopisnými (S-JTSK) a výškopisnými (Bpv) hodnotami.</t>
  </si>
  <si>
    <t>Náklady na provedení skutečného zaměření stavby v rozsahu nezbytném pro zápis změny do katastru nemovitostí včetně vyhotovení geometrického plánu.</t>
  </si>
  <si>
    <t>005121 R</t>
  </si>
  <si>
    <t>Zařízení staveniště</t>
  </si>
  <si>
    <t>Vybudování: 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</si>
  <si>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Provoz: 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</si>
  <si>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Odstranění: 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</si>
  <si>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</si>
  <si>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</si>
  <si>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</si>
  <si>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</si>
  <si>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</si>
  <si>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Včetně nákladů na případné provedení kopaných sond.</t>
  </si>
  <si>
    <t>005241010R</t>
  </si>
  <si>
    <t xml:space="preserve">Dokumentace skutečného provedení </t>
  </si>
  <si>
    <t>Náklady na zajištění autorského dozoru a vyhotovení dokumentace skutečného provedení stavby a její předání objednateli v požadované formě a požadovaném počtu.</t>
  </si>
  <si>
    <t>005261010R</t>
  </si>
  <si>
    <t>Pojištění dodavatele a pojištění díla</t>
  </si>
  <si>
    <t>Náklady spojené s povinným pojištěním dodavatele nebo stavebního díla či jeho části, pokud jej zadavatel požaduje v obchodních podmínkách.</t>
  </si>
  <si>
    <t>005281010R</t>
  </si>
  <si>
    <t>Propagace</t>
  </si>
  <si>
    <t>Náklady spojené s povinnou publicitou, pokud ji objednatel požaduje. Zahrnuje zejména náklady na propagační a informační billboardy, tabule, internetovou propagaci, tiskoviny apod.</t>
  </si>
  <si>
    <t>00523  R</t>
  </si>
  <si>
    <t>Zkoušky a revize</t>
  </si>
  <si>
    <t>Náklady zhotovitele, související s prováděním zkoušek a revizí, jako např. kamerová zkouška napojení a průtočnosti nových dešťových vpustí, vyčištění tlakosacím vozem a zkoušky nad rámec KZP.</t>
  </si>
  <si>
    <t>00526a</t>
  </si>
  <si>
    <t>Finanční náklady</t>
  </si>
  <si>
    <t xml:space="preserve">m2    </t>
  </si>
  <si>
    <t>Vlastní</t>
  </si>
  <si>
    <t>Náklady zhotovitele, které vznikají v souvislosti se zajištěním údržby vegetačních ploch po dobu dle vyjádření správce společnosti Brněnské komunikace a.s.</t>
  </si>
  <si>
    <t>- údržba zeleně po dokončení díla vč. zalévání, odplevelování a pravidelných pokosů trávníků (minimálně 6x za 1 rok)</t>
  </si>
  <si>
    <t>00526b</t>
  </si>
  <si>
    <t>Náklady zhotovitele, které vznikají v souvislosti se zajištěním záchranného archeologického dohledu.</t>
  </si>
  <si>
    <t>00526c</t>
  </si>
  <si>
    <t>Náklady zhotovitele, které vznikají v souvislosti se zajištěním stavebně-geotechnického dohledu.</t>
  </si>
  <si>
    <t>00526d</t>
  </si>
  <si>
    <t>soubor</t>
  </si>
  <si>
    <t>Náklady zhotovitele, které vznikají v souvislosti se zajištěním pasportizace přilehlých objektů.</t>
  </si>
  <si>
    <t>SUM</t>
  </si>
  <si>
    <t>Geodetické zaměření rohů stavby, stabilizace bodů a sestavení laviček.</t>
  </si>
  <si>
    <t>Veškeré náklady spojené s vybudováním, provozem a odstraněním zařízení staveniště.</t>
  </si>
  <si>
    <t>END</t>
  </si>
  <si>
    <t>Položkový soupis prací a dodávek</t>
  </si>
  <si>
    <t>111201501R00</t>
  </si>
  <si>
    <t>Spálení větví pro všechny druhy stromů</t>
  </si>
  <si>
    <t>kus</t>
  </si>
  <si>
    <t>800-1</t>
  </si>
  <si>
    <t>RTS 19/ II</t>
  </si>
  <si>
    <t>Práce</t>
  </si>
  <si>
    <t>POL1_</t>
  </si>
  <si>
    <t>Spálení větví stromů o průměru kmene přes 100 mm, na hromadách, pro všechny druhy stromů.</t>
  </si>
  <si>
    <t>SPI</t>
  </si>
  <si>
    <t>Včetně očištění spáleniště, uložení popela a zbytků na hromadu.</t>
  </si>
  <si>
    <t>Včetně nákladů na přihrnování větví, očištění spáleniště, uložení popela a zbytků na hromadu.</t>
  </si>
  <si>
    <t>Odkaz na mn. položky pořadí 2 : 1,00000</t>
  </si>
  <si>
    <t>VV</t>
  </si>
  <si>
    <t>112101153R00</t>
  </si>
  <si>
    <t>Pokácení stromu listnaté, průměr přes 300 do 400 mm, ve svahu přes 1:2 do 1:1</t>
  </si>
  <si>
    <t>823-1</t>
  </si>
  <si>
    <t>s rozřezáním a odstraněním větví a kmene do vzdálenosti 20 m, se složením na hromady nebo s naložením na dopravní prostředek,</t>
  </si>
  <si>
    <t>112201102R00</t>
  </si>
  <si>
    <t>Odstranění pařezů pod úrovní terénu vykopáním_x000D_
 o průměru přes 300 do 500 mm</t>
  </si>
  <si>
    <t>s jejich vykopáním nebo vytrháním, s přesekáním kořenů a s případným nutným přemístěním pařezů na hromady do vzdálenosti do 50 m nebo s naložením na dopravní prostředek,</t>
  </si>
  <si>
    <t>113106231R00</t>
  </si>
  <si>
    <t>Rozebrání vozovek a ploch s jakoukoliv výplní spár _x000D_
 v jakékoliv ploše, ze zámkové dlažky, kladených do lože z kameniva</t>
  </si>
  <si>
    <t>m2</t>
  </si>
  <si>
    <t>822-1</t>
  </si>
  <si>
    <t>s přemístěním hmot na skládku na vzdálenost do 3 m nebo s naložením na dopravní prostředek</t>
  </si>
  <si>
    <t>zámková nebo skladebná dl. : 24,00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</si>
  <si>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</si>
  <si>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</si>
  <si>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</si>
  <si>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</si>
  <si>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bet. chodníkový : 216,0</t>
  </si>
  <si>
    <t>120001101R00</t>
  </si>
  <si>
    <t>Ztížené vykopávky v horninách jakékoliv třídy</t>
  </si>
  <si>
    <t>m3</t>
  </si>
  <si>
    <t>příplatek k cenám vykopávek za ztížení vykopávky v blízkosti podzemního vedení nebo výbušnin v horninách jakékoliv třídy,</t>
  </si>
  <si>
    <t>Odkaz na mn. položky pořadí 8 : 342,42800*0,1</t>
  </si>
  <si>
    <t>Odkaz na mn. položky pořadí 9 : 34,42950*0,1</t>
  </si>
  <si>
    <t>Odkaz na mn. položky pořadí 11 : 14,75550*0,1</t>
  </si>
  <si>
    <t>121101101R00</t>
  </si>
  <si>
    <t>Sejmutí ornice s přemístěním na vzdálenost do 50 m</t>
  </si>
  <si>
    <t>nebo lesní půdy, s vodorovným přemístěním na hromady v místě upotřebení nebo na dočasné či trvalé skládky se složením</t>
  </si>
  <si>
    <t>Potřebné množství vybrané ornice se použije na znovuohumusování, odvezena a uložena na meziskládku. Nezapočteno do odvozu a uložení na skládku.</t>
  </si>
  <si>
    <t>tl. 20 cm : 664,30*0,2</t>
  </si>
  <si>
    <t>122102202R00</t>
  </si>
  <si>
    <t>Odkopávky a prokopávky pro silnice v horninách 1 a 2 _x000D_
 přes 100 do 1 000 m3</t>
  </si>
  <si>
    <t>s přemístěním výkopku v příčných profilech na vzdálenost do 15 m nebo s naložením na dopravní prostředek.</t>
  </si>
  <si>
    <t>zemina : 342,428</t>
  </si>
  <si>
    <t>122202201R00</t>
  </si>
  <si>
    <t>Odkopávky a prokopávky pro silnice v hornině 3 do 100 m3</t>
  </si>
  <si>
    <t>drť pod stáv. dlažbou, tl. 4 cm (70% hor. 3) : 0,960*0,7</t>
  </si>
  <si>
    <t>ŠD pod stáv. zpev. plochami (70% hor. 3) : 48,225*0,7</t>
  </si>
  <si>
    <t>122202209R00</t>
  </si>
  <si>
    <t>Odkopávky a prokopávky pro silnice v hornině 3 příplatek za lepivost horniny</t>
  </si>
  <si>
    <t>Odkaz na mn. položky pořadí 9 : 34,42950*0,2</t>
  </si>
  <si>
    <t>122302201R00</t>
  </si>
  <si>
    <t>Odkopávky a prokopávky pro silnice v hornině 4 do 100 m3</t>
  </si>
  <si>
    <t>Odkaz na mn. položky pořadí 9 : 34,42950*0,42857</t>
  </si>
  <si>
    <t>Začátek provozního součtu</t>
  </si>
  <si>
    <t xml:space="preserve">  30% hor. 4 : 1/7*3</t>
  </si>
  <si>
    <t>Konec provozního součtu</t>
  </si>
  <si>
    <t>122302209R00</t>
  </si>
  <si>
    <t>Odkopávky a prokopávky pro silnice v hornině 4 příplatek za lepivost horniny</t>
  </si>
  <si>
    <t>Odkaz na mn. položky pořadí 11 : 14,75545*0,2</t>
  </si>
  <si>
    <t>122101401R00</t>
  </si>
  <si>
    <t>Vykopávky v zemnících na suchu v horninách 1 a 2_x000D_
 do 100 m3</t>
  </si>
  <si>
    <t>s přehozením výkopku na vzdálenost do 3 m nebo s naložením na dopravní prostředek,</t>
  </si>
  <si>
    <t>Naložení ornice z dočasné skládky.</t>
  </si>
  <si>
    <t>532,60*0,2</t>
  </si>
  <si>
    <t>133301101R00</t>
  </si>
  <si>
    <t>Hloubení šachet v hornině 4_x000D_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</si>
  <si>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</si>
  <si>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revizní šachta (odhad) : 2*(1,2*1,8*(2,0))</t>
  </si>
  <si>
    <t>133301109R00</t>
  </si>
  <si>
    <t>Hloubení šachet v hornině 4_x000D_
 příplatek za lepivost horniny</t>
  </si>
  <si>
    <t>Odkaz na mn. položky pořadí 14 : 8,64000*0,2</t>
  </si>
  <si>
    <t>151101201R00</t>
  </si>
  <si>
    <t>Zřízení pažení stěn výkopu bez rozepření, vzepření příložné, hloubky do 4 m</t>
  </si>
  <si>
    <t>revizní šachta : 2*(2*(1,2+1,8)*(2,0)-(1,0*(1,5)))</t>
  </si>
  <si>
    <t>151101211R00</t>
  </si>
  <si>
    <t>Odstranění pažení stěn výkopu příložné, hloubky do 4 m</t>
  </si>
  <si>
    <t>s uložením pažin na vzdálenost do 3 m od okraje výkopu,</t>
  </si>
  <si>
    <t>Odkaz na mn. položky pořadí 16 : 21,00000</t>
  </si>
  <si>
    <t>151101301R00</t>
  </si>
  <si>
    <t>Zřízení rozepření zapažených stěn výkopů při roubení příložném, hloubky do 4 m</t>
  </si>
  <si>
    <t>s potřebným přepažováním,</t>
  </si>
  <si>
    <t>Odkaz na mn. položky pořadí 14 : 8,64000</t>
  </si>
  <si>
    <t>151101311R00</t>
  </si>
  <si>
    <t>Odstranění rozepření stěn výkopů při roubení příložném, hloubky do 4 m</t>
  </si>
  <si>
    <t>s uložením materiálu na vzdálenost do 3 m od okraje výkopu,</t>
  </si>
  <si>
    <t>Odkaz na mn. položky pořadí 18 : 8,64000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</si>
  <si>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</si>
  <si>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</si>
  <si>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</si>
  <si>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Přemístění ornice na dočasnou skládku a zpět na místo upotřebení.</t>
  </si>
  <si>
    <t>Odkaz na mn. položky pořadí 13 : 106,52000</t>
  </si>
  <si>
    <t>162701101R00</t>
  </si>
  <si>
    <t>Vodorovné přemístění výkopku z horniny 1 až 4, na vzdálenost přes 5 000  do 6 000 m</t>
  </si>
  <si>
    <t>Odkaz na mn. položky pořadí 8 : 342,42800</t>
  </si>
  <si>
    <t>Odkaz na mn. položky pořadí 9 : 34,42950</t>
  </si>
  <si>
    <t>Odkaz na mn. položky pořadí 11 : 14,75545</t>
  </si>
  <si>
    <t>162301412R00</t>
  </si>
  <si>
    <t>Vodorovné přemístění větví, kmenů, nebo pařezů kmenů stromů listnatých, průměru kmene přes 300 do 500 mm, na vzdálenost do 5 000 m</t>
  </si>
  <si>
    <t xml:space="preserve"> s naložením, složením a dopravou,</t>
  </si>
  <si>
    <t>162301422R00</t>
  </si>
  <si>
    <t>Vodorovné přemístění větví, kmenů, nebo pařezů pařezů, průměru kmene přes 300 do 500 mm, na vzdálenost do 5 000 m</t>
  </si>
  <si>
    <t>Odkaz na mn. položky pořadí 3 : 1,00000</t>
  </si>
  <si>
    <t>171201201R00</t>
  </si>
  <si>
    <t>Uložení sypaniny na dočasnou skládku tak, že na 1 m2 plochy připadá přes 2 m3 výkopku nebo ornice</t>
  </si>
  <si>
    <t>Uložení ornice na dočasnou skládku.</t>
  </si>
  <si>
    <t>174201201R00</t>
  </si>
  <si>
    <t>Zásyp jam po pařezech průměru přes 100 do 300 mm</t>
  </si>
  <si>
    <t>výkopkem z horniny získané při dobývání pařezů s hrubým urovnáním povrchu zasypávky,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</si>
  <si>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</si>
  <si>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</si>
  <si>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</si>
  <si>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Odkaz na mn. položky pořadí 54 : 0,43200*-1</t>
  </si>
  <si>
    <t>Odkaz na mn. položky pořadí 55 : 0,43200*-1</t>
  </si>
  <si>
    <t>Odkaz na mn. položky pořadí 72 : 1,44000*-1</t>
  </si>
  <si>
    <t>revizní šachta : -2*(0,6^2*(2,0))</t>
  </si>
  <si>
    <t xml:space="preserve">  Hloubení-lože pod potrubí (ŠP+bet.)-obetonování-UV : </t>
  </si>
  <si>
    <t>trubka vyvedená ze šachty (odhad 0,24 m3/m) : (5,0+5,0)*0,24</t>
  </si>
  <si>
    <t>184807111R00</t>
  </si>
  <si>
    <t>Ochrana stromu bedněním zřízení bednění</t>
  </si>
  <si>
    <t>před poškozením stavebním provozem,</t>
  </si>
  <si>
    <t>Včetně řeziva a jeho dopravného. Ochranné zařízení je třeba připevnit bez poškození stromu, nebude se dotýkat kmene stromu a nesmí být osazeno přímo na kořenové náběhy. Výška min. 2,0 m, nebo do výšky spodního kosterního větvení stromu. Mezi bedněním a samotným kmenem bude ochranné polštářování, fošny fixovány např. ocelovým lankem. Provedení dle ČSN 83 9061.</t>
  </si>
  <si>
    <t>počet stromů*(šířka*výška*počet stran) : 12*(0,5*2,0*4)</t>
  </si>
  <si>
    <t>184807112R00</t>
  </si>
  <si>
    <t>Ochrana stromu bedněním odstranění bednění</t>
  </si>
  <si>
    <t>Odkaz na mn. položky pořadí 27 : 48,00000</t>
  </si>
  <si>
    <t>199000002R00</t>
  </si>
  <si>
    <t>Poplatky za skládku horniny 1- 4</t>
  </si>
  <si>
    <t>Odkaz na mn. položky pořadí 21 : 391,61295</t>
  </si>
  <si>
    <t>Zlepšení podloží v případě neúnosnosti zemní pláně. Provedení dle PD.</t>
  </si>
  <si>
    <t>sanace podloží (70% hor. tř. 3) : 112,944*0,7</t>
  </si>
  <si>
    <t>Odkaz na mn. položky pořadí 30 : 79,06080*0,2</t>
  </si>
  <si>
    <t>Odkaz na mn. položky pořadí 30 : 79,06081*0,42857</t>
  </si>
  <si>
    <t>Odkaz na mn. položky pořadí 32 : 33,88310*0,2</t>
  </si>
  <si>
    <t>Odkaz na mn. položky pořadí 30 : 79,06080</t>
  </si>
  <si>
    <t>Odkaz na mn. položky pořadí 32 : 33,88309</t>
  </si>
  <si>
    <t>171101111R00</t>
  </si>
  <si>
    <t>Uložení sypaniny do násypů zhutněných z hornin nesoudržných sypkých_x000D_
 s relativní ulehlostí l(d) 0,9 nebo v aktivní zóně</t>
  </si>
  <si>
    <t>s rozprostřením sypaniny ve vrstvách a s hrubým urovnáním,</t>
  </si>
  <si>
    <t>119,910</t>
  </si>
  <si>
    <t>Odkaz na mn. položky pořadí 34 : 112,94389</t>
  </si>
  <si>
    <t>58344209R</t>
  </si>
  <si>
    <t>štěrkodrť frakce 0,0 až 125,0 mm; třída B</t>
  </si>
  <si>
    <t>t</t>
  </si>
  <si>
    <t>SPCM</t>
  </si>
  <si>
    <t>Specifikace</t>
  </si>
  <si>
    <t>POL3_</t>
  </si>
  <si>
    <t>Odkaz na mn. položky pořadí 35 : 119,91000*2,2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</si>
  <si>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</si>
  <si>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</si>
  <si>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319,558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</si>
  <si>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</si>
  <si>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</si>
  <si>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</si>
  <si>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Včetně prvního pokosení, naložení odpadu a odvezení do 20 km, se složením.</t>
  </si>
  <si>
    <t>532,60</t>
  </si>
  <si>
    <t>181101101R00</t>
  </si>
  <si>
    <t>Úprava pláně v zářezech v hornině 1 až 4, bez zhutnění</t>
  </si>
  <si>
    <t>vyrovnáním výškových rozdílů, ploch vodorovných a ploch do sklonu 1 : 5.</t>
  </si>
  <si>
    <t>Odkaz na mn. položky pořadí 39 : 532,60000</t>
  </si>
  <si>
    <t>181101102R00</t>
  </si>
  <si>
    <t>Úprava pláně v zářezech v hornině 1 až 4, se zhutněním</t>
  </si>
  <si>
    <t>Odkaz na mn. položky pořadí 56 : 713,80000</t>
  </si>
  <si>
    <t>181301112R00</t>
  </si>
  <si>
    <t>Rozprostření a urovnání ornice v rovině v souvislé ploše přes 500 m2, tloušťka vrstvy přes 100 do 150 mm</t>
  </si>
  <si>
    <t>s případným nutným přemístěním hromad nebo dočasných skládek na místo potřeby ze vzdálenosti do 30 m, v rovině nebo ve svahu do 1 : 5,</t>
  </si>
  <si>
    <t>182001111R00</t>
  </si>
  <si>
    <t>Plošná úprava terénu při nerovnostech terénu přes 50 do 100 mm, v rovině nebo na svahu do 1:5</t>
  </si>
  <si>
    <t>s urovnáním povrchu, bez doplnění ornice, v hornině 1 až 4,</t>
  </si>
  <si>
    <t>184802111R00</t>
  </si>
  <si>
    <t>Chemické odplevelení půdy před založením kultury postřikem naširoko, v rovině nebo na svahu do 1:5</t>
  </si>
  <si>
    <t>nebo trávníku nebo zpevněných ploch o výměře jednotlivě přes 20 m2,</t>
  </si>
  <si>
    <t>Včetně dovozu vody do 10 km.</t>
  </si>
  <si>
    <t>185802113R00</t>
  </si>
  <si>
    <t>Hnojení umělým hnojivem naširoko, v rovině nebo na svahu do 1:5</t>
  </si>
  <si>
    <t>POL1_1</t>
  </si>
  <si>
    <t>půdy nebo trávníku s rozprostřením nebo s rozdělením hnojiva,</t>
  </si>
  <si>
    <t>Odkaz na mn. položky pořadí 50 : 16,47423*0,00097087</t>
  </si>
  <si>
    <t xml:space="preserve">  tuna*odečtení ztratného (3 %) : 0,001*0,97087</t>
  </si>
  <si>
    <t>185804215R00</t>
  </si>
  <si>
    <t>Vypletí záhonů v rovině nebo ve svahu do 1:5 trávník po výsevu</t>
  </si>
  <si>
    <t>s případným naložením odpadu na dopravní prostředek, odvozem do 20 km a se složením</t>
  </si>
  <si>
    <t>185804312R00</t>
  </si>
  <si>
    <t xml:space="preserve">Zalití rostlin vodou plocha přes 20 m2,  </t>
  </si>
  <si>
    <t>Zálivka bezprostředně po založení trávníku. Uvažována závlahová dávka 15 l/m2.</t>
  </si>
  <si>
    <t>Odkaz na mn. položky pořadí 39 : 532,60000*0,015</t>
  </si>
  <si>
    <t>185851111R00</t>
  </si>
  <si>
    <t>Dovoz vody pro zálivku rostlin dovoz vody pro zálivku rostlin na vzdálenost do 6000 m</t>
  </si>
  <si>
    <t>Odkaz na mn. položky pořadí 47 : 7,98900</t>
  </si>
  <si>
    <t>00572400R</t>
  </si>
  <si>
    <t>směs travní parková, pro běžnou zátěž</t>
  </si>
  <si>
    <t>kg</t>
  </si>
  <si>
    <t>Spotřeba cca 25 g/m2. Ztratné uvažováno 5 %.</t>
  </si>
  <si>
    <t>Odkaz na mn. položky pořadí 39 : 532,60000*0,02625</t>
  </si>
  <si>
    <t>25191158R</t>
  </si>
  <si>
    <t>hnojivo dusíkaté</t>
  </si>
  <si>
    <t>Kg</t>
  </si>
  <si>
    <t>Spotřeba cca 30 g/m2. Ztratné uvažováno 3 %.</t>
  </si>
  <si>
    <t>Odkaz na mn. položky pořadí 39 : 532,60000*0,0309</t>
  </si>
  <si>
    <t>25234009.AR</t>
  </si>
  <si>
    <t>herbicid totální; účinná látka izopropylaminová sůl glyphosatu; hubení dvouděložných plevelů, jednoděložných plevelů</t>
  </si>
  <si>
    <t>l</t>
  </si>
  <si>
    <t>Spotřeba cca 0,04 l/m2.</t>
  </si>
  <si>
    <t>Odkaz na mn. položky pořadí 39 : 532,60000*0,04</t>
  </si>
  <si>
    <t>59691018.AR</t>
  </si>
  <si>
    <t>zemina stabilizační</t>
  </si>
  <si>
    <t>Odkaz na mn. položky pořadí 38 : 319,55800*2</t>
  </si>
  <si>
    <t>451572111R00</t>
  </si>
  <si>
    <t>Lože pod potrubí, stoky a drobné objekty z kameniva drobného těženého 0÷4 mm</t>
  </si>
  <si>
    <t>827-1</t>
  </si>
  <si>
    <t>v otevřeném výkopu,</t>
  </si>
  <si>
    <t>trubka vyvedená ze šachty : (5,0+5,0)*0,3*0,1</t>
  </si>
  <si>
    <t>451573111R00</t>
  </si>
  <si>
    <t>Lože pod potrubí, stoky a drobné objekty z písku a štěrkopísku  do 65 mm</t>
  </si>
  <si>
    <t>revizní šachta : 2*(1,2*1,8*0,1)</t>
  </si>
  <si>
    <t>452311131R00</t>
  </si>
  <si>
    <t>Podkladní a zajišťovací konstrukce z betonu desky pod potrubí, stoky a drobné objekty , z betonu prostého třídy C 12/15</t>
  </si>
  <si>
    <t>z cementu portlandského nebo struskoportlandského, v otevřeném výkopu,</t>
  </si>
  <si>
    <t>Podkladní prstenec UV a šachet, vč. nákladů na bednění, odbedněné a nátěr bednění proti přilnavosti betonu.</t>
  </si>
  <si>
    <t>Odkaz na mn. položky pořadí 54 : 0,43200</t>
  </si>
  <si>
    <t>564851111R00</t>
  </si>
  <si>
    <t>Podklad ze štěrkodrti s rozprostřením a zhutněním frakce 0-63 mm, tloušťka po zhutnění 150 mm</t>
  </si>
  <si>
    <t>cyklostezka : 713,80</t>
  </si>
  <si>
    <t>565131111R00</t>
  </si>
  <si>
    <t>Podklad z kameniva obaleného asfaltem ACP 16+, v pruhu šířky do 3 m, třídy 1, tloušťka po zhutnění 50 mm</t>
  </si>
  <si>
    <t>s rozprostřením a zhutněním</t>
  </si>
  <si>
    <t>cyklostezka : 708,10</t>
  </si>
  <si>
    <t>567122112R00</t>
  </si>
  <si>
    <t>Podklad z kameniva zpevněného cementem SC C8/10, tloušťka po zhutnění 130 mm</t>
  </si>
  <si>
    <t>bez dilatačních spár, s rozprostřením a zhutněním, ošetřením povrchu podkladu vodou</t>
  </si>
  <si>
    <t>cyklostezka - pod dlažbou : 5,70</t>
  </si>
  <si>
    <t>567122114R00</t>
  </si>
  <si>
    <t>Podklad z kameniva zpevněného cementem SC C8/10, tloušťka po zhutnění 150 mm</t>
  </si>
  <si>
    <t>573111112R00</t>
  </si>
  <si>
    <t>Postřik živičný infiltrační s posypem kamenivem v množství 1 kg/m2</t>
  </si>
  <si>
    <t>z asfaltu silničního</t>
  </si>
  <si>
    <t>Odkaz na mn. položky pořadí 57 : 708,10000</t>
  </si>
  <si>
    <t>573231110R00</t>
  </si>
  <si>
    <t>Postřik živičný spojovací bez posypu kamenivem z emulze, v množství od 0,3 do 0,5 kg/m2</t>
  </si>
  <si>
    <t>577142112R00</t>
  </si>
  <si>
    <t>Beton asfaltový s rozprostřením a zhutněním v pruhu šířky přes 3 m, ACO 11+ nebo ACO 16+, tloušťky 50 mm, plochy přes 1000 m2</t>
  </si>
  <si>
    <t>583312004R</t>
  </si>
  <si>
    <t>kamenivo přírodní těžené frakce 0,0 až 4,0 mm; třída B; Jihomoravský kraj</t>
  </si>
  <si>
    <t>Odkaz na mn. položky pořadí 26 : 7,29600*2,2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</si>
  <si>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</si>
  <si>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</si>
  <si>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</si>
  <si>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(5,99)*0,95238</t>
  </si>
  <si>
    <t>596291113R00</t>
  </si>
  <si>
    <t>Řezání zámkové dlažby tloušťky 80 mm</t>
  </si>
  <si>
    <t>Odkaz na mn. položky pořadí 64 : 5,70480*0,1</t>
  </si>
  <si>
    <t xml:space="preserve">  odhad 10 % z cel. plochy : </t>
  </si>
  <si>
    <t>59245264R</t>
  </si>
  <si>
    <t>dlažba betonová dvouvrstvá; obdélník; dlaždice pro nevidomé; červená; l = 200 mm; š = 100 mm; tl. 80,0 mm</t>
  </si>
  <si>
    <t>ztratné 5% : 5,70*1,05</t>
  </si>
  <si>
    <t>871313121R00</t>
  </si>
  <si>
    <t>Montáž potrubí z trub z plastů těsněných gumovým kroužkem  DN 150 mm</t>
  </si>
  <si>
    <t>v otevřeném výkopu ve sklonu do 20 %,</t>
  </si>
  <si>
    <t>Odkaz na mn. položky pořadí 74 : 10,00000</t>
  </si>
  <si>
    <t>892561111R00</t>
  </si>
  <si>
    <t>Zkoušky těsnosti kanalizačního potrubí zkouška těsnosti kanalizačního potrubí vodou_x000D_
 do DN 125 mm</t>
  </si>
  <si>
    <t>vodou nebo vzduchem,</t>
  </si>
  <si>
    <t>Odkaz na mn. položky pořadí 67 : 10,00000</t>
  </si>
  <si>
    <t>893151111R00</t>
  </si>
  <si>
    <t>Montáž šachty vodoměrné a revizní plastové kruhové</t>
  </si>
  <si>
    <t>801-1</t>
  </si>
  <si>
    <t>RTS 18/ II</t>
  </si>
  <si>
    <t>Drenážní šachta. Provedení dle PD.</t>
  </si>
  <si>
    <t>Včetně zřízení podkladního betonu v tl. 10 cm vyztuženého sítí 8/100/100.</t>
  </si>
  <si>
    <t>Odkaz na mn. položky pořadí 76 : 2,00000</t>
  </si>
  <si>
    <t>899431111R00</t>
  </si>
  <si>
    <t>Výšková úprava uličního vstupu nebo vpustě do 20 cm zvýšením krytu šoupěte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</si>
  <si>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</si>
  <si>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I snížení.</t>
  </si>
  <si>
    <t>šoupě : 1</t>
  </si>
  <si>
    <t>899202111R00</t>
  </si>
  <si>
    <t>Osazení mříží litinových o hmotnost jednotlivě přes 50  do 100 kg</t>
  </si>
  <si>
    <t>včetně rámů a košů na bahno,</t>
  </si>
  <si>
    <t>Nebo plastových, vč. osazení košů na bahno.</t>
  </si>
  <si>
    <t>šachta : 2</t>
  </si>
  <si>
    <t>899623141R00</t>
  </si>
  <si>
    <t>Obetonování potrubí nebo zdiva stok betonem prostým třídy C 12/15</t>
  </si>
  <si>
    <t>revizní šachta : 2*(0,6^2*(2,0))</t>
  </si>
  <si>
    <t>899643111R00</t>
  </si>
  <si>
    <t>Bednění pro obetonování potrubí v otevřeném příkopu</t>
  </si>
  <si>
    <t>revizní šachta : 2*((0,6+0,6+0,6)*(2,0))</t>
  </si>
  <si>
    <t>28611141.AR</t>
  </si>
  <si>
    <t>trubka plastová kanalizační PVC; hladká, s hrdlem; Sn 4 kN/m2; D = 110,0 mm; s = 3,20 mm; l = 1000,0 mm</t>
  </si>
  <si>
    <t>trubka vyvedená ze šachty : 5+5</t>
  </si>
  <si>
    <t>28661105R</t>
  </si>
  <si>
    <t>mříž vtoková; plast; rozměr 500x500 mm; únosnost D 400 kN; únosnost 40 000 kg</t>
  </si>
  <si>
    <t>Odkaz na mn. položky pořadí 71 : 2,00000</t>
  </si>
  <si>
    <t>55243061.AT</t>
  </si>
  <si>
    <t>Kanalizační šachta DN400x 2000 mm průchozí - pro KG 200 poklop plný litina - 12,5t</t>
  </si>
  <si>
    <t>Včetně dodávky.</t>
  </si>
  <si>
    <t>- poklop teleskopický D400 - B125 s mříží a s manžetou</t>
  </si>
  <si>
    <t>- šachtová trubka RVT DN400 - 1500mm</t>
  </si>
  <si>
    <t>- šachtové dno průchozí RVD-P DN400 na KG DN110</t>
  </si>
  <si>
    <t>911231111R00</t>
  </si>
  <si>
    <t>se dvěma madly</t>
  </si>
  <si>
    <t>Kotvení dle technologie výrobce.</t>
  </si>
  <si>
    <t>Odkaz na mn. položky pořadí 89 : 110,00000</t>
  </si>
  <si>
    <t>914001121R00</t>
  </si>
  <si>
    <t xml:space="preserve">Osazení a montáž svislých dopravních značek sloupek, do betonového základu a AL patky,  </t>
  </si>
  <si>
    <t>Odkaz na mn. položky pořadí 87 : 3,00000</t>
  </si>
  <si>
    <t>Odkaz na mn. položky pořadí 88 : 2,00000</t>
  </si>
  <si>
    <t>914001125R00</t>
  </si>
  <si>
    <t xml:space="preserve">Osazení a montáž svislých dopravních značek značka, na sloupek,sloup, konzolu nebo objekt,  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</si>
  <si>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</si>
  <si>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</si>
  <si>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>S dodáním hmot pro lože tl. 80-100 mm.</t>
  </si>
  <si>
    <t>Včetně bet. lože C 20/25, XF3 a ztratného ve výši 1 %.</t>
  </si>
  <si>
    <t>chodníkový : 465,0</t>
  </si>
  <si>
    <t>919731123R00</t>
  </si>
  <si>
    <t>Zarovnání styčné plochy podkladu nebo krytu živičné, tloušťky přes 100 do 200 mm</t>
  </si>
  <si>
    <t>podél vybourané části komunikace nebo zpevněné plochy</t>
  </si>
  <si>
    <t>Odkaz na mn. položky pořadí 83 : 16,00000</t>
  </si>
  <si>
    <t>919735111R00</t>
  </si>
  <si>
    <t>Řezání stávajících krytů nebo podkladů živičných, hloubky do  50 mm</t>
  </si>
  <si>
    <t>včetně spotřeby vody</t>
  </si>
  <si>
    <t xml:space="preserve">  pro zalití asf. zálivkou : </t>
  </si>
  <si>
    <t>919735114R00</t>
  </si>
  <si>
    <t>Řezání stávajících krytů nebo podkladů živičných, hloubky přes 150 do 200 mm</t>
  </si>
  <si>
    <t>stávající asf. : 16,0</t>
  </si>
  <si>
    <t>919141110T00</t>
  </si>
  <si>
    <t>Zalití spáry asfalt. modifikovanou zálivkou za horka</t>
  </si>
  <si>
    <t>Vyfrézovaná drážka bude vyčištěna a ihned zalita trvale pružnou modifikovanou zálivkovou hmotou za horka a utěsněna. Úprava styčné spáry bude provedena v souladu s VL 2 212.05 – Detail těsnící zálivky a TP 115 – Opravy trhlin na vozovkách s asfaltovým krytem.</t>
  </si>
  <si>
    <t>Odkaz na mn. položky pořadí 82 : 16,00000</t>
  </si>
  <si>
    <t>40444951.AR</t>
  </si>
  <si>
    <t>značka dopravní silniční svislá; výstražná A32a; tvar kříž; 700 x 90 mm; FeZn-rám a úchyt,ref.folie tř.1; záruka 7 let</t>
  </si>
  <si>
    <t>40444999.AR</t>
  </si>
  <si>
    <t>značka dopravní silniční svislá; upravující přednost P6; tvar osmiúhelník; 700 mm; štít z pozink.plechu s dvoj.ohybem,retroref.folie I.tř.; záruka 7 let</t>
  </si>
  <si>
    <t>404459503R</t>
  </si>
  <si>
    <t>příslušenství k dopr.značení sloupek Fe 60 pozinkovaný, délka 3000 mm</t>
  </si>
  <si>
    <t>404459504R</t>
  </si>
  <si>
    <t>příslušenství k dopr.značení sloupek Fe 60 pozinkovaný, délka 3500 mm</t>
  </si>
  <si>
    <t>55395100.ART</t>
  </si>
  <si>
    <t>Silniční (dopravně-bezpečnostní) zábradlí, typu HICON; žárový zinek, s vodicí funkcí pro nevidomé a slabozraké, vč. příslušenství</t>
  </si>
  <si>
    <t>Provedení dle PD.</t>
  </si>
  <si>
    <t>110,0</t>
  </si>
  <si>
    <t>935112211R00</t>
  </si>
  <si>
    <t>Osazení příkopového žlabu se zřízením lože tl. 100 mm z betonu C 8/10, z betonových příkopových tvárnic, šířky přes 500 do 800 mm</t>
  </si>
  <si>
    <t>s vyplněním a zatřením spár cementovou maltou, se zřízením lože tl. 10 cm</t>
  </si>
  <si>
    <t>Včetně  dodání hmot pro lože a vyplnění spár.</t>
  </si>
  <si>
    <t>55,0+22,0+32,0</t>
  </si>
  <si>
    <t>592275200R</t>
  </si>
  <si>
    <t>tvárnice příkopová beton; l = 330,0 mm; š = 590 mm; š1 = 360 mm; h = 75,0 mm</t>
  </si>
  <si>
    <t>dl. tvarovky 0,33 m; ztratné 1% : (109,0/0,33)*1,01</t>
  </si>
  <si>
    <t>966006132R00</t>
  </si>
  <si>
    <t>Odstranění značek pro staničení nebo dopravních značek dopravních nebo orientačních _x000D_
 s betonovými patkami</t>
  </si>
  <si>
    <t>s uložením hmot na skládku na vzdálenost do 3 m nebo s naložením na dopravní prostředek, se zásypem jam a jeho zhutněním</t>
  </si>
  <si>
    <t>966006211R00</t>
  </si>
  <si>
    <t>Odstranění svislých dopr. značek včetně demontáže ze sloupů nebo konzolí</t>
  </si>
  <si>
    <t>s odklizením materiálu na skládku na vzdálenost do 20 m nebo s naložením na dopravní prostředek</t>
  </si>
  <si>
    <t>113108413R00</t>
  </si>
  <si>
    <t>Odstranění podkladů nebo krytů živičných, v ploše jednotlivě nad 50 m2, tloušťka vrstvy 130 mm</t>
  </si>
  <si>
    <t xml:space="preserve"> LA + ACP - cyklostezka : 273,50</t>
  </si>
  <si>
    <t>979990022R00</t>
  </si>
  <si>
    <t>Poplatek za skládku - živice (k recyklaci) vč. odvozu na skládku</t>
  </si>
  <si>
    <t>Uložení a poplatek na nejbližší řízené skládce.</t>
  </si>
  <si>
    <t>979024441R00</t>
  </si>
  <si>
    <t>Očištění vybouraných obrubníků, dlaždic obrubníků, krajníků vybouraných z jakéhokoliv lože a s jakoukoliv výplní spár</t>
  </si>
  <si>
    <t>krajníků, desek nebo panelů od spojovacího materiálu s odklizením a uložením očištěných hmot a spojovacího materiálu na skládku na vzdálenost do 10 m</t>
  </si>
  <si>
    <t>Odkaz na mn. položky pořadí 5 : 216,00000</t>
  </si>
  <si>
    <t>979054441R00</t>
  </si>
  <si>
    <t xml:space="preserve">Očištění vybouraných obrubníků, dlaždic dlaždic, desek nebo tvarovek s původním vyplněním spár kamenivem těženým </t>
  </si>
  <si>
    <t>Odkaz na mn. položky pořadí 4 : 24,00000</t>
  </si>
  <si>
    <t>998225311R00</t>
  </si>
  <si>
    <t>Přesun hmot pro opravy a údržbu komunikací jakékoliv délky objektu</t>
  </si>
  <si>
    <t>a letišť s krytem živičným nebo betonovým</t>
  </si>
  <si>
    <t>0,473+639,154+2,464+744,258+5,262+118,629+34,524+0,004</t>
  </si>
  <si>
    <t>sanace : 263,802</t>
  </si>
  <si>
    <t>998223011R00</t>
  </si>
  <si>
    <t>Přesun hmot pozemních komunikací, kryt dlážděný jakékoliv délky objektu</t>
  </si>
  <si>
    <t>vodorovně do 200 m</t>
  </si>
  <si>
    <t>1,475</t>
  </si>
  <si>
    <t>230230010RAT</t>
  </si>
  <si>
    <t>Uložení chráničky ve výkopu, vč. zemních prací a odvozu</t>
  </si>
  <si>
    <t xml:space="preserve">m     </t>
  </si>
  <si>
    <t>Agregovaná položka</t>
  </si>
  <si>
    <t>POL2_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</si>
  <si>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160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</si>
  <si>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E.ON VVN (rezerva) : 60,0</t>
  </si>
  <si>
    <t>460490012RT1</t>
  </si>
  <si>
    <t>Fólie výstražná z PVC, šířka 33 cm, fólie PVC šířka 33 cm</t>
  </si>
  <si>
    <t>Obalení plynárenského zařízení a plynovodní přípojky výstražnou fólií z PVC žluté barvy.</t>
  </si>
  <si>
    <t>odhad : 60,0</t>
  </si>
  <si>
    <t>979082213R00</t>
  </si>
  <si>
    <t>Vodorovná doprava suti po suchu bez naložení, ale se složením a hrubým urovnáním na vzdálenost do 1 km</t>
  </si>
  <si>
    <t>Vodorovná doprava suti a vybouraných hmot s vyložením.</t>
  </si>
  <si>
    <t>52,920+0,184</t>
  </si>
  <si>
    <t>979082219R00</t>
  </si>
  <si>
    <t>Vodorovná doprava suti po suchu příplatek k ceně za každý další i započatý 1 km přes 1 km</t>
  </si>
  <si>
    <t>celkem 6 km : 5*53,104</t>
  </si>
  <si>
    <t>979990101T00</t>
  </si>
  <si>
    <t>Poplatek za skládku suti</t>
  </si>
  <si>
    <t>Uložení na skládce vytěženého materiálu BKOM a.s. předepsaným způsobem nebo uložení a poplatek na nejbližší řízené skládce.</t>
  </si>
  <si>
    <t>Odkaz na mn. položky pořadí 102 : 53,10400</t>
  </si>
  <si>
    <t>JKSO:</t>
  </si>
  <si>
    <t>822.6</t>
  </si>
  <si>
    <t>cyklostezky</t>
  </si>
  <si>
    <t>JKSO</t>
  </si>
  <si>
    <t xml:space="preserve"> m2</t>
  </si>
  <si>
    <t>kryt (materiál konstrukce krytu) z kameniva obalovaného živicí</t>
  </si>
  <si>
    <t>JKSOChar</t>
  </si>
  <si>
    <t>novostavba objektu</t>
  </si>
  <si>
    <t>JKSOAkce</t>
  </si>
  <si>
    <t>029113OA0</t>
  </si>
  <si>
    <t>OSTATNÍ POŽADAVKY - GEODETICKÉ ZAMĚŘENÍ - CELKY</t>
  </si>
  <si>
    <t>KUS</t>
  </si>
  <si>
    <t>Realizace geodetických prací</t>
  </si>
  <si>
    <t>02953OA0</t>
  </si>
  <si>
    <t>OSTATNÍ POŽADAVKY - HLAVNÍ MOSTNÍ PROHLÍDKA</t>
  </si>
  <si>
    <t>014101   OA0</t>
  </si>
  <si>
    <t>POPLATKY ZA SKLÁDKU</t>
  </si>
  <si>
    <t>JSOU ZAPOČÍTÁNY POUZE VÝKOPY, KTERÉ SE PŘÍMO TÝKAJÍ ŘEŠENÉHO ODŘEZU !</t>
  </si>
  <si>
    <t>2134,000*1,3</t>
  </si>
  <si>
    <t>02610    OA0</t>
  </si>
  <si>
    <t>ZKOUŠENÍ KONSTRUKCÍ A PRACÍ ZKUŠEBNOU ZHOTOVITELE</t>
  </si>
  <si>
    <t>kompl</t>
  </si>
  <si>
    <t>02861    OA0</t>
  </si>
  <si>
    <t>PRŮZKUMNÉ PRÁCE PROTIKOROZNÍ A BLUDNÝCH PROUDŮ NA POVRCHU</t>
  </si>
  <si>
    <t>02944    OA0</t>
  </si>
  <si>
    <t>OSTAT POŽADAVKY - DOKUMENTACE SKUTEČ PROVEDENÍ V DIGIT FORMĚ</t>
  </si>
  <si>
    <t>Realizace dokumentace skutečného provedení stavby</t>
  </si>
  <si>
    <t>02960    OA0</t>
  </si>
  <si>
    <t>OSTATNÍ POŽADAVKY - ODBORNÝ DOZOR</t>
  </si>
  <si>
    <t>Koordinační činnost během realizace stavby; 1,0 % z ceny stavby:</t>
  </si>
  <si>
    <t>02971    OA0</t>
  </si>
  <si>
    <t>OSTAT POŽADAVKY - GEOTECHNICKÝ MONITORING NA POVRCHU</t>
  </si>
  <si>
    <t>Osazení náklonoměrů, geodetických bodů a průběžné měření</t>
  </si>
  <si>
    <t>711415   OHT0</t>
  </si>
  <si>
    <t>Nutné opravy mostu</t>
  </si>
  <si>
    <t>747421OHT0</t>
  </si>
  <si>
    <t>MĚŘENÍ KOROZNÍCH VLIVŮ</t>
  </si>
  <si>
    <t>748231OHT0</t>
  </si>
  <si>
    <t>OBNOVA POVCHU A IZOLAČNÍ VRSTVY OPĚRY</t>
  </si>
  <si>
    <t>2*12,80+3,1*23</t>
  </si>
  <si>
    <t>122738OA0</t>
  </si>
  <si>
    <t>ODKOPÁVKY A PROKOPÁVKY OBECNÉ TŘ. I, ODVOZ DO 20KM</t>
  </si>
  <si>
    <t>M3</t>
  </si>
  <si>
    <t>17120OA0</t>
  </si>
  <si>
    <t>ULOŽENÍ SYPANINY DO NÁSYPŮ A NA SKLÁDKY BEZ ZHUTNĚNÍ</t>
  </si>
  <si>
    <t>EXP 19</t>
  </si>
  <si>
    <t>17180OA0</t>
  </si>
  <si>
    <t>ULOŽENÍ SYPANINY DO NÁSYPŮ Z NAKUPOVANÝCH MATERIÁLŮ</t>
  </si>
  <si>
    <t>910,000*1,1</t>
  </si>
  <si>
    <t>23217AOA0</t>
  </si>
  <si>
    <t>ŠTĚTOVÉ STĚNY BERANĚNÉ Z KOVOVÝCH DÍLCŮ DOČASNÉ (PLOCHA)</t>
  </si>
  <si>
    <t>M2</t>
  </si>
  <si>
    <t>Dočasné štětovnice dl. 4m, délka úseku 170m : 170,0*4</t>
  </si>
  <si>
    <t>23717AOA0</t>
  </si>
  <si>
    <t>ODSTRANĚNÍ ŠTĚTOVÝCH STĚN Z KOVOVÝCH DÍLCŮ V PLOŠE</t>
  </si>
  <si>
    <t>833.21</t>
  </si>
  <si>
    <t>úpravy břehů a koryt</t>
  </si>
  <si>
    <t xml:space="preserve"> m3</t>
  </si>
  <si>
    <t>opevnění břehů a dna z kamene, kameniva</t>
  </si>
  <si>
    <t>rekonstrukce a modernizace objektu s rozšířením a opravou</t>
  </si>
  <si>
    <t>Dozor během realizace stavby; 3,0 % z ceny stavby:</t>
  </si>
  <si>
    <t>21461OA0</t>
  </si>
  <si>
    <t>SEPARAČNÍ GEOTEXTILIE</t>
  </si>
  <si>
    <t>125,00+48*0,5</t>
  </si>
  <si>
    <t>451313OA0</t>
  </si>
  <si>
    <t>PODKLADNÍ A VÝPLŇOVÉ VRSTVY Z PROSTÉHO BETONU C16/20</t>
  </si>
  <si>
    <t>2,20*28,0</t>
  </si>
  <si>
    <t>45152OA0</t>
  </si>
  <si>
    <t>PODKLADNÍ A VÝPLŇOVÉ VRSTVY Z KAMENIVA DRCENÉHO</t>
  </si>
  <si>
    <t>objem podsypu : 10,000*1,1</t>
  </si>
  <si>
    <t>327365   OHT0</t>
  </si>
  <si>
    <t>ZDI OPĚR, ZÁRUB, NÁBŘEŽ Z GABIONŮ RUČNĚ ROVNANÝCH, DRÁT O6,0MM, POVRCHOVÁ ÚPRAVA Zn + Al</t>
  </si>
  <si>
    <t xml:space="preserve">m3    </t>
  </si>
  <si>
    <t>plocha líce : (125,00+28,00)*0,5*1,1</t>
  </si>
  <si>
    <t>465922   OA0</t>
  </si>
  <si>
    <t>DLAŽBY Z BETONOVÝCH DLAŽDIC NA MC</t>
  </si>
  <si>
    <t>0,5*22</t>
  </si>
  <si>
    <t>894857OA0</t>
  </si>
  <si>
    <t>ŠACHTY KANALIZAČNÍ PLASTOVÉ D 500MM</t>
  </si>
  <si>
    <t>87527    OA0</t>
  </si>
  <si>
    <t>POTRUBÍ DREN Z TRUB PLAST (I FLEXIBIL) DN DO 100MM</t>
  </si>
  <si>
    <t>2*5,0</t>
  </si>
  <si>
    <t>935212OA0</t>
  </si>
  <si>
    <t>PŘÍKOPOVÉ ŽLABY Z BETON TVÁRNIC ŠÍŘ DO 600MM DO BETONU TL 100MM</t>
  </si>
  <si>
    <t>M</t>
  </si>
  <si>
    <t>16,0+5,0</t>
  </si>
  <si>
    <t>87633    OHT0</t>
  </si>
  <si>
    <t>CHRÁNIČKY PRO OSAZENÍ ZÁBRADLÍ</t>
  </si>
  <si>
    <t>53</t>
  </si>
  <si>
    <t>18130OA0</t>
  </si>
  <si>
    <t>ÚPRAVA PLÁNĚ BEZ ZHUTNĚNÍ</t>
  </si>
  <si>
    <t>490,00</t>
  </si>
  <si>
    <t>separační geotextilie za rubem gabionu : 210,00+105*0,5</t>
  </si>
  <si>
    <t>plocha pláně : 330,00</t>
  </si>
  <si>
    <t>272314OA0</t>
  </si>
  <si>
    <t>ZÁKLADY Z PROSTÉHO BETONU DO C25/30</t>
  </si>
  <si>
    <t>(28,0*1,1*(0,35+0,65)/2)/2</t>
  </si>
  <si>
    <t>272325OA0</t>
  </si>
  <si>
    <t>ZÁKLADY ZE ŽELEZOBETONU DO C30/37</t>
  </si>
  <si>
    <t>166,00*0,3</t>
  </si>
  <si>
    <t>272365OA0</t>
  </si>
  <si>
    <t>VÝZTUŽ ZÁKLADŮ Z OCELI 10505, B500B</t>
  </si>
  <si>
    <t>T</t>
  </si>
  <si>
    <t>0,612</t>
  </si>
  <si>
    <t>(1,2*40*3,15+2,5*28*3,15+0,5*28*3,15)/1000</t>
  </si>
  <si>
    <t>272366   OA0</t>
  </si>
  <si>
    <t>VÝZTUŽ ZÁKLADŮ Z KARI-SÍTÍ</t>
  </si>
  <si>
    <t>5,4 kg/m2 : (309,00*1,3*5,4)/1000</t>
  </si>
  <si>
    <t>(28*1,0*1,3*2*3,08)/1000</t>
  </si>
  <si>
    <t>28995    OA0</t>
  </si>
  <si>
    <t>KOTEVNÍ SÍTĚ PRO GABIONY A ARMOVANÉ ZEMINY</t>
  </si>
  <si>
    <t>kotevní délka 3,0 celkem 1055 m2 : 1055,00</t>
  </si>
  <si>
    <t>kotevní délka 3,5 celkem 160 m2 : 160,00</t>
  </si>
  <si>
    <t>kotevní délka 4,0 celkem 107,5 m2 : 107,50</t>
  </si>
  <si>
    <t>objem podsypu : 54,000*1,3</t>
  </si>
  <si>
    <t>plocha líce : 210,00*0,5*1,1</t>
  </si>
  <si>
    <t>875262   OA0</t>
  </si>
  <si>
    <t>POTRUBÍ DREN Z TRUB PLAST (I FLEXIBIL) DN DO 80MM DĚROVANÝCH</t>
  </si>
  <si>
    <t>4,0*2</t>
  </si>
  <si>
    <t>917223OA0</t>
  </si>
  <si>
    <t>SILNIČNÍ A CHODNÍKOVÉ OBRUBY Z BETONOVÝCH OBRUBNÍKŮ ŠÍŘ 100MM</t>
  </si>
  <si>
    <t>Zapuštěný obrubník pro oddělení konstrukce gabionu od vozovkových vrstev : 105,0</t>
  </si>
  <si>
    <t>4*0,4*0,4*0,8*1,15</t>
  </si>
  <si>
    <t>0,40*(160,0+13,0)</t>
  </si>
  <si>
    <t>461211OA0</t>
  </si>
  <si>
    <t>PATKY Z LOMOVÉHO KAMENE NA SUCHO</t>
  </si>
  <si>
    <t>670,00*0,1*1,3</t>
  </si>
  <si>
    <t>465512   OA0</t>
  </si>
  <si>
    <t>DLAŽBY Z LOMOVÉHO KAMENE NA MC</t>
  </si>
  <si>
    <t>670,00*0,4*1,3</t>
  </si>
  <si>
    <t>18222    OA0</t>
  </si>
  <si>
    <t>ROZPROSTŘENÍ ORNICE VE SVAHU V TL DO 0,15M</t>
  </si>
  <si>
    <t>koeficient pro náklon plochy - 1,3 : (130,00+60,00+13,00+119,00+57,00)*1,3</t>
  </si>
  <si>
    <t>18242    OA0</t>
  </si>
  <si>
    <t>ZALOŽENÍ TRÁVNÍKU HYDROOSEVEM NA ORNICI</t>
  </si>
  <si>
    <t>289973OA0</t>
  </si>
  <si>
    <t>OPLÁŠTĚNÍ (ZPEVNĚNÍ) Z GEOSÍTÍ A GEOROHOŽÍ</t>
  </si>
  <si>
    <t>koeficient pro náklon plochy - 1,3 : (130,00+60,00+13,00+119,00-10,00-8,00)*1,3</t>
  </si>
  <si>
    <t>koeficient pro náklon plochy - 1,3 : (10,00+8,00)*1,3</t>
  </si>
  <si>
    <t>210010044RT1</t>
  </si>
  <si>
    <t>Trubka ohebná kovová, uložená pevně, 29 mm včetně dodávky trubky Kopex 3329</t>
  </si>
  <si>
    <t>210100001R00</t>
  </si>
  <si>
    <t>Ukončení vodičů v rozvaděči + zapojení do 2,5 mm2</t>
  </si>
  <si>
    <t>POL1_9</t>
  </si>
  <si>
    <t>210204201R00</t>
  </si>
  <si>
    <t>Elektrovýzbroj stožáru pro 1 okruh</t>
  </si>
  <si>
    <t>210202115R00</t>
  </si>
  <si>
    <t>Svítidlo veřejného osvětlení parkové</t>
  </si>
  <si>
    <t>210202120R00</t>
  </si>
  <si>
    <t>Svítidlo venkovní technické stropní</t>
  </si>
  <si>
    <t>210204002R00</t>
  </si>
  <si>
    <t>Stožár osvětlovací sadový - ocelový</t>
  </si>
  <si>
    <t>210220022RT1</t>
  </si>
  <si>
    <t>Vedení uzemňovací v zemi FeZn, D 8 - 10 mm včetně drátu FeZn 10 mm</t>
  </si>
  <si>
    <t>210220301RT2</t>
  </si>
  <si>
    <t>Svorka hromosvodová do 2 šroubů /SS, SZ, SO/ včetně dodávky svorky SS</t>
  </si>
  <si>
    <t>210220302RT6</t>
  </si>
  <si>
    <t>Svorka hromosvodová nad 2 šrouby /ST, SJ, SR, atd/ včetně dodávky svorky SP1</t>
  </si>
  <si>
    <t>210800529R00</t>
  </si>
  <si>
    <t>Vodič nn a vn CY 16 mm2 uložený volně</t>
  </si>
  <si>
    <t>210810006RT1</t>
  </si>
  <si>
    <t>Kabel CYKY-m 750 V 3 x 2,5 mm2 volně uložený včetně dodávky kabelu</t>
  </si>
  <si>
    <t>210810014RT1</t>
  </si>
  <si>
    <t>Kabel CYKY-m 750 V 4 x 16 mm2 volně uložený včetně dodávky kabelu</t>
  </si>
  <si>
    <t>210810005RT3</t>
  </si>
  <si>
    <t>Kabel CYKY-m 750 V 3 x 1,5 mm2 volně uložený včetně dodávky CYKY 3Cx1.5</t>
  </si>
  <si>
    <t>210950201R00</t>
  </si>
  <si>
    <t>Příplatek na zatahování kabelů váhy do 0,75 kg</t>
  </si>
  <si>
    <t>210100151S00</t>
  </si>
  <si>
    <t>Ukončení kabelů páska žíly 4x16mm2</t>
  </si>
  <si>
    <t>900      RT3</t>
  </si>
  <si>
    <t>HZS - úprava ve stávající rozpojovací skříni Práce v tarifní třídě 6 (např. elektrikář)</t>
  </si>
  <si>
    <t>h</t>
  </si>
  <si>
    <t>HZS</t>
  </si>
  <si>
    <t>POL10_</t>
  </si>
  <si>
    <t>931T00</t>
  </si>
  <si>
    <t>Projektová dokumentace skutečného provedení</t>
  </si>
  <si>
    <t xml:space="preserve">ks    </t>
  </si>
  <si>
    <t>23170120R</t>
  </si>
  <si>
    <t xml:space="preserve"> PU pěna 750 ml</t>
  </si>
  <si>
    <t>28654694R</t>
  </si>
  <si>
    <t>Objímka kovová s vrutem 32 - 40 mm PPR</t>
  </si>
  <si>
    <t>31171801.AR</t>
  </si>
  <si>
    <t>Kotva chemická - ampule maxima M10</t>
  </si>
  <si>
    <t>316 73553T</t>
  </si>
  <si>
    <t>Stožár osvětlovací sadový, ocelový výšky 4,5 m nad zemí žár.zinem, ochranná manžeta, pr. trubek 133/89/60 mm</t>
  </si>
  <si>
    <t>POL3_9</t>
  </si>
  <si>
    <t>31678611.1T</t>
  </si>
  <si>
    <t>Rozvodnice stožárová IP 43, jednopojistková</t>
  </si>
  <si>
    <t>34140968R</t>
  </si>
  <si>
    <t>Vodič silový CY zelenožlutý 16,00 mm2 - drát</t>
  </si>
  <si>
    <t>POL3_1</t>
  </si>
  <si>
    <t>345-000600</t>
  </si>
  <si>
    <t>Trubička smršťovací z/žl RPZ 32/12</t>
  </si>
  <si>
    <t>34524550T</t>
  </si>
  <si>
    <t>Řadový pojistkový odpínač pro nožové pojistky FH 000 3-fáz</t>
  </si>
  <si>
    <t>34836080T</t>
  </si>
  <si>
    <t>Svitidlo LED silniční s asymetrickou char., 3000°K, vel. XS, 10 W</t>
  </si>
  <si>
    <t>ks</t>
  </si>
  <si>
    <t>34836081</t>
  </si>
  <si>
    <t>Svitidlo LED silniční s kruhovou char., 3000°K, vel. XS, 10 W</t>
  </si>
  <si>
    <t>34836082T</t>
  </si>
  <si>
    <t>Svítidlo LED venkovní, nástěnné, rohové, 3K, 42 W provedení antivandal</t>
  </si>
  <si>
    <t>34890068T</t>
  </si>
  <si>
    <t>Doplnění regulačního dílu MSBC (klobouček)</t>
  </si>
  <si>
    <t>358 12205T</t>
  </si>
  <si>
    <t>Skříň rozpojovací pro VO RF 5:3</t>
  </si>
  <si>
    <t>358249990022T</t>
  </si>
  <si>
    <t>Pojistka E27 - komplet - 10A</t>
  </si>
  <si>
    <t>358251012R</t>
  </si>
  <si>
    <t>Pojistka výkonová nízkoztrátová PHNA 000  20 A</t>
  </si>
  <si>
    <t>460050704R00</t>
  </si>
  <si>
    <t>Jáma do 2 m3 pro stožár veřejného osvětlení, hor.4</t>
  </si>
  <si>
    <t>460080101RT1</t>
  </si>
  <si>
    <t>Rozbourání betonového základu vybourání betonu</t>
  </si>
  <si>
    <t>460100043R00</t>
  </si>
  <si>
    <t>Pouzdrový základ "Zelený utopenec" 600x600, v.525</t>
  </si>
  <si>
    <t>460120002RT1</t>
  </si>
  <si>
    <t>Zához jámy, hornina třídy 3 - 4 upěchování a úprava povrchu</t>
  </si>
  <si>
    <t>460200163RT2</t>
  </si>
  <si>
    <t>Výkop kabelové rýhy 35/80 cm  hor.3 ruční výkop rýhy</t>
  </si>
  <si>
    <t>460200303RT2</t>
  </si>
  <si>
    <t>Výkop kabelové rýhy 50/120 cm hor.3 ruční výkop rýhy</t>
  </si>
  <si>
    <t>460420022R00</t>
  </si>
  <si>
    <t>Zřízení kab.lože v rýze do 65 cm z písku 10 cm</t>
  </si>
  <si>
    <t>Zakrytí kabelu výstražnou folií PVC, šířka 33 cm fólie PVC šířka 33 cm</t>
  </si>
  <si>
    <t>460510021RT1</t>
  </si>
  <si>
    <t>Kabelový prostup z plast.trub, DN do 10,5 cm včetně dodávky trub DN 63</t>
  </si>
  <si>
    <t>460510021RT2</t>
  </si>
  <si>
    <t>Kabelový prostup z plast.trub, DN do 10,5 cm včetně dodávky trub DN 110</t>
  </si>
  <si>
    <t>4605101T00</t>
  </si>
  <si>
    <t>Protlak řízený DN 110</t>
  </si>
  <si>
    <t>460570153R00</t>
  </si>
  <si>
    <t>Zához rýhy 35/70 cm, hornina třídy 3, se zhutněním</t>
  </si>
  <si>
    <t>460570283R00</t>
  </si>
  <si>
    <t>Zához rýhy 50/100 cm, hornina tř. 3, se zhutněním</t>
  </si>
  <si>
    <t>460600001R00</t>
  </si>
  <si>
    <t>Naložení a odvoz zeminy do vzdálenosti 1km</t>
  </si>
  <si>
    <t>460600001RT4</t>
  </si>
  <si>
    <t>Naložení a odvoz zeminy, odvoz a zpětný dovoz výkopku na meziskládku odvoz na vzdálenost 6000 m</t>
  </si>
  <si>
    <t>460600002RT1</t>
  </si>
  <si>
    <t>Příplatek za odvoz za každých dalších 1000 m nákladním automobilem</t>
  </si>
  <si>
    <t>460070754S00</t>
  </si>
  <si>
    <t>Jáma pro protlak, ručně ,hornina tř 4</t>
  </si>
  <si>
    <t>460080002RT2</t>
  </si>
  <si>
    <t>Betonový základ do bednění doplnění betonových základů u stávajících stožárů</t>
  </si>
  <si>
    <t>460270083ST1</t>
  </si>
  <si>
    <t>Osazení pilířové skříně včetně výkopu a záhozu</t>
  </si>
  <si>
    <t>460600061S00</t>
  </si>
  <si>
    <t>Odvoz suti -1km Srovnávací položka</t>
  </si>
  <si>
    <t>460600071S00</t>
  </si>
  <si>
    <t>Příplatek k odvozu suti ZKD 1km Srovnávací položka</t>
  </si>
  <si>
    <t>004</t>
  </si>
  <si>
    <t>Poplatek za skládku hornina 1.- 4.</t>
  </si>
  <si>
    <t>46099-1111</t>
  </si>
  <si>
    <t>Poplatek za recyklaci suti</t>
  </si>
  <si>
    <t>OPN</t>
  </si>
  <si>
    <t>POL13_0</t>
  </si>
  <si>
    <t>46099-6666</t>
  </si>
  <si>
    <t>Geodetické zaměření pro správce sítě</t>
  </si>
  <si>
    <t>00513T</t>
  </si>
  <si>
    <t xml:space="preserve"> Koordinace postupu prací s ostatnimi profesemi</t>
  </si>
  <si>
    <t xml:space="preserve">hod   </t>
  </si>
  <si>
    <t>905R01</t>
  </si>
  <si>
    <t>Hzs-revize provoz.souboru a st.obj. Revize</t>
  </si>
  <si>
    <t>900 99-1111T</t>
  </si>
  <si>
    <t>Podružný materiál</t>
  </si>
  <si>
    <t>828.75</t>
  </si>
  <si>
    <t>sítě kabelové osvětlovací nízkého napětí včetně sloupů a svítidel</t>
  </si>
  <si>
    <t xml:space="preserve"> m</t>
  </si>
  <si>
    <t>umístění vedení v zemní rýze na upravený podklad</t>
  </si>
  <si>
    <t>210100601R00</t>
  </si>
  <si>
    <t>Montáž koncovky přírubové do 1 kV, jednocestné, pro kabely, celoplastové, do průřezu 4x16 mm2</t>
  </si>
  <si>
    <t>Montáž stožárové elektrovýzbroje pro 1 okruh</t>
  </si>
  <si>
    <t>Montáž uzemňovacího vedení v zemi, včetně svorek, propojení a izolace spojů, z drátů ocelových pozinkovaných  (FeZn),  , včetně dodávky drátu průměru 10 mm</t>
  </si>
  <si>
    <t>Montáž svorky hromosvodové včetně dodávky svorky spojovací (SS)</t>
  </si>
  <si>
    <t>Montáž svorky hromosvodové včetně dodávky svorky kovových částí d 3-12 mm (SP)</t>
  </si>
  <si>
    <t xml:space="preserve">Montáž vodiče H07V-U (CY), 16 mm2, uloženého volně,  </t>
  </si>
  <si>
    <t>Montáž kabelu CYKY 750 V, 4 x 16 mm2, volně uloženého, včetně dodávky kabelu</t>
  </si>
  <si>
    <t xml:space="preserve">Vodiče, šňůry a kabely hliníkové příplatek na zatahování kabelů do tvárnicových tras s komorami nebo do kolektorů, váha kabelu do, 0,75 kg,  </t>
  </si>
  <si>
    <t>210100151U00</t>
  </si>
  <si>
    <t>URS</t>
  </si>
  <si>
    <t>HZS, Práce v tarifní třídě 6 (např. tesař)</t>
  </si>
  <si>
    <t>Prav.M</t>
  </si>
  <si>
    <t>pěna PU; montážní, výplňová, izolační; tepelná odolnost -40 až 90 °C; přetíratelná; 0,75 l</t>
  </si>
  <si>
    <t>316 78655T</t>
  </si>
  <si>
    <t>Svorkovnice stožárová pro kabely Al/Cu</t>
  </si>
  <si>
    <t>vodič CY; silový, propojovací jednožilový; pevné uložení; jádro Cu plné holé; počet žil 1; jmen.průřez jádra 16,00 mm2; vnější průměr 6,6 mm; izolace PVC; tl. izolace min 0,8 mm; odolnost proti šíření plamene</t>
  </si>
  <si>
    <t>35436436.AR</t>
  </si>
  <si>
    <t>koncovka kabelová pro 4žil.kabely, kompletní; bez kabel.ok; izolace papírová; jmen.nap. do 1 kV; průřez jádra 4-25 mm2; L žíly = 750 mm</t>
  </si>
  <si>
    <t>vložka pojistková nožová vel. 000; charakt. gG; jmen.proud 20 A; jmen.napětí 690 V a.c./250 V d.c.</t>
  </si>
  <si>
    <t>460080002RT1</t>
  </si>
  <si>
    <t>Betonový základ do bednění, uložení betonu do dřevěného bednění</t>
  </si>
  <si>
    <t>Rozbourání betonového základu, vybourání betonu</t>
  </si>
  <si>
    <t>Výkop kabelové rýhy 35/80 cm  hor.3, ruční výkop rýhy</t>
  </si>
  <si>
    <t>Zřízení kabelového lože v rýze š. do 65 cm z písku</t>
  </si>
  <si>
    <t>Kabelový prostup z plast.trub, DN do 10,5 cm, včetně dodávky trub DN 70</t>
  </si>
  <si>
    <t>Naložení a odvoz zeminy</t>
  </si>
  <si>
    <t>Naložení a odvoz zeminy, odvoz na vzdálenost 6000 m</t>
  </si>
  <si>
    <t>Příplatek za odvoz za každých dalších 1000 m, nákladním automobilem</t>
  </si>
  <si>
    <t>460080002R00</t>
  </si>
  <si>
    <t>Betonový základ do bednění</t>
  </si>
  <si>
    <t>POL13_-1</t>
  </si>
  <si>
    <t>905      R01</t>
  </si>
  <si>
    <t>Hzs-revize provoz.souboru a st.obj., Revize</t>
  </si>
  <si>
    <t>113107310R00</t>
  </si>
  <si>
    <t>Odstranění podkladů nebo krytů z kameniva těženého, v ploše jednotlivě do 50 m2, tloušťka vrstvy 100 mm</t>
  </si>
  <si>
    <t>113107510R00</t>
  </si>
  <si>
    <t>Odstranění podkladů nebo krytů z kameniva hrubého drceného, v ploše jednotlivě do 50 m2, tloušťka vrstvy 100 mm</t>
  </si>
  <si>
    <t>113108310R00</t>
  </si>
  <si>
    <t>Odstranění podkladů nebo krytů živičných, v ploše jednotlivě do 50 m2, tloušťka vrstvy 100 mm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</si>
  <si>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</si>
  <si>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</si>
  <si>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</si>
  <si>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132201219R00</t>
  </si>
  <si>
    <t xml:space="preserve">Hloubení rýh šířky přes 60 do 200 cm příplatek za lepivost, v hornině 3,  </t>
  </si>
  <si>
    <t>161101102R00</t>
  </si>
  <si>
    <t>Svislé přemístění výkopku z horniny 1 až 4, při hloubce výkopu přes 2,5 do 4 m</t>
  </si>
  <si>
    <t>bez naložení do dopravní nádoby, ale s vyprázdněním dopravní nádoby na hromadu nebo na dopravní prostředek,</t>
  </si>
  <si>
    <t>162701105R00</t>
  </si>
  <si>
    <t>Vodorovné přemístění výkopku z horniny 1 až 4, na vzdálenost přes 9 000  do 10 000 m</t>
  </si>
  <si>
    <t>167101101R00</t>
  </si>
  <si>
    <t>Nakládání, skládání, překládání neulehlého výkopku nakládání výkopku_x000D_
 do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</si>
  <si>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</si>
  <si>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</si>
  <si>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</si>
  <si>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</si>
  <si>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</si>
  <si>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</si>
  <si>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</si>
  <si>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 xml:space="preserve">t     </t>
  </si>
  <si>
    <t>58330002.AR</t>
  </si>
  <si>
    <t>štěrkopísek</t>
  </si>
  <si>
    <t>899721112R00</t>
  </si>
  <si>
    <t>Výstražné fólie výstražná fólie pro vodovod, šířka 30 cm</t>
  </si>
  <si>
    <t>899731112HT00</t>
  </si>
  <si>
    <t>DN nad 150 mm na potrubí</t>
  </si>
  <si>
    <t>919735113R00</t>
  </si>
  <si>
    <t>Řezání stávajících krytů nebo podkladů živičných, hloubky přes 100 do 150 mm</t>
  </si>
  <si>
    <t>998276101R00</t>
  </si>
  <si>
    <t>Přesun hmot pro trubní vedení z trub plastových nebo sklolaminátových Přesun hmot, trubní vedení plastová, otevř. výkop</t>
  </si>
  <si>
    <t>vodovodu nebo kanalizace ražené nebo hloubené (827 1.1, 827 1.9, 827 2.1, 827 2.9), drobných objektů</t>
  </si>
  <si>
    <t>na vzdálenost 15 m od hrany výkopu nebo od okraje šachty</t>
  </si>
  <si>
    <t>230083102R00</t>
  </si>
  <si>
    <t>Demontáž do šrotu do 250 kg, rozměr 219 x 9</t>
  </si>
  <si>
    <t>230083123R00</t>
  </si>
  <si>
    <t>Demontáž do šrotu do 250 kg, rozměr 324 x 10</t>
  </si>
  <si>
    <t>230230003R00</t>
  </si>
  <si>
    <t>Předběžná tlaková zkouška vodou, DN 100</t>
  </si>
  <si>
    <t>230230006R00</t>
  </si>
  <si>
    <t>Předběžná tlaková zkouška vodou, DN 200</t>
  </si>
  <si>
    <t>230230018R00</t>
  </si>
  <si>
    <t>Hlavní tlaková zkouška vzduchem 0,6 MPa, DN 100</t>
  </si>
  <si>
    <t>230230021R00</t>
  </si>
  <si>
    <t>Hlavní tlaková zkouška vzduchem 0,6 MPa, DN 200</t>
  </si>
  <si>
    <t>230200212</t>
  </si>
  <si>
    <t>Jednostranné přerušení průtoku plynu 2 balony vloženými ručně v ocelovém potrubí do DN 200 mm</t>
  </si>
  <si>
    <t>230200213</t>
  </si>
  <si>
    <t>Jednostranné přerušení průtoku plynu 2 balony vloženými ručně v ocelovém potrubí do DN 300 mm</t>
  </si>
  <si>
    <t>230200418R01</t>
  </si>
  <si>
    <t>Propojení dočasného plynovodu na stávající plynovod DN 200</t>
  </si>
  <si>
    <t>230200420R01</t>
  </si>
  <si>
    <t>Propojení dočasného plynovodu na stávající plynovod DN 300</t>
  </si>
  <si>
    <t>230201326</t>
  </si>
  <si>
    <t>Montáž trubního dílu PE elektrotvarovky dn 225 mm en 12,8 mm</t>
  </si>
  <si>
    <t>230201341</t>
  </si>
  <si>
    <t>Montáž trubního dílu PE elektrotvarovky dn 315 mm en 18,7 mm</t>
  </si>
  <si>
    <t>230205051R01</t>
  </si>
  <si>
    <t>Montáž potrubí plastového dn90 - bypass vč. potrubí a tavrovek</t>
  </si>
  <si>
    <t>230205142</t>
  </si>
  <si>
    <t>Montáž potrubí plastového svařovaného na tupo nebo elektrospojkou dn 225 mm en 12,8 mm</t>
  </si>
  <si>
    <t>28613906</t>
  </si>
  <si>
    <t>potrubí plynovodní PE 100RC d225</t>
  </si>
  <si>
    <t>NCL.192214511</t>
  </si>
  <si>
    <t>d225, PE100, oblouk 11°</t>
  </si>
  <si>
    <t>NCL.192248511</t>
  </si>
  <si>
    <t>d225, PE100, oblouk 45°</t>
  </si>
  <si>
    <t>NCL.583122517</t>
  </si>
  <si>
    <t>redukce 315/ 225, PE100</t>
  </si>
  <si>
    <t>NCL.612674</t>
  </si>
  <si>
    <t>d225, PE100, SDR11, spojka bez dorazu, elektro</t>
  </si>
  <si>
    <t>NCL.616646</t>
  </si>
  <si>
    <t>d225/200, PE100, přechodový kus PE-HD / ocel</t>
  </si>
  <si>
    <t>NCL.616649</t>
  </si>
  <si>
    <t>d315/300, PE100, přechodový kus PE-HD / ocel</t>
  </si>
  <si>
    <t>979084413R00</t>
  </si>
  <si>
    <t xml:space="preserve">Vodorovná doprava po suchu nebo naložení vodorovná doprava vybouraných hmot se složením a hrubým urovnáním nebo přeložením na jiný dopravní prostředek do 1 km,  </t>
  </si>
  <si>
    <t>831-2</t>
  </si>
  <si>
    <t>vybouraných hmot se složením a hrubým urovnáním nebo přeložením na jiný dopravní prostředek, nebo nakládání na dopravní prostředek pro vodorovnou dopravu,</t>
  </si>
  <si>
    <t>997221579HT00</t>
  </si>
  <si>
    <t>Příplatek ZKD 1 km u vodorovné dopravy vybouraných hmot</t>
  </si>
  <si>
    <t>997221845T00</t>
  </si>
  <si>
    <t>Poplatek za uložení odpadu z asfaltových povrchů na skládce (skládkovné)</t>
  </si>
  <si>
    <t>997221855T00</t>
  </si>
  <si>
    <t>Poplatek za uložení odpadu z kameniva na skládce (skládkovné)</t>
  </si>
  <si>
    <t>Náklady na vyhotovení dokumentace skutečného provedení stavby a její předání objednateli v požadované formě a požadovaném počtu.</t>
  </si>
  <si>
    <t>012103000</t>
  </si>
  <si>
    <t>před výstavbou - vytýčení st.plynovodu</t>
  </si>
  <si>
    <t>012303000</t>
  </si>
  <si>
    <t>Geodetické práce po výstavbě - zaměření přeložky plynovodu dle požadavků RWE</t>
  </si>
  <si>
    <t>Náklady na provedení skutečného zaměření stavby v rozsahu nezbytném pro zápis změny do katastru nemovitostí.</t>
  </si>
  <si>
    <t>043002000</t>
  </si>
  <si>
    <t>Náklady spojené s odpojením a propojením překládaného PZ</t>
  </si>
  <si>
    <t>Náklady zhotovitele, které vznikají v souvislosti se zajištěním požadavků objednatele na obvyklá zajištění závazku splnit dílo nebo některou ze smluvních povinností.</t>
  </si>
  <si>
    <t>043194000</t>
  </si>
  <si>
    <t>Ostatní zkoušky - funkční zkouška signalizačního kabelu</t>
  </si>
  <si>
    <t>Náklady zhotovitele, související s prováděním zkoušek a revizí předepsaných technickými normami nebo objednatelem a které jsou pro provedení díla nezbytné.</t>
  </si>
  <si>
    <t>044002000</t>
  </si>
  <si>
    <t>Vypracování revizní knihy plynovodu</t>
  </si>
  <si>
    <t>827.5</t>
  </si>
  <si>
    <t>Plynovody a vzduchovody trubní</t>
  </si>
  <si>
    <t>potrubí z trub z plastických hmot a sklolaminátu</t>
  </si>
  <si>
    <t>Odkaz na mn. položky pořadí 3 : 1,26100*0,1</t>
  </si>
  <si>
    <t>tl. 20 cm : 9,70*0,2</t>
  </si>
  <si>
    <t>122102201R00</t>
  </si>
  <si>
    <t>Odkopávky a prokopávky pro silnice v horninách 1 a 2 _x000D_
 do 100 m3</t>
  </si>
  <si>
    <t>zemina : 1,261</t>
  </si>
  <si>
    <t>Odkaz na mn. položky pořadí 3 : 1,26100</t>
  </si>
  <si>
    <t>Odkaz na mn. položky pořadí 4 : 1,26100</t>
  </si>
  <si>
    <t>sanace podloží (70% hor. tř. 3) : 2,910*0,7</t>
  </si>
  <si>
    <t>Odkaz na mn. položky pořadí 6 : 2,03700*0,2</t>
  </si>
  <si>
    <t>Odkaz na mn. položky pořadí 6 : 2,03701*0,42857</t>
  </si>
  <si>
    <t>Odkaz na mn. položky pořadí 8 : 0,87300*0,2</t>
  </si>
  <si>
    <t>Odkaz na mn. položky pořadí 6 : 2,03700</t>
  </si>
  <si>
    <t>Odkaz na mn. položky pořadí 8 : 0,87300</t>
  </si>
  <si>
    <t>2,910</t>
  </si>
  <si>
    <t>Odkaz na mn. položky pořadí 10 : 2,91000</t>
  </si>
  <si>
    <t>Odkaz na mn. položky pořadí 11 : 2,91000*2,2</t>
  </si>
  <si>
    <t>Odkaz na mn. položky pořadí 16 : 9,70000</t>
  </si>
  <si>
    <t>564841112R00</t>
  </si>
  <si>
    <t>Podklad ze štěrkodrti s rozprostřením a zhutněním frakce 0-63 mm, tloušťka po zhutnění 130 mm</t>
  </si>
  <si>
    <t>9,70</t>
  </si>
  <si>
    <t>cyklostezka : 9,70</t>
  </si>
  <si>
    <t>511121011HT00</t>
  </si>
  <si>
    <t>Kladení kolejových panelů</t>
  </si>
  <si>
    <t>panely 7+6 ks : 13</t>
  </si>
  <si>
    <t>(2,21+7,98)*0,95238</t>
  </si>
  <si>
    <t>Odkaz na mn. položky pořadí 18 : 9,70480*0,1</t>
  </si>
  <si>
    <t>592451178R</t>
  </si>
  <si>
    <t>dlažba betonová dvouvrstvá; obdélník; dlaždice bez fazety; šedá; l = 200 mm; š = 100 mm; tl. 80,0 mm</t>
  </si>
  <si>
    <t>ztratné 5% : 7,60*1,05</t>
  </si>
  <si>
    <t>ztratné 5% : 2,10*1,05</t>
  </si>
  <si>
    <t>chodníkový : 11,0</t>
  </si>
  <si>
    <t>12,0</t>
  </si>
  <si>
    <t>437842020R</t>
  </si>
  <si>
    <t>systém přejezdu přejezd přes železnici s častým pojezdem jízdních kol; bez závěrné zídky se spínacími táhly; stavebnicový z panelů; zhotoven z gumových směsí</t>
  </si>
  <si>
    <t>vnitřní panel o modulu 600 mm, (7 ks) : 4,2</t>
  </si>
  <si>
    <t>437842031R</t>
  </si>
  <si>
    <t>systém přejezdu přejezd přes železnici pro všechny kategorie silničních vozidel; se závěrnou zídkou tvar T a spínacími táhly; stavebnicový z panelů; zhotoven z gumových směsí</t>
  </si>
  <si>
    <t>vnitřní panel o modulu 1200 mm, (3 ks) : 3,6</t>
  </si>
  <si>
    <t>966005111H00</t>
  </si>
  <si>
    <t>Dmtž zábradlí</t>
  </si>
  <si>
    <t>Odstranění zábradlí s naložením na dopravní prostředek. Odvezení, uložení a poplatek na nejbližší řízené skládce.</t>
  </si>
  <si>
    <t>6,0</t>
  </si>
  <si>
    <t>8,735+2,482+2,483+4,369</t>
  </si>
  <si>
    <t>sanace : 6,402</t>
  </si>
  <si>
    <t>230210010RAT</t>
  </si>
  <si>
    <t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- 2x KOPODUR 110 půlená + 2x rezerva KOPOFLEX 110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t>
  </si>
  <si>
    <t>SŽDC - kabely SSZT a kabel SE : 10,0</t>
  </si>
  <si>
    <t>kryt (materiál konstrukce krytu) dlážděný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</si>
</sst>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8" xfId="0" applyBorder="1" applyAlignment="1">
      <alignment vertical="top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pl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s2d3WdCUa7ouKJAQLNwrdvhod+K8k/6PbrPgLMU/2L7A7/OlR97EL6k4D4GO0pP1rYMJTlMqTHguKN1trEm/gg==" saltValue="7gcJPyBKnSMaOVO+rVTt/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A1E4-32D5-4760-85CA-C2A3D6AFA4C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73</v>
      </c>
      <c r="C4" s="205" t="s">
        <v>74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103</v>
      </c>
      <c r="C8" s="241" t="s">
        <v>104</v>
      </c>
      <c r="D8" s="226"/>
      <c r="E8" s="227"/>
      <c r="F8" s="228"/>
      <c r="G8" s="228">
        <f>SUMIF(AG9:AG14,"&lt;&gt;NOR",G9:G14)</f>
        <v>0</v>
      </c>
      <c r="H8" s="228"/>
      <c r="I8" s="228">
        <f>SUM(I9:I14)</f>
        <v>0</v>
      </c>
      <c r="J8" s="228"/>
      <c r="K8" s="228">
        <f>SUM(K9:K14)</f>
        <v>0</v>
      </c>
      <c r="L8" s="228"/>
      <c r="M8" s="228">
        <f>SUM(M9:M14)</f>
        <v>0</v>
      </c>
      <c r="N8" s="228"/>
      <c r="O8" s="228">
        <f>SUM(O9:O14)</f>
        <v>1415.29</v>
      </c>
      <c r="P8" s="228"/>
      <c r="Q8" s="228">
        <f>SUM(Q9:Q14)</f>
        <v>0</v>
      </c>
      <c r="R8" s="228"/>
      <c r="S8" s="228"/>
      <c r="T8" s="229"/>
      <c r="U8" s="223"/>
      <c r="V8" s="223">
        <f>SUM(V9:V14)</f>
        <v>2219.5700000000002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698</v>
      </c>
      <c r="C9" s="242" t="s">
        <v>699</v>
      </c>
      <c r="D9" s="232" t="s">
        <v>673</v>
      </c>
      <c r="E9" s="233">
        <v>69.2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1.7034</v>
      </c>
      <c r="O9" s="235">
        <f>ROUND(E9*N9,2)</f>
        <v>117.88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1.3029999999999999</v>
      </c>
      <c r="V9" s="222">
        <f>ROUND(E9*U9,2)</f>
        <v>90.17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4" t="s">
        <v>754</v>
      </c>
      <c r="D10" s="249"/>
      <c r="E10" s="250">
        <v>69.2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242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0">
        <v>2</v>
      </c>
      <c r="B11" s="231" t="s">
        <v>755</v>
      </c>
      <c r="C11" s="242" t="s">
        <v>756</v>
      </c>
      <c r="D11" s="232" t="s">
        <v>673</v>
      </c>
      <c r="E11" s="233">
        <v>87.1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35">
        <v>1.9967999999999999</v>
      </c>
      <c r="O11" s="235">
        <f>ROUND(E11*N11,2)</f>
        <v>173.92</v>
      </c>
      <c r="P11" s="235">
        <v>0</v>
      </c>
      <c r="Q11" s="235">
        <f>ROUND(E11*P11,2)</f>
        <v>0</v>
      </c>
      <c r="R11" s="235"/>
      <c r="S11" s="235" t="s">
        <v>176</v>
      </c>
      <c r="T11" s="236" t="s">
        <v>177</v>
      </c>
      <c r="U11" s="222">
        <v>2.3992499999999999</v>
      </c>
      <c r="V11" s="222">
        <f>ROUND(E11*U11,2)</f>
        <v>208.97</v>
      </c>
      <c r="W11" s="222"/>
      <c r="X11" s="222" t="s">
        <v>612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613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64" t="s">
        <v>757</v>
      </c>
      <c r="D12" s="249"/>
      <c r="E12" s="250">
        <v>87.1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242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30">
        <v>3</v>
      </c>
      <c r="B13" s="231" t="s">
        <v>758</v>
      </c>
      <c r="C13" s="242" t="s">
        <v>759</v>
      </c>
      <c r="D13" s="232" t="s">
        <v>263</v>
      </c>
      <c r="E13" s="233">
        <v>348.4</v>
      </c>
      <c r="F13" s="234"/>
      <c r="G13" s="235">
        <f>ROUND(E13*F13,2)</f>
        <v>0</v>
      </c>
      <c r="H13" s="234"/>
      <c r="I13" s="235">
        <f>ROUND(E13*H13,2)</f>
        <v>0</v>
      </c>
      <c r="J13" s="234"/>
      <c r="K13" s="235">
        <f>ROUND(E13*J13,2)</f>
        <v>0</v>
      </c>
      <c r="L13" s="235">
        <v>21</v>
      </c>
      <c r="M13" s="235">
        <f>G13*(1+L13/100)</f>
        <v>0</v>
      </c>
      <c r="N13" s="235">
        <v>3.22472</v>
      </c>
      <c r="O13" s="235">
        <f>ROUND(E13*N13,2)</f>
        <v>1123.49</v>
      </c>
      <c r="P13" s="235">
        <v>0</v>
      </c>
      <c r="Q13" s="235">
        <f>ROUND(E13*P13,2)</f>
        <v>0</v>
      </c>
      <c r="R13" s="235"/>
      <c r="S13" s="235" t="s">
        <v>176</v>
      </c>
      <c r="T13" s="236" t="s">
        <v>177</v>
      </c>
      <c r="U13" s="222">
        <v>5.5121399999999996</v>
      </c>
      <c r="V13" s="222">
        <f>ROUND(E13*U13,2)</f>
        <v>1920.43</v>
      </c>
      <c r="W13" s="222"/>
      <c r="X13" s="222" t="s">
        <v>612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613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64" t="s">
        <v>760</v>
      </c>
      <c r="D14" s="249"/>
      <c r="E14" s="250">
        <v>348.4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242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5">
      <c r="A15" s="3"/>
      <c r="B15" s="4"/>
      <c r="C15" s="245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E15">
        <v>15</v>
      </c>
      <c r="AF15">
        <v>21</v>
      </c>
      <c r="AG15" t="s">
        <v>158</v>
      </c>
    </row>
    <row r="16" spans="1:60" x14ac:dyDescent="0.25">
      <c r="A16" s="216"/>
      <c r="B16" s="217" t="s">
        <v>29</v>
      </c>
      <c r="C16" s="246"/>
      <c r="D16" s="218"/>
      <c r="E16" s="219"/>
      <c r="F16" s="219"/>
      <c r="G16" s="240">
        <f>G8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E16">
        <f>SUMIF(L7:L14,AE15,G7:G14)</f>
        <v>0</v>
      </c>
      <c r="AF16">
        <f>SUMIF(L7:L14,AF15,G7:G14)</f>
        <v>0</v>
      </c>
      <c r="AG16" t="s">
        <v>225</v>
      </c>
    </row>
    <row r="17" spans="1:33" x14ac:dyDescent="0.25">
      <c r="A17" s="248" t="s">
        <v>631</v>
      </c>
      <c r="B17" s="248"/>
      <c r="C17" s="245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5">
      <c r="A18" s="3"/>
      <c r="B18" s="4" t="s">
        <v>686</v>
      </c>
      <c r="C18" s="245" t="s">
        <v>687</v>
      </c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G18" t="s">
        <v>634</v>
      </c>
    </row>
    <row r="19" spans="1:33" x14ac:dyDescent="0.25">
      <c r="A19" s="3"/>
      <c r="B19" s="4" t="s">
        <v>688</v>
      </c>
      <c r="C19" s="245" t="s">
        <v>689</v>
      </c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G19" t="s">
        <v>637</v>
      </c>
    </row>
    <row r="20" spans="1:33" x14ac:dyDescent="0.25">
      <c r="A20" s="3"/>
      <c r="B20" s="4"/>
      <c r="C20" s="245" t="s">
        <v>690</v>
      </c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G20" t="s">
        <v>639</v>
      </c>
    </row>
    <row r="21" spans="1:33" x14ac:dyDescent="0.25">
      <c r="A21" s="3"/>
      <c r="B21" s="4"/>
      <c r="C21" s="245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5">
      <c r="C22" s="247"/>
      <c r="D22" s="10"/>
      <c r="AG22" t="s">
        <v>228</v>
      </c>
    </row>
    <row r="23" spans="1:33" x14ac:dyDescent="0.25">
      <c r="D23" s="10"/>
    </row>
    <row r="24" spans="1:33" x14ac:dyDescent="0.25">
      <c r="D24" s="10"/>
    </row>
    <row r="25" spans="1:33" x14ac:dyDescent="0.25">
      <c r="D25" s="10"/>
    </row>
    <row r="26" spans="1:33" x14ac:dyDescent="0.25">
      <c r="D26" s="10"/>
    </row>
    <row r="27" spans="1:33" x14ac:dyDescent="0.25">
      <c r="D27" s="10"/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kNcZAqUOgtM0cJjkye8kbGF18uZhSKtAeib68uENvxLMhfU48fdzMkaXciQ6AzTdKF9uLejX/q7rTsE15VpNA==" saltValue="Qrk02BRNgNJeAeMSa1lrrg==" spinCount="100000" sheet="1"/>
  <mergeCells count="5">
    <mergeCell ref="A1:G1"/>
    <mergeCell ref="C2:G2"/>
    <mergeCell ref="C3:G3"/>
    <mergeCell ref="C4:G4"/>
    <mergeCell ref="A17:B17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4433-414E-4378-A957-AFD18E311DB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75</v>
      </c>
      <c r="C4" s="205" t="s">
        <v>76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93</v>
      </c>
      <c r="C8" s="241" t="s">
        <v>94</v>
      </c>
      <c r="D8" s="226"/>
      <c r="E8" s="227"/>
      <c r="F8" s="228"/>
      <c r="G8" s="228">
        <f>SUMIF(AG9:AG12,"&lt;&gt;NOR",G9:G12)</f>
        <v>0</v>
      </c>
      <c r="H8" s="228"/>
      <c r="I8" s="228">
        <f>SUM(I9:I12)</f>
        <v>0</v>
      </c>
      <c r="J8" s="228"/>
      <c r="K8" s="228">
        <f>SUM(K9:K12)</f>
        <v>0</v>
      </c>
      <c r="L8" s="228"/>
      <c r="M8" s="228">
        <f>SUM(M9:M12)</f>
        <v>0</v>
      </c>
      <c r="N8" s="228"/>
      <c r="O8" s="228">
        <f>SUM(O9:O12)</f>
        <v>0.28000000000000003</v>
      </c>
      <c r="P8" s="228"/>
      <c r="Q8" s="228">
        <f>SUM(Q9:Q12)</f>
        <v>0</v>
      </c>
      <c r="R8" s="228"/>
      <c r="S8" s="228"/>
      <c r="T8" s="229"/>
      <c r="U8" s="223"/>
      <c r="V8" s="223">
        <f>SUM(V9:V12)</f>
        <v>135.49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761</v>
      </c>
      <c r="C9" s="242" t="s">
        <v>762</v>
      </c>
      <c r="D9" s="232" t="s">
        <v>252</v>
      </c>
      <c r="E9" s="233">
        <v>492.7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0.26300000000000001</v>
      </c>
      <c r="V9" s="222">
        <f>ROUND(E9*U9,2)</f>
        <v>129.58000000000001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4" t="s">
        <v>763</v>
      </c>
      <c r="D10" s="249"/>
      <c r="E10" s="250">
        <v>492.7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242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0">
        <v>2</v>
      </c>
      <c r="B11" s="231" t="s">
        <v>764</v>
      </c>
      <c r="C11" s="242" t="s">
        <v>765</v>
      </c>
      <c r="D11" s="232" t="s">
        <v>252</v>
      </c>
      <c r="E11" s="233">
        <v>492.7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35">
        <v>5.6999999999999998E-4</v>
      </c>
      <c r="O11" s="235">
        <f>ROUND(E11*N11,2)</f>
        <v>0.28000000000000003</v>
      </c>
      <c r="P11" s="235">
        <v>0</v>
      </c>
      <c r="Q11" s="235">
        <f>ROUND(E11*P11,2)</f>
        <v>0</v>
      </c>
      <c r="R11" s="235"/>
      <c r="S11" s="235" t="s">
        <v>176</v>
      </c>
      <c r="T11" s="236" t="s">
        <v>177</v>
      </c>
      <c r="U11" s="222">
        <v>1.2E-2</v>
      </c>
      <c r="V11" s="222">
        <f>ROUND(E11*U11,2)</f>
        <v>5.91</v>
      </c>
      <c r="W11" s="222"/>
      <c r="X11" s="222" t="s">
        <v>612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613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64" t="s">
        <v>763</v>
      </c>
      <c r="D12" s="249"/>
      <c r="E12" s="250">
        <v>492.7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242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x14ac:dyDescent="0.25">
      <c r="A13" s="224" t="s">
        <v>171</v>
      </c>
      <c r="B13" s="225" t="s">
        <v>101</v>
      </c>
      <c r="C13" s="241" t="s">
        <v>102</v>
      </c>
      <c r="D13" s="226"/>
      <c r="E13" s="227"/>
      <c r="F13" s="228"/>
      <c r="G13" s="228">
        <f>SUMIF(AG14:AG15,"&lt;&gt;NOR",G14:G15)</f>
        <v>0</v>
      </c>
      <c r="H13" s="228"/>
      <c r="I13" s="228">
        <f>SUM(I14:I15)</f>
        <v>0</v>
      </c>
      <c r="J13" s="228"/>
      <c r="K13" s="228">
        <f>SUM(K14:K15)</f>
        <v>0</v>
      </c>
      <c r="L13" s="228"/>
      <c r="M13" s="228">
        <f>SUM(M14:M15)</f>
        <v>0</v>
      </c>
      <c r="N13" s="228"/>
      <c r="O13" s="228">
        <f>SUM(O14:O15)</f>
        <v>0</v>
      </c>
      <c r="P13" s="228"/>
      <c r="Q13" s="228">
        <f>SUM(Q14:Q15)</f>
        <v>0</v>
      </c>
      <c r="R13" s="228"/>
      <c r="S13" s="228"/>
      <c r="T13" s="229"/>
      <c r="U13" s="223"/>
      <c r="V13" s="223">
        <f>SUM(V14:V15)</f>
        <v>0</v>
      </c>
      <c r="W13" s="223"/>
      <c r="X13" s="223"/>
      <c r="AG13" t="s">
        <v>172</v>
      </c>
    </row>
    <row r="14" spans="1:60" outlineLevel="1" x14ac:dyDescent="0.25">
      <c r="A14" s="230">
        <v>3</v>
      </c>
      <c r="B14" s="231" t="s">
        <v>766</v>
      </c>
      <c r="C14" s="242" t="s">
        <v>767</v>
      </c>
      <c r="D14" s="232" t="s">
        <v>682</v>
      </c>
      <c r="E14" s="233">
        <v>395.2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0</v>
      </c>
      <c r="O14" s="235">
        <f>ROUND(E14*N14,2)</f>
        <v>0</v>
      </c>
      <c r="P14" s="235">
        <v>0</v>
      </c>
      <c r="Q14" s="235">
        <f>ROUND(E14*P14,2)</f>
        <v>0</v>
      </c>
      <c r="R14" s="235"/>
      <c r="S14" s="235" t="s">
        <v>176</v>
      </c>
      <c r="T14" s="236" t="s">
        <v>177</v>
      </c>
      <c r="U14" s="222">
        <v>0</v>
      </c>
      <c r="V14" s="222">
        <f>ROUND(E14*U14,2)</f>
        <v>0</v>
      </c>
      <c r="W14" s="222"/>
      <c r="X14" s="222" t="s">
        <v>612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613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64" t="s">
        <v>768</v>
      </c>
      <c r="D15" s="249"/>
      <c r="E15" s="250">
        <v>395.2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242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5">
      <c r="A16" s="224" t="s">
        <v>171</v>
      </c>
      <c r="B16" s="225" t="s">
        <v>103</v>
      </c>
      <c r="C16" s="241" t="s">
        <v>104</v>
      </c>
      <c r="D16" s="226"/>
      <c r="E16" s="227"/>
      <c r="F16" s="228"/>
      <c r="G16" s="228">
        <f>SUMIF(AG17:AG18,"&lt;&gt;NOR",G17:G18)</f>
        <v>0</v>
      </c>
      <c r="H16" s="228"/>
      <c r="I16" s="228">
        <f>SUM(I17:I18)</f>
        <v>0</v>
      </c>
      <c r="J16" s="228"/>
      <c r="K16" s="228">
        <f>SUM(K17:K18)</f>
        <v>0</v>
      </c>
      <c r="L16" s="228"/>
      <c r="M16" s="228">
        <f>SUM(M17:M18)</f>
        <v>0</v>
      </c>
      <c r="N16" s="228"/>
      <c r="O16" s="228">
        <f>SUM(O17:O18)</f>
        <v>6.05</v>
      </c>
      <c r="P16" s="228"/>
      <c r="Q16" s="228">
        <f>SUM(Q17:Q18)</f>
        <v>0</v>
      </c>
      <c r="R16" s="228"/>
      <c r="S16" s="228"/>
      <c r="T16" s="229"/>
      <c r="U16" s="223"/>
      <c r="V16" s="223">
        <f>SUM(V17:V18)</f>
        <v>14.61</v>
      </c>
      <c r="W16" s="223"/>
      <c r="X16" s="223"/>
      <c r="AG16" t="s">
        <v>172</v>
      </c>
    </row>
    <row r="17" spans="1:60" outlineLevel="1" x14ac:dyDescent="0.25">
      <c r="A17" s="230">
        <v>4</v>
      </c>
      <c r="B17" s="231" t="s">
        <v>705</v>
      </c>
      <c r="C17" s="242" t="s">
        <v>706</v>
      </c>
      <c r="D17" s="232" t="s">
        <v>252</v>
      </c>
      <c r="E17" s="233">
        <v>23.4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35">
        <v>0.25844</v>
      </c>
      <c r="O17" s="235">
        <f>ROUND(E17*N17,2)</f>
        <v>6.05</v>
      </c>
      <c r="P17" s="235">
        <v>0</v>
      </c>
      <c r="Q17" s="235">
        <f>ROUND(E17*P17,2)</f>
        <v>0</v>
      </c>
      <c r="R17" s="235"/>
      <c r="S17" s="235" t="s">
        <v>176</v>
      </c>
      <c r="T17" s="236" t="s">
        <v>177</v>
      </c>
      <c r="U17" s="222">
        <v>0.62414999999999998</v>
      </c>
      <c r="V17" s="222">
        <f>ROUND(E17*U17,2)</f>
        <v>14.61</v>
      </c>
      <c r="W17" s="222"/>
      <c r="X17" s="222" t="s">
        <v>612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613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4" t="s">
        <v>769</v>
      </c>
      <c r="D18" s="249"/>
      <c r="E18" s="250">
        <v>23.4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242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5">
      <c r="A19" s="3"/>
      <c r="B19" s="4"/>
      <c r="C19" s="245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>
        <v>15</v>
      </c>
      <c r="AF19">
        <v>21</v>
      </c>
      <c r="AG19" t="s">
        <v>158</v>
      </c>
    </row>
    <row r="20" spans="1:60" x14ac:dyDescent="0.25">
      <c r="A20" s="216"/>
      <c r="B20" s="217" t="s">
        <v>29</v>
      </c>
      <c r="C20" s="246"/>
      <c r="D20" s="218"/>
      <c r="E20" s="219"/>
      <c r="F20" s="219"/>
      <c r="G20" s="240">
        <f>G8+G13+G16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E20">
        <f>SUMIF(L7:L18,AE19,G7:G18)</f>
        <v>0</v>
      </c>
      <c r="AF20">
        <f>SUMIF(L7:L18,AF19,G7:G18)</f>
        <v>0</v>
      </c>
      <c r="AG20" t="s">
        <v>225</v>
      </c>
    </row>
    <row r="21" spans="1:60" x14ac:dyDescent="0.25">
      <c r="A21" s="248" t="s">
        <v>631</v>
      </c>
      <c r="B21" s="248"/>
      <c r="C21" s="245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60" x14ac:dyDescent="0.25">
      <c r="A22" s="3"/>
      <c r="B22" s="4" t="s">
        <v>686</v>
      </c>
      <c r="C22" s="245" t="s">
        <v>687</v>
      </c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G22" t="s">
        <v>634</v>
      </c>
    </row>
    <row r="23" spans="1:60" x14ac:dyDescent="0.25">
      <c r="A23" s="3"/>
      <c r="B23" s="4" t="s">
        <v>688</v>
      </c>
      <c r="C23" s="245" t="s">
        <v>689</v>
      </c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G23" t="s">
        <v>637</v>
      </c>
    </row>
    <row r="24" spans="1:60" x14ac:dyDescent="0.25">
      <c r="A24" s="3"/>
      <c r="B24" s="4"/>
      <c r="C24" s="245" t="s">
        <v>690</v>
      </c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G24" t="s">
        <v>639</v>
      </c>
    </row>
    <row r="25" spans="1:60" x14ac:dyDescent="0.25">
      <c r="A25" s="3"/>
      <c r="B25" s="4"/>
      <c r="C25" s="245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5">
      <c r="C26" s="247"/>
      <c r="D26" s="10"/>
      <c r="AG26" t="s">
        <v>228</v>
      </c>
    </row>
    <row r="27" spans="1:60" x14ac:dyDescent="0.25">
      <c r="D27" s="10"/>
    </row>
    <row r="28" spans="1:60" x14ac:dyDescent="0.25">
      <c r="D28" s="10"/>
    </row>
    <row r="29" spans="1:60" x14ac:dyDescent="0.25">
      <c r="D29" s="10"/>
    </row>
    <row r="30" spans="1:60" x14ac:dyDescent="0.25">
      <c r="D30" s="10"/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YMjkcYitGhZFHUXqzS/l9zlFWVDQMzhxyUK3quIsulX5lsr/iE11YCBkpT1h/ToJYDkyrSM9DMvlcM8Pwjiwcg==" saltValue="V9OUY3kohbLFeSaDTIwkFQ==" spinCount="100000" sheet="1"/>
  <mergeCells count="5">
    <mergeCell ref="A1:G1"/>
    <mergeCell ref="C2:G2"/>
    <mergeCell ref="C3:G3"/>
    <mergeCell ref="C4:G4"/>
    <mergeCell ref="A21:B21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C8C7-1042-4A9F-BE4A-9985CE7D00A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77</v>
      </c>
      <c r="C3" s="202" t="s">
        <v>78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79</v>
      </c>
      <c r="C4" s="205" t="s">
        <v>78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127</v>
      </c>
      <c r="C8" s="241" t="s">
        <v>128</v>
      </c>
      <c r="D8" s="226"/>
      <c r="E8" s="227"/>
      <c r="F8" s="228"/>
      <c r="G8" s="228">
        <f>SUMIF(AG9:AG25,"&lt;&gt;NOR",G9:G25)</f>
        <v>0</v>
      </c>
      <c r="H8" s="228"/>
      <c r="I8" s="228">
        <f>SUM(I9:I25)</f>
        <v>0</v>
      </c>
      <c r="J8" s="228"/>
      <c r="K8" s="228">
        <f>SUM(K9:K25)</f>
        <v>0</v>
      </c>
      <c r="L8" s="228"/>
      <c r="M8" s="228">
        <f>SUM(M9:M25)</f>
        <v>0</v>
      </c>
      <c r="N8" s="228"/>
      <c r="O8" s="228">
        <f>SUM(O9:O25)</f>
        <v>0.22</v>
      </c>
      <c r="P8" s="228"/>
      <c r="Q8" s="228">
        <f>SUM(Q9:Q25)</f>
        <v>0</v>
      </c>
      <c r="R8" s="228"/>
      <c r="S8" s="228"/>
      <c r="T8" s="229"/>
      <c r="U8" s="223"/>
      <c r="V8" s="223">
        <f>SUM(V9:V25)</f>
        <v>82.52</v>
      </c>
      <c r="W8" s="223"/>
      <c r="X8" s="223"/>
      <c r="AG8" t="s">
        <v>172</v>
      </c>
    </row>
    <row r="9" spans="1:60" outlineLevel="1" x14ac:dyDescent="0.25">
      <c r="A9" s="255">
        <v>1</v>
      </c>
      <c r="B9" s="256" t="s">
        <v>770</v>
      </c>
      <c r="C9" s="267" t="s">
        <v>771</v>
      </c>
      <c r="D9" s="257" t="s">
        <v>258</v>
      </c>
      <c r="E9" s="258">
        <v>50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4.6000000000000001E-4</v>
      </c>
      <c r="O9" s="260">
        <f>ROUND(E9*N9,2)</f>
        <v>0.02</v>
      </c>
      <c r="P9" s="260">
        <v>0</v>
      </c>
      <c r="Q9" s="260">
        <f>ROUND(E9*P9,2)</f>
        <v>0</v>
      </c>
      <c r="R9" s="260"/>
      <c r="S9" s="260" t="s">
        <v>176</v>
      </c>
      <c r="T9" s="261" t="s">
        <v>177</v>
      </c>
      <c r="U9" s="222">
        <v>0.11600000000000001</v>
      </c>
      <c r="V9" s="222">
        <f>ROUND(E9*U9,2)</f>
        <v>5.8</v>
      </c>
      <c r="W9" s="222"/>
      <c r="X9" s="222" t="s">
        <v>235</v>
      </c>
      <c r="Y9" s="213"/>
      <c r="Z9" s="213"/>
      <c r="AA9" s="213"/>
      <c r="AB9" s="213"/>
      <c r="AC9" s="213"/>
      <c r="AD9" s="213"/>
      <c r="AE9" s="213"/>
      <c r="AF9" s="213"/>
      <c r="AG9" s="213" t="s">
        <v>236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55">
        <v>2</v>
      </c>
      <c r="B10" s="256" t="s">
        <v>772</v>
      </c>
      <c r="C10" s="267" t="s">
        <v>773</v>
      </c>
      <c r="D10" s="257" t="s">
        <v>232</v>
      </c>
      <c r="E10" s="258">
        <v>36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176</v>
      </c>
      <c r="T10" s="261" t="s">
        <v>177</v>
      </c>
      <c r="U10" s="222">
        <v>5.0500000000000003E-2</v>
      </c>
      <c r="V10" s="222">
        <f>ROUND(E10*U10,2)</f>
        <v>1.82</v>
      </c>
      <c r="W10" s="222"/>
      <c r="X10" s="222" t="s">
        <v>235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774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55">
        <v>3</v>
      </c>
      <c r="B11" s="256" t="s">
        <v>775</v>
      </c>
      <c r="C11" s="267" t="s">
        <v>776</v>
      </c>
      <c r="D11" s="257" t="s">
        <v>232</v>
      </c>
      <c r="E11" s="258">
        <v>5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215</v>
      </c>
      <c r="T11" s="261" t="s">
        <v>177</v>
      </c>
      <c r="U11" s="222">
        <v>1.3666700000000001</v>
      </c>
      <c r="V11" s="222">
        <f>ROUND(E11*U11,2)</f>
        <v>6.83</v>
      </c>
      <c r="W11" s="222"/>
      <c r="X11" s="222" t="s">
        <v>235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774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55">
        <v>4</v>
      </c>
      <c r="B12" s="256" t="s">
        <v>777</v>
      </c>
      <c r="C12" s="267" t="s">
        <v>778</v>
      </c>
      <c r="D12" s="257" t="s">
        <v>232</v>
      </c>
      <c r="E12" s="258">
        <v>4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176</v>
      </c>
      <c r="T12" s="261" t="s">
        <v>177</v>
      </c>
      <c r="U12" s="222">
        <v>1.1439999999999999</v>
      </c>
      <c r="V12" s="222">
        <f>ROUND(E12*U12,2)</f>
        <v>4.58</v>
      </c>
      <c r="W12" s="222"/>
      <c r="X12" s="222" t="s">
        <v>235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236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55">
        <v>5</v>
      </c>
      <c r="B13" s="256" t="s">
        <v>779</v>
      </c>
      <c r="C13" s="267" t="s">
        <v>780</v>
      </c>
      <c r="D13" s="257" t="s">
        <v>232</v>
      </c>
      <c r="E13" s="258">
        <v>2</v>
      </c>
      <c r="F13" s="259"/>
      <c r="G13" s="260">
        <f>ROUND(E13*F13,2)</f>
        <v>0</v>
      </c>
      <c r="H13" s="259"/>
      <c r="I13" s="260">
        <f>ROUND(E13*H13,2)</f>
        <v>0</v>
      </c>
      <c r="J13" s="259"/>
      <c r="K13" s="260">
        <f>ROUND(E13*J13,2)</f>
        <v>0</v>
      </c>
      <c r="L13" s="260">
        <v>21</v>
      </c>
      <c r="M13" s="260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0"/>
      <c r="S13" s="260" t="s">
        <v>176</v>
      </c>
      <c r="T13" s="261" t="s">
        <v>177</v>
      </c>
      <c r="U13" s="222">
        <v>1.2649999999999999</v>
      </c>
      <c r="V13" s="222">
        <f>ROUND(E13*U13,2)</f>
        <v>2.5299999999999998</v>
      </c>
      <c r="W13" s="222"/>
      <c r="X13" s="222" t="s">
        <v>235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236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55">
        <v>6</v>
      </c>
      <c r="B14" s="256" t="s">
        <v>781</v>
      </c>
      <c r="C14" s="267" t="s">
        <v>782</v>
      </c>
      <c r="D14" s="257" t="s">
        <v>232</v>
      </c>
      <c r="E14" s="258">
        <v>4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0"/>
      <c r="S14" s="260" t="s">
        <v>215</v>
      </c>
      <c r="T14" s="261" t="s">
        <v>177</v>
      </c>
      <c r="U14" s="222">
        <v>1.68333</v>
      </c>
      <c r="V14" s="222">
        <f>ROUND(E14*U14,2)</f>
        <v>6.73</v>
      </c>
      <c r="W14" s="222"/>
      <c r="X14" s="222" t="s">
        <v>235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774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55">
        <v>7</v>
      </c>
      <c r="B15" s="256" t="s">
        <v>783</v>
      </c>
      <c r="C15" s="267" t="s">
        <v>784</v>
      </c>
      <c r="D15" s="257" t="s">
        <v>258</v>
      </c>
      <c r="E15" s="258">
        <v>161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215</v>
      </c>
      <c r="T15" s="261" t="s">
        <v>177</v>
      </c>
      <c r="U15" s="222">
        <v>0.12317</v>
      </c>
      <c r="V15" s="222">
        <f>ROUND(E15*U15,2)</f>
        <v>19.829999999999998</v>
      </c>
      <c r="W15" s="222"/>
      <c r="X15" s="222" t="s">
        <v>235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774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55">
        <v>8</v>
      </c>
      <c r="B16" s="256" t="s">
        <v>785</v>
      </c>
      <c r="C16" s="267" t="s">
        <v>786</v>
      </c>
      <c r="D16" s="257" t="s">
        <v>232</v>
      </c>
      <c r="E16" s="258">
        <v>16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215</v>
      </c>
      <c r="T16" s="261" t="s">
        <v>177</v>
      </c>
      <c r="U16" s="222">
        <v>0.24399999999999999</v>
      </c>
      <c r="V16" s="222">
        <f>ROUND(E16*U16,2)</f>
        <v>3.9</v>
      </c>
      <c r="W16" s="222"/>
      <c r="X16" s="222" t="s">
        <v>235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774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55">
        <v>9</v>
      </c>
      <c r="B17" s="256" t="s">
        <v>787</v>
      </c>
      <c r="C17" s="267" t="s">
        <v>788</v>
      </c>
      <c r="D17" s="257" t="s">
        <v>232</v>
      </c>
      <c r="E17" s="258">
        <v>6</v>
      </c>
      <c r="F17" s="259"/>
      <c r="G17" s="260">
        <f>ROUND(E17*F17,2)</f>
        <v>0</v>
      </c>
      <c r="H17" s="259"/>
      <c r="I17" s="260">
        <f>ROUND(E17*H17,2)</f>
        <v>0</v>
      </c>
      <c r="J17" s="259"/>
      <c r="K17" s="260">
        <f>ROUND(E17*J17,2)</f>
        <v>0</v>
      </c>
      <c r="L17" s="260">
        <v>21</v>
      </c>
      <c r="M17" s="260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0"/>
      <c r="S17" s="260" t="s">
        <v>215</v>
      </c>
      <c r="T17" s="261" t="s">
        <v>177</v>
      </c>
      <c r="U17" s="222">
        <v>0.35216999999999998</v>
      </c>
      <c r="V17" s="222">
        <f>ROUND(E17*U17,2)</f>
        <v>2.11</v>
      </c>
      <c r="W17" s="222"/>
      <c r="X17" s="222" t="s">
        <v>235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774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55">
        <v>10</v>
      </c>
      <c r="B18" s="256" t="s">
        <v>789</v>
      </c>
      <c r="C18" s="267" t="s">
        <v>790</v>
      </c>
      <c r="D18" s="257" t="s">
        <v>258</v>
      </c>
      <c r="E18" s="258">
        <v>3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215</v>
      </c>
      <c r="T18" s="261" t="s">
        <v>177</v>
      </c>
      <c r="U18" s="222">
        <v>4.6330000000000003E-2</v>
      </c>
      <c r="V18" s="222">
        <f>ROUND(E18*U18,2)</f>
        <v>0.14000000000000001</v>
      </c>
      <c r="W18" s="222"/>
      <c r="X18" s="222" t="s">
        <v>235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774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55">
        <v>11</v>
      </c>
      <c r="B19" s="256" t="s">
        <v>791</v>
      </c>
      <c r="C19" s="267" t="s">
        <v>792</v>
      </c>
      <c r="D19" s="257" t="s">
        <v>258</v>
      </c>
      <c r="E19" s="258">
        <v>60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2.1000000000000001E-4</v>
      </c>
      <c r="O19" s="260">
        <f>ROUND(E19*N19,2)</f>
        <v>0.01</v>
      </c>
      <c r="P19" s="260">
        <v>0</v>
      </c>
      <c r="Q19" s="260">
        <f>ROUND(E19*P19,2)</f>
        <v>0</v>
      </c>
      <c r="R19" s="260"/>
      <c r="S19" s="260" t="s">
        <v>176</v>
      </c>
      <c r="T19" s="261" t="s">
        <v>177</v>
      </c>
      <c r="U19" s="222">
        <v>5.0959999999999998E-2</v>
      </c>
      <c r="V19" s="222">
        <f>ROUND(E19*U19,2)</f>
        <v>3.06</v>
      </c>
      <c r="W19" s="222"/>
      <c r="X19" s="222" t="s">
        <v>235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236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55">
        <v>12</v>
      </c>
      <c r="B20" s="256" t="s">
        <v>793</v>
      </c>
      <c r="C20" s="267" t="s">
        <v>794</v>
      </c>
      <c r="D20" s="257" t="s">
        <v>258</v>
      </c>
      <c r="E20" s="258">
        <v>200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9.3000000000000005E-4</v>
      </c>
      <c r="O20" s="260">
        <f>ROUND(E20*N20,2)</f>
        <v>0.19</v>
      </c>
      <c r="P20" s="260">
        <v>0</v>
      </c>
      <c r="Q20" s="260">
        <f>ROUND(E20*P20,2)</f>
        <v>0</v>
      </c>
      <c r="R20" s="260"/>
      <c r="S20" s="260" t="s">
        <v>215</v>
      </c>
      <c r="T20" s="261" t="s">
        <v>177</v>
      </c>
      <c r="U20" s="222">
        <v>7.4060000000000001E-2</v>
      </c>
      <c r="V20" s="222">
        <f>ROUND(E20*U20,2)</f>
        <v>14.81</v>
      </c>
      <c r="W20" s="222"/>
      <c r="X20" s="222" t="s">
        <v>235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236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55">
        <v>13</v>
      </c>
      <c r="B21" s="256" t="s">
        <v>795</v>
      </c>
      <c r="C21" s="267" t="s">
        <v>796</v>
      </c>
      <c r="D21" s="257" t="s">
        <v>258</v>
      </c>
      <c r="E21" s="258">
        <v>18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215</v>
      </c>
      <c r="T21" s="261" t="s">
        <v>177</v>
      </c>
      <c r="U21" s="222">
        <v>5.0959999999999998E-2</v>
      </c>
      <c r="V21" s="222">
        <f>ROUND(E21*U21,2)</f>
        <v>0.92</v>
      </c>
      <c r="W21" s="222"/>
      <c r="X21" s="222" t="s">
        <v>235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774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55">
        <v>14</v>
      </c>
      <c r="B22" s="256" t="s">
        <v>797</v>
      </c>
      <c r="C22" s="267" t="s">
        <v>798</v>
      </c>
      <c r="D22" s="257" t="s">
        <v>258</v>
      </c>
      <c r="E22" s="258">
        <v>260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176</v>
      </c>
      <c r="T22" s="261" t="s">
        <v>177</v>
      </c>
      <c r="U22" s="222">
        <v>2.1000000000000001E-2</v>
      </c>
      <c r="V22" s="222">
        <f>ROUND(E22*U22,2)</f>
        <v>5.46</v>
      </c>
      <c r="W22" s="222"/>
      <c r="X22" s="222" t="s">
        <v>235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774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55">
        <v>15</v>
      </c>
      <c r="B23" s="256" t="s">
        <v>799</v>
      </c>
      <c r="C23" s="267" t="s">
        <v>800</v>
      </c>
      <c r="D23" s="257" t="s">
        <v>232</v>
      </c>
      <c r="E23" s="258">
        <v>8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215</v>
      </c>
      <c r="T23" s="261" t="s">
        <v>177</v>
      </c>
      <c r="U23" s="222">
        <v>0</v>
      </c>
      <c r="V23" s="222">
        <f>ROUND(E23*U23,2)</f>
        <v>0</v>
      </c>
      <c r="W23" s="222"/>
      <c r="X23" s="222" t="s">
        <v>235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236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55">
        <v>16</v>
      </c>
      <c r="B24" s="256" t="s">
        <v>801</v>
      </c>
      <c r="C24" s="267" t="s">
        <v>802</v>
      </c>
      <c r="D24" s="257" t="s">
        <v>803</v>
      </c>
      <c r="E24" s="258">
        <v>4</v>
      </c>
      <c r="F24" s="259"/>
      <c r="G24" s="260">
        <f>ROUND(E24*F24,2)</f>
        <v>0</v>
      </c>
      <c r="H24" s="259"/>
      <c r="I24" s="260">
        <f>ROUND(E24*H24,2)</f>
        <v>0</v>
      </c>
      <c r="J24" s="259"/>
      <c r="K24" s="260">
        <f>ROUND(E24*J24,2)</f>
        <v>0</v>
      </c>
      <c r="L24" s="260">
        <v>21</v>
      </c>
      <c r="M24" s="260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0"/>
      <c r="S24" s="260" t="s">
        <v>215</v>
      </c>
      <c r="T24" s="261" t="s">
        <v>177</v>
      </c>
      <c r="U24" s="222">
        <v>1</v>
      </c>
      <c r="V24" s="222">
        <f>ROUND(E24*U24,2)</f>
        <v>4</v>
      </c>
      <c r="W24" s="222"/>
      <c r="X24" s="222" t="s">
        <v>804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805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55">
        <v>17</v>
      </c>
      <c r="B25" s="256" t="s">
        <v>806</v>
      </c>
      <c r="C25" s="267" t="s">
        <v>807</v>
      </c>
      <c r="D25" s="257" t="s">
        <v>808</v>
      </c>
      <c r="E25" s="258">
        <v>1</v>
      </c>
      <c r="F25" s="259"/>
      <c r="G25" s="260">
        <f>ROUND(E25*F25,2)</f>
        <v>0</v>
      </c>
      <c r="H25" s="259"/>
      <c r="I25" s="260">
        <f>ROUND(E25*H25,2)</f>
        <v>0</v>
      </c>
      <c r="J25" s="259"/>
      <c r="K25" s="260">
        <f>ROUND(E25*J25,2)</f>
        <v>0</v>
      </c>
      <c r="L25" s="260">
        <v>21</v>
      </c>
      <c r="M25" s="260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0"/>
      <c r="S25" s="260" t="s">
        <v>215</v>
      </c>
      <c r="T25" s="261" t="s">
        <v>177</v>
      </c>
      <c r="U25" s="222">
        <v>0</v>
      </c>
      <c r="V25" s="222">
        <f>ROUND(E25*U25,2)</f>
        <v>0</v>
      </c>
      <c r="W25" s="222"/>
      <c r="X25" s="222" t="s">
        <v>804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805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x14ac:dyDescent="0.25">
      <c r="A26" s="224" t="s">
        <v>171</v>
      </c>
      <c r="B26" s="225" t="s">
        <v>129</v>
      </c>
      <c r="C26" s="241" t="s">
        <v>130</v>
      </c>
      <c r="D26" s="226"/>
      <c r="E26" s="227"/>
      <c r="F26" s="228"/>
      <c r="G26" s="228">
        <f>SUMIF(AG27:AG41,"&lt;&gt;NOR",G27:G41)</f>
        <v>0</v>
      </c>
      <c r="H26" s="228"/>
      <c r="I26" s="228">
        <f>SUM(I27:I41)</f>
        <v>0</v>
      </c>
      <c r="J26" s="228"/>
      <c r="K26" s="228">
        <f>SUM(K27:K41)</f>
        <v>0</v>
      </c>
      <c r="L26" s="228"/>
      <c r="M26" s="228">
        <f>SUM(M27:M41)</f>
        <v>0</v>
      </c>
      <c r="N26" s="228"/>
      <c r="O26" s="228">
        <f>SUM(O27:O41)</f>
        <v>0</v>
      </c>
      <c r="P26" s="228"/>
      <c r="Q26" s="228">
        <f>SUM(Q27:Q41)</f>
        <v>0</v>
      </c>
      <c r="R26" s="228"/>
      <c r="S26" s="228"/>
      <c r="T26" s="229"/>
      <c r="U26" s="223"/>
      <c r="V26" s="223">
        <f>SUM(V27:V41)</f>
        <v>0</v>
      </c>
      <c r="W26" s="223"/>
      <c r="X26" s="223"/>
      <c r="AG26" t="s">
        <v>172</v>
      </c>
    </row>
    <row r="27" spans="1:60" outlineLevel="1" x14ac:dyDescent="0.25">
      <c r="A27" s="255">
        <v>18</v>
      </c>
      <c r="B27" s="256" t="s">
        <v>809</v>
      </c>
      <c r="C27" s="267" t="s">
        <v>810</v>
      </c>
      <c r="D27" s="257" t="s">
        <v>232</v>
      </c>
      <c r="E27" s="258">
        <v>2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8.0000000000000004E-4</v>
      </c>
      <c r="O27" s="260">
        <f>ROUND(E27*N27,2)</f>
        <v>0</v>
      </c>
      <c r="P27" s="260">
        <v>0</v>
      </c>
      <c r="Q27" s="260">
        <f>ROUND(E27*P27,2)</f>
        <v>0</v>
      </c>
      <c r="R27" s="260"/>
      <c r="S27" s="260" t="s">
        <v>215</v>
      </c>
      <c r="T27" s="261" t="s">
        <v>177</v>
      </c>
      <c r="U27" s="222">
        <v>0</v>
      </c>
      <c r="V27" s="222">
        <f>ROUND(E27*U27,2)</f>
        <v>0</v>
      </c>
      <c r="W27" s="222"/>
      <c r="X27" s="222" t="s">
        <v>378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379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55">
        <v>19</v>
      </c>
      <c r="B28" s="256" t="s">
        <v>811</v>
      </c>
      <c r="C28" s="267" t="s">
        <v>812</v>
      </c>
      <c r="D28" s="257" t="s">
        <v>232</v>
      </c>
      <c r="E28" s="258">
        <v>30</v>
      </c>
      <c r="F28" s="259"/>
      <c r="G28" s="260">
        <f>ROUND(E28*F28,2)</f>
        <v>0</v>
      </c>
      <c r="H28" s="259"/>
      <c r="I28" s="260">
        <f>ROUND(E28*H28,2)</f>
        <v>0</v>
      </c>
      <c r="J28" s="259"/>
      <c r="K28" s="260">
        <f>ROUND(E28*J28,2)</f>
        <v>0</v>
      </c>
      <c r="L28" s="260">
        <v>21</v>
      </c>
      <c r="M28" s="260">
        <f>G28*(1+L28/100)</f>
        <v>0</v>
      </c>
      <c r="N28" s="260">
        <v>9.0000000000000006E-5</v>
      </c>
      <c r="O28" s="260">
        <f>ROUND(E28*N28,2)</f>
        <v>0</v>
      </c>
      <c r="P28" s="260">
        <v>0</v>
      </c>
      <c r="Q28" s="260">
        <f>ROUND(E28*P28,2)</f>
        <v>0</v>
      </c>
      <c r="R28" s="260"/>
      <c r="S28" s="260" t="s">
        <v>215</v>
      </c>
      <c r="T28" s="261" t="s">
        <v>177</v>
      </c>
      <c r="U28" s="222">
        <v>0</v>
      </c>
      <c r="V28" s="222">
        <f>ROUND(E28*U28,2)</f>
        <v>0</v>
      </c>
      <c r="W28" s="222"/>
      <c r="X28" s="222" t="s">
        <v>378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379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55">
        <v>20</v>
      </c>
      <c r="B29" s="256" t="s">
        <v>813</v>
      </c>
      <c r="C29" s="267" t="s">
        <v>814</v>
      </c>
      <c r="D29" s="257" t="s">
        <v>232</v>
      </c>
      <c r="E29" s="258">
        <v>30</v>
      </c>
      <c r="F29" s="259"/>
      <c r="G29" s="260">
        <f>ROUND(E29*F29,2)</f>
        <v>0</v>
      </c>
      <c r="H29" s="259"/>
      <c r="I29" s="260">
        <f>ROUND(E29*H29,2)</f>
        <v>0</v>
      </c>
      <c r="J29" s="259"/>
      <c r="K29" s="260">
        <f>ROUND(E29*J29,2)</f>
        <v>0</v>
      </c>
      <c r="L29" s="260">
        <v>21</v>
      </c>
      <c r="M29" s="260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0"/>
      <c r="S29" s="260" t="s">
        <v>215</v>
      </c>
      <c r="T29" s="261" t="s">
        <v>177</v>
      </c>
      <c r="U29" s="222">
        <v>0</v>
      </c>
      <c r="V29" s="222">
        <f>ROUND(E29*U29,2)</f>
        <v>0</v>
      </c>
      <c r="W29" s="222"/>
      <c r="X29" s="222" t="s">
        <v>378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379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ht="20.399999999999999" outlineLevel="1" x14ac:dyDescent="0.25">
      <c r="A30" s="255">
        <v>21</v>
      </c>
      <c r="B30" s="256" t="s">
        <v>815</v>
      </c>
      <c r="C30" s="267" t="s">
        <v>816</v>
      </c>
      <c r="D30" s="257" t="s">
        <v>808</v>
      </c>
      <c r="E30" s="258">
        <v>4</v>
      </c>
      <c r="F30" s="259"/>
      <c r="G30" s="260">
        <f>ROUND(E30*F30,2)</f>
        <v>0</v>
      </c>
      <c r="H30" s="259"/>
      <c r="I30" s="260">
        <f>ROUND(E30*H30,2)</f>
        <v>0</v>
      </c>
      <c r="J30" s="259"/>
      <c r="K30" s="260">
        <f>ROUND(E30*J30,2)</f>
        <v>0</v>
      </c>
      <c r="L30" s="260">
        <v>21</v>
      </c>
      <c r="M30" s="260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0"/>
      <c r="S30" s="260" t="s">
        <v>215</v>
      </c>
      <c r="T30" s="261" t="s">
        <v>177</v>
      </c>
      <c r="U30" s="222">
        <v>0</v>
      </c>
      <c r="V30" s="222">
        <f>ROUND(E30*U30,2)</f>
        <v>0</v>
      </c>
      <c r="W30" s="222"/>
      <c r="X30" s="222" t="s">
        <v>378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817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55">
        <v>22</v>
      </c>
      <c r="B31" s="256" t="s">
        <v>818</v>
      </c>
      <c r="C31" s="267" t="s">
        <v>819</v>
      </c>
      <c r="D31" s="257" t="s">
        <v>232</v>
      </c>
      <c r="E31" s="258">
        <v>5</v>
      </c>
      <c r="F31" s="259"/>
      <c r="G31" s="260">
        <f>ROUND(E31*F31,2)</f>
        <v>0</v>
      </c>
      <c r="H31" s="259"/>
      <c r="I31" s="260">
        <f>ROUND(E31*H31,2)</f>
        <v>0</v>
      </c>
      <c r="J31" s="259"/>
      <c r="K31" s="260">
        <f>ROUND(E31*J31,2)</f>
        <v>0</v>
      </c>
      <c r="L31" s="260">
        <v>21</v>
      </c>
      <c r="M31" s="260">
        <f>G31*(1+L31/100)</f>
        <v>0</v>
      </c>
      <c r="N31" s="260">
        <v>2.0000000000000001E-4</v>
      </c>
      <c r="O31" s="260">
        <f>ROUND(E31*N31,2)</f>
        <v>0</v>
      </c>
      <c r="P31" s="260">
        <v>0</v>
      </c>
      <c r="Q31" s="260">
        <f>ROUND(E31*P31,2)</f>
        <v>0</v>
      </c>
      <c r="R31" s="260"/>
      <c r="S31" s="260" t="s">
        <v>215</v>
      </c>
      <c r="T31" s="261" t="s">
        <v>177</v>
      </c>
      <c r="U31" s="222">
        <v>0</v>
      </c>
      <c r="V31" s="222">
        <f>ROUND(E31*U31,2)</f>
        <v>0</v>
      </c>
      <c r="W31" s="222"/>
      <c r="X31" s="222" t="s">
        <v>378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817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55">
        <v>23</v>
      </c>
      <c r="B32" s="256" t="s">
        <v>820</v>
      </c>
      <c r="C32" s="267" t="s">
        <v>821</v>
      </c>
      <c r="D32" s="257" t="s">
        <v>258</v>
      </c>
      <c r="E32" s="258">
        <v>3</v>
      </c>
      <c r="F32" s="259"/>
      <c r="G32" s="260">
        <f>ROUND(E32*F32,2)</f>
        <v>0</v>
      </c>
      <c r="H32" s="259"/>
      <c r="I32" s="260">
        <f>ROUND(E32*H32,2)</f>
        <v>0</v>
      </c>
      <c r="J32" s="259"/>
      <c r="K32" s="260">
        <f>ROUND(E32*J32,2)</f>
        <v>0</v>
      </c>
      <c r="L32" s="260">
        <v>21</v>
      </c>
      <c r="M32" s="260">
        <f>G32*(1+L32/100)</f>
        <v>0</v>
      </c>
      <c r="N32" s="260">
        <v>1.6000000000000001E-4</v>
      </c>
      <c r="O32" s="260">
        <f>ROUND(E32*N32,2)</f>
        <v>0</v>
      </c>
      <c r="P32" s="260">
        <v>0</v>
      </c>
      <c r="Q32" s="260">
        <f>ROUND(E32*P32,2)</f>
        <v>0</v>
      </c>
      <c r="R32" s="260"/>
      <c r="S32" s="260" t="s">
        <v>215</v>
      </c>
      <c r="T32" s="261" t="s">
        <v>177</v>
      </c>
      <c r="U32" s="222">
        <v>0</v>
      </c>
      <c r="V32" s="222">
        <f>ROUND(E32*U32,2)</f>
        <v>0</v>
      </c>
      <c r="W32" s="222"/>
      <c r="X32" s="222" t="s">
        <v>378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822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55">
        <v>24</v>
      </c>
      <c r="B33" s="256" t="s">
        <v>823</v>
      </c>
      <c r="C33" s="267" t="s">
        <v>824</v>
      </c>
      <c r="D33" s="257" t="s">
        <v>258</v>
      </c>
      <c r="E33" s="258">
        <v>3</v>
      </c>
      <c r="F33" s="259"/>
      <c r="G33" s="260">
        <f>ROUND(E33*F33,2)</f>
        <v>0</v>
      </c>
      <c r="H33" s="259"/>
      <c r="I33" s="260">
        <f>ROUND(E33*H33,2)</f>
        <v>0</v>
      </c>
      <c r="J33" s="259"/>
      <c r="K33" s="260">
        <f>ROUND(E33*J33,2)</f>
        <v>0</v>
      </c>
      <c r="L33" s="260">
        <v>21</v>
      </c>
      <c r="M33" s="260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0"/>
      <c r="S33" s="260" t="s">
        <v>215</v>
      </c>
      <c r="T33" s="261" t="s">
        <v>177</v>
      </c>
      <c r="U33" s="222">
        <v>0</v>
      </c>
      <c r="V33" s="222">
        <f>ROUND(E33*U33,2)</f>
        <v>0</v>
      </c>
      <c r="W33" s="222"/>
      <c r="X33" s="222" t="s">
        <v>378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817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55">
        <v>25</v>
      </c>
      <c r="B34" s="256" t="s">
        <v>825</v>
      </c>
      <c r="C34" s="267" t="s">
        <v>826</v>
      </c>
      <c r="D34" s="257" t="s">
        <v>808</v>
      </c>
      <c r="E34" s="258">
        <v>1</v>
      </c>
      <c r="F34" s="259"/>
      <c r="G34" s="260">
        <f>ROUND(E34*F34,2)</f>
        <v>0</v>
      </c>
      <c r="H34" s="259"/>
      <c r="I34" s="260">
        <f>ROUND(E34*H34,2)</f>
        <v>0</v>
      </c>
      <c r="J34" s="259"/>
      <c r="K34" s="260">
        <f>ROUND(E34*J34,2)</f>
        <v>0</v>
      </c>
      <c r="L34" s="260">
        <v>21</v>
      </c>
      <c r="M34" s="260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0"/>
      <c r="S34" s="260" t="s">
        <v>215</v>
      </c>
      <c r="T34" s="261" t="s">
        <v>177</v>
      </c>
      <c r="U34" s="222">
        <v>0</v>
      </c>
      <c r="V34" s="222">
        <f>ROUND(E34*U34,2)</f>
        <v>0</v>
      </c>
      <c r="W34" s="222"/>
      <c r="X34" s="222" t="s">
        <v>378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379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55">
        <v>26</v>
      </c>
      <c r="B35" s="256" t="s">
        <v>827</v>
      </c>
      <c r="C35" s="267" t="s">
        <v>828</v>
      </c>
      <c r="D35" s="257" t="s">
        <v>829</v>
      </c>
      <c r="E35" s="258">
        <v>3</v>
      </c>
      <c r="F35" s="259"/>
      <c r="G35" s="260">
        <f>ROUND(E35*F35,2)</f>
        <v>0</v>
      </c>
      <c r="H35" s="259"/>
      <c r="I35" s="260">
        <f>ROUND(E35*H35,2)</f>
        <v>0</v>
      </c>
      <c r="J35" s="259"/>
      <c r="K35" s="260">
        <f>ROUND(E35*J35,2)</f>
        <v>0</v>
      </c>
      <c r="L35" s="260">
        <v>21</v>
      </c>
      <c r="M35" s="260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0"/>
      <c r="S35" s="260" t="s">
        <v>215</v>
      </c>
      <c r="T35" s="261" t="s">
        <v>177</v>
      </c>
      <c r="U35" s="222">
        <v>0</v>
      </c>
      <c r="V35" s="222">
        <f>ROUND(E35*U35,2)</f>
        <v>0</v>
      </c>
      <c r="W35" s="222"/>
      <c r="X35" s="222" t="s">
        <v>378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379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55">
        <v>27</v>
      </c>
      <c r="B36" s="256" t="s">
        <v>830</v>
      </c>
      <c r="C36" s="267" t="s">
        <v>831</v>
      </c>
      <c r="D36" s="257" t="s">
        <v>829</v>
      </c>
      <c r="E36" s="258">
        <v>1</v>
      </c>
      <c r="F36" s="259"/>
      <c r="G36" s="260">
        <f>ROUND(E36*F36,2)</f>
        <v>0</v>
      </c>
      <c r="H36" s="259"/>
      <c r="I36" s="260">
        <f>ROUND(E36*H36,2)</f>
        <v>0</v>
      </c>
      <c r="J36" s="259"/>
      <c r="K36" s="260">
        <f>ROUND(E36*J36,2)</f>
        <v>0</v>
      </c>
      <c r="L36" s="260">
        <v>21</v>
      </c>
      <c r="M36" s="260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0"/>
      <c r="S36" s="260" t="s">
        <v>215</v>
      </c>
      <c r="T36" s="261" t="s">
        <v>177</v>
      </c>
      <c r="U36" s="222">
        <v>0</v>
      </c>
      <c r="V36" s="222">
        <f>ROUND(E36*U36,2)</f>
        <v>0</v>
      </c>
      <c r="W36" s="222"/>
      <c r="X36" s="222" t="s">
        <v>378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379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55">
        <v>28</v>
      </c>
      <c r="B37" s="256" t="s">
        <v>832</v>
      </c>
      <c r="C37" s="267" t="s">
        <v>833</v>
      </c>
      <c r="D37" s="257" t="s">
        <v>829</v>
      </c>
      <c r="E37" s="258">
        <v>2</v>
      </c>
      <c r="F37" s="259"/>
      <c r="G37" s="260">
        <f>ROUND(E37*F37,2)</f>
        <v>0</v>
      </c>
      <c r="H37" s="259"/>
      <c r="I37" s="260">
        <f>ROUND(E37*H37,2)</f>
        <v>0</v>
      </c>
      <c r="J37" s="259"/>
      <c r="K37" s="260">
        <f>ROUND(E37*J37,2)</f>
        <v>0</v>
      </c>
      <c r="L37" s="260">
        <v>21</v>
      </c>
      <c r="M37" s="260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0"/>
      <c r="S37" s="260" t="s">
        <v>215</v>
      </c>
      <c r="T37" s="261" t="s">
        <v>177</v>
      </c>
      <c r="U37" s="222">
        <v>0</v>
      </c>
      <c r="V37" s="222">
        <f>ROUND(E37*U37,2)</f>
        <v>0</v>
      </c>
      <c r="W37" s="222"/>
      <c r="X37" s="222" t="s">
        <v>378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379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55">
        <v>29</v>
      </c>
      <c r="B38" s="256" t="s">
        <v>834</v>
      </c>
      <c r="C38" s="267" t="s">
        <v>835</v>
      </c>
      <c r="D38" s="257" t="s">
        <v>829</v>
      </c>
      <c r="E38" s="258">
        <v>4</v>
      </c>
      <c r="F38" s="259"/>
      <c r="G38" s="260">
        <f>ROUND(E38*F38,2)</f>
        <v>0</v>
      </c>
      <c r="H38" s="259"/>
      <c r="I38" s="260">
        <f>ROUND(E38*H38,2)</f>
        <v>0</v>
      </c>
      <c r="J38" s="259"/>
      <c r="K38" s="260">
        <f>ROUND(E38*J38,2)</f>
        <v>0</v>
      </c>
      <c r="L38" s="260">
        <v>21</v>
      </c>
      <c r="M38" s="260">
        <f>G38*(1+L38/100)</f>
        <v>0</v>
      </c>
      <c r="N38" s="260">
        <v>0</v>
      </c>
      <c r="O38" s="260">
        <f>ROUND(E38*N38,2)</f>
        <v>0</v>
      </c>
      <c r="P38" s="260">
        <v>0</v>
      </c>
      <c r="Q38" s="260">
        <f>ROUND(E38*P38,2)</f>
        <v>0</v>
      </c>
      <c r="R38" s="260"/>
      <c r="S38" s="260" t="s">
        <v>215</v>
      </c>
      <c r="T38" s="261" t="s">
        <v>177</v>
      </c>
      <c r="U38" s="222">
        <v>0</v>
      </c>
      <c r="V38" s="222">
        <f>ROUND(E38*U38,2)</f>
        <v>0</v>
      </c>
      <c r="W38" s="222"/>
      <c r="X38" s="222" t="s">
        <v>378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379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55">
        <v>30</v>
      </c>
      <c r="B39" s="256" t="s">
        <v>836</v>
      </c>
      <c r="C39" s="267" t="s">
        <v>837</v>
      </c>
      <c r="D39" s="257" t="s">
        <v>808</v>
      </c>
      <c r="E39" s="258">
        <v>1</v>
      </c>
      <c r="F39" s="259"/>
      <c r="G39" s="260">
        <f>ROUND(E39*F39,2)</f>
        <v>0</v>
      </c>
      <c r="H39" s="259"/>
      <c r="I39" s="260">
        <f>ROUND(E39*H39,2)</f>
        <v>0</v>
      </c>
      <c r="J39" s="259"/>
      <c r="K39" s="260">
        <f>ROUND(E39*J39,2)</f>
        <v>0</v>
      </c>
      <c r="L39" s="260">
        <v>21</v>
      </c>
      <c r="M39" s="260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0"/>
      <c r="S39" s="260" t="s">
        <v>215</v>
      </c>
      <c r="T39" s="261" t="s">
        <v>177</v>
      </c>
      <c r="U39" s="222">
        <v>0</v>
      </c>
      <c r="V39" s="222">
        <f>ROUND(E39*U39,2)</f>
        <v>0</v>
      </c>
      <c r="W39" s="222"/>
      <c r="X39" s="222" t="s">
        <v>378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379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55">
        <v>31</v>
      </c>
      <c r="B40" s="256" t="s">
        <v>838</v>
      </c>
      <c r="C40" s="267" t="s">
        <v>839</v>
      </c>
      <c r="D40" s="257" t="s">
        <v>232</v>
      </c>
      <c r="E40" s="258">
        <v>5</v>
      </c>
      <c r="F40" s="259"/>
      <c r="G40" s="260">
        <f>ROUND(E40*F40,2)</f>
        <v>0</v>
      </c>
      <c r="H40" s="259"/>
      <c r="I40" s="260">
        <f>ROUND(E40*H40,2)</f>
        <v>0</v>
      </c>
      <c r="J40" s="259"/>
      <c r="K40" s="260">
        <f>ROUND(E40*J40,2)</f>
        <v>0</v>
      </c>
      <c r="L40" s="260">
        <v>21</v>
      </c>
      <c r="M40" s="260">
        <f>G40*(1+L40/100)</f>
        <v>0</v>
      </c>
      <c r="N40" s="260">
        <v>0</v>
      </c>
      <c r="O40" s="260">
        <f>ROUND(E40*N40,2)</f>
        <v>0</v>
      </c>
      <c r="P40" s="260">
        <v>0</v>
      </c>
      <c r="Q40" s="260">
        <f>ROUND(E40*P40,2)</f>
        <v>0</v>
      </c>
      <c r="R40" s="260"/>
      <c r="S40" s="260" t="s">
        <v>215</v>
      </c>
      <c r="T40" s="261" t="s">
        <v>177</v>
      </c>
      <c r="U40" s="222">
        <v>0</v>
      </c>
      <c r="V40" s="222">
        <f>ROUND(E40*U40,2)</f>
        <v>0</v>
      </c>
      <c r="W40" s="222"/>
      <c r="X40" s="222" t="s">
        <v>378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379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55">
        <v>32</v>
      </c>
      <c r="B41" s="256" t="s">
        <v>840</v>
      </c>
      <c r="C41" s="267" t="s">
        <v>841</v>
      </c>
      <c r="D41" s="257" t="s">
        <v>232</v>
      </c>
      <c r="E41" s="258">
        <v>3</v>
      </c>
      <c r="F41" s="259"/>
      <c r="G41" s="260">
        <f>ROUND(E41*F41,2)</f>
        <v>0</v>
      </c>
      <c r="H41" s="259"/>
      <c r="I41" s="260">
        <f>ROUND(E41*H41,2)</f>
        <v>0</v>
      </c>
      <c r="J41" s="259"/>
      <c r="K41" s="260">
        <f>ROUND(E41*J41,2)</f>
        <v>0</v>
      </c>
      <c r="L41" s="260">
        <v>21</v>
      </c>
      <c r="M41" s="260">
        <f>G41*(1+L41/100)</f>
        <v>0</v>
      </c>
      <c r="N41" s="260">
        <v>1.3999999999999999E-4</v>
      </c>
      <c r="O41" s="260">
        <f>ROUND(E41*N41,2)</f>
        <v>0</v>
      </c>
      <c r="P41" s="260">
        <v>0</v>
      </c>
      <c r="Q41" s="260">
        <f>ROUND(E41*P41,2)</f>
        <v>0</v>
      </c>
      <c r="R41" s="260"/>
      <c r="S41" s="260" t="s">
        <v>215</v>
      </c>
      <c r="T41" s="261" t="s">
        <v>177</v>
      </c>
      <c r="U41" s="222">
        <v>0</v>
      </c>
      <c r="V41" s="222">
        <f>ROUND(E41*U41,2)</f>
        <v>0</v>
      </c>
      <c r="W41" s="222"/>
      <c r="X41" s="222" t="s">
        <v>378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379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5">
      <c r="A42" s="224" t="s">
        <v>171</v>
      </c>
      <c r="B42" s="225" t="s">
        <v>131</v>
      </c>
      <c r="C42" s="241" t="s">
        <v>132</v>
      </c>
      <c r="D42" s="226"/>
      <c r="E42" s="227"/>
      <c r="F42" s="228"/>
      <c r="G42" s="228">
        <f>SUMIF(AG43:AG43,"&lt;&gt;NOR",G43:G43)</f>
        <v>0</v>
      </c>
      <c r="H42" s="228"/>
      <c r="I42" s="228">
        <f>SUM(I43:I43)</f>
        <v>0</v>
      </c>
      <c r="J42" s="228"/>
      <c r="K42" s="228">
        <f>SUM(K43:K43)</f>
        <v>0</v>
      </c>
      <c r="L42" s="228"/>
      <c r="M42" s="228">
        <f>SUM(M43:M43)</f>
        <v>0</v>
      </c>
      <c r="N42" s="228"/>
      <c r="O42" s="228">
        <f>SUM(O43:O43)</f>
        <v>0</v>
      </c>
      <c r="P42" s="228"/>
      <c r="Q42" s="228">
        <f>SUM(Q43:Q43)</f>
        <v>0</v>
      </c>
      <c r="R42" s="228"/>
      <c r="S42" s="228"/>
      <c r="T42" s="229"/>
      <c r="U42" s="223"/>
      <c r="V42" s="223">
        <f>SUM(V43:V43)</f>
        <v>1.37</v>
      </c>
      <c r="W42" s="223"/>
      <c r="X42" s="223"/>
      <c r="AG42" t="s">
        <v>172</v>
      </c>
    </row>
    <row r="43" spans="1:60" outlineLevel="1" x14ac:dyDescent="0.25">
      <c r="A43" s="255">
        <v>33</v>
      </c>
      <c r="B43" s="256" t="s">
        <v>775</v>
      </c>
      <c r="C43" s="267" t="s">
        <v>776</v>
      </c>
      <c r="D43" s="257" t="s">
        <v>232</v>
      </c>
      <c r="E43" s="258">
        <v>1</v>
      </c>
      <c r="F43" s="259"/>
      <c r="G43" s="260">
        <f>ROUND(E43*F43,2)</f>
        <v>0</v>
      </c>
      <c r="H43" s="259"/>
      <c r="I43" s="260">
        <f>ROUND(E43*H43,2)</f>
        <v>0</v>
      </c>
      <c r="J43" s="259"/>
      <c r="K43" s="260">
        <f>ROUND(E43*J43,2)</f>
        <v>0</v>
      </c>
      <c r="L43" s="260">
        <v>21</v>
      </c>
      <c r="M43" s="260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0"/>
      <c r="S43" s="260" t="s">
        <v>215</v>
      </c>
      <c r="T43" s="261" t="s">
        <v>177</v>
      </c>
      <c r="U43" s="222">
        <v>1.3666700000000001</v>
      </c>
      <c r="V43" s="222">
        <f>ROUND(E43*U43,2)</f>
        <v>1.37</v>
      </c>
      <c r="W43" s="222"/>
      <c r="X43" s="222" t="s">
        <v>235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236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x14ac:dyDescent="0.25">
      <c r="A44" s="224" t="s">
        <v>171</v>
      </c>
      <c r="B44" s="225" t="s">
        <v>135</v>
      </c>
      <c r="C44" s="241" t="s">
        <v>136</v>
      </c>
      <c r="D44" s="226"/>
      <c r="E44" s="227"/>
      <c r="F44" s="228"/>
      <c r="G44" s="228">
        <f>SUMIF(AG45:AG68,"&lt;&gt;NOR",G45:G68)</f>
        <v>0</v>
      </c>
      <c r="H44" s="228"/>
      <c r="I44" s="228">
        <f>SUM(I45:I68)</f>
        <v>0</v>
      </c>
      <c r="J44" s="228"/>
      <c r="K44" s="228">
        <f>SUM(K45:K68)</f>
        <v>0</v>
      </c>
      <c r="L44" s="228"/>
      <c r="M44" s="228">
        <f>SUM(M45:M68)</f>
        <v>0</v>
      </c>
      <c r="N44" s="228"/>
      <c r="O44" s="228">
        <f>SUM(O45:O68)</f>
        <v>4.05</v>
      </c>
      <c r="P44" s="228"/>
      <c r="Q44" s="228">
        <f>SUM(Q45:Q68)</f>
        <v>0</v>
      </c>
      <c r="R44" s="228"/>
      <c r="S44" s="228"/>
      <c r="T44" s="229"/>
      <c r="U44" s="223"/>
      <c r="V44" s="223">
        <f>SUM(V45:V68)</f>
        <v>305.90999999999997</v>
      </c>
      <c r="W44" s="223"/>
      <c r="X44" s="223"/>
      <c r="AG44" t="s">
        <v>172</v>
      </c>
    </row>
    <row r="45" spans="1:60" outlineLevel="1" x14ac:dyDescent="0.25">
      <c r="A45" s="255">
        <v>34</v>
      </c>
      <c r="B45" s="256" t="s">
        <v>842</v>
      </c>
      <c r="C45" s="267" t="s">
        <v>843</v>
      </c>
      <c r="D45" s="257" t="s">
        <v>263</v>
      </c>
      <c r="E45" s="258">
        <v>2.4</v>
      </c>
      <c r="F45" s="259"/>
      <c r="G45" s="260">
        <f>ROUND(E45*F45,2)</f>
        <v>0</v>
      </c>
      <c r="H45" s="259"/>
      <c r="I45" s="260">
        <f>ROUND(E45*H45,2)</f>
        <v>0</v>
      </c>
      <c r="J45" s="259"/>
      <c r="K45" s="260">
        <f>ROUND(E45*J45,2)</f>
        <v>0</v>
      </c>
      <c r="L45" s="260">
        <v>21</v>
      </c>
      <c r="M45" s="260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0"/>
      <c r="S45" s="260" t="s">
        <v>215</v>
      </c>
      <c r="T45" s="261" t="s">
        <v>177</v>
      </c>
      <c r="U45" s="222">
        <v>4.54</v>
      </c>
      <c r="V45" s="222">
        <f>ROUND(E45*U45,2)</f>
        <v>10.9</v>
      </c>
      <c r="W45" s="222"/>
      <c r="X45" s="222" t="s">
        <v>235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774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55">
        <v>35</v>
      </c>
      <c r="B46" s="256" t="s">
        <v>844</v>
      </c>
      <c r="C46" s="267" t="s">
        <v>845</v>
      </c>
      <c r="D46" s="257" t="s">
        <v>263</v>
      </c>
      <c r="E46" s="258">
        <v>0.5</v>
      </c>
      <c r="F46" s="259"/>
      <c r="G46" s="260">
        <f>ROUND(E46*F46,2)</f>
        <v>0</v>
      </c>
      <c r="H46" s="259"/>
      <c r="I46" s="260">
        <f>ROUND(E46*H46,2)</f>
        <v>0</v>
      </c>
      <c r="J46" s="259"/>
      <c r="K46" s="260">
        <f>ROUND(E46*J46,2)</f>
        <v>0</v>
      </c>
      <c r="L46" s="260">
        <v>21</v>
      </c>
      <c r="M46" s="260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0"/>
      <c r="S46" s="260" t="s">
        <v>176</v>
      </c>
      <c r="T46" s="261" t="s">
        <v>177</v>
      </c>
      <c r="U46" s="222">
        <v>9.6</v>
      </c>
      <c r="V46" s="222">
        <f>ROUND(E46*U46,2)</f>
        <v>4.8</v>
      </c>
      <c r="W46" s="222"/>
      <c r="X46" s="222" t="s">
        <v>235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236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55">
        <v>36</v>
      </c>
      <c r="B47" s="256" t="s">
        <v>846</v>
      </c>
      <c r="C47" s="267" t="s">
        <v>847</v>
      </c>
      <c r="D47" s="257" t="s">
        <v>232</v>
      </c>
      <c r="E47" s="258">
        <v>4</v>
      </c>
      <c r="F47" s="259"/>
      <c r="G47" s="260">
        <f>ROUND(E47*F47,2)</f>
        <v>0</v>
      </c>
      <c r="H47" s="259"/>
      <c r="I47" s="260">
        <f>ROUND(E47*H47,2)</f>
        <v>0</v>
      </c>
      <c r="J47" s="259"/>
      <c r="K47" s="260">
        <f>ROUND(E47*J47,2)</f>
        <v>0</v>
      </c>
      <c r="L47" s="260">
        <v>21</v>
      </c>
      <c r="M47" s="260">
        <f>G47*(1+L47/100)</f>
        <v>0</v>
      </c>
      <c r="N47" s="260">
        <v>0.61534</v>
      </c>
      <c r="O47" s="260">
        <f>ROUND(E47*N47,2)</f>
        <v>2.46</v>
      </c>
      <c r="P47" s="260">
        <v>0</v>
      </c>
      <c r="Q47" s="260">
        <f>ROUND(E47*P47,2)</f>
        <v>0</v>
      </c>
      <c r="R47" s="260"/>
      <c r="S47" s="260" t="s">
        <v>176</v>
      </c>
      <c r="T47" s="261" t="s">
        <v>177</v>
      </c>
      <c r="U47" s="222">
        <v>2.173</v>
      </c>
      <c r="V47" s="222">
        <f>ROUND(E47*U47,2)</f>
        <v>8.69</v>
      </c>
      <c r="W47" s="222"/>
      <c r="X47" s="222" t="s">
        <v>235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236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55">
        <v>37</v>
      </c>
      <c r="B48" s="256" t="s">
        <v>848</v>
      </c>
      <c r="C48" s="267" t="s">
        <v>849</v>
      </c>
      <c r="D48" s="257" t="s">
        <v>232</v>
      </c>
      <c r="E48" s="258">
        <v>7</v>
      </c>
      <c r="F48" s="259"/>
      <c r="G48" s="260">
        <f>ROUND(E48*F48,2)</f>
        <v>0</v>
      </c>
      <c r="H48" s="259"/>
      <c r="I48" s="260">
        <f>ROUND(E48*H48,2)</f>
        <v>0</v>
      </c>
      <c r="J48" s="259"/>
      <c r="K48" s="260">
        <f>ROUND(E48*J48,2)</f>
        <v>0</v>
      </c>
      <c r="L48" s="260">
        <v>21</v>
      </c>
      <c r="M48" s="260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0"/>
      <c r="S48" s="260" t="s">
        <v>176</v>
      </c>
      <c r="T48" s="261" t="s">
        <v>177</v>
      </c>
      <c r="U48" s="222">
        <v>0.63700000000000001</v>
      </c>
      <c r="V48" s="222">
        <f>ROUND(E48*U48,2)</f>
        <v>4.46</v>
      </c>
      <c r="W48" s="222"/>
      <c r="X48" s="222" t="s">
        <v>235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236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55">
        <v>38</v>
      </c>
      <c r="B49" s="256" t="s">
        <v>850</v>
      </c>
      <c r="C49" s="267" t="s">
        <v>851</v>
      </c>
      <c r="D49" s="257" t="s">
        <v>258</v>
      </c>
      <c r="E49" s="258">
        <v>145</v>
      </c>
      <c r="F49" s="259"/>
      <c r="G49" s="260">
        <f>ROUND(E49*F49,2)</f>
        <v>0</v>
      </c>
      <c r="H49" s="259"/>
      <c r="I49" s="260">
        <f>ROUND(E49*H49,2)</f>
        <v>0</v>
      </c>
      <c r="J49" s="259"/>
      <c r="K49" s="260">
        <f>ROUND(E49*J49,2)</f>
        <v>0</v>
      </c>
      <c r="L49" s="260">
        <v>21</v>
      </c>
      <c r="M49" s="260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0"/>
      <c r="S49" s="260" t="s">
        <v>176</v>
      </c>
      <c r="T49" s="261" t="s">
        <v>177</v>
      </c>
      <c r="U49" s="222">
        <v>0.98924000000000001</v>
      </c>
      <c r="V49" s="222">
        <f>ROUND(E49*U49,2)</f>
        <v>143.44</v>
      </c>
      <c r="W49" s="222"/>
      <c r="X49" s="222" t="s">
        <v>235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236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55">
        <v>39</v>
      </c>
      <c r="B50" s="256" t="s">
        <v>852</v>
      </c>
      <c r="C50" s="267" t="s">
        <v>853</v>
      </c>
      <c r="D50" s="257" t="s">
        <v>258</v>
      </c>
      <c r="E50" s="258">
        <v>4</v>
      </c>
      <c r="F50" s="259"/>
      <c r="G50" s="260">
        <f>ROUND(E50*F50,2)</f>
        <v>0</v>
      </c>
      <c r="H50" s="259"/>
      <c r="I50" s="260">
        <f>ROUND(E50*H50,2)</f>
        <v>0</v>
      </c>
      <c r="J50" s="259"/>
      <c r="K50" s="260">
        <f>ROUND(E50*J50,2)</f>
        <v>0</v>
      </c>
      <c r="L50" s="260">
        <v>21</v>
      </c>
      <c r="M50" s="260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0"/>
      <c r="S50" s="260" t="s">
        <v>176</v>
      </c>
      <c r="T50" s="261" t="s">
        <v>177</v>
      </c>
      <c r="U50" s="222">
        <v>2.1198000000000001</v>
      </c>
      <c r="V50" s="222">
        <f>ROUND(E50*U50,2)</f>
        <v>8.48</v>
      </c>
      <c r="W50" s="222"/>
      <c r="X50" s="222" t="s">
        <v>235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236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55">
        <v>40</v>
      </c>
      <c r="B51" s="256" t="s">
        <v>854</v>
      </c>
      <c r="C51" s="267" t="s">
        <v>855</v>
      </c>
      <c r="D51" s="257" t="s">
        <v>258</v>
      </c>
      <c r="E51" s="258">
        <v>149</v>
      </c>
      <c r="F51" s="259"/>
      <c r="G51" s="260">
        <f>ROUND(E51*F51,2)</f>
        <v>0</v>
      </c>
      <c r="H51" s="259"/>
      <c r="I51" s="260">
        <f>ROUND(E51*H51,2)</f>
        <v>0</v>
      </c>
      <c r="J51" s="259"/>
      <c r="K51" s="260">
        <f>ROUND(E51*J51,2)</f>
        <v>0</v>
      </c>
      <c r="L51" s="260">
        <v>21</v>
      </c>
      <c r="M51" s="260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0"/>
      <c r="S51" s="260" t="s">
        <v>215</v>
      </c>
      <c r="T51" s="261" t="s">
        <v>177</v>
      </c>
      <c r="U51" s="222">
        <v>7.2999999999999995E-2</v>
      </c>
      <c r="V51" s="222">
        <f>ROUND(E51*U51,2)</f>
        <v>10.88</v>
      </c>
      <c r="W51" s="222"/>
      <c r="X51" s="222" t="s">
        <v>235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774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55">
        <v>41</v>
      </c>
      <c r="B52" s="256" t="s">
        <v>616</v>
      </c>
      <c r="C52" s="267" t="s">
        <v>856</v>
      </c>
      <c r="D52" s="257" t="s">
        <v>258</v>
      </c>
      <c r="E52" s="258">
        <v>149</v>
      </c>
      <c r="F52" s="259"/>
      <c r="G52" s="260">
        <f>ROUND(E52*F52,2)</f>
        <v>0</v>
      </c>
      <c r="H52" s="259"/>
      <c r="I52" s="260">
        <f>ROUND(E52*H52,2)</f>
        <v>0</v>
      </c>
      <c r="J52" s="259"/>
      <c r="K52" s="260">
        <f>ROUND(E52*J52,2)</f>
        <v>0</v>
      </c>
      <c r="L52" s="260">
        <v>21</v>
      </c>
      <c r="M52" s="260">
        <f>G52*(1+L52/100)</f>
        <v>0</v>
      </c>
      <c r="N52" s="260">
        <v>0</v>
      </c>
      <c r="O52" s="260">
        <f>ROUND(E52*N52,2)</f>
        <v>0</v>
      </c>
      <c r="P52" s="260">
        <v>0</v>
      </c>
      <c r="Q52" s="260">
        <f>ROUND(E52*P52,2)</f>
        <v>0</v>
      </c>
      <c r="R52" s="260"/>
      <c r="S52" s="260" t="s">
        <v>215</v>
      </c>
      <c r="T52" s="261" t="s">
        <v>177</v>
      </c>
      <c r="U52" s="222">
        <v>2.5999999999999999E-2</v>
      </c>
      <c r="V52" s="222">
        <f>ROUND(E52*U52,2)</f>
        <v>3.87</v>
      </c>
      <c r="W52" s="222"/>
      <c r="X52" s="222" t="s">
        <v>235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774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55">
        <v>42</v>
      </c>
      <c r="B53" s="256" t="s">
        <v>857</v>
      </c>
      <c r="C53" s="267" t="s">
        <v>858</v>
      </c>
      <c r="D53" s="257" t="s">
        <v>258</v>
      </c>
      <c r="E53" s="258">
        <v>180</v>
      </c>
      <c r="F53" s="259"/>
      <c r="G53" s="260">
        <f>ROUND(E53*F53,2)</f>
        <v>0</v>
      </c>
      <c r="H53" s="259"/>
      <c r="I53" s="260">
        <f>ROUND(E53*H53,2)</f>
        <v>0</v>
      </c>
      <c r="J53" s="259"/>
      <c r="K53" s="260">
        <f>ROUND(E53*J53,2)</f>
        <v>0</v>
      </c>
      <c r="L53" s="260">
        <v>21</v>
      </c>
      <c r="M53" s="260">
        <f>G53*(1+L53/100)</f>
        <v>0</v>
      </c>
      <c r="N53" s="260">
        <v>4.8000000000000001E-4</v>
      </c>
      <c r="O53" s="260">
        <f>ROUND(E53*N53,2)</f>
        <v>0.09</v>
      </c>
      <c r="P53" s="260">
        <v>0</v>
      </c>
      <c r="Q53" s="260">
        <f>ROUND(E53*P53,2)</f>
        <v>0</v>
      </c>
      <c r="R53" s="260"/>
      <c r="S53" s="260" t="s">
        <v>215</v>
      </c>
      <c r="T53" s="261" t="s">
        <v>177</v>
      </c>
      <c r="U53" s="222">
        <v>6.4000000000000001E-2</v>
      </c>
      <c r="V53" s="222">
        <f>ROUND(E53*U53,2)</f>
        <v>11.52</v>
      </c>
      <c r="W53" s="222"/>
      <c r="X53" s="222" t="s">
        <v>235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236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55">
        <v>43</v>
      </c>
      <c r="B54" s="256" t="s">
        <v>859</v>
      </c>
      <c r="C54" s="267" t="s">
        <v>860</v>
      </c>
      <c r="D54" s="257" t="s">
        <v>258</v>
      </c>
      <c r="E54" s="258">
        <v>100</v>
      </c>
      <c r="F54" s="259"/>
      <c r="G54" s="260">
        <f>ROUND(E54*F54,2)</f>
        <v>0</v>
      </c>
      <c r="H54" s="259"/>
      <c r="I54" s="260">
        <f>ROUND(E54*H54,2)</f>
        <v>0</v>
      </c>
      <c r="J54" s="259"/>
      <c r="K54" s="260">
        <f>ROUND(E54*J54,2)</f>
        <v>0</v>
      </c>
      <c r="L54" s="260">
        <v>21</v>
      </c>
      <c r="M54" s="260">
        <f>G54*(1+L54/100)</f>
        <v>0</v>
      </c>
      <c r="N54" s="260">
        <v>1.09E-3</v>
      </c>
      <c r="O54" s="260">
        <f>ROUND(E54*N54,2)</f>
        <v>0.11</v>
      </c>
      <c r="P54" s="260">
        <v>0</v>
      </c>
      <c r="Q54" s="260">
        <f>ROUND(E54*P54,2)</f>
        <v>0</v>
      </c>
      <c r="R54" s="260"/>
      <c r="S54" s="260" t="s">
        <v>176</v>
      </c>
      <c r="T54" s="261" t="s">
        <v>177</v>
      </c>
      <c r="U54" s="222">
        <v>6.4000000000000001E-2</v>
      </c>
      <c r="V54" s="222">
        <f>ROUND(E54*U54,2)</f>
        <v>6.4</v>
      </c>
      <c r="W54" s="222"/>
      <c r="X54" s="222" t="s">
        <v>235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236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55">
        <v>44</v>
      </c>
      <c r="B55" s="256" t="s">
        <v>861</v>
      </c>
      <c r="C55" s="267" t="s">
        <v>862</v>
      </c>
      <c r="D55" s="257" t="s">
        <v>258</v>
      </c>
      <c r="E55" s="258">
        <v>15</v>
      </c>
      <c r="F55" s="259"/>
      <c r="G55" s="260">
        <f>ROUND(E55*F55,2)</f>
        <v>0</v>
      </c>
      <c r="H55" s="259"/>
      <c r="I55" s="260">
        <f>ROUND(E55*H55,2)</f>
        <v>0</v>
      </c>
      <c r="J55" s="259"/>
      <c r="K55" s="260">
        <f>ROUND(E55*J55,2)</f>
        <v>0</v>
      </c>
      <c r="L55" s="260">
        <v>21</v>
      </c>
      <c r="M55" s="260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0"/>
      <c r="S55" s="260" t="s">
        <v>215</v>
      </c>
      <c r="T55" s="261" t="s">
        <v>177</v>
      </c>
      <c r="U55" s="222">
        <v>0</v>
      </c>
      <c r="V55" s="222">
        <f>ROUND(E55*U55,2)</f>
        <v>0</v>
      </c>
      <c r="W55" s="222"/>
      <c r="X55" s="222" t="s">
        <v>235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774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55">
        <v>45</v>
      </c>
      <c r="B56" s="256" t="s">
        <v>863</v>
      </c>
      <c r="C56" s="267" t="s">
        <v>864</v>
      </c>
      <c r="D56" s="257" t="s">
        <v>258</v>
      </c>
      <c r="E56" s="258">
        <v>145</v>
      </c>
      <c r="F56" s="259"/>
      <c r="G56" s="260">
        <f>ROUND(E56*F56,2)</f>
        <v>0</v>
      </c>
      <c r="H56" s="259"/>
      <c r="I56" s="260">
        <f>ROUND(E56*H56,2)</f>
        <v>0</v>
      </c>
      <c r="J56" s="259"/>
      <c r="K56" s="260">
        <f>ROUND(E56*J56,2)</f>
        <v>0</v>
      </c>
      <c r="L56" s="260">
        <v>21</v>
      </c>
      <c r="M56" s="260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0"/>
      <c r="S56" s="260" t="s">
        <v>176</v>
      </c>
      <c r="T56" s="261" t="s">
        <v>177</v>
      </c>
      <c r="U56" s="222">
        <v>0.16944999999999999</v>
      </c>
      <c r="V56" s="222">
        <f>ROUND(E56*U56,2)</f>
        <v>24.57</v>
      </c>
      <c r="W56" s="222"/>
      <c r="X56" s="222" t="s">
        <v>235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774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55">
        <v>46</v>
      </c>
      <c r="B57" s="256" t="s">
        <v>865</v>
      </c>
      <c r="C57" s="267" t="s">
        <v>866</v>
      </c>
      <c r="D57" s="257" t="s">
        <v>258</v>
      </c>
      <c r="E57" s="258">
        <v>4</v>
      </c>
      <c r="F57" s="259"/>
      <c r="G57" s="260">
        <f>ROUND(E57*F57,2)</f>
        <v>0</v>
      </c>
      <c r="H57" s="259"/>
      <c r="I57" s="260">
        <f>ROUND(E57*H57,2)</f>
        <v>0</v>
      </c>
      <c r="J57" s="259"/>
      <c r="K57" s="260">
        <f>ROUND(E57*J57,2)</f>
        <v>0</v>
      </c>
      <c r="L57" s="260">
        <v>21</v>
      </c>
      <c r="M57" s="260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0"/>
      <c r="S57" s="260" t="s">
        <v>176</v>
      </c>
      <c r="T57" s="261" t="s">
        <v>177</v>
      </c>
      <c r="U57" s="222">
        <v>0.34399999999999997</v>
      </c>
      <c r="V57" s="222">
        <f>ROUND(E57*U57,2)</f>
        <v>1.38</v>
      </c>
      <c r="W57" s="222"/>
      <c r="X57" s="222" t="s">
        <v>235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236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55">
        <v>47</v>
      </c>
      <c r="B58" s="256" t="s">
        <v>867</v>
      </c>
      <c r="C58" s="267" t="s">
        <v>868</v>
      </c>
      <c r="D58" s="257" t="s">
        <v>263</v>
      </c>
      <c r="E58" s="258">
        <v>5.4</v>
      </c>
      <c r="F58" s="259"/>
      <c r="G58" s="260">
        <f>ROUND(E58*F58,2)</f>
        <v>0</v>
      </c>
      <c r="H58" s="259"/>
      <c r="I58" s="260">
        <f>ROUND(E58*H58,2)</f>
        <v>0</v>
      </c>
      <c r="J58" s="259"/>
      <c r="K58" s="260">
        <f>ROUND(E58*J58,2)</f>
        <v>0</v>
      </c>
      <c r="L58" s="260">
        <v>21</v>
      </c>
      <c r="M58" s="260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0"/>
      <c r="S58" s="260" t="s">
        <v>215</v>
      </c>
      <c r="T58" s="261" t="s">
        <v>177</v>
      </c>
      <c r="U58" s="222">
        <v>0.66300000000000003</v>
      </c>
      <c r="V58" s="222">
        <f>ROUND(E58*U58,2)</f>
        <v>3.58</v>
      </c>
      <c r="W58" s="222"/>
      <c r="X58" s="222" t="s">
        <v>235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774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20.399999999999999" outlineLevel="1" x14ac:dyDescent="0.25">
      <c r="A59" s="255">
        <v>48</v>
      </c>
      <c r="B59" s="256" t="s">
        <v>869</v>
      </c>
      <c r="C59" s="267" t="s">
        <v>870</v>
      </c>
      <c r="D59" s="257" t="s">
        <v>263</v>
      </c>
      <c r="E59" s="258">
        <v>87</v>
      </c>
      <c r="F59" s="259"/>
      <c r="G59" s="260">
        <f>ROUND(E59*F59,2)</f>
        <v>0</v>
      </c>
      <c r="H59" s="259"/>
      <c r="I59" s="260">
        <f>ROUND(E59*H59,2)</f>
        <v>0</v>
      </c>
      <c r="J59" s="259"/>
      <c r="K59" s="260">
        <f>ROUND(E59*J59,2)</f>
        <v>0</v>
      </c>
      <c r="L59" s="260">
        <v>21</v>
      </c>
      <c r="M59" s="260">
        <f>G59*(1+L59/100)</f>
        <v>0</v>
      </c>
      <c r="N59" s="260">
        <v>0</v>
      </c>
      <c r="O59" s="260">
        <f>ROUND(E59*N59,2)</f>
        <v>0</v>
      </c>
      <c r="P59" s="260">
        <v>0</v>
      </c>
      <c r="Q59" s="260">
        <f>ROUND(E59*P59,2)</f>
        <v>0</v>
      </c>
      <c r="R59" s="260"/>
      <c r="S59" s="260" t="s">
        <v>215</v>
      </c>
      <c r="T59" s="261" t="s">
        <v>177</v>
      </c>
      <c r="U59" s="222">
        <v>0.66300000000000003</v>
      </c>
      <c r="V59" s="222">
        <f>ROUND(E59*U59,2)</f>
        <v>57.68</v>
      </c>
      <c r="W59" s="222"/>
      <c r="X59" s="222" t="s">
        <v>235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236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55">
        <v>49</v>
      </c>
      <c r="B60" s="256" t="s">
        <v>871</v>
      </c>
      <c r="C60" s="267" t="s">
        <v>872</v>
      </c>
      <c r="D60" s="257" t="s">
        <v>263</v>
      </c>
      <c r="E60" s="258">
        <v>32.6</v>
      </c>
      <c r="F60" s="259"/>
      <c r="G60" s="260">
        <f>ROUND(E60*F60,2)</f>
        <v>0</v>
      </c>
      <c r="H60" s="259"/>
      <c r="I60" s="260">
        <f>ROUND(E60*H60,2)</f>
        <v>0</v>
      </c>
      <c r="J60" s="259"/>
      <c r="K60" s="260">
        <f>ROUND(E60*J60,2)</f>
        <v>0</v>
      </c>
      <c r="L60" s="260">
        <v>21</v>
      </c>
      <c r="M60" s="260">
        <f>G60*(1+L60/100)</f>
        <v>0</v>
      </c>
      <c r="N60" s="260">
        <v>0</v>
      </c>
      <c r="O60" s="260">
        <f>ROUND(E60*N60,2)</f>
        <v>0</v>
      </c>
      <c r="P60" s="260">
        <v>0</v>
      </c>
      <c r="Q60" s="260">
        <f>ROUND(E60*P60,2)</f>
        <v>0</v>
      </c>
      <c r="R60" s="260"/>
      <c r="S60" s="260" t="s">
        <v>176</v>
      </c>
      <c r="T60" s="261" t="s">
        <v>177</v>
      </c>
      <c r="U60" s="222">
        <v>0</v>
      </c>
      <c r="V60" s="222">
        <f>ROUND(E60*U60,2)</f>
        <v>0</v>
      </c>
      <c r="W60" s="222"/>
      <c r="X60" s="222" t="s">
        <v>235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774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55">
        <v>50</v>
      </c>
      <c r="B61" s="256" t="s">
        <v>873</v>
      </c>
      <c r="C61" s="267" t="s">
        <v>874</v>
      </c>
      <c r="D61" s="257" t="s">
        <v>263</v>
      </c>
      <c r="E61" s="258">
        <v>6</v>
      </c>
      <c r="F61" s="259"/>
      <c r="G61" s="260">
        <f>ROUND(E61*F61,2)</f>
        <v>0</v>
      </c>
      <c r="H61" s="259"/>
      <c r="I61" s="260">
        <f>ROUND(E61*H61,2)</f>
        <v>0</v>
      </c>
      <c r="J61" s="259"/>
      <c r="K61" s="260">
        <f>ROUND(E61*J61,2)</f>
        <v>0</v>
      </c>
      <c r="L61" s="260">
        <v>21</v>
      </c>
      <c r="M61" s="260">
        <f>G61*(1+L61/100)</f>
        <v>0</v>
      </c>
      <c r="N61" s="260">
        <v>0</v>
      </c>
      <c r="O61" s="260">
        <f>ROUND(E61*N61,2)</f>
        <v>0</v>
      </c>
      <c r="P61" s="260">
        <v>0</v>
      </c>
      <c r="Q61" s="260">
        <f>ROUND(E61*P61,2)</f>
        <v>0</v>
      </c>
      <c r="R61" s="260"/>
      <c r="S61" s="260" t="s">
        <v>215</v>
      </c>
      <c r="T61" s="261" t="s">
        <v>177</v>
      </c>
      <c r="U61" s="222">
        <v>0</v>
      </c>
      <c r="V61" s="222">
        <f>ROUND(E61*U61,2)</f>
        <v>0</v>
      </c>
      <c r="W61" s="222"/>
      <c r="X61" s="222" t="s">
        <v>235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774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55">
        <v>51</v>
      </c>
      <c r="B62" s="256" t="s">
        <v>875</v>
      </c>
      <c r="C62" s="267" t="s">
        <v>876</v>
      </c>
      <c r="D62" s="257" t="s">
        <v>263</v>
      </c>
      <c r="E62" s="258">
        <v>0.5</v>
      </c>
      <c r="F62" s="259"/>
      <c r="G62" s="260">
        <f>ROUND(E62*F62,2)</f>
        <v>0</v>
      </c>
      <c r="H62" s="259"/>
      <c r="I62" s="260">
        <f>ROUND(E62*H62,2)</f>
        <v>0</v>
      </c>
      <c r="J62" s="259"/>
      <c r="K62" s="260">
        <f>ROUND(E62*J62,2)</f>
        <v>0</v>
      </c>
      <c r="L62" s="260">
        <v>21</v>
      </c>
      <c r="M62" s="260">
        <f>G62*(1+L62/100)</f>
        <v>0</v>
      </c>
      <c r="N62" s="260">
        <v>2.5589200000000001</v>
      </c>
      <c r="O62" s="260">
        <f>ROUND(E62*N62,2)</f>
        <v>1.28</v>
      </c>
      <c r="P62" s="260">
        <v>0</v>
      </c>
      <c r="Q62" s="260">
        <f>ROUND(E62*P62,2)</f>
        <v>0</v>
      </c>
      <c r="R62" s="260"/>
      <c r="S62" s="260" t="s">
        <v>215</v>
      </c>
      <c r="T62" s="261" t="s">
        <v>177</v>
      </c>
      <c r="U62" s="222">
        <v>4</v>
      </c>
      <c r="V62" s="222">
        <f>ROUND(E62*U62,2)</f>
        <v>2</v>
      </c>
      <c r="W62" s="222"/>
      <c r="X62" s="222" t="s">
        <v>235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236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55">
        <v>52</v>
      </c>
      <c r="B63" s="256" t="s">
        <v>877</v>
      </c>
      <c r="C63" s="267" t="s">
        <v>878</v>
      </c>
      <c r="D63" s="257" t="s">
        <v>232</v>
      </c>
      <c r="E63" s="258">
        <v>1</v>
      </c>
      <c r="F63" s="259"/>
      <c r="G63" s="260">
        <f>ROUND(E63*F63,2)</f>
        <v>0</v>
      </c>
      <c r="H63" s="259"/>
      <c r="I63" s="260">
        <f>ROUND(E63*H63,2)</f>
        <v>0</v>
      </c>
      <c r="J63" s="259"/>
      <c r="K63" s="260">
        <f>ROUND(E63*J63,2)</f>
        <v>0</v>
      </c>
      <c r="L63" s="260">
        <v>21</v>
      </c>
      <c r="M63" s="260">
        <f>G63*(1+L63/100)</f>
        <v>0</v>
      </c>
      <c r="N63" s="260">
        <v>0.11289</v>
      </c>
      <c r="O63" s="260">
        <f>ROUND(E63*N63,2)</f>
        <v>0.11</v>
      </c>
      <c r="P63" s="260">
        <v>0</v>
      </c>
      <c r="Q63" s="260">
        <f>ROUND(E63*P63,2)</f>
        <v>0</v>
      </c>
      <c r="R63" s="260"/>
      <c r="S63" s="260" t="s">
        <v>215</v>
      </c>
      <c r="T63" s="261" t="s">
        <v>177</v>
      </c>
      <c r="U63" s="222">
        <v>3.258</v>
      </c>
      <c r="V63" s="222">
        <f>ROUND(E63*U63,2)</f>
        <v>3.26</v>
      </c>
      <c r="W63" s="222"/>
      <c r="X63" s="222" t="s">
        <v>235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236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55">
        <v>53</v>
      </c>
      <c r="B64" s="256" t="s">
        <v>879</v>
      </c>
      <c r="C64" s="267" t="s">
        <v>880</v>
      </c>
      <c r="D64" s="257" t="s">
        <v>376</v>
      </c>
      <c r="E64" s="258">
        <v>1.1499999999999999</v>
      </c>
      <c r="F64" s="259"/>
      <c r="G64" s="260">
        <f>ROUND(E64*F64,2)</f>
        <v>0</v>
      </c>
      <c r="H64" s="259"/>
      <c r="I64" s="260">
        <f>ROUND(E64*H64,2)</f>
        <v>0</v>
      </c>
      <c r="J64" s="259"/>
      <c r="K64" s="260">
        <f>ROUND(E64*J64,2)</f>
        <v>0</v>
      </c>
      <c r="L64" s="260">
        <v>21</v>
      </c>
      <c r="M64" s="260">
        <f>G64*(1+L64/100)</f>
        <v>0</v>
      </c>
      <c r="N64" s="260">
        <v>0</v>
      </c>
      <c r="O64" s="260">
        <f>ROUND(E64*N64,2)</f>
        <v>0</v>
      </c>
      <c r="P64" s="260">
        <v>0</v>
      </c>
      <c r="Q64" s="260">
        <f>ROUND(E64*P64,2)</f>
        <v>0</v>
      </c>
      <c r="R64" s="260"/>
      <c r="S64" s="260" t="s">
        <v>215</v>
      </c>
      <c r="T64" s="261" t="s">
        <v>177</v>
      </c>
      <c r="U64" s="222">
        <v>0</v>
      </c>
      <c r="V64" s="222">
        <f>ROUND(E64*U64,2)</f>
        <v>0</v>
      </c>
      <c r="W64" s="222"/>
      <c r="X64" s="222" t="s">
        <v>235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774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55">
        <v>54</v>
      </c>
      <c r="B65" s="256" t="s">
        <v>881</v>
      </c>
      <c r="C65" s="267" t="s">
        <v>882</v>
      </c>
      <c r="D65" s="257" t="s">
        <v>376</v>
      </c>
      <c r="E65" s="258">
        <v>6.9</v>
      </c>
      <c r="F65" s="259"/>
      <c r="G65" s="260">
        <f>ROUND(E65*F65,2)</f>
        <v>0</v>
      </c>
      <c r="H65" s="259"/>
      <c r="I65" s="260">
        <f>ROUND(E65*H65,2)</f>
        <v>0</v>
      </c>
      <c r="J65" s="259"/>
      <c r="K65" s="260">
        <f>ROUND(E65*J65,2)</f>
        <v>0</v>
      </c>
      <c r="L65" s="260">
        <v>21</v>
      </c>
      <c r="M65" s="260">
        <f>G65*(1+L65/100)</f>
        <v>0</v>
      </c>
      <c r="N65" s="260">
        <v>0</v>
      </c>
      <c r="O65" s="260">
        <f>ROUND(E65*N65,2)</f>
        <v>0</v>
      </c>
      <c r="P65" s="260">
        <v>0</v>
      </c>
      <c r="Q65" s="260">
        <f>ROUND(E65*P65,2)</f>
        <v>0</v>
      </c>
      <c r="R65" s="260"/>
      <c r="S65" s="260" t="s">
        <v>215</v>
      </c>
      <c r="T65" s="261" t="s">
        <v>177</v>
      </c>
      <c r="U65" s="222">
        <v>0</v>
      </c>
      <c r="V65" s="222">
        <f>ROUND(E65*U65,2)</f>
        <v>0</v>
      </c>
      <c r="W65" s="222"/>
      <c r="X65" s="222" t="s">
        <v>235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774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55">
        <v>55</v>
      </c>
      <c r="B66" s="256" t="s">
        <v>883</v>
      </c>
      <c r="C66" s="267" t="s">
        <v>884</v>
      </c>
      <c r="D66" s="257" t="s">
        <v>703</v>
      </c>
      <c r="E66" s="258">
        <v>5.4</v>
      </c>
      <c r="F66" s="259"/>
      <c r="G66" s="260">
        <f>ROUND(E66*F66,2)</f>
        <v>0</v>
      </c>
      <c r="H66" s="259"/>
      <c r="I66" s="260">
        <f>ROUND(E66*H66,2)</f>
        <v>0</v>
      </c>
      <c r="J66" s="259"/>
      <c r="K66" s="260">
        <f>ROUND(E66*J66,2)</f>
        <v>0</v>
      </c>
      <c r="L66" s="260">
        <v>21</v>
      </c>
      <c r="M66" s="260">
        <f>G66*(1+L66/100)</f>
        <v>0</v>
      </c>
      <c r="N66" s="260">
        <v>0</v>
      </c>
      <c r="O66" s="260">
        <f>ROUND(E66*N66,2)</f>
        <v>0</v>
      </c>
      <c r="P66" s="260">
        <v>0</v>
      </c>
      <c r="Q66" s="260">
        <f>ROUND(E66*P66,2)</f>
        <v>0</v>
      </c>
      <c r="R66" s="260"/>
      <c r="S66" s="260" t="s">
        <v>215</v>
      </c>
      <c r="T66" s="261" t="s">
        <v>177</v>
      </c>
      <c r="U66" s="222">
        <v>0</v>
      </c>
      <c r="V66" s="222">
        <f>ROUND(E66*U66,2)</f>
        <v>0</v>
      </c>
      <c r="W66" s="222"/>
      <c r="X66" s="222" t="s">
        <v>378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379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55">
        <v>56</v>
      </c>
      <c r="B67" s="256" t="s">
        <v>885</v>
      </c>
      <c r="C67" s="267" t="s">
        <v>886</v>
      </c>
      <c r="D67" s="257" t="s">
        <v>376</v>
      </c>
      <c r="E67" s="258">
        <v>1.1499999999999999</v>
      </c>
      <c r="F67" s="259"/>
      <c r="G67" s="260">
        <f>ROUND(E67*F67,2)</f>
        <v>0</v>
      </c>
      <c r="H67" s="259"/>
      <c r="I67" s="260">
        <f>ROUND(E67*H67,2)</f>
        <v>0</v>
      </c>
      <c r="J67" s="259"/>
      <c r="K67" s="260">
        <f>ROUND(E67*J67,2)</f>
        <v>0</v>
      </c>
      <c r="L67" s="260">
        <v>21</v>
      </c>
      <c r="M67" s="260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0"/>
      <c r="S67" s="260" t="s">
        <v>215</v>
      </c>
      <c r="T67" s="261" t="s">
        <v>177</v>
      </c>
      <c r="U67" s="222">
        <v>0</v>
      </c>
      <c r="V67" s="222">
        <f>ROUND(E67*U67,2)</f>
        <v>0</v>
      </c>
      <c r="W67" s="222"/>
      <c r="X67" s="222" t="s">
        <v>887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888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55">
        <v>57</v>
      </c>
      <c r="B68" s="256" t="s">
        <v>889</v>
      </c>
      <c r="C68" s="267" t="s">
        <v>890</v>
      </c>
      <c r="D68" s="257" t="s">
        <v>223</v>
      </c>
      <c r="E68" s="258">
        <v>1</v>
      </c>
      <c r="F68" s="259"/>
      <c r="G68" s="260">
        <f>ROUND(E68*F68,2)</f>
        <v>0</v>
      </c>
      <c r="H68" s="259"/>
      <c r="I68" s="260">
        <f>ROUND(E68*H68,2)</f>
        <v>0</v>
      </c>
      <c r="J68" s="259"/>
      <c r="K68" s="260">
        <f>ROUND(E68*J68,2)</f>
        <v>0</v>
      </c>
      <c r="L68" s="260">
        <v>21</v>
      </c>
      <c r="M68" s="260">
        <f>G68*(1+L68/100)</f>
        <v>0</v>
      </c>
      <c r="N68" s="260">
        <v>0</v>
      </c>
      <c r="O68" s="260">
        <f>ROUND(E68*N68,2)</f>
        <v>0</v>
      </c>
      <c r="P68" s="260">
        <v>0</v>
      </c>
      <c r="Q68" s="260">
        <f>ROUND(E68*P68,2)</f>
        <v>0</v>
      </c>
      <c r="R68" s="260"/>
      <c r="S68" s="260" t="s">
        <v>215</v>
      </c>
      <c r="T68" s="261" t="s">
        <v>177</v>
      </c>
      <c r="U68" s="222">
        <v>0</v>
      </c>
      <c r="V68" s="222">
        <f>ROUND(E68*U68,2)</f>
        <v>0</v>
      </c>
      <c r="W68" s="222"/>
      <c r="X68" s="222" t="s">
        <v>887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888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x14ac:dyDescent="0.25">
      <c r="A69" s="224" t="s">
        <v>171</v>
      </c>
      <c r="B69" s="225" t="s">
        <v>127</v>
      </c>
      <c r="C69" s="241" t="s">
        <v>128</v>
      </c>
      <c r="D69" s="226"/>
      <c r="E69" s="227"/>
      <c r="F69" s="228"/>
      <c r="G69" s="228">
        <f>SUMIF(AG70:AG71,"&lt;&gt;NOR",G70:G71)</f>
        <v>0</v>
      </c>
      <c r="H69" s="228"/>
      <c r="I69" s="228">
        <f>SUM(I70:I71)</f>
        <v>0</v>
      </c>
      <c r="J69" s="228"/>
      <c r="K69" s="228">
        <f>SUM(K70:K71)</f>
        <v>0</v>
      </c>
      <c r="L69" s="228"/>
      <c r="M69" s="228">
        <f>SUM(M70:M71)</f>
        <v>0</v>
      </c>
      <c r="N69" s="228"/>
      <c r="O69" s="228">
        <f>SUM(O70:O71)</f>
        <v>0</v>
      </c>
      <c r="P69" s="228"/>
      <c r="Q69" s="228">
        <f>SUM(Q70:Q71)</f>
        <v>0</v>
      </c>
      <c r="R69" s="228"/>
      <c r="S69" s="228"/>
      <c r="T69" s="229"/>
      <c r="U69" s="223"/>
      <c r="V69" s="223">
        <f>SUM(V70:V71)</f>
        <v>0</v>
      </c>
      <c r="W69" s="223"/>
      <c r="X69" s="223"/>
      <c r="AG69" t="s">
        <v>172</v>
      </c>
    </row>
    <row r="70" spans="1:60" outlineLevel="1" x14ac:dyDescent="0.25">
      <c r="A70" s="255">
        <v>58</v>
      </c>
      <c r="B70" s="256" t="s">
        <v>891</v>
      </c>
      <c r="C70" s="267" t="s">
        <v>892</v>
      </c>
      <c r="D70" s="257" t="s">
        <v>893</v>
      </c>
      <c r="E70" s="258">
        <v>4</v>
      </c>
      <c r="F70" s="259"/>
      <c r="G70" s="260">
        <f>ROUND(E70*F70,2)</f>
        <v>0</v>
      </c>
      <c r="H70" s="259"/>
      <c r="I70" s="260">
        <f>ROUND(E70*H70,2)</f>
        <v>0</v>
      </c>
      <c r="J70" s="259"/>
      <c r="K70" s="260">
        <f>ROUND(E70*J70,2)</f>
        <v>0</v>
      </c>
      <c r="L70" s="260">
        <v>21</v>
      </c>
      <c r="M70" s="260">
        <f>G70*(1+L70/100)</f>
        <v>0</v>
      </c>
      <c r="N70" s="260">
        <v>0</v>
      </c>
      <c r="O70" s="260">
        <f>ROUND(E70*N70,2)</f>
        <v>0</v>
      </c>
      <c r="P70" s="260">
        <v>0</v>
      </c>
      <c r="Q70" s="260">
        <f>ROUND(E70*P70,2)</f>
        <v>0</v>
      </c>
      <c r="R70" s="260"/>
      <c r="S70" s="260" t="s">
        <v>215</v>
      </c>
      <c r="T70" s="261" t="s">
        <v>177</v>
      </c>
      <c r="U70" s="222">
        <v>0</v>
      </c>
      <c r="V70" s="222">
        <f>ROUND(E70*U70,2)</f>
        <v>0</v>
      </c>
      <c r="W70" s="222"/>
      <c r="X70" s="222" t="s">
        <v>178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179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55">
        <v>59</v>
      </c>
      <c r="B71" s="256" t="s">
        <v>894</v>
      </c>
      <c r="C71" s="267" t="s">
        <v>895</v>
      </c>
      <c r="D71" s="257" t="s">
        <v>893</v>
      </c>
      <c r="E71" s="258">
        <v>7</v>
      </c>
      <c r="F71" s="259"/>
      <c r="G71" s="260">
        <f>ROUND(E71*F71,2)</f>
        <v>0</v>
      </c>
      <c r="H71" s="259"/>
      <c r="I71" s="260">
        <f>ROUND(E71*H71,2)</f>
        <v>0</v>
      </c>
      <c r="J71" s="259"/>
      <c r="K71" s="260">
        <f>ROUND(E71*J71,2)</f>
        <v>0</v>
      </c>
      <c r="L71" s="260">
        <v>21</v>
      </c>
      <c r="M71" s="260">
        <f>G71*(1+L71/100)</f>
        <v>0</v>
      </c>
      <c r="N71" s="260">
        <v>0</v>
      </c>
      <c r="O71" s="260">
        <f>ROUND(E71*N71,2)</f>
        <v>0</v>
      </c>
      <c r="P71" s="260">
        <v>0</v>
      </c>
      <c r="Q71" s="260">
        <f>ROUND(E71*P71,2)</f>
        <v>0</v>
      </c>
      <c r="R71" s="260"/>
      <c r="S71" s="260" t="s">
        <v>215</v>
      </c>
      <c r="T71" s="261" t="s">
        <v>177</v>
      </c>
      <c r="U71" s="222">
        <v>0</v>
      </c>
      <c r="V71" s="222">
        <f>ROUND(E71*U71,2)</f>
        <v>0</v>
      </c>
      <c r="W71" s="222"/>
      <c r="X71" s="222" t="s">
        <v>178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179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x14ac:dyDescent="0.25">
      <c r="A72" s="224" t="s">
        <v>171</v>
      </c>
      <c r="B72" s="225" t="s">
        <v>129</v>
      </c>
      <c r="C72" s="241" t="s">
        <v>130</v>
      </c>
      <c r="D72" s="226"/>
      <c r="E72" s="227"/>
      <c r="F72" s="228"/>
      <c r="G72" s="228">
        <f>SUMIF(AG73:AG73,"&lt;&gt;NOR",G73:G73)</f>
        <v>0</v>
      </c>
      <c r="H72" s="228"/>
      <c r="I72" s="228">
        <f>SUM(I73:I73)</f>
        <v>0</v>
      </c>
      <c r="J72" s="228"/>
      <c r="K72" s="228">
        <f>SUM(K73:K73)</f>
        <v>0</v>
      </c>
      <c r="L72" s="228"/>
      <c r="M72" s="228">
        <f>SUM(M73:M73)</f>
        <v>0</v>
      </c>
      <c r="N72" s="228"/>
      <c r="O72" s="228">
        <f>SUM(O73:O73)</f>
        <v>0</v>
      </c>
      <c r="P72" s="228"/>
      <c r="Q72" s="228">
        <f>SUM(Q73:Q73)</f>
        <v>0</v>
      </c>
      <c r="R72" s="228"/>
      <c r="S72" s="228"/>
      <c r="T72" s="229"/>
      <c r="U72" s="223"/>
      <c r="V72" s="223">
        <f>SUM(V73:V73)</f>
        <v>0</v>
      </c>
      <c r="W72" s="223"/>
      <c r="X72" s="223"/>
      <c r="AG72" t="s">
        <v>172</v>
      </c>
    </row>
    <row r="73" spans="1:60" outlineLevel="1" x14ac:dyDescent="0.25">
      <c r="A73" s="230">
        <v>60</v>
      </c>
      <c r="B73" s="231" t="s">
        <v>896</v>
      </c>
      <c r="C73" s="242" t="s">
        <v>897</v>
      </c>
      <c r="D73" s="232" t="s">
        <v>223</v>
      </c>
      <c r="E73" s="233">
        <v>1</v>
      </c>
      <c r="F73" s="234"/>
      <c r="G73" s="235">
        <f>ROUND(E73*F73,2)</f>
        <v>0</v>
      </c>
      <c r="H73" s="234"/>
      <c r="I73" s="235">
        <f>ROUND(E73*H73,2)</f>
        <v>0</v>
      </c>
      <c r="J73" s="234"/>
      <c r="K73" s="235">
        <f>ROUND(E73*J73,2)</f>
        <v>0</v>
      </c>
      <c r="L73" s="235">
        <v>21</v>
      </c>
      <c r="M73" s="235">
        <f>G73*(1+L73/100)</f>
        <v>0</v>
      </c>
      <c r="N73" s="235">
        <v>0</v>
      </c>
      <c r="O73" s="235">
        <f>ROUND(E73*N73,2)</f>
        <v>0</v>
      </c>
      <c r="P73" s="235">
        <v>0</v>
      </c>
      <c r="Q73" s="235">
        <f>ROUND(E73*P73,2)</f>
        <v>0</v>
      </c>
      <c r="R73" s="235"/>
      <c r="S73" s="235" t="s">
        <v>215</v>
      </c>
      <c r="T73" s="236" t="s">
        <v>177</v>
      </c>
      <c r="U73" s="222">
        <v>0</v>
      </c>
      <c r="V73" s="222">
        <f>ROUND(E73*U73,2)</f>
        <v>0</v>
      </c>
      <c r="W73" s="222"/>
      <c r="X73" s="222" t="s">
        <v>178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179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x14ac:dyDescent="0.25">
      <c r="A74" s="3"/>
      <c r="B74" s="4"/>
      <c r="C74" s="245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AE74">
        <v>15</v>
      </c>
      <c r="AF74">
        <v>21</v>
      </c>
      <c r="AG74" t="s">
        <v>158</v>
      </c>
    </row>
    <row r="75" spans="1:60" x14ac:dyDescent="0.25">
      <c r="A75" s="216"/>
      <c r="B75" s="217" t="s">
        <v>29</v>
      </c>
      <c r="C75" s="246"/>
      <c r="D75" s="218"/>
      <c r="E75" s="219"/>
      <c r="F75" s="219"/>
      <c r="G75" s="240">
        <f>G8+G26+G42+G44+G69+G72</f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E75">
        <f>SUMIF(L7:L73,AE74,G7:G73)</f>
        <v>0</v>
      </c>
      <c r="AF75">
        <f>SUMIF(L7:L73,AF74,G7:G73)</f>
        <v>0</v>
      </c>
      <c r="AG75" t="s">
        <v>225</v>
      </c>
    </row>
    <row r="76" spans="1:60" x14ac:dyDescent="0.25">
      <c r="A76" s="248" t="s">
        <v>631</v>
      </c>
      <c r="B76" s="248"/>
      <c r="C76" s="245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60" x14ac:dyDescent="0.25">
      <c r="A77" s="3"/>
      <c r="B77" s="4" t="s">
        <v>898</v>
      </c>
      <c r="C77" s="245" t="s">
        <v>899</v>
      </c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AG77" t="s">
        <v>634</v>
      </c>
    </row>
    <row r="78" spans="1:60" x14ac:dyDescent="0.25">
      <c r="A78" s="3"/>
      <c r="B78" s="4" t="s">
        <v>900</v>
      </c>
      <c r="C78" s="245" t="s">
        <v>901</v>
      </c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G78" t="s">
        <v>637</v>
      </c>
    </row>
    <row r="79" spans="1:60" x14ac:dyDescent="0.25">
      <c r="A79" s="3"/>
      <c r="B79" s="4"/>
      <c r="C79" s="245" t="s">
        <v>690</v>
      </c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G79" t="s">
        <v>639</v>
      </c>
    </row>
    <row r="80" spans="1:60" x14ac:dyDescent="0.25">
      <c r="A80" s="3"/>
      <c r="B80" s="4"/>
      <c r="C80" s="245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3:33" x14ac:dyDescent="0.25">
      <c r="C81" s="247"/>
      <c r="D81" s="10"/>
      <c r="AG81" t="s">
        <v>228</v>
      </c>
    </row>
    <row r="82" spans="3:33" x14ac:dyDescent="0.25">
      <c r="D82" s="10"/>
    </row>
    <row r="83" spans="3:33" x14ac:dyDescent="0.25">
      <c r="D83" s="10"/>
    </row>
    <row r="84" spans="3:33" x14ac:dyDescent="0.25">
      <c r="D84" s="10"/>
    </row>
    <row r="85" spans="3:33" x14ac:dyDescent="0.25">
      <c r="D85" s="10"/>
    </row>
    <row r="86" spans="3:33" x14ac:dyDescent="0.25">
      <c r="D86" s="10"/>
    </row>
    <row r="87" spans="3:33" x14ac:dyDescent="0.25">
      <c r="D87" s="10"/>
    </row>
    <row r="88" spans="3:33" x14ac:dyDescent="0.25">
      <c r="D88" s="10"/>
    </row>
    <row r="89" spans="3:33" x14ac:dyDescent="0.25">
      <c r="D89" s="10"/>
    </row>
    <row r="90" spans="3:33" x14ac:dyDescent="0.25">
      <c r="D90" s="10"/>
    </row>
    <row r="91" spans="3:33" x14ac:dyDescent="0.25">
      <c r="D91" s="10"/>
    </row>
    <row r="92" spans="3:33" x14ac:dyDescent="0.25">
      <c r="D92" s="10"/>
    </row>
    <row r="93" spans="3:33" x14ac:dyDescent="0.25">
      <c r="D93" s="10"/>
    </row>
    <row r="94" spans="3:33" x14ac:dyDescent="0.25">
      <c r="D94" s="10"/>
    </row>
    <row r="95" spans="3:33" x14ac:dyDescent="0.25">
      <c r="D95" s="10"/>
    </row>
    <row r="96" spans="3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E6an3dN5AXsWexm5xsbi4rdQt/T3DBJvsHWodkyCXqoWoiwPqBcqGe6EZ9Op2loDT3gTkwMW/nqx/KRwPZFL2w==" saltValue="dfSAC4+3/HpyUnnUHqXu9A==" spinCount="100000" sheet="1"/>
  <mergeCells count="5">
    <mergeCell ref="A1:G1"/>
    <mergeCell ref="C2:G2"/>
    <mergeCell ref="C3:G3"/>
    <mergeCell ref="C4:G4"/>
    <mergeCell ref="A76:B76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DE2B-54A2-45C8-9D34-5A3A28542E9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80</v>
      </c>
      <c r="C3" s="202" t="s">
        <v>81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79</v>
      </c>
      <c r="C4" s="205" t="s">
        <v>81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127</v>
      </c>
      <c r="C8" s="241" t="s">
        <v>128</v>
      </c>
      <c r="D8" s="226"/>
      <c r="E8" s="227"/>
      <c r="F8" s="228"/>
      <c r="G8" s="228">
        <f>SUMIF(AG9:AG19,"&lt;&gt;NOR",G9:G19)</f>
        <v>0</v>
      </c>
      <c r="H8" s="228"/>
      <c r="I8" s="228">
        <f>SUM(I9:I19)</f>
        <v>0</v>
      </c>
      <c r="J8" s="228"/>
      <c r="K8" s="228">
        <f>SUM(K9:K19)</f>
        <v>0</v>
      </c>
      <c r="L8" s="228"/>
      <c r="M8" s="228">
        <f>SUM(M9:M19)</f>
        <v>0</v>
      </c>
      <c r="N8" s="228"/>
      <c r="O8" s="228">
        <f>SUM(O9:O19)</f>
        <v>0.04</v>
      </c>
      <c r="P8" s="228"/>
      <c r="Q8" s="228">
        <f>SUM(Q9:Q19)</f>
        <v>0</v>
      </c>
      <c r="R8" s="228"/>
      <c r="S8" s="228"/>
      <c r="T8" s="229"/>
      <c r="U8" s="223"/>
      <c r="V8" s="223">
        <f>SUM(V9:V19)</f>
        <v>18.490000000000002</v>
      </c>
      <c r="W8" s="223"/>
      <c r="X8" s="223"/>
      <c r="AG8" t="s">
        <v>172</v>
      </c>
    </row>
    <row r="9" spans="1:60" ht="20.399999999999999" outlineLevel="1" x14ac:dyDescent="0.25">
      <c r="A9" s="255">
        <v>1</v>
      </c>
      <c r="B9" s="256" t="s">
        <v>902</v>
      </c>
      <c r="C9" s="267" t="s">
        <v>903</v>
      </c>
      <c r="D9" s="257" t="s">
        <v>232</v>
      </c>
      <c r="E9" s="258">
        <v>5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0" t="s">
        <v>127</v>
      </c>
      <c r="S9" s="260" t="s">
        <v>176</v>
      </c>
      <c r="T9" s="261" t="s">
        <v>177</v>
      </c>
      <c r="U9" s="222">
        <v>0.67466999999999999</v>
      </c>
      <c r="V9" s="222">
        <f>ROUND(E9*U9,2)</f>
        <v>3.37</v>
      </c>
      <c r="W9" s="222"/>
      <c r="X9" s="222" t="s">
        <v>235</v>
      </c>
      <c r="Y9" s="213"/>
      <c r="Z9" s="213"/>
      <c r="AA9" s="213"/>
      <c r="AB9" s="213"/>
      <c r="AC9" s="213"/>
      <c r="AD9" s="213"/>
      <c r="AE9" s="213"/>
      <c r="AF9" s="213"/>
      <c r="AG9" s="213" t="s">
        <v>236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55">
        <v>2</v>
      </c>
      <c r="B10" s="256" t="s">
        <v>775</v>
      </c>
      <c r="C10" s="267" t="s">
        <v>904</v>
      </c>
      <c r="D10" s="257" t="s">
        <v>232</v>
      </c>
      <c r="E10" s="258">
        <v>1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 t="s">
        <v>127</v>
      </c>
      <c r="S10" s="260" t="s">
        <v>176</v>
      </c>
      <c r="T10" s="261" t="s">
        <v>177</v>
      </c>
      <c r="U10" s="222">
        <v>1.3666700000000001</v>
      </c>
      <c r="V10" s="222">
        <f>ROUND(E10*U10,2)</f>
        <v>1.37</v>
      </c>
      <c r="W10" s="222"/>
      <c r="X10" s="222" t="s">
        <v>235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774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0.399999999999999" outlineLevel="1" x14ac:dyDescent="0.25">
      <c r="A11" s="255">
        <v>3</v>
      </c>
      <c r="B11" s="256" t="s">
        <v>783</v>
      </c>
      <c r="C11" s="267" t="s">
        <v>905</v>
      </c>
      <c r="D11" s="257" t="s">
        <v>258</v>
      </c>
      <c r="E11" s="258">
        <v>42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 t="s">
        <v>127</v>
      </c>
      <c r="S11" s="260" t="s">
        <v>176</v>
      </c>
      <c r="T11" s="261" t="s">
        <v>177</v>
      </c>
      <c r="U11" s="222">
        <v>0.16</v>
      </c>
      <c r="V11" s="222">
        <f>ROUND(E11*U11,2)</f>
        <v>6.72</v>
      </c>
      <c r="W11" s="222"/>
      <c r="X11" s="222" t="s">
        <v>235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774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55">
        <v>4</v>
      </c>
      <c r="B12" s="256" t="s">
        <v>785</v>
      </c>
      <c r="C12" s="267" t="s">
        <v>906</v>
      </c>
      <c r="D12" s="257" t="s">
        <v>232</v>
      </c>
      <c r="E12" s="258">
        <v>4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 t="s">
        <v>127</v>
      </c>
      <c r="S12" s="260" t="s">
        <v>176</v>
      </c>
      <c r="T12" s="261" t="s">
        <v>177</v>
      </c>
      <c r="U12" s="222">
        <v>0.24399999999999999</v>
      </c>
      <c r="V12" s="222">
        <f>ROUND(E12*U12,2)</f>
        <v>0.98</v>
      </c>
      <c r="W12" s="222"/>
      <c r="X12" s="222" t="s">
        <v>235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774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55">
        <v>5</v>
      </c>
      <c r="B13" s="256" t="s">
        <v>787</v>
      </c>
      <c r="C13" s="267" t="s">
        <v>907</v>
      </c>
      <c r="D13" s="257" t="s">
        <v>232</v>
      </c>
      <c r="E13" s="258">
        <v>2</v>
      </c>
      <c r="F13" s="259"/>
      <c r="G13" s="260">
        <f>ROUND(E13*F13,2)</f>
        <v>0</v>
      </c>
      <c r="H13" s="259"/>
      <c r="I13" s="260">
        <f>ROUND(E13*H13,2)</f>
        <v>0</v>
      </c>
      <c r="J13" s="259"/>
      <c r="K13" s="260">
        <f>ROUND(E13*J13,2)</f>
        <v>0</v>
      </c>
      <c r="L13" s="260">
        <v>21</v>
      </c>
      <c r="M13" s="260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0" t="s">
        <v>127</v>
      </c>
      <c r="S13" s="260" t="s">
        <v>176</v>
      </c>
      <c r="T13" s="261" t="s">
        <v>177</v>
      </c>
      <c r="U13" s="222">
        <v>0.35216999999999998</v>
      </c>
      <c r="V13" s="222">
        <f>ROUND(E13*U13,2)</f>
        <v>0.7</v>
      </c>
      <c r="W13" s="222"/>
      <c r="X13" s="222" t="s">
        <v>235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774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55">
        <v>6</v>
      </c>
      <c r="B14" s="256" t="s">
        <v>789</v>
      </c>
      <c r="C14" s="267" t="s">
        <v>908</v>
      </c>
      <c r="D14" s="257" t="s">
        <v>258</v>
      </c>
      <c r="E14" s="258">
        <v>1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0" t="s">
        <v>127</v>
      </c>
      <c r="S14" s="260" t="s">
        <v>176</v>
      </c>
      <c r="T14" s="261" t="s">
        <v>177</v>
      </c>
      <c r="U14" s="222">
        <v>4.6330000000000003E-2</v>
      </c>
      <c r="V14" s="222">
        <f>ROUND(E14*U14,2)</f>
        <v>0.05</v>
      </c>
      <c r="W14" s="222"/>
      <c r="X14" s="222" t="s">
        <v>235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774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55">
        <v>7</v>
      </c>
      <c r="B15" s="256" t="s">
        <v>793</v>
      </c>
      <c r="C15" s="267" t="s">
        <v>909</v>
      </c>
      <c r="D15" s="257" t="s">
        <v>258</v>
      </c>
      <c r="E15" s="258">
        <v>44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9.3000000000000005E-4</v>
      </c>
      <c r="O15" s="260">
        <f>ROUND(E15*N15,2)</f>
        <v>0.04</v>
      </c>
      <c r="P15" s="260">
        <v>0</v>
      </c>
      <c r="Q15" s="260">
        <f>ROUND(E15*P15,2)</f>
        <v>0</v>
      </c>
      <c r="R15" s="260" t="s">
        <v>127</v>
      </c>
      <c r="S15" s="260" t="s">
        <v>176</v>
      </c>
      <c r="T15" s="261" t="s">
        <v>177</v>
      </c>
      <c r="U15" s="222">
        <v>7.4060000000000001E-2</v>
      </c>
      <c r="V15" s="222">
        <f>ROUND(E15*U15,2)</f>
        <v>3.26</v>
      </c>
      <c r="W15" s="222"/>
      <c r="X15" s="222" t="s">
        <v>235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236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0.399999999999999" outlineLevel="1" x14ac:dyDescent="0.25">
      <c r="A16" s="255">
        <v>8</v>
      </c>
      <c r="B16" s="256" t="s">
        <v>797</v>
      </c>
      <c r="C16" s="267" t="s">
        <v>910</v>
      </c>
      <c r="D16" s="257" t="s">
        <v>258</v>
      </c>
      <c r="E16" s="258">
        <v>2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 t="s">
        <v>127</v>
      </c>
      <c r="S16" s="260" t="s">
        <v>176</v>
      </c>
      <c r="T16" s="261" t="s">
        <v>177</v>
      </c>
      <c r="U16" s="222">
        <v>2.1000000000000001E-2</v>
      </c>
      <c r="V16" s="222">
        <f>ROUND(E16*U16,2)</f>
        <v>0.04</v>
      </c>
      <c r="W16" s="222"/>
      <c r="X16" s="222" t="s">
        <v>235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774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55">
        <v>9</v>
      </c>
      <c r="B17" s="256" t="s">
        <v>911</v>
      </c>
      <c r="C17" s="267" t="s">
        <v>800</v>
      </c>
      <c r="D17" s="257" t="s">
        <v>232</v>
      </c>
      <c r="E17" s="258">
        <v>2</v>
      </c>
      <c r="F17" s="259"/>
      <c r="G17" s="260">
        <f>ROUND(E17*F17,2)</f>
        <v>0</v>
      </c>
      <c r="H17" s="259"/>
      <c r="I17" s="260">
        <f>ROUND(E17*H17,2)</f>
        <v>0</v>
      </c>
      <c r="J17" s="259"/>
      <c r="K17" s="260">
        <f>ROUND(E17*J17,2)</f>
        <v>0</v>
      </c>
      <c r="L17" s="260">
        <v>21</v>
      </c>
      <c r="M17" s="260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0"/>
      <c r="S17" s="260" t="s">
        <v>912</v>
      </c>
      <c r="T17" s="261" t="s">
        <v>177</v>
      </c>
      <c r="U17" s="222">
        <v>0</v>
      </c>
      <c r="V17" s="222">
        <f>ROUND(E17*U17,2)</f>
        <v>0</v>
      </c>
      <c r="W17" s="222"/>
      <c r="X17" s="222" t="s">
        <v>235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236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55">
        <v>10</v>
      </c>
      <c r="B18" s="256" t="s">
        <v>801</v>
      </c>
      <c r="C18" s="267" t="s">
        <v>913</v>
      </c>
      <c r="D18" s="257" t="s">
        <v>803</v>
      </c>
      <c r="E18" s="258">
        <v>2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0" t="s">
        <v>914</v>
      </c>
      <c r="S18" s="260" t="s">
        <v>176</v>
      </c>
      <c r="T18" s="261" t="s">
        <v>177</v>
      </c>
      <c r="U18" s="222">
        <v>1</v>
      </c>
      <c r="V18" s="222">
        <f>ROUND(E18*U18,2)</f>
        <v>2</v>
      </c>
      <c r="W18" s="222"/>
      <c r="X18" s="222" t="s">
        <v>804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805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55">
        <v>11</v>
      </c>
      <c r="B19" s="256" t="s">
        <v>806</v>
      </c>
      <c r="C19" s="267" t="s">
        <v>807</v>
      </c>
      <c r="D19" s="257" t="s">
        <v>808</v>
      </c>
      <c r="E19" s="258">
        <v>1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215</v>
      </c>
      <c r="T19" s="261" t="s">
        <v>177</v>
      </c>
      <c r="U19" s="222">
        <v>0</v>
      </c>
      <c r="V19" s="222">
        <f>ROUND(E19*U19,2)</f>
        <v>0</v>
      </c>
      <c r="W19" s="222"/>
      <c r="X19" s="222" t="s">
        <v>804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805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x14ac:dyDescent="0.25">
      <c r="A20" s="224" t="s">
        <v>171</v>
      </c>
      <c r="B20" s="225" t="s">
        <v>129</v>
      </c>
      <c r="C20" s="241" t="s">
        <v>130</v>
      </c>
      <c r="D20" s="226"/>
      <c r="E20" s="227"/>
      <c r="F20" s="228"/>
      <c r="G20" s="228">
        <f>SUMIF(AG21:AG28,"&lt;&gt;NOR",G21:G28)</f>
        <v>0</v>
      </c>
      <c r="H20" s="228"/>
      <c r="I20" s="228">
        <f>SUM(I21:I28)</f>
        <v>0</v>
      </c>
      <c r="J20" s="228"/>
      <c r="K20" s="228">
        <f>SUM(K21:K28)</f>
        <v>0</v>
      </c>
      <c r="L20" s="228"/>
      <c r="M20" s="228">
        <f>SUM(M21:M28)</f>
        <v>0</v>
      </c>
      <c r="N20" s="228"/>
      <c r="O20" s="228">
        <f>SUM(O21:O28)</f>
        <v>0</v>
      </c>
      <c r="P20" s="228"/>
      <c r="Q20" s="228">
        <f>SUM(Q21:Q28)</f>
        <v>0</v>
      </c>
      <c r="R20" s="228"/>
      <c r="S20" s="228"/>
      <c r="T20" s="229"/>
      <c r="U20" s="223"/>
      <c r="V20" s="223">
        <f>SUM(V21:V28)</f>
        <v>0</v>
      </c>
      <c r="W20" s="223"/>
      <c r="X20" s="223"/>
      <c r="AG20" t="s">
        <v>172</v>
      </c>
    </row>
    <row r="21" spans="1:60" outlineLevel="1" x14ac:dyDescent="0.25">
      <c r="A21" s="255">
        <v>12</v>
      </c>
      <c r="B21" s="256" t="s">
        <v>809</v>
      </c>
      <c r="C21" s="267" t="s">
        <v>915</v>
      </c>
      <c r="D21" s="257" t="s">
        <v>232</v>
      </c>
      <c r="E21" s="258">
        <v>1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8.0000000000000004E-4</v>
      </c>
      <c r="O21" s="260">
        <f>ROUND(E21*N21,2)</f>
        <v>0</v>
      </c>
      <c r="P21" s="260">
        <v>0</v>
      </c>
      <c r="Q21" s="260">
        <f>ROUND(E21*P21,2)</f>
        <v>0</v>
      </c>
      <c r="R21" s="260" t="s">
        <v>377</v>
      </c>
      <c r="S21" s="260" t="s">
        <v>176</v>
      </c>
      <c r="T21" s="261" t="s">
        <v>177</v>
      </c>
      <c r="U21" s="222">
        <v>0</v>
      </c>
      <c r="V21" s="222">
        <f>ROUND(E21*U21,2)</f>
        <v>0</v>
      </c>
      <c r="W21" s="222"/>
      <c r="X21" s="222" t="s">
        <v>378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379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55">
        <v>13</v>
      </c>
      <c r="B22" s="256" t="s">
        <v>916</v>
      </c>
      <c r="C22" s="267" t="s">
        <v>917</v>
      </c>
      <c r="D22" s="257" t="s">
        <v>808</v>
      </c>
      <c r="E22" s="258">
        <v>1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215</v>
      </c>
      <c r="T22" s="261" t="s">
        <v>177</v>
      </c>
      <c r="U22" s="222">
        <v>0</v>
      </c>
      <c r="V22" s="222">
        <f>ROUND(E22*U22,2)</f>
        <v>0</v>
      </c>
      <c r="W22" s="222"/>
      <c r="X22" s="222" t="s">
        <v>378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379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30.6" outlineLevel="1" x14ac:dyDescent="0.25">
      <c r="A23" s="255">
        <v>14</v>
      </c>
      <c r="B23" s="256" t="s">
        <v>820</v>
      </c>
      <c r="C23" s="267" t="s">
        <v>918</v>
      </c>
      <c r="D23" s="257" t="s">
        <v>258</v>
      </c>
      <c r="E23" s="258">
        <v>1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1.6000000000000001E-4</v>
      </c>
      <c r="O23" s="260">
        <f>ROUND(E23*N23,2)</f>
        <v>0</v>
      </c>
      <c r="P23" s="260">
        <v>0</v>
      </c>
      <c r="Q23" s="260">
        <f>ROUND(E23*P23,2)</f>
        <v>0</v>
      </c>
      <c r="R23" s="260" t="s">
        <v>377</v>
      </c>
      <c r="S23" s="260" t="s">
        <v>176</v>
      </c>
      <c r="T23" s="261" t="s">
        <v>177</v>
      </c>
      <c r="U23" s="222">
        <v>0</v>
      </c>
      <c r="V23" s="222">
        <f>ROUND(E23*U23,2)</f>
        <v>0</v>
      </c>
      <c r="W23" s="222"/>
      <c r="X23" s="222" t="s">
        <v>378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822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55">
        <v>15</v>
      </c>
      <c r="B24" s="256" t="s">
        <v>823</v>
      </c>
      <c r="C24" s="267" t="s">
        <v>824</v>
      </c>
      <c r="D24" s="257" t="s">
        <v>258</v>
      </c>
      <c r="E24" s="258">
        <v>1</v>
      </c>
      <c r="F24" s="259"/>
      <c r="G24" s="260">
        <f>ROUND(E24*F24,2)</f>
        <v>0</v>
      </c>
      <c r="H24" s="259"/>
      <c r="I24" s="260">
        <f>ROUND(E24*H24,2)</f>
        <v>0</v>
      </c>
      <c r="J24" s="259"/>
      <c r="K24" s="260">
        <f>ROUND(E24*J24,2)</f>
        <v>0</v>
      </c>
      <c r="L24" s="260">
        <v>21</v>
      </c>
      <c r="M24" s="260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0"/>
      <c r="S24" s="260" t="s">
        <v>215</v>
      </c>
      <c r="T24" s="261" t="s">
        <v>177</v>
      </c>
      <c r="U24" s="222">
        <v>0</v>
      </c>
      <c r="V24" s="222">
        <f>ROUND(E24*U24,2)</f>
        <v>0</v>
      </c>
      <c r="W24" s="222"/>
      <c r="X24" s="222" t="s">
        <v>378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817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55">
        <v>16</v>
      </c>
      <c r="B25" s="256" t="s">
        <v>825</v>
      </c>
      <c r="C25" s="267" t="s">
        <v>826</v>
      </c>
      <c r="D25" s="257" t="s">
        <v>808</v>
      </c>
      <c r="E25" s="258">
        <v>1</v>
      </c>
      <c r="F25" s="259"/>
      <c r="G25" s="260">
        <f>ROUND(E25*F25,2)</f>
        <v>0</v>
      </c>
      <c r="H25" s="259"/>
      <c r="I25" s="260">
        <f>ROUND(E25*H25,2)</f>
        <v>0</v>
      </c>
      <c r="J25" s="259"/>
      <c r="K25" s="260">
        <f>ROUND(E25*J25,2)</f>
        <v>0</v>
      </c>
      <c r="L25" s="260">
        <v>21</v>
      </c>
      <c r="M25" s="260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0"/>
      <c r="S25" s="260" t="s">
        <v>215</v>
      </c>
      <c r="T25" s="261" t="s">
        <v>177</v>
      </c>
      <c r="U25" s="222">
        <v>0</v>
      </c>
      <c r="V25" s="222">
        <f>ROUND(E25*U25,2)</f>
        <v>0</v>
      </c>
      <c r="W25" s="222"/>
      <c r="X25" s="222" t="s">
        <v>378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379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0.399999999999999" outlineLevel="1" x14ac:dyDescent="0.25">
      <c r="A26" s="255">
        <v>17</v>
      </c>
      <c r="B26" s="256" t="s">
        <v>919</v>
      </c>
      <c r="C26" s="267" t="s">
        <v>920</v>
      </c>
      <c r="D26" s="257" t="s">
        <v>232</v>
      </c>
      <c r="E26" s="258">
        <v>5</v>
      </c>
      <c r="F26" s="259"/>
      <c r="G26" s="260">
        <f>ROUND(E26*F26,2)</f>
        <v>0</v>
      </c>
      <c r="H26" s="259"/>
      <c r="I26" s="260">
        <f>ROUND(E26*H26,2)</f>
        <v>0</v>
      </c>
      <c r="J26" s="259"/>
      <c r="K26" s="260">
        <f>ROUND(E26*J26,2)</f>
        <v>0</v>
      </c>
      <c r="L26" s="260">
        <v>21</v>
      </c>
      <c r="M26" s="260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0" t="s">
        <v>377</v>
      </c>
      <c r="S26" s="260" t="s">
        <v>176</v>
      </c>
      <c r="T26" s="261" t="s">
        <v>177</v>
      </c>
      <c r="U26" s="222">
        <v>0</v>
      </c>
      <c r="V26" s="222">
        <f>ROUND(E26*U26,2)</f>
        <v>0</v>
      </c>
      <c r="W26" s="222"/>
      <c r="X26" s="222" t="s">
        <v>378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379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55">
        <v>18</v>
      </c>
      <c r="B27" s="256" t="s">
        <v>838</v>
      </c>
      <c r="C27" s="267" t="s">
        <v>839</v>
      </c>
      <c r="D27" s="257" t="s">
        <v>232</v>
      </c>
      <c r="E27" s="258">
        <v>1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0"/>
      <c r="S27" s="260" t="s">
        <v>215</v>
      </c>
      <c r="T27" s="261" t="s">
        <v>177</v>
      </c>
      <c r="U27" s="222">
        <v>0</v>
      </c>
      <c r="V27" s="222">
        <f>ROUND(E27*U27,2)</f>
        <v>0</v>
      </c>
      <c r="W27" s="222"/>
      <c r="X27" s="222" t="s">
        <v>378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379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0.399999999999999" outlineLevel="1" x14ac:dyDescent="0.25">
      <c r="A28" s="255">
        <v>19</v>
      </c>
      <c r="B28" s="256" t="s">
        <v>840</v>
      </c>
      <c r="C28" s="267" t="s">
        <v>921</v>
      </c>
      <c r="D28" s="257" t="s">
        <v>232</v>
      </c>
      <c r="E28" s="258">
        <v>3</v>
      </c>
      <c r="F28" s="259"/>
      <c r="G28" s="260">
        <f>ROUND(E28*F28,2)</f>
        <v>0</v>
      </c>
      <c r="H28" s="259"/>
      <c r="I28" s="260">
        <f>ROUND(E28*H28,2)</f>
        <v>0</v>
      </c>
      <c r="J28" s="259"/>
      <c r="K28" s="260">
        <f>ROUND(E28*J28,2)</f>
        <v>0</v>
      </c>
      <c r="L28" s="260">
        <v>21</v>
      </c>
      <c r="M28" s="260">
        <f>G28*(1+L28/100)</f>
        <v>0</v>
      </c>
      <c r="N28" s="260">
        <v>1.3999999999999999E-4</v>
      </c>
      <c r="O28" s="260">
        <f>ROUND(E28*N28,2)</f>
        <v>0</v>
      </c>
      <c r="P28" s="260">
        <v>0</v>
      </c>
      <c r="Q28" s="260">
        <f>ROUND(E28*P28,2)</f>
        <v>0</v>
      </c>
      <c r="R28" s="260" t="s">
        <v>377</v>
      </c>
      <c r="S28" s="260" t="s">
        <v>176</v>
      </c>
      <c r="T28" s="261" t="s">
        <v>177</v>
      </c>
      <c r="U28" s="222">
        <v>0</v>
      </c>
      <c r="V28" s="222">
        <f>ROUND(E28*U28,2)</f>
        <v>0</v>
      </c>
      <c r="W28" s="222"/>
      <c r="X28" s="222" t="s">
        <v>378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379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x14ac:dyDescent="0.25">
      <c r="A29" s="224" t="s">
        <v>171</v>
      </c>
      <c r="B29" s="225" t="s">
        <v>131</v>
      </c>
      <c r="C29" s="241" t="s">
        <v>132</v>
      </c>
      <c r="D29" s="226"/>
      <c r="E29" s="227"/>
      <c r="F29" s="228"/>
      <c r="G29" s="228">
        <f>SUMIF(AG30:AG30,"&lt;&gt;NOR",G30:G30)</f>
        <v>0</v>
      </c>
      <c r="H29" s="228"/>
      <c r="I29" s="228">
        <f>SUM(I30:I30)</f>
        <v>0</v>
      </c>
      <c r="J29" s="228"/>
      <c r="K29" s="228">
        <f>SUM(K30:K30)</f>
        <v>0</v>
      </c>
      <c r="L29" s="228"/>
      <c r="M29" s="228">
        <f>SUM(M30:M30)</f>
        <v>0</v>
      </c>
      <c r="N29" s="228"/>
      <c r="O29" s="228">
        <f>SUM(O30:O30)</f>
        <v>0</v>
      </c>
      <c r="P29" s="228"/>
      <c r="Q29" s="228">
        <f>SUM(Q30:Q30)</f>
        <v>0</v>
      </c>
      <c r="R29" s="228"/>
      <c r="S29" s="228"/>
      <c r="T29" s="229"/>
      <c r="U29" s="223"/>
      <c r="V29" s="223">
        <f>SUM(V30:V30)</f>
        <v>1.37</v>
      </c>
      <c r="W29" s="223"/>
      <c r="X29" s="223"/>
      <c r="AG29" t="s">
        <v>172</v>
      </c>
    </row>
    <row r="30" spans="1:60" outlineLevel="1" x14ac:dyDescent="0.25">
      <c r="A30" s="255">
        <v>20</v>
      </c>
      <c r="B30" s="256" t="s">
        <v>775</v>
      </c>
      <c r="C30" s="267" t="s">
        <v>904</v>
      </c>
      <c r="D30" s="257" t="s">
        <v>232</v>
      </c>
      <c r="E30" s="258">
        <v>1</v>
      </c>
      <c r="F30" s="259"/>
      <c r="G30" s="260">
        <f>ROUND(E30*F30,2)</f>
        <v>0</v>
      </c>
      <c r="H30" s="259"/>
      <c r="I30" s="260">
        <f>ROUND(E30*H30,2)</f>
        <v>0</v>
      </c>
      <c r="J30" s="259"/>
      <c r="K30" s="260">
        <f>ROUND(E30*J30,2)</f>
        <v>0</v>
      </c>
      <c r="L30" s="260">
        <v>21</v>
      </c>
      <c r="M30" s="260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0" t="s">
        <v>127</v>
      </c>
      <c r="S30" s="260" t="s">
        <v>176</v>
      </c>
      <c r="T30" s="261" t="s">
        <v>177</v>
      </c>
      <c r="U30" s="222">
        <v>1.3666700000000001</v>
      </c>
      <c r="V30" s="222">
        <f>ROUND(E30*U30,2)</f>
        <v>1.37</v>
      </c>
      <c r="W30" s="222"/>
      <c r="X30" s="222" t="s">
        <v>235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236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x14ac:dyDescent="0.25">
      <c r="A31" s="224" t="s">
        <v>171</v>
      </c>
      <c r="B31" s="225" t="s">
        <v>135</v>
      </c>
      <c r="C31" s="241" t="s">
        <v>136</v>
      </c>
      <c r="D31" s="226"/>
      <c r="E31" s="227"/>
      <c r="F31" s="228"/>
      <c r="G31" s="228">
        <f>SUMIF(AG32:AG47,"&lt;&gt;NOR",G32:G47)</f>
        <v>0</v>
      </c>
      <c r="H31" s="228"/>
      <c r="I31" s="228">
        <f>SUM(I32:I47)</f>
        <v>0</v>
      </c>
      <c r="J31" s="228"/>
      <c r="K31" s="228">
        <f>SUM(K32:K47)</f>
        <v>0</v>
      </c>
      <c r="L31" s="228"/>
      <c r="M31" s="228">
        <f>SUM(M32:M47)</f>
        <v>0</v>
      </c>
      <c r="N31" s="228"/>
      <c r="O31" s="228">
        <f>SUM(O32:O47)</f>
        <v>20.36</v>
      </c>
      <c r="P31" s="228"/>
      <c r="Q31" s="228">
        <f>SUM(Q32:Q47)</f>
        <v>0</v>
      </c>
      <c r="R31" s="228"/>
      <c r="S31" s="228"/>
      <c r="T31" s="229"/>
      <c r="U31" s="223"/>
      <c r="V31" s="223">
        <f>SUM(V32:V47)</f>
        <v>89.6</v>
      </c>
      <c r="W31" s="223"/>
      <c r="X31" s="223"/>
      <c r="AG31" t="s">
        <v>172</v>
      </c>
    </row>
    <row r="32" spans="1:60" outlineLevel="1" x14ac:dyDescent="0.25">
      <c r="A32" s="255">
        <v>21</v>
      </c>
      <c r="B32" s="256" t="s">
        <v>922</v>
      </c>
      <c r="C32" s="267" t="s">
        <v>923</v>
      </c>
      <c r="D32" s="257" t="s">
        <v>263</v>
      </c>
      <c r="E32" s="258">
        <v>0.15</v>
      </c>
      <c r="F32" s="259"/>
      <c r="G32" s="260">
        <f>ROUND(E32*F32,2)</f>
        <v>0</v>
      </c>
      <c r="H32" s="259"/>
      <c r="I32" s="260">
        <f>ROUND(E32*H32,2)</f>
        <v>0</v>
      </c>
      <c r="J32" s="259"/>
      <c r="K32" s="260">
        <f>ROUND(E32*J32,2)</f>
        <v>0</v>
      </c>
      <c r="L32" s="260">
        <v>21</v>
      </c>
      <c r="M32" s="260">
        <f>G32*(1+L32/100)</f>
        <v>0</v>
      </c>
      <c r="N32" s="260">
        <v>2.5589200000000001</v>
      </c>
      <c r="O32" s="260">
        <f>ROUND(E32*N32,2)</f>
        <v>0.38</v>
      </c>
      <c r="P32" s="260">
        <v>0</v>
      </c>
      <c r="Q32" s="260">
        <f>ROUND(E32*P32,2)</f>
        <v>0</v>
      </c>
      <c r="R32" s="260"/>
      <c r="S32" s="260" t="s">
        <v>176</v>
      </c>
      <c r="T32" s="261" t="s">
        <v>177</v>
      </c>
      <c r="U32" s="222">
        <v>4</v>
      </c>
      <c r="V32" s="222">
        <f>ROUND(E32*U32,2)</f>
        <v>0.6</v>
      </c>
      <c r="W32" s="222"/>
      <c r="X32" s="222" t="s">
        <v>235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236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55">
        <v>22</v>
      </c>
      <c r="B33" s="256" t="s">
        <v>844</v>
      </c>
      <c r="C33" s="267" t="s">
        <v>924</v>
      </c>
      <c r="D33" s="257" t="s">
        <v>263</v>
      </c>
      <c r="E33" s="258">
        <v>0.15</v>
      </c>
      <c r="F33" s="259"/>
      <c r="G33" s="260">
        <f>ROUND(E33*F33,2)</f>
        <v>0</v>
      </c>
      <c r="H33" s="259"/>
      <c r="I33" s="260">
        <f>ROUND(E33*H33,2)</f>
        <v>0</v>
      </c>
      <c r="J33" s="259"/>
      <c r="K33" s="260">
        <f>ROUND(E33*J33,2)</f>
        <v>0</v>
      </c>
      <c r="L33" s="260">
        <v>21</v>
      </c>
      <c r="M33" s="260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0"/>
      <c r="S33" s="260" t="s">
        <v>176</v>
      </c>
      <c r="T33" s="261" t="s">
        <v>177</v>
      </c>
      <c r="U33" s="222">
        <v>9.6</v>
      </c>
      <c r="V33" s="222">
        <f>ROUND(E33*U33,2)</f>
        <v>1.44</v>
      </c>
      <c r="W33" s="222"/>
      <c r="X33" s="222" t="s">
        <v>235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236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55">
        <v>23</v>
      </c>
      <c r="B34" s="256" t="s">
        <v>850</v>
      </c>
      <c r="C34" s="267" t="s">
        <v>925</v>
      </c>
      <c r="D34" s="257" t="s">
        <v>258</v>
      </c>
      <c r="E34" s="258">
        <v>36</v>
      </c>
      <c r="F34" s="259"/>
      <c r="G34" s="260">
        <f>ROUND(E34*F34,2)</f>
        <v>0</v>
      </c>
      <c r="H34" s="259"/>
      <c r="I34" s="260">
        <f>ROUND(E34*H34,2)</f>
        <v>0</v>
      </c>
      <c r="J34" s="259"/>
      <c r="K34" s="260">
        <f>ROUND(E34*J34,2)</f>
        <v>0</v>
      </c>
      <c r="L34" s="260">
        <v>21</v>
      </c>
      <c r="M34" s="260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0"/>
      <c r="S34" s="260" t="s">
        <v>176</v>
      </c>
      <c r="T34" s="261" t="s">
        <v>177</v>
      </c>
      <c r="U34" s="222">
        <v>0.98924000000000001</v>
      </c>
      <c r="V34" s="222">
        <f>ROUND(E34*U34,2)</f>
        <v>35.61</v>
      </c>
      <c r="W34" s="222"/>
      <c r="X34" s="222" t="s">
        <v>235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236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55">
        <v>24</v>
      </c>
      <c r="B35" s="256" t="s">
        <v>854</v>
      </c>
      <c r="C35" s="267" t="s">
        <v>926</v>
      </c>
      <c r="D35" s="257" t="s">
        <v>258</v>
      </c>
      <c r="E35" s="258">
        <v>36</v>
      </c>
      <c r="F35" s="259"/>
      <c r="G35" s="260">
        <f>ROUND(E35*F35,2)</f>
        <v>0</v>
      </c>
      <c r="H35" s="259"/>
      <c r="I35" s="260">
        <f>ROUND(E35*H35,2)</f>
        <v>0</v>
      </c>
      <c r="J35" s="259"/>
      <c r="K35" s="260">
        <f>ROUND(E35*J35,2)</f>
        <v>0</v>
      </c>
      <c r="L35" s="260">
        <v>21</v>
      </c>
      <c r="M35" s="260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0"/>
      <c r="S35" s="260" t="s">
        <v>176</v>
      </c>
      <c r="T35" s="261" t="s">
        <v>177</v>
      </c>
      <c r="U35" s="222">
        <v>9.8000000000000004E-2</v>
      </c>
      <c r="V35" s="222">
        <f>ROUND(E35*U35,2)</f>
        <v>3.53</v>
      </c>
      <c r="W35" s="222"/>
      <c r="X35" s="222" t="s">
        <v>235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774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55">
        <v>25</v>
      </c>
      <c r="B36" s="256" t="s">
        <v>616</v>
      </c>
      <c r="C36" s="267" t="s">
        <v>617</v>
      </c>
      <c r="D36" s="257" t="s">
        <v>258</v>
      </c>
      <c r="E36" s="258">
        <v>36</v>
      </c>
      <c r="F36" s="259"/>
      <c r="G36" s="260">
        <f>ROUND(E36*F36,2)</f>
        <v>0</v>
      </c>
      <c r="H36" s="259"/>
      <c r="I36" s="260">
        <f>ROUND(E36*H36,2)</f>
        <v>0</v>
      </c>
      <c r="J36" s="259"/>
      <c r="K36" s="260">
        <f>ROUND(E36*J36,2)</f>
        <v>0</v>
      </c>
      <c r="L36" s="260">
        <v>21</v>
      </c>
      <c r="M36" s="260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0"/>
      <c r="S36" s="260" t="s">
        <v>176</v>
      </c>
      <c r="T36" s="261" t="s">
        <v>177</v>
      </c>
      <c r="U36" s="222">
        <v>2.5999999999999999E-2</v>
      </c>
      <c r="V36" s="222">
        <f>ROUND(E36*U36,2)</f>
        <v>0.94</v>
      </c>
      <c r="W36" s="222"/>
      <c r="X36" s="222" t="s">
        <v>235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774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55">
        <v>26</v>
      </c>
      <c r="B37" s="256" t="s">
        <v>857</v>
      </c>
      <c r="C37" s="267" t="s">
        <v>927</v>
      </c>
      <c r="D37" s="257" t="s">
        <v>258</v>
      </c>
      <c r="E37" s="258">
        <v>42</v>
      </c>
      <c r="F37" s="259"/>
      <c r="G37" s="260">
        <f>ROUND(E37*F37,2)</f>
        <v>0</v>
      </c>
      <c r="H37" s="259"/>
      <c r="I37" s="260">
        <f>ROUND(E37*H37,2)</f>
        <v>0</v>
      </c>
      <c r="J37" s="259"/>
      <c r="K37" s="260">
        <f>ROUND(E37*J37,2)</f>
        <v>0</v>
      </c>
      <c r="L37" s="260">
        <v>21</v>
      </c>
      <c r="M37" s="260">
        <f>G37*(1+L37/100)</f>
        <v>0</v>
      </c>
      <c r="N37" s="260">
        <v>4.8000000000000001E-4</v>
      </c>
      <c r="O37" s="260">
        <f>ROUND(E37*N37,2)</f>
        <v>0.02</v>
      </c>
      <c r="P37" s="260">
        <v>0</v>
      </c>
      <c r="Q37" s="260">
        <f>ROUND(E37*P37,2)</f>
        <v>0</v>
      </c>
      <c r="R37" s="260"/>
      <c r="S37" s="260" t="s">
        <v>176</v>
      </c>
      <c r="T37" s="261" t="s">
        <v>177</v>
      </c>
      <c r="U37" s="222">
        <v>6.4000000000000001E-2</v>
      </c>
      <c r="V37" s="222">
        <f>ROUND(E37*U37,2)</f>
        <v>2.69</v>
      </c>
      <c r="W37" s="222"/>
      <c r="X37" s="222" t="s">
        <v>235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236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55">
        <v>27</v>
      </c>
      <c r="B38" s="256" t="s">
        <v>863</v>
      </c>
      <c r="C38" s="267" t="s">
        <v>864</v>
      </c>
      <c r="D38" s="257" t="s">
        <v>258</v>
      </c>
      <c r="E38" s="258">
        <v>36</v>
      </c>
      <c r="F38" s="259"/>
      <c r="G38" s="260">
        <f>ROUND(E38*F38,2)</f>
        <v>0</v>
      </c>
      <c r="H38" s="259"/>
      <c r="I38" s="260">
        <f>ROUND(E38*H38,2)</f>
        <v>0</v>
      </c>
      <c r="J38" s="259"/>
      <c r="K38" s="260">
        <f>ROUND(E38*J38,2)</f>
        <v>0</v>
      </c>
      <c r="L38" s="260">
        <v>21</v>
      </c>
      <c r="M38" s="260">
        <f>G38*(1+L38/100)</f>
        <v>0</v>
      </c>
      <c r="N38" s="260">
        <v>0</v>
      </c>
      <c r="O38" s="260">
        <f>ROUND(E38*N38,2)</f>
        <v>0</v>
      </c>
      <c r="P38" s="260">
        <v>0</v>
      </c>
      <c r="Q38" s="260">
        <f>ROUND(E38*P38,2)</f>
        <v>0</v>
      </c>
      <c r="R38" s="260"/>
      <c r="S38" s="260" t="s">
        <v>176</v>
      </c>
      <c r="T38" s="261" t="s">
        <v>177</v>
      </c>
      <c r="U38" s="222">
        <v>0.16944999999999999</v>
      </c>
      <c r="V38" s="222">
        <f>ROUND(E38*U38,2)</f>
        <v>6.1</v>
      </c>
      <c r="W38" s="222"/>
      <c r="X38" s="222" t="s">
        <v>235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774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55">
        <v>28</v>
      </c>
      <c r="B39" s="256" t="s">
        <v>867</v>
      </c>
      <c r="C39" s="267" t="s">
        <v>928</v>
      </c>
      <c r="D39" s="257" t="s">
        <v>263</v>
      </c>
      <c r="E39" s="258">
        <v>1.3</v>
      </c>
      <c r="F39" s="259"/>
      <c r="G39" s="260">
        <f>ROUND(E39*F39,2)</f>
        <v>0</v>
      </c>
      <c r="H39" s="259"/>
      <c r="I39" s="260">
        <f>ROUND(E39*H39,2)</f>
        <v>0</v>
      </c>
      <c r="J39" s="259"/>
      <c r="K39" s="260">
        <f>ROUND(E39*J39,2)</f>
        <v>0</v>
      </c>
      <c r="L39" s="260">
        <v>21</v>
      </c>
      <c r="M39" s="260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0"/>
      <c r="S39" s="260" t="s">
        <v>176</v>
      </c>
      <c r="T39" s="261" t="s">
        <v>177</v>
      </c>
      <c r="U39" s="222">
        <v>0.66300000000000003</v>
      </c>
      <c r="V39" s="222">
        <f>ROUND(E39*U39,2)</f>
        <v>0.86</v>
      </c>
      <c r="W39" s="222"/>
      <c r="X39" s="222" t="s">
        <v>235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774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55">
        <v>29</v>
      </c>
      <c r="B40" s="256" t="s">
        <v>869</v>
      </c>
      <c r="C40" s="267" t="s">
        <v>929</v>
      </c>
      <c r="D40" s="257" t="s">
        <v>263</v>
      </c>
      <c r="E40" s="258">
        <v>10</v>
      </c>
      <c r="F40" s="259"/>
      <c r="G40" s="260">
        <f>ROUND(E40*F40,2)</f>
        <v>0</v>
      </c>
      <c r="H40" s="259"/>
      <c r="I40" s="260">
        <f>ROUND(E40*H40,2)</f>
        <v>0</v>
      </c>
      <c r="J40" s="259"/>
      <c r="K40" s="260">
        <f>ROUND(E40*J40,2)</f>
        <v>0</v>
      </c>
      <c r="L40" s="260">
        <v>21</v>
      </c>
      <c r="M40" s="260">
        <f>G40*(1+L40/100)</f>
        <v>0</v>
      </c>
      <c r="N40" s="260">
        <v>0</v>
      </c>
      <c r="O40" s="260">
        <f>ROUND(E40*N40,2)</f>
        <v>0</v>
      </c>
      <c r="P40" s="260">
        <v>0</v>
      </c>
      <c r="Q40" s="260">
        <f>ROUND(E40*P40,2)</f>
        <v>0</v>
      </c>
      <c r="R40" s="260"/>
      <c r="S40" s="260" t="s">
        <v>176</v>
      </c>
      <c r="T40" s="261" t="s">
        <v>177</v>
      </c>
      <c r="U40" s="222">
        <v>0.66300000000000003</v>
      </c>
      <c r="V40" s="222">
        <f>ROUND(E40*U40,2)</f>
        <v>6.63</v>
      </c>
      <c r="W40" s="222"/>
      <c r="X40" s="222" t="s">
        <v>235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236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55">
        <v>30</v>
      </c>
      <c r="B41" s="256" t="s">
        <v>871</v>
      </c>
      <c r="C41" s="267" t="s">
        <v>930</v>
      </c>
      <c r="D41" s="257" t="s">
        <v>263</v>
      </c>
      <c r="E41" s="258">
        <v>7.8</v>
      </c>
      <c r="F41" s="259"/>
      <c r="G41" s="260">
        <f>ROUND(E41*F41,2)</f>
        <v>0</v>
      </c>
      <c r="H41" s="259"/>
      <c r="I41" s="260">
        <f>ROUND(E41*H41,2)</f>
        <v>0</v>
      </c>
      <c r="J41" s="259"/>
      <c r="K41" s="260">
        <f>ROUND(E41*J41,2)</f>
        <v>0</v>
      </c>
      <c r="L41" s="260">
        <v>21</v>
      </c>
      <c r="M41" s="260">
        <f>G41*(1+L41/100)</f>
        <v>0</v>
      </c>
      <c r="N41" s="260">
        <v>0</v>
      </c>
      <c r="O41" s="260">
        <f>ROUND(E41*N41,2)</f>
        <v>0</v>
      </c>
      <c r="P41" s="260">
        <v>0</v>
      </c>
      <c r="Q41" s="260">
        <f>ROUND(E41*P41,2)</f>
        <v>0</v>
      </c>
      <c r="R41" s="260"/>
      <c r="S41" s="260" t="s">
        <v>176</v>
      </c>
      <c r="T41" s="261" t="s">
        <v>177</v>
      </c>
      <c r="U41" s="222">
        <v>0</v>
      </c>
      <c r="V41" s="222">
        <f>ROUND(E41*U41,2)</f>
        <v>0</v>
      </c>
      <c r="W41" s="222"/>
      <c r="X41" s="222" t="s">
        <v>235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774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55">
        <v>31</v>
      </c>
      <c r="B42" s="256" t="s">
        <v>931</v>
      </c>
      <c r="C42" s="267" t="s">
        <v>932</v>
      </c>
      <c r="D42" s="257" t="s">
        <v>263</v>
      </c>
      <c r="E42" s="258">
        <v>7.8</v>
      </c>
      <c r="F42" s="259"/>
      <c r="G42" s="260">
        <f>ROUND(E42*F42,2)</f>
        <v>0</v>
      </c>
      <c r="H42" s="259"/>
      <c r="I42" s="260">
        <f>ROUND(E42*H42,2)</f>
        <v>0</v>
      </c>
      <c r="J42" s="259"/>
      <c r="K42" s="260">
        <f>ROUND(E42*J42,2)</f>
        <v>0</v>
      </c>
      <c r="L42" s="260">
        <v>21</v>
      </c>
      <c r="M42" s="260">
        <f>G42*(1+L42/100)</f>
        <v>0</v>
      </c>
      <c r="N42" s="260">
        <v>2.5589200000000001</v>
      </c>
      <c r="O42" s="260">
        <f>ROUND(E42*N42,2)</f>
        <v>19.96</v>
      </c>
      <c r="P42" s="260">
        <v>0</v>
      </c>
      <c r="Q42" s="260">
        <f>ROUND(E42*P42,2)</f>
        <v>0</v>
      </c>
      <c r="R42" s="260"/>
      <c r="S42" s="260" t="s">
        <v>176</v>
      </c>
      <c r="T42" s="261" t="s">
        <v>177</v>
      </c>
      <c r="U42" s="222">
        <v>4</v>
      </c>
      <c r="V42" s="222">
        <f>ROUND(E42*U42,2)</f>
        <v>31.2</v>
      </c>
      <c r="W42" s="222"/>
      <c r="X42" s="222" t="s">
        <v>235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236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55">
        <v>32</v>
      </c>
      <c r="B43" s="256" t="s">
        <v>879</v>
      </c>
      <c r="C43" s="267" t="s">
        <v>880</v>
      </c>
      <c r="D43" s="257" t="s">
        <v>376</v>
      </c>
      <c r="E43" s="258">
        <v>0.3</v>
      </c>
      <c r="F43" s="259"/>
      <c r="G43" s="260">
        <f>ROUND(E43*F43,2)</f>
        <v>0</v>
      </c>
      <c r="H43" s="259"/>
      <c r="I43" s="260">
        <f>ROUND(E43*H43,2)</f>
        <v>0</v>
      </c>
      <c r="J43" s="259"/>
      <c r="K43" s="260">
        <f>ROUND(E43*J43,2)</f>
        <v>0</v>
      </c>
      <c r="L43" s="260">
        <v>21</v>
      </c>
      <c r="M43" s="260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0"/>
      <c r="S43" s="260" t="s">
        <v>215</v>
      </c>
      <c r="T43" s="261" t="s">
        <v>177</v>
      </c>
      <c r="U43" s="222">
        <v>0</v>
      </c>
      <c r="V43" s="222">
        <f>ROUND(E43*U43,2)</f>
        <v>0</v>
      </c>
      <c r="W43" s="222"/>
      <c r="X43" s="222" t="s">
        <v>235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774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55">
        <v>33</v>
      </c>
      <c r="B44" s="256" t="s">
        <v>881</v>
      </c>
      <c r="C44" s="267" t="s">
        <v>882</v>
      </c>
      <c r="D44" s="257" t="s">
        <v>376</v>
      </c>
      <c r="E44" s="258">
        <v>1.8</v>
      </c>
      <c r="F44" s="259"/>
      <c r="G44" s="260">
        <f>ROUND(E44*F44,2)</f>
        <v>0</v>
      </c>
      <c r="H44" s="259"/>
      <c r="I44" s="260">
        <f>ROUND(E44*H44,2)</f>
        <v>0</v>
      </c>
      <c r="J44" s="259"/>
      <c r="K44" s="260">
        <f>ROUND(E44*J44,2)</f>
        <v>0</v>
      </c>
      <c r="L44" s="260">
        <v>21</v>
      </c>
      <c r="M44" s="260">
        <f>G44*(1+L44/100)</f>
        <v>0</v>
      </c>
      <c r="N44" s="260">
        <v>0</v>
      </c>
      <c r="O44" s="260">
        <f>ROUND(E44*N44,2)</f>
        <v>0</v>
      </c>
      <c r="P44" s="260">
        <v>0</v>
      </c>
      <c r="Q44" s="260">
        <f>ROUND(E44*P44,2)</f>
        <v>0</v>
      </c>
      <c r="R44" s="260"/>
      <c r="S44" s="260" t="s">
        <v>215</v>
      </c>
      <c r="T44" s="261" t="s">
        <v>177</v>
      </c>
      <c r="U44" s="222">
        <v>0</v>
      </c>
      <c r="V44" s="222">
        <f>ROUND(E44*U44,2)</f>
        <v>0</v>
      </c>
      <c r="W44" s="222"/>
      <c r="X44" s="222" t="s">
        <v>235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774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55">
        <v>34</v>
      </c>
      <c r="B45" s="256" t="s">
        <v>883</v>
      </c>
      <c r="C45" s="267" t="s">
        <v>884</v>
      </c>
      <c r="D45" s="257" t="s">
        <v>703</v>
      </c>
      <c r="E45" s="258">
        <v>1.3</v>
      </c>
      <c r="F45" s="259"/>
      <c r="G45" s="260">
        <f>ROUND(E45*F45,2)</f>
        <v>0</v>
      </c>
      <c r="H45" s="259"/>
      <c r="I45" s="260">
        <f>ROUND(E45*H45,2)</f>
        <v>0</v>
      </c>
      <c r="J45" s="259"/>
      <c r="K45" s="260">
        <f>ROUND(E45*J45,2)</f>
        <v>0</v>
      </c>
      <c r="L45" s="260">
        <v>21</v>
      </c>
      <c r="M45" s="260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0"/>
      <c r="S45" s="260" t="s">
        <v>215</v>
      </c>
      <c r="T45" s="261" t="s">
        <v>177</v>
      </c>
      <c r="U45" s="222">
        <v>0</v>
      </c>
      <c r="V45" s="222">
        <f>ROUND(E45*U45,2)</f>
        <v>0</v>
      </c>
      <c r="W45" s="222"/>
      <c r="X45" s="222" t="s">
        <v>887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933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55">
        <v>35</v>
      </c>
      <c r="B46" s="256" t="s">
        <v>885</v>
      </c>
      <c r="C46" s="267" t="s">
        <v>886</v>
      </c>
      <c r="D46" s="257" t="s">
        <v>376</v>
      </c>
      <c r="E46" s="258">
        <v>1.8</v>
      </c>
      <c r="F46" s="259"/>
      <c r="G46" s="260">
        <f>ROUND(E46*F46,2)</f>
        <v>0</v>
      </c>
      <c r="H46" s="259"/>
      <c r="I46" s="260">
        <f>ROUND(E46*H46,2)</f>
        <v>0</v>
      </c>
      <c r="J46" s="259"/>
      <c r="K46" s="260">
        <f>ROUND(E46*J46,2)</f>
        <v>0</v>
      </c>
      <c r="L46" s="260">
        <v>21</v>
      </c>
      <c r="M46" s="260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0"/>
      <c r="S46" s="260" t="s">
        <v>215</v>
      </c>
      <c r="T46" s="261" t="s">
        <v>177</v>
      </c>
      <c r="U46" s="222">
        <v>0</v>
      </c>
      <c r="V46" s="222">
        <f>ROUND(E46*U46,2)</f>
        <v>0</v>
      </c>
      <c r="W46" s="222"/>
      <c r="X46" s="222" t="s">
        <v>887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888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55">
        <v>36</v>
      </c>
      <c r="B47" s="256" t="s">
        <v>889</v>
      </c>
      <c r="C47" s="267" t="s">
        <v>890</v>
      </c>
      <c r="D47" s="257" t="s">
        <v>223</v>
      </c>
      <c r="E47" s="258">
        <v>1</v>
      </c>
      <c r="F47" s="259"/>
      <c r="G47" s="260">
        <f>ROUND(E47*F47,2)</f>
        <v>0</v>
      </c>
      <c r="H47" s="259"/>
      <c r="I47" s="260">
        <f>ROUND(E47*H47,2)</f>
        <v>0</v>
      </c>
      <c r="J47" s="259"/>
      <c r="K47" s="260">
        <f>ROUND(E47*J47,2)</f>
        <v>0</v>
      </c>
      <c r="L47" s="260">
        <v>21</v>
      </c>
      <c r="M47" s="260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0"/>
      <c r="S47" s="260" t="s">
        <v>215</v>
      </c>
      <c r="T47" s="261" t="s">
        <v>177</v>
      </c>
      <c r="U47" s="222">
        <v>0</v>
      </c>
      <c r="V47" s="222">
        <f>ROUND(E47*U47,2)</f>
        <v>0</v>
      </c>
      <c r="W47" s="222"/>
      <c r="X47" s="222" t="s">
        <v>887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888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x14ac:dyDescent="0.25">
      <c r="A48" s="224" t="s">
        <v>171</v>
      </c>
      <c r="B48" s="225" t="s">
        <v>127</v>
      </c>
      <c r="C48" s="241" t="s">
        <v>128</v>
      </c>
      <c r="D48" s="226"/>
      <c r="E48" s="227"/>
      <c r="F48" s="228"/>
      <c r="G48" s="228">
        <f>SUMIF(AG49:AG50,"&lt;&gt;NOR",G49:G50)</f>
        <v>0</v>
      </c>
      <c r="H48" s="228"/>
      <c r="I48" s="228">
        <f>SUM(I49:I50)</f>
        <v>0</v>
      </c>
      <c r="J48" s="228"/>
      <c r="K48" s="228">
        <f>SUM(K49:K50)</f>
        <v>0</v>
      </c>
      <c r="L48" s="228"/>
      <c r="M48" s="228">
        <f>SUM(M49:M50)</f>
        <v>0</v>
      </c>
      <c r="N48" s="228"/>
      <c r="O48" s="228">
        <f>SUM(O49:O50)</f>
        <v>0</v>
      </c>
      <c r="P48" s="228"/>
      <c r="Q48" s="228">
        <f>SUM(Q49:Q50)</f>
        <v>0</v>
      </c>
      <c r="R48" s="228"/>
      <c r="S48" s="228"/>
      <c r="T48" s="229"/>
      <c r="U48" s="223"/>
      <c r="V48" s="223">
        <f>SUM(V49:V50)</f>
        <v>4</v>
      </c>
      <c r="W48" s="223"/>
      <c r="X48" s="223"/>
      <c r="AG48" t="s">
        <v>172</v>
      </c>
    </row>
    <row r="49" spans="1:60" outlineLevel="1" x14ac:dyDescent="0.25">
      <c r="A49" s="255">
        <v>37</v>
      </c>
      <c r="B49" s="256" t="s">
        <v>891</v>
      </c>
      <c r="C49" s="267" t="s">
        <v>892</v>
      </c>
      <c r="D49" s="257" t="s">
        <v>893</v>
      </c>
      <c r="E49" s="258">
        <v>2</v>
      </c>
      <c r="F49" s="259"/>
      <c r="G49" s="260">
        <f>ROUND(E49*F49,2)</f>
        <v>0</v>
      </c>
      <c r="H49" s="259"/>
      <c r="I49" s="260">
        <f>ROUND(E49*H49,2)</f>
        <v>0</v>
      </c>
      <c r="J49" s="259"/>
      <c r="K49" s="260">
        <f>ROUND(E49*J49,2)</f>
        <v>0</v>
      </c>
      <c r="L49" s="260">
        <v>21</v>
      </c>
      <c r="M49" s="260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0"/>
      <c r="S49" s="260" t="s">
        <v>215</v>
      </c>
      <c r="T49" s="261" t="s">
        <v>177</v>
      </c>
      <c r="U49" s="222">
        <v>0</v>
      </c>
      <c r="V49" s="222">
        <f>ROUND(E49*U49,2)</f>
        <v>0</v>
      </c>
      <c r="W49" s="222"/>
      <c r="X49" s="222" t="s">
        <v>178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179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55">
        <v>38</v>
      </c>
      <c r="B50" s="256" t="s">
        <v>934</v>
      </c>
      <c r="C50" s="267" t="s">
        <v>935</v>
      </c>
      <c r="D50" s="257" t="s">
        <v>893</v>
      </c>
      <c r="E50" s="258">
        <v>4</v>
      </c>
      <c r="F50" s="259"/>
      <c r="G50" s="260">
        <f>ROUND(E50*F50,2)</f>
        <v>0</v>
      </c>
      <c r="H50" s="259"/>
      <c r="I50" s="260">
        <f>ROUND(E50*H50,2)</f>
        <v>0</v>
      </c>
      <c r="J50" s="259"/>
      <c r="K50" s="260">
        <f>ROUND(E50*J50,2)</f>
        <v>0</v>
      </c>
      <c r="L50" s="260">
        <v>21</v>
      </c>
      <c r="M50" s="260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0" t="s">
        <v>914</v>
      </c>
      <c r="S50" s="260" t="s">
        <v>176</v>
      </c>
      <c r="T50" s="261" t="s">
        <v>177</v>
      </c>
      <c r="U50" s="222">
        <v>1</v>
      </c>
      <c r="V50" s="222">
        <f>ROUND(E50*U50,2)</f>
        <v>4</v>
      </c>
      <c r="W50" s="222"/>
      <c r="X50" s="222" t="s">
        <v>804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805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x14ac:dyDescent="0.25">
      <c r="A51" s="224" t="s">
        <v>171</v>
      </c>
      <c r="B51" s="225" t="s">
        <v>129</v>
      </c>
      <c r="C51" s="241" t="s">
        <v>130</v>
      </c>
      <c r="D51" s="226"/>
      <c r="E51" s="227"/>
      <c r="F51" s="228"/>
      <c r="G51" s="228">
        <f>SUMIF(AG52:AG52,"&lt;&gt;NOR",G52:G52)</f>
        <v>0</v>
      </c>
      <c r="H51" s="228"/>
      <c r="I51" s="228">
        <f>SUM(I52:I52)</f>
        <v>0</v>
      </c>
      <c r="J51" s="228"/>
      <c r="K51" s="228">
        <f>SUM(K52:K52)</f>
        <v>0</v>
      </c>
      <c r="L51" s="228"/>
      <c r="M51" s="228">
        <f>SUM(M52:M52)</f>
        <v>0</v>
      </c>
      <c r="N51" s="228"/>
      <c r="O51" s="228">
        <f>SUM(O52:O52)</f>
        <v>0</v>
      </c>
      <c r="P51" s="228"/>
      <c r="Q51" s="228">
        <f>SUM(Q52:Q52)</f>
        <v>0</v>
      </c>
      <c r="R51" s="228"/>
      <c r="S51" s="228"/>
      <c r="T51" s="229"/>
      <c r="U51" s="223"/>
      <c r="V51" s="223">
        <f>SUM(V52:V52)</f>
        <v>0</v>
      </c>
      <c r="W51" s="223"/>
      <c r="X51" s="223"/>
      <c r="AG51" t="s">
        <v>172</v>
      </c>
    </row>
    <row r="52" spans="1:60" outlineLevel="1" x14ac:dyDescent="0.25">
      <c r="A52" s="230">
        <v>39</v>
      </c>
      <c r="B52" s="231" t="s">
        <v>896</v>
      </c>
      <c r="C52" s="242" t="s">
        <v>897</v>
      </c>
      <c r="D52" s="232" t="s">
        <v>223</v>
      </c>
      <c r="E52" s="233">
        <v>1</v>
      </c>
      <c r="F52" s="234"/>
      <c r="G52" s="235">
        <f>ROUND(E52*F52,2)</f>
        <v>0</v>
      </c>
      <c r="H52" s="234"/>
      <c r="I52" s="235">
        <f>ROUND(E52*H52,2)</f>
        <v>0</v>
      </c>
      <c r="J52" s="234"/>
      <c r="K52" s="235">
        <f>ROUND(E52*J52,2)</f>
        <v>0</v>
      </c>
      <c r="L52" s="235">
        <v>21</v>
      </c>
      <c r="M52" s="235">
        <f>G52*(1+L52/100)</f>
        <v>0</v>
      </c>
      <c r="N52" s="235">
        <v>0</v>
      </c>
      <c r="O52" s="235">
        <f>ROUND(E52*N52,2)</f>
        <v>0</v>
      </c>
      <c r="P52" s="235">
        <v>0</v>
      </c>
      <c r="Q52" s="235">
        <f>ROUND(E52*P52,2)</f>
        <v>0</v>
      </c>
      <c r="R52" s="235"/>
      <c r="S52" s="235" t="s">
        <v>215</v>
      </c>
      <c r="T52" s="236" t="s">
        <v>177</v>
      </c>
      <c r="U52" s="222">
        <v>0</v>
      </c>
      <c r="V52" s="222">
        <f>ROUND(E52*U52,2)</f>
        <v>0</v>
      </c>
      <c r="W52" s="222"/>
      <c r="X52" s="222" t="s">
        <v>178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179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x14ac:dyDescent="0.25">
      <c r="A53" s="3"/>
      <c r="B53" s="4"/>
      <c r="C53" s="245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E53">
        <v>15</v>
      </c>
      <c r="AF53">
        <v>21</v>
      </c>
      <c r="AG53" t="s">
        <v>158</v>
      </c>
    </row>
    <row r="54" spans="1:60" x14ac:dyDescent="0.25">
      <c r="A54" s="216"/>
      <c r="B54" s="217" t="s">
        <v>29</v>
      </c>
      <c r="C54" s="246"/>
      <c r="D54" s="218"/>
      <c r="E54" s="219"/>
      <c r="F54" s="219"/>
      <c r="G54" s="240">
        <f>G8+G20+G29+G31+G48+G51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f>SUMIF(L7:L52,AE53,G7:G52)</f>
        <v>0</v>
      </c>
      <c r="AF54">
        <f>SUMIF(L7:L52,AF53,G7:G52)</f>
        <v>0</v>
      </c>
      <c r="AG54" t="s">
        <v>225</v>
      </c>
    </row>
    <row r="55" spans="1:60" x14ac:dyDescent="0.25">
      <c r="A55" s="248" t="s">
        <v>631</v>
      </c>
      <c r="B55" s="248"/>
      <c r="C55" s="245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60" x14ac:dyDescent="0.25">
      <c r="A56" s="3"/>
      <c r="B56" s="4" t="s">
        <v>898</v>
      </c>
      <c r="C56" s="245" t="s">
        <v>899</v>
      </c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G56" t="s">
        <v>634</v>
      </c>
    </row>
    <row r="57" spans="1:60" x14ac:dyDescent="0.25">
      <c r="A57" s="3"/>
      <c r="B57" s="4" t="s">
        <v>900</v>
      </c>
      <c r="C57" s="245" t="s">
        <v>901</v>
      </c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AG57" t="s">
        <v>637</v>
      </c>
    </row>
    <row r="58" spans="1:60" x14ac:dyDescent="0.25">
      <c r="A58" s="3"/>
      <c r="B58" s="4"/>
      <c r="C58" s="245" t="s">
        <v>690</v>
      </c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G58" t="s">
        <v>639</v>
      </c>
    </row>
    <row r="59" spans="1:60" x14ac:dyDescent="0.25">
      <c r="A59" s="3"/>
      <c r="B59" s="4"/>
      <c r="C59" s="245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5">
      <c r="C60" s="247"/>
      <c r="D60" s="10"/>
      <c r="AG60" t="s">
        <v>228</v>
      </c>
    </row>
    <row r="61" spans="1:60" x14ac:dyDescent="0.25">
      <c r="D61" s="10"/>
    </row>
    <row r="62" spans="1:60" x14ac:dyDescent="0.25">
      <c r="D62" s="10"/>
    </row>
    <row r="63" spans="1:60" x14ac:dyDescent="0.25">
      <c r="D63" s="10"/>
    </row>
    <row r="64" spans="1:60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UaCNk/jvSFHmohjL7G9evsV2qavf3ZJXRqPd742vPPJTlgbRXPepQjhNDlpYc9fhtlT0pSDlAbw/ee7c2waU7g==" saltValue="1Eh8pTVfJJl0BdJhrj1HJQ==" spinCount="100000" sheet="1"/>
  <mergeCells count="5">
    <mergeCell ref="A1:G1"/>
    <mergeCell ref="C2:G2"/>
    <mergeCell ref="C3:G3"/>
    <mergeCell ref="C4:G4"/>
    <mergeCell ref="A55:B55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DDD5-F2DE-487E-BF36-82240D993EE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82</v>
      </c>
      <c r="C3" s="202" t="s">
        <v>83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84</v>
      </c>
      <c r="C4" s="205" t="s">
        <v>83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93</v>
      </c>
      <c r="C8" s="241" t="s">
        <v>94</v>
      </c>
      <c r="D8" s="226"/>
      <c r="E8" s="227"/>
      <c r="F8" s="228"/>
      <c r="G8" s="228">
        <f>SUMIF(AG9:AG28,"&lt;&gt;NOR",G9:G28)</f>
        <v>0</v>
      </c>
      <c r="H8" s="228"/>
      <c r="I8" s="228">
        <f>SUM(I9:I28)</f>
        <v>0</v>
      </c>
      <c r="J8" s="228"/>
      <c r="K8" s="228">
        <f>SUM(K9:K28)</f>
        <v>0</v>
      </c>
      <c r="L8" s="228"/>
      <c r="M8" s="228">
        <f>SUM(M9:M28)</f>
        <v>0</v>
      </c>
      <c r="N8" s="228"/>
      <c r="O8" s="228">
        <f>SUM(O9:O28)</f>
        <v>24</v>
      </c>
      <c r="P8" s="228"/>
      <c r="Q8" s="228">
        <f>SUM(Q9:Q28)</f>
        <v>13.200000000000001</v>
      </c>
      <c r="R8" s="228"/>
      <c r="S8" s="228"/>
      <c r="T8" s="229"/>
      <c r="U8" s="223"/>
      <c r="V8" s="223">
        <f>SUM(V9:V28)</f>
        <v>103.77000000000001</v>
      </c>
      <c r="W8" s="223"/>
      <c r="X8" s="223"/>
      <c r="AG8" t="s">
        <v>172</v>
      </c>
    </row>
    <row r="9" spans="1:60" ht="20.399999999999999" outlineLevel="1" x14ac:dyDescent="0.25">
      <c r="A9" s="255">
        <v>1</v>
      </c>
      <c r="B9" s="256" t="s">
        <v>936</v>
      </c>
      <c r="C9" s="267" t="s">
        <v>937</v>
      </c>
      <c r="D9" s="257" t="s">
        <v>252</v>
      </c>
      <c r="E9" s="258">
        <v>20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0.22</v>
      </c>
      <c r="Q9" s="260">
        <f>ROUND(E9*P9,2)</f>
        <v>4.4000000000000004</v>
      </c>
      <c r="R9" s="260" t="s">
        <v>253</v>
      </c>
      <c r="S9" s="260" t="s">
        <v>176</v>
      </c>
      <c r="T9" s="261" t="s">
        <v>177</v>
      </c>
      <c r="U9" s="222">
        <v>0.251</v>
      </c>
      <c r="V9" s="222">
        <f>ROUND(E9*U9,2)</f>
        <v>5.0199999999999996</v>
      </c>
      <c r="W9" s="222"/>
      <c r="X9" s="222" t="s">
        <v>235</v>
      </c>
      <c r="Y9" s="213"/>
      <c r="Z9" s="213"/>
      <c r="AA9" s="213"/>
      <c r="AB9" s="213"/>
      <c r="AC9" s="213"/>
      <c r="AD9" s="213"/>
      <c r="AE9" s="213"/>
      <c r="AF9" s="213"/>
      <c r="AG9" s="213" t="s">
        <v>236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20.399999999999999" outlineLevel="1" x14ac:dyDescent="0.25">
      <c r="A10" s="255">
        <v>2</v>
      </c>
      <c r="B10" s="256" t="s">
        <v>938</v>
      </c>
      <c r="C10" s="267" t="s">
        <v>939</v>
      </c>
      <c r="D10" s="257" t="s">
        <v>252</v>
      </c>
      <c r="E10" s="258">
        <v>20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0.22</v>
      </c>
      <c r="Q10" s="260">
        <f>ROUND(E10*P10,2)</f>
        <v>4.4000000000000004</v>
      </c>
      <c r="R10" s="260" t="s">
        <v>253</v>
      </c>
      <c r="S10" s="260" t="s">
        <v>176</v>
      </c>
      <c r="T10" s="261" t="s">
        <v>177</v>
      </c>
      <c r="U10" s="222">
        <v>0.42099999999999999</v>
      </c>
      <c r="V10" s="222">
        <f>ROUND(E10*U10,2)</f>
        <v>8.42</v>
      </c>
      <c r="W10" s="222"/>
      <c r="X10" s="222" t="s">
        <v>235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236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55">
        <v>3</v>
      </c>
      <c r="B11" s="256" t="s">
        <v>940</v>
      </c>
      <c r="C11" s="267" t="s">
        <v>941</v>
      </c>
      <c r="D11" s="257" t="s">
        <v>252</v>
      </c>
      <c r="E11" s="258">
        <v>20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0.22</v>
      </c>
      <c r="Q11" s="260">
        <f>ROUND(E11*P11,2)</f>
        <v>4.4000000000000004</v>
      </c>
      <c r="R11" s="260" t="s">
        <v>253</v>
      </c>
      <c r="S11" s="260" t="s">
        <v>176</v>
      </c>
      <c r="T11" s="261" t="s">
        <v>177</v>
      </c>
      <c r="U11" s="222">
        <v>0.375</v>
      </c>
      <c r="V11" s="222">
        <f>ROUND(E11*U11,2)</f>
        <v>7.5</v>
      </c>
      <c r="W11" s="222"/>
      <c r="X11" s="222" t="s">
        <v>235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236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30">
        <v>4</v>
      </c>
      <c r="B12" s="231" t="s">
        <v>942</v>
      </c>
      <c r="C12" s="242" t="s">
        <v>943</v>
      </c>
      <c r="D12" s="232" t="s">
        <v>263</v>
      </c>
      <c r="E12" s="233">
        <v>56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 t="s">
        <v>233</v>
      </c>
      <c r="S12" s="235" t="s">
        <v>176</v>
      </c>
      <c r="T12" s="236" t="s">
        <v>177</v>
      </c>
      <c r="U12" s="222">
        <v>0.2</v>
      </c>
      <c r="V12" s="222">
        <f>ROUND(E12*U12,2)</f>
        <v>11.2</v>
      </c>
      <c r="W12" s="222"/>
      <c r="X12" s="222" t="s">
        <v>235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236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ht="21" outlineLevel="1" x14ac:dyDescent="0.25">
      <c r="A13" s="220"/>
      <c r="B13" s="221"/>
      <c r="C13" s="262" t="s">
        <v>944</v>
      </c>
      <c r="D13" s="253"/>
      <c r="E13" s="253"/>
      <c r="F13" s="253"/>
      <c r="G13" s="253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238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37" t="str">
        <f>C13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30">
        <v>5</v>
      </c>
      <c r="B14" s="231" t="s">
        <v>945</v>
      </c>
      <c r="C14" s="242" t="s">
        <v>946</v>
      </c>
      <c r="D14" s="232" t="s">
        <v>263</v>
      </c>
      <c r="E14" s="233">
        <v>56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0</v>
      </c>
      <c r="O14" s="235">
        <f>ROUND(E14*N14,2)</f>
        <v>0</v>
      </c>
      <c r="P14" s="235">
        <v>0</v>
      </c>
      <c r="Q14" s="235">
        <f>ROUND(E14*P14,2)</f>
        <v>0</v>
      </c>
      <c r="R14" s="235" t="s">
        <v>233</v>
      </c>
      <c r="S14" s="235" t="s">
        <v>176</v>
      </c>
      <c r="T14" s="236" t="s">
        <v>177</v>
      </c>
      <c r="U14" s="222">
        <v>8.4000000000000005E-2</v>
      </c>
      <c r="V14" s="222">
        <f>ROUND(E14*U14,2)</f>
        <v>4.7</v>
      </c>
      <c r="W14" s="222"/>
      <c r="X14" s="222" t="s">
        <v>235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236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1" outlineLevel="1" x14ac:dyDescent="0.25">
      <c r="A15" s="220"/>
      <c r="B15" s="221"/>
      <c r="C15" s="262" t="s">
        <v>944</v>
      </c>
      <c r="D15" s="253"/>
      <c r="E15" s="253"/>
      <c r="F15" s="253"/>
      <c r="G15" s="253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238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37" t="str">
        <f>C15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30">
        <v>6</v>
      </c>
      <c r="B16" s="231" t="s">
        <v>947</v>
      </c>
      <c r="C16" s="242" t="s">
        <v>948</v>
      </c>
      <c r="D16" s="232" t="s">
        <v>263</v>
      </c>
      <c r="E16" s="233">
        <v>56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5" t="s">
        <v>233</v>
      </c>
      <c r="S16" s="235" t="s">
        <v>176</v>
      </c>
      <c r="T16" s="236" t="s">
        <v>177</v>
      </c>
      <c r="U16" s="222">
        <v>0.51900000000000002</v>
      </c>
      <c r="V16" s="222">
        <f>ROUND(E16*U16,2)</f>
        <v>29.06</v>
      </c>
      <c r="W16" s="222"/>
      <c r="X16" s="222" t="s">
        <v>235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236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2" t="s">
        <v>949</v>
      </c>
      <c r="D17" s="253"/>
      <c r="E17" s="253"/>
      <c r="F17" s="253"/>
      <c r="G17" s="253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238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37" t="str">
        <f>C17</f>
        <v>bez naložení do dopravní nádoby, ale s vyprázdněním dopravní nádoby na hromadu nebo na dopravní prostředek,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0">
        <v>7</v>
      </c>
      <c r="B18" s="231" t="s">
        <v>950</v>
      </c>
      <c r="C18" s="242" t="s">
        <v>951</v>
      </c>
      <c r="D18" s="232" t="s">
        <v>263</v>
      </c>
      <c r="E18" s="233">
        <v>16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0</v>
      </c>
      <c r="O18" s="235">
        <f>ROUND(E18*N18,2)</f>
        <v>0</v>
      </c>
      <c r="P18" s="235">
        <v>0</v>
      </c>
      <c r="Q18" s="235">
        <f>ROUND(E18*P18,2)</f>
        <v>0</v>
      </c>
      <c r="R18" s="235" t="s">
        <v>233</v>
      </c>
      <c r="S18" s="235" t="s">
        <v>176</v>
      </c>
      <c r="T18" s="236" t="s">
        <v>177</v>
      </c>
      <c r="U18" s="222">
        <v>1.0999999999999999E-2</v>
      </c>
      <c r="V18" s="222">
        <f>ROUND(E18*U18,2)</f>
        <v>0.18</v>
      </c>
      <c r="W18" s="222"/>
      <c r="X18" s="222" t="s">
        <v>235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236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62" t="s">
        <v>322</v>
      </c>
      <c r="D19" s="253"/>
      <c r="E19" s="253"/>
      <c r="F19" s="253"/>
      <c r="G19" s="253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238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ht="20.399999999999999" outlineLevel="1" x14ac:dyDescent="0.25">
      <c r="A20" s="255">
        <v>8</v>
      </c>
      <c r="B20" s="256" t="s">
        <v>952</v>
      </c>
      <c r="C20" s="267" t="s">
        <v>953</v>
      </c>
      <c r="D20" s="257" t="s">
        <v>263</v>
      </c>
      <c r="E20" s="258">
        <v>16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 t="s">
        <v>233</v>
      </c>
      <c r="S20" s="260" t="s">
        <v>176</v>
      </c>
      <c r="T20" s="261" t="s">
        <v>177</v>
      </c>
      <c r="U20" s="222">
        <v>0.65200000000000002</v>
      </c>
      <c r="V20" s="222">
        <f>ROUND(E20*U20,2)</f>
        <v>10.43</v>
      </c>
      <c r="W20" s="222"/>
      <c r="X20" s="222" t="s">
        <v>235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236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0.399999999999999" outlineLevel="1" x14ac:dyDescent="0.25">
      <c r="A21" s="255">
        <v>9</v>
      </c>
      <c r="B21" s="256" t="s">
        <v>336</v>
      </c>
      <c r="C21" s="267" t="s">
        <v>337</v>
      </c>
      <c r="D21" s="257" t="s">
        <v>263</v>
      </c>
      <c r="E21" s="258">
        <v>16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 t="s">
        <v>233</v>
      </c>
      <c r="S21" s="260" t="s">
        <v>176</v>
      </c>
      <c r="T21" s="261" t="s">
        <v>177</v>
      </c>
      <c r="U21" s="222">
        <v>8.9999999999999993E-3</v>
      </c>
      <c r="V21" s="222">
        <f>ROUND(E21*U21,2)</f>
        <v>0.14000000000000001</v>
      </c>
      <c r="W21" s="222"/>
      <c r="X21" s="222" t="s">
        <v>235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236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0">
        <v>10</v>
      </c>
      <c r="B22" s="231" t="s">
        <v>954</v>
      </c>
      <c r="C22" s="242" t="s">
        <v>955</v>
      </c>
      <c r="D22" s="232" t="s">
        <v>263</v>
      </c>
      <c r="E22" s="233">
        <v>40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35">
        <v>0</v>
      </c>
      <c r="O22" s="235">
        <f>ROUND(E22*N22,2)</f>
        <v>0</v>
      </c>
      <c r="P22" s="235">
        <v>0</v>
      </c>
      <c r="Q22" s="235">
        <f>ROUND(E22*P22,2)</f>
        <v>0</v>
      </c>
      <c r="R22" s="235" t="s">
        <v>233</v>
      </c>
      <c r="S22" s="235" t="s">
        <v>176</v>
      </c>
      <c r="T22" s="236" t="s">
        <v>177</v>
      </c>
      <c r="U22" s="222">
        <v>0.20200000000000001</v>
      </c>
      <c r="V22" s="222">
        <f>ROUND(E22*U22,2)</f>
        <v>8.08</v>
      </c>
      <c r="W22" s="222"/>
      <c r="X22" s="222" t="s">
        <v>235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236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62" t="s">
        <v>956</v>
      </c>
      <c r="D23" s="253"/>
      <c r="E23" s="253"/>
      <c r="F23" s="253"/>
      <c r="G23" s="253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238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44" t="s">
        <v>957</v>
      </c>
      <c r="D24" s="239"/>
      <c r="E24" s="239"/>
      <c r="F24" s="239"/>
      <c r="G24" s="239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181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30">
        <v>11</v>
      </c>
      <c r="B25" s="231" t="s">
        <v>958</v>
      </c>
      <c r="C25" s="242" t="s">
        <v>959</v>
      </c>
      <c r="D25" s="232" t="s">
        <v>263</v>
      </c>
      <c r="E25" s="233">
        <v>12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35">
        <v>0</v>
      </c>
      <c r="O25" s="235">
        <f>ROUND(E25*N25,2)</f>
        <v>0</v>
      </c>
      <c r="P25" s="235">
        <v>0</v>
      </c>
      <c r="Q25" s="235">
        <f>ROUND(E25*P25,2)</f>
        <v>0</v>
      </c>
      <c r="R25" s="235" t="s">
        <v>233</v>
      </c>
      <c r="S25" s="235" t="s">
        <v>176</v>
      </c>
      <c r="T25" s="236" t="s">
        <v>177</v>
      </c>
      <c r="U25" s="222">
        <v>1.587</v>
      </c>
      <c r="V25" s="222">
        <f>ROUND(E25*U25,2)</f>
        <v>19.04</v>
      </c>
      <c r="W25" s="222"/>
      <c r="X25" s="222" t="s">
        <v>235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236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1" outlineLevel="1" x14ac:dyDescent="0.25">
      <c r="A26" s="220"/>
      <c r="B26" s="221"/>
      <c r="C26" s="262" t="s">
        <v>960</v>
      </c>
      <c r="D26" s="253"/>
      <c r="E26" s="253"/>
      <c r="F26" s="253"/>
      <c r="G26" s="253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238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37" t="str">
        <f>C26</f>
        <v>sypaninou z vhodných hornin tř. 1 - 4 nebo materiálem připraveným podél výkopu ve vzdálenosti do 3 m od jeho kraje, pro jakoukoliv hloubku výkopu a jakoukoliv míru zhutnění,</v>
      </c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55">
        <v>12</v>
      </c>
      <c r="B27" s="256" t="s">
        <v>359</v>
      </c>
      <c r="C27" s="267" t="s">
        <v>360</v>
      </c>
      <c r="D27" s="257" t="s">
        <v>961</v>
      </c>
      <c r="E27" s="258">
        <v>28.8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0" t="s">
        <v>233</v>
      </c>
      <c r="S27" s="260" t="s">
        <v>176</v>
      </c>
      <c r="T27" s="261" t="s">
        <v>177</v>
      </c>
      <c r="U27" s="222">
        <v>0</v>
      </c>
      <c r="V27" s="222">
        <f>ROUND(E27*U27,2)</f>
        <v>0</v>
      </c>
      <c r="W27" s="222"/>
      <c r="X27" s="222" t="s">
        <v>235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236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55">
        <v>13</v>
      </c>
      <c r="B28" s="256" t="s">
        <v>962</v>
      </c>
      <c r="C28" s="267" t="s">
        <v>963</v>
      </c>
      <c r="D28" s="257" t="s">
        <v>376</v>
      </c>
      <c r="E28" s="258">
        <v>24</v>
      </c>
      <c r="F28" s="259"/>
      <c r="G28" s="260">
        <f>ROUND(E28*F28,2)</f>
        <v>0</v>
      </c>
      <c r="H28" s="259"/>
      <c r="I28" s="260">
        <f>ROUND(E28*H28,2)</f>
        <v>0</v>
      </c>
      <c r="J28" s="259"/>
      <c r="K28" s="260">
        <f>ROUND(E28*J28,2)</f>
        <v>0</v>
      </c>
      <c r="L28" s="260">
        <v>21</v>
      </c>
      <c r="M28" s="260">
        <f>G28*(1+L28/100)</f>
        <v>0</v>
      </c>
      <c r="N28" s="260">
        <v>1</v>
      </c>
      <c r="O28" s="260">
        <f>ROUND(E28*N28,2)</f>
        <v>24</v>
      </c>
      <c r="P28" s="260">
        <v>0</v>
      </c>
      <c r="Q28" s="260">
        <f>ROUND(E28*P28,2)</f>
        <v>0</v>
      </c>
      <c r="R28" s="260" t="s">
        <v>377</v>
      </c>
      <c r="S28" s="260" t="s">
        <v>176</v>
      </c>
      <c r="T28" s="261" t="s">
        <v>177</v>
      </c>
      <c r="U28" s="222">
        <v>0</v>
      </c>
      <c r="V28" s="222">
        <f>ROUND(E28*U28,2)</f>
        <v>0</v>
      </c>
      <c r="W28" s="222"/>
      <c r="X28" s="222" t="s">
        <v>378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379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x14ac:dyDescent="0.25">
      <c r="A29" s="224" t="s">
        <v>171</v>
      </c>
      <c r="B29" s="225" t="s">
        <v>103</v>
      </c>
      <c r="C29" s="241" t="s">
        <v>104</v>
      </c>
      <c r="D29" s="226"/>
      <c r="E29" s="227"/>
      <c r="F29" s="228"/>
      <c r="G29" s="228">
        <f>SUMIF(AG30:AG31,"&lt;&gt;NOR",G30:G31)</f>
        <v>0</v>
      </c>
      <c r="H29" s="228"/>
      <c r="I29" s="228">
        <f>SUM(I30:I31)</f>
        <v>0</v>
      </c>
      <c r="J29" s="228"/>
      <c r="K29" s="228">
        <f>SUM(K30:K31)</f>
        <v>0</v>
      </c>
      <c r="L29" s="228"/>
      <c r="M29" s="228">
        <f>SUM(M30:M31)</f>
        <v>0</v>
      </c>
      <c r="N29" s="228"/>
      <c r="O29" s="228">
        <f>SUM(O30:O31)</f>
        <v>7.56</v>
      </c>
      <c r="P29" s="228"/>
      <c r="Q29" s="228">
        <f>SUM(Q30:Q31)</f>
        <v>0</v>
      </c>
      <c r="R29" s="228"/>
      <c r="S29" s="228"/>
      <c r="T29" s="229"/>
      <c r="U29" s="223"/>
      <c r="V29" s="223">
        <f>SUM(V30:V31)</f>
        <v>5.27</v>
      </c>
      <c r="W29" s="223"/>
      <c r="X29" s="223"/>
      <c r="AG29" t="s">
        <v>172</v>
      </c>
    </row>
    <row r="30" spans="1:60" outlineLevel="1" x14ac:dyDescent="0.25">
      <c r="A30" s="230">
        <v>14</v>
      </c>
      <c r="B30" s="231" t="s">
        <v>445</v>
      </c>
      <c r="C30" s="242" t="s">
        <v>446</v>
      </c>
      <c r="D30" s="232" t="s">
        <v>263</v>
      </c>
      <c r="E30" s="233">
        <v>4</v>
      </c>
      <c r="F30" s="234"/>
      <c r="G30" s="235">
        <f>ROUND(E30*F30,2)</f>
        <v>0</v>
      </c>
      <c r="H30" s="234"/>
      <c r="I30" s="235">
        <f>ROUND(E30*H30,2)</f>
        <v>0</v>
      </c>
      <c r="J30" s="234"/>
      <c r="K30" s="235">
        <f>ROUND(E30*J30,2)</f>
        <v>0</v>
      </c>
      <c r="L30" s="235">
        <v>21</v>
      </c>
      <c r="M30" s="235">
        <f>G30*(1+L30/100)</f>
        <v>0</v>
      </c>
      <c r="N30" s="235">
        <v>1.8907700000000001</v>
      </c>
      <c r="O30" s="235">
        <f>ROUND(E30*N30,2)</f>
        <v>7.56</v>
      </c>
      <c r="P30" s="235">
        <v>0</v>
      </c>
      <c r="Q30" s="235">
        <f>ROUND(E30*P30,2)</f>
        <v>0</v>
      </c>
      <c r="R30" s="235" t="s">
        <v>442</v>
      </c>
      <c r="S30" s="235" t="s">
        <v>176</v>
      </c>
      <c r="T30" s="236" t="s">
        <v>177</v>
      </c>
      <c r="U30" s="222">
        <v>1.3169999999999999</v>
      </c>
      <c r="V30" s="222">
        <f>ROUND(E30*U30,2)</f>
        <v>5.27</v>
      </c>
      <c r="W30" s="222"/>
      <c r="X30" s="222" t="s">
        <v>235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236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2" t="s">
        <v>443</v>
      </c>
      <c r="D31" s="253"/>
      <c r="E31" s="253"/>
      <c r="F31" s="253"/>
      <c r="G31" s="253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238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x14ac:dyDescent="0.25">
      <c r="A32" s="224" t="s">
        <v>171</v>
      </c>
      <c r="B32" s="225" t="s">
        <v>109</v>
      </c>
      <c r="C32" s="241" t="s">
        <v>110</v>
      </c>
      <c r="D32" s="226"/>
      <c r="E32" s="227"/>
      <c r="F32" s="228"/>
      <c r="G32" s="228">
        <f>SUMIF(AG33:AG34,"&lt;&gt;NOR",G33:G34)</f>
        <v>0</v>
      </c>
      <c r="H32" s="228"/>
      <c r="I32" s="228">
        <f>SUM(I33:I34)</f>
        <v>0</v>
      </c>
      <c r="J32" s="228"/>
      <c r="K32" s="228">
        <f>SUM(K33:K34)</f>
        <v>0</v>
      </c>
      <c r="L32" s="228"/>
      <c r="M32" s="228">
        <f>SUM(M33:M34)</f>
        <v>0</v>
      </c>
      <c r="N32" s="228"/>
      <c r="O32" s="228">
        <f>SUM(O33:O34)</f>
        <v>0</v>
      </c>
      <c r="P32" s="228"/>
      <c r="Q32" s="228">
        <f>SUM(Q33:Q34)</f>
        <v>0</v>
      </c>
      <c r="R32" s="228"/>
      <c r="S32" s="228"/>
      <c r="T32" s="229"/>
      <c r="U32" s="223"/>
      <c r="V32" s="223">
        <f>SUM(V33:V34)</f>
        <v>2.4000000000000004</v>
      </c>
      <c r="W32" s="223"/>
      <c r="X32" s="223"/>
      <c r="AG32" t="s">
        <v>172</v>
      </c>
    </row>
    <row r="33" spans="1:60" outlineLevel="1" x14ac:dyDescent="0.25">
      <c r="A33" s="255">
        <v>15</v>
      </c>
      <c r="B33" s="256" t="s">
        <v>964</v>
      </c>
      <c r="C33" s="267" t="s">
        <v>965</v>
      </c>
      <c r="D33" s="257" t="s">
        <v>258</v>
      </c>
      <c r="E33" s="258">
        <v>40</v>
      </c>
      <c r="F33" s="259"/>
      <c r="G33" s="260">
        <f>ROUND(E33*F33,2)</f>
        <v>0</v>
      </c>
      <c r="H33" s="259"/>
      <c r="I33" s="260">
        <f>ROUND(E33*H33,2)</f>
        <v>0</v>
      </c>
      <c r="J33" s="259"/>
      <c r="K33" s="260">
        <f>ROUND(E33*J33,2)</f>
        <v>0</v>
      </c>
      <c r="L33" s="260">
        <v>21</v>
      </c>
      <c r="M33" s="260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0" t="s">
        <v>442</v>
      </c>
      <c r="S33" s="260" t="s">
        <v>176</v>
      </c>
      <c r="T33" s="261" t="s">
        <v>177</v>
      </c>
      <c r="U33" s="222">
        <v>2.5999999999999999E-2</v>
      </c>
      <c r="V33" s="222">
        <f>ROUND(E33*U33,2)</f>
        <v>1.04</v>
      </c>
      <c r="W33" s="222"/>
      <c r="X33" s="222" t="s">
        <v>235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236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55">
        <v>16</v>
      </c>
      <c r="B34" s="256" t="s">
        <v>966</v>
      </c>
      <c r="C34" s="267" t="s">
        <v>967</v>
      </c>
      <c r="D34" s="257" t="s">
        <v>258</v>
      </c>
      <c r="E34" s="258">
        <v>40</v>
      </c>
      <c r="F34" s="259"/>
      <c r="G34" s="260">
        <f>ROUND(E34*F34,2)</f>
        <v>0</v>
      </c>
      <c r="H34" s="259"/>
      <c r="I34" s="260">
        <f>ROUND(E34*H34,2)</f>
        <v>0</v>
      </c>
      <c r="J34" s="259"/>
      <c r="K34" s="260">
        <f>ROUND(E34*J34,2)</f>
        <v>0</v>
      </c>
      <c r="L34" s="260">
        <v>21</v>
      </c>
      <c r="M34" s="260">
        <f>G34*(1+L34/100)</f>
        <v>0</v>
      </c>
      <c r="N34" s="260">
        <v>4.0000000000000003E-5</v>
      </c>
      <c r="O34" s="260">
        <f>ROUND(E34*N34,2)</f>
        <v>0</v>
      </c>
      <c r="P34" s="260">
        <v>0</v>
      </c>
      <c r="Q34" s="260">
        <f>ROUND(E34*P34,2)</f>
        <v>0</v>
      </c>
      <c r="R34" s="260"/>
      <c r="S34" s="260" t="s">
        <v>215</v>
      </c>
      <c r="T34" s="261" t="s">
        <v>177</v>
      </c>
      <c r="U34" s="222">
        <v>3.4000000000000002E-2</v>
      </c>
      <c r="V34" s="222">
        <f>ROUND(E34*U34,2)</f>
        <v>1.36</v>
      </c>
      <c r="W34" s="222"/>
      <c r="X34" s="222" t="s">
        <v>235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236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x14ac:dyDescent="0.25">
      <c r="A35" s="224" t="s">
        <v>171</v>
      </c>
      <c r="B35" s="225" t="s">
        <v>111</v>
      </c>
      <c r="C35" s="241" t="s">
        <v>112</v>
      </c>
      <c r="D35" s="226"/>
      <c r="E35" s="227"/>
      <c r="F35" s="228"/>
      <c r="G35" s="228">
        <f>SUMIF(AG36:AG37,"&lt;&gt;NOR",G36:G37)</f>
        <v>0</v>
      </c>
      <c r="H35" s="228"/>
      <c r="I35" s="228">
        <f>SUM(I36:I37)</f>
        <v>0</v>
      </c>
      <c r="J35" s="228"/>
      <c r="K35" s="228">
        <f>SUM(K36:K37)</f>
        <v>0</v>
      </c>
      <c r="L35" s="228"/>
      <c r="M35" s="228">
        <f>SUM(M36:M37)</f>
        <v>0</v>
      </c>
      <c r="N35" s="228"/>
      <c r="O35" s="228">
        <f>SUM(O36:O37)</f>
        <v>0</v>
      </c>
      <c r="P35" s="228"/>
      <c r="Q35" s="228">
        <f>SUM(Q36:Q37)</f>
        <v>0</v>
      </c>
      <c r="R35" s="228"/>
      <c r="S35" s="228"/>
      <c r="T35" s="229"/>
      <c r="U35" s="223"/>
      <c r="V35" s="223">
        <f>SUM(V36:V37)</f>
        <v>2.31</v>
      </c>
      <c r="W35" s="223"/>
      <c r="X35" s="223"/>
      <c r="AG35" t="s">
        <v>172</v>
      </c>
    </row>
    <row r="36" spans="1:60" outlineLevel="1" x14ac:dyDescent="0.25">
      <c r="A36" s="230">
        <v>17</v>
      </c>
      <c r="B36" s="231" t="s">
        <v>968</v>
      </c>
      <c r="C36" s="242" t="s">
        <v>969</v>
      </c>
      <c r="D36" s="232" t="s">
        <v>258</v>
      </c>
      <c r="E36" s="233">
        <v>42</v>
      </c>
      <c r="F36" s="234"/>
      <c r="G36" s="235">
        <f>ROUND(E36*F36,2)</f>
        <v>0</v>
      </c>
      <c r="H36" s="234"/>
      <c r="I36" s="235">
        <f>ROUND(E36*H36,2)</f>
        <v>0</v>
      </c>
      <c r="J36" s="234"/>
      <c r="K36" s="235">
        <f>ROUND(E36*J36,2)</f>
        <v>0</v>
      </c>
      <c r="L36" s="235">
        <v>21</v>
      </c>
      <c r="M36" s="235">
        <f>G36*(1+L36/100)</f>
        <v>0</v>
      </c>
      <c r="N36" s="235">
        <v>0</v>
      </c>
      <c r="O36" s="235">
        <f>ROUND(E36*N36,2)</f>
        <v>0</v>
      </c>
      <c r="P36" s="235">
        <v>0</v>
      </c>
      <c r="Q36" s="235">
        <f>ROUND(E36*P36,2)</f>
        <v>0</v>
      </c>
      <c r="R36" s="235" t="s">
        <v>253</v>
      </c>
      <c r="S36" s="235" t="s">
        <v>176</v>
      </c>
      <c r="T36" s="236" t="s">
        <v>177</v>
      </c>
      <c r="U36" s="222">
        <v>5.5E-2</v>
      </c>
      <c r="V36" s="222">
        <f>ROUND(E36*U36,2)</f>
        <v>2.31</v>
      </c>
      <c r="W36" s="222"/>
      <c r="X36" s="222" t="s">
        <v>235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236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62" t="s">
        <v>552</v>
      </c>
      <c r="D37" s="253"/>
      <c r="E37" s="253"/>
      <c r="F37" s="253"/>
      <c r="G37" s="253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238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x14ac:dyDescent="0.25">
      <c r="A38" s="224" t="s">
        <v>171</v>
      </c>
      <c r="B38" s="225" t="s">
        <v>125</v>
      </c>
      <c r="C38" s="241" t="s">
        <v>126</v>
      </c>
      <c r="D38" s="226"/>
      <c r="E38" s="227"/>
      <c r="F38" s="228"/>
      <c r="G38" s="228">
        <f>SUMIF(AG39:AG41,"&lt;&gt;NOR",G39:G41)</f>
        <v>0</v>
      </c>
      <c r="H38" s="228"/>
      <c r="I38" s="228">
        <f>SUM(I39:I41)</f>
        <v>0</v>
      </c>
      <c r="J38" s="228"/>
      <c r="K38" s="228">
        <f>SUM(K39:K41)</f>
        <v>0</v>
      </c>
      <c r="L38" s="228"/>
      <c r="M38" s="228">
        <f>SUM(M39:M41)</f>
        <v>0</v>
      </c>
      <c r="N38" s="228"/>
      <c r="O38" s="228">
        <f>SUM(O39:O41)</f>
        <v>0</v>
      </c>
      <c r="P38" s="228"/>
      <c r="Q38" s="228">
        <f>SUM(Q39:Q41)</f>
        <v>0</v>
      </c>
      <c r="R38" s="228"/>
      <c r="S38" s="228"/>
      <c r="T38" s="229"/>
      <c r="U38" s="223"/>
      <c r="V38" s="223">
        <f>SUM(V39:V41)</f>
        <v>5.08</v>
      </c>
      <c r="W38" s="223"/>
      <c r="X38" s="223"/>
      <c r="AG38" t="s">
        <v>172</v>
      </c>
    </row>
    <row r="39" spans="1:60" ht="20.399999999999999" outlineLevel="1" x14ac:dyDescent="0.25">
      <c r="A39" s="230">
        <v>18</v>
      </c>
      <c r="B39" s="231" t="s">
        <v>970</v>
      </c>
      <c r="C39" s="242" t="s">
        <v>971</v>
      </c>
      <c r="D39" s="232" t="s">
        <v>376</v>
      </c>
      <c r="E39" s="233">
        <v>24.012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35">
        <v>0</v>
      </c>
      <c r="O39" s="235">
        <f>ROUND(E39*N39,2)</f>
        <v>0</v>
      </c>
      <c r="P39" s="235">
        <v>0</v>
      </c>
      <c r="Q39" s="235">
        <f>ROUND(E39*P39,2)</f>
        <v>0</v>
      </c>
      <c r="R39" s="235" t="s">
        <v>442</v>
      </c>
      <c r="S39" s="235" t="s">
        <v>176</v>
      </c>
      <c r="T39" s="236" t="s">
        <v>177</v>
      </c>
      <c r="U39" s="222">
        <v>0.21149999999999999</v>
      </c>
      <c r="V39" s="222">
        <f>ROUND(E39*U39,2)</f>
        <v>5.08</v>
      </c>
      <c r="W39" s="222"/>
      <c r="X39" s="222" t="s">
        <v>235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236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62" t="s">
        <v>972</v>
      </c>
      <c r="D40" s="253"/>
      <c r="E40" s="253"/>
      <c r="F40" s="253"/>
      <c r="G40" s="253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238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44" t="s">
        <v>973</v>
      </c>
      <c r="D41" s="239"/>
      <c r="E41" s="239"/>
      <c r="F41" s="239"/>
      <c r="G41" s="239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181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5">
      <c r="A42" s="224" t="s">
        <v>171</v>
      </c>
      <c r="B42" s="225" t="s">
        <v>133</v>
      </c>
      <c r="C42" s="241" t="s">
        <v>134</v>
      </c>
      <c r="D42" s="226"/>
      <c r="E42" s="227"/>
      <c r="F42" s="228"/>
      <c r="G42" s="228">
        <f>SUMIF(AG43:AG63,"&lt;&gt;NOR",G43:G63)</f>
        <v>0</v>
      </c>
      <c r="H42" s="228"/>
      <c r="I42" s="228">
        <f>SUM(I43:I63)</f>
        <v>0</v>
      </c>
      <c r="J42" s="228"/>
      <c r="K42" s="228">
        <f>SUM(K43:K63)</f>
        <v>0</v>
      </c>
      <c r="L42" s="228"/>
      <c r="M42" s="228">
        <f>SUM(M43:M63)</f>
        <v>0</v>
      </c>
      <c r="N42" s="228"/>
      <c r="O42" s="228">
        <f>SUM(O43:O63)</f>
        <v>6.9999999999999993E-2</v>
      </c>
      <c r="P42" s="228"/>
      <c r="Q42" s="228">
        <f>SUM(Q43:Q63)</f>
        <v>0</v>
      </c>
      <c r="R42" s="228"/>
      <c r="S42" s="228"/>
      <c r="T42" s="229"/>
      <c r="U42" s="223"/>
      <c r="V42" s="223">
        <f>SUM(V43:V63)</f>
        <v>85.12</v>
      </c>
      <c r="W42" s="223"/>
      <c r="X42" s="223"/>
      <c r="AG42" t="s">
        <v>172</v>
      </c>
    </row>
    <row r="43" spans="1:60" outlineLevel="1" x14ac:dyDescent="0.25">
      <c r="A43" s="255">
        <v>19</v>
      </c>
      <c r="B43" s="256" t="s">
        <v>974</v>
      </c>
      <c r="C43" s="267" t="s">
        <v>975</v>
      </c>
      <c r="D43" s="257" t="s">
        <v>232</v>
      </c>
      <c r="E43" s="258">
        <v>5</v>
      </c>
      <c r="F43" s="259"/>
      <c r="G43" s="260">
        <f>ROUND(E43*F43,2)</f>
        <v>0</v>
      </c>
      <c r="H43" s="259"/>
      <c r="I43" s="260">
        <f>ROUND(E43*H43,2)</f>
        <v>0</v>
      </c>
      <c r="J43" s="259"/>
      <c r="K43" s="260">
        <f>ROUND(E43*J43,2)</f>
        <v>0</v>
      </c>
      <c r="L43" s="260">
        <v>21</v>
      </c>
      <c r="M43" s="260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0"/>
      <c r="S43" s="260" t="s">
        <v>176</v>
      </c>
      <c r="T43" s="261" t="s">
        <v>177</v>
      </c>
      <c r="U43" s="222">
        <v>0</v>
      </c>
      <c r="V43" s="222">
        <f>ROUND(E43*U43,2)</f>
        <v>0</v>
      </c>
      <c r="W43" s="222"/>
      <c r="X43" s="222" t="s">
        <v>235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236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55">
        <v>20</v>
      </c>
      <c r="B44" s="256" t="s">
        <v>976</v>
      </c>
      <c r="C44" s="267" t="s">
        <v>977</v>
      </c>
      <c r="D44" s="257" t="s">
        <v>232</v>
      </c>
      <c r="E44" s="258">
        <v>6</v>
      </c>
      <c r="F44" s="259"/>
      <c r="G44" s="260">
        <f>ROUND(E44*F44,2)</f>
        <v>0</v>
      </c>
      <c r="H44" s="259"/>
      <c r="I44" s="260">
        <f>ROUND(E44*H44,2)</f>
        <v>0</v>
      </c>
      <c r="J44" s="259"/>
      <c r="K44" s="260">
        <f>ROUND(E44*J44,2)</f>
        <v>0</v>
      </c>
      <c r="L44" s="260">
        <v>21</v>
      </c>
      <c r="M44" s="260">
        <f>G44*(1+L44/100)</f>
        <v>0</v>
      </c>
      <c r="N44" s="260">
        <v>0</v>
      </c>
      <c r="O44" s="260">
        <f>ROUND(E44*N44,2)</f>
        <v>0</v>
      </c>
      <c r="P44" s="260">
        <v>0</v>
      </c>
      <c r="Q44" s="260">
        <f>ROUND(E44*P44,2)</f>
        <v>0</v>
      </c>
      <c r="R44" s="260"/>
      <c r="S44" s="260" t="s">
        <v>176</v>
      </c>
      <c r="T44" s="261" t="s">
        <v>177</v>
      </c>
      <c r="U44" s="222">
        <v>0</v>
      </c>
      <c r="V44" s="222">
        <f>ROUND(E44*U44,2)</f>
        <v>0</v>
      </c>
      <c r="W44" s="222"/>
      <c r="X44" s="222" t="s">
        <v>235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236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55">
        <v>21</v>
      </c>
      <c r="B45" s="256" t="s">
        <v>978</v>
      </c>
      <c r="C45" s="267" t="s">
        <v>979</v>
      </c>
      <c r="D45" s="257" t="s">
        <v>258</v>
      </c>
      <c r="E45" s="258">
        <v>45</v>
      </c>
      <c r="F45" s="259"/>
      <c r="G45" s="260">
        <f>ROUND(E45*F45,2)</f>
        <v>0</v>
      </c>
      <c r="H45" s="259"/>
      <c r="I45" s="260">
        <f>ROUND(E45*H45,2)</f>
        <v>0</v>
      </c>
      <c r="J45" s="259"/>
      <c r="K45" s="260">
        <f>ROUND(E45*J45,2)</f>
        <v>0</v>
      </c>
      <c r="L45" s="260">
        <v>21</v>
      </c>
      <c r="M45" s="260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0"/>
      <c r="S45" s="260" t="s">
        <v>176</v>
      </c>
      <c r="T45" s="261" t="s">
        <v>177</v>
      </c>
      <c r="U45" s="222">
        <v>0.499</v>
      </c>
      <c r="V45" s="222">
        <f>ROUND(E45*U45,2)</f>
        <v>22.46</v>
      </c>
      <c r="W45" s="222"/>
      <c r="X45" s="222" t="s">
        <v>235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236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55">
        <v>22</v>
      </c>
      <c r="B46" s="256" t="s">
        <v>980</v>
      </c>
      <c r="C46" s="267" t="s">
        <v>981</v>
      </c>
      <c r="D46" s="257" t="s">
        <v>258</v>
      </c>
      <c r="E46" s="258">
        <v>40</v>
      </c>
      <c r="F46" s="259"/>
      <c r="G46" s="260">
        <f>ROUND(E46*F46,2)</f>
        <v>0</v>
      </c>
      <c r="H46" s="259"/>
      <c r="I46" s="260">
        <f>ROUND(E46*H46,2)</f>
        <v>0</v>
      </c>
      <c r="J46" s="259"/>
      <c r="K46" s="260">
        <f>ROUND(E46*J46,2)</f>
        <v>0</v>
      </c>
      <c r="L46" s="260">
        <v>21</v>
      </c>
      <c r="M46" s="260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0"/>
      <c r="S46" s="260" t="s">
        <v>176</v>
      </c>
      <c r="T46" s="261" t="s">
        <v>177</v>
      </c>
      <c r="U46" s="222">
        <v>0.59160000000000001</v>
      </c>
      <c r="V46" s="222">
        <f>ROUND(E46*U46,2)</f>
        <v>23.66</v>
      </c>
      <c r="W46" s="222"/>
      <c r="X46" s="222" t="s">
        <v>235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236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55">
        <v>23</v>
      </c>
      <c r="B47" s="256" t="s">
        <v>982</v>
      </c>
      <c r="C47" s="267" t="s">
        <v>983</v>
      </c>
      <c r="D47" s="257" t="s">
        <v>258</v>
      </c>
      <c r="E47" s="258">
        <v>45</v>
      </c>
      <c r="F47" s="259"/>
      <c r="G47" s="260">
        <f>ROUND(E47*F47,2)</f>
        <v>0</v>
      </c>
      <c r="H47" s="259"/>
      <c r="I47" s="260">
        <f>ROUND(E47*H47,2)</f>
        <v>0</v>
      </c>
      <c r="J47" s="259"/>
      <c r="K47" s="260">
        <f>ROUND(E47*J47,2)</f>
        <v>0</v>
      </c>
      <c r="L47" s="260">
        <v>21</v>
      </c>
      <c r="M47" s="260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0"/>
      <c r="S47" s="260" t="s">
        <v>176</v>
      </c>
      <c r="T47" s="261" t="s">
        <v>177</v>
      </c>
      <c r="U47" s="222">
        <v>0.16500000000000001</v>
      </c>
      <c r="V47" s="222">
        <f>ROUND(E47*U47,2)</f>
        <v>7.43</v>
      </c>
      <c r="W47" s="222"/>
      <c r="X47" s="222" t="s">
        <v>235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236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55">
        <v>24</v>
      </c>
      <c r="B48" s="256" t="s">
        <v>984</v>
      </c>
      <c r="C48" s="267" t="s">
        <v>985</v>
      </c>
      <c r="D48" s="257" t="s">
        <v>258</v>
      </c>
      <c r="E48" s="258">
        <v>40</v>
      </c>
      <c r="F48" s="259"/>
      <c r="G48" s="260">
        <f>ROUND(E48*F48,2)</f>
        <v>0</v>
      </c>
      <c r="H48" s="259"/>
      <c r="I48" s="260">
        <f>ROUND(E48*H48,2)</f>
        <v>0</v>
      </c>
      <c r="J48" s="259"/>
      <c r="K48" s="260">
        <f>ROUND(E48*J48,2)</f>
        <v>0</v>
      </c>
      <c r="L48" s="260">
        <v>21</v>
      </c>
      <c r="M48" s="260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0"/>
      <c r="S48" s="260" t="s">
        <v>176</v>
      </c>
      <c r="T48" s="261" t="s">
        <v>177</v>
      </c>
      <c r="U48" s="222">
        <v>0.17399999999999999</v>
      </c>
      <c r="V48" s="222">
        <f>ROUND(E48*U48,2)</f>
        <v>6.96</v>
      </c>
      <c r="W48" s="222"/>
      <c r="X48" s="222" t="s">
        <v>235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236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ht="20.399999999999999" outlineLevel="1" x14ac:dyDescent="0.25">
      <c r="A49" s="255">
        <v>25</v>
      </c>
      <c r="B49" s="256" t="s">
        <v>986</v>
      </c>
      <c r="C49" s="267" t="s">
        <v>987</v>
      </c>
      <c r="D49" s="257" t="s">
        <v>808</v>
      </c>
      <c r="E49" s="258">
        <v>1</v>
      </c>
      <c r="F49" s="259"/>
      <c r="G49" s="260">
        <f>ROUND(E49*F49,2)</f>
        <v>0</v>
      </c>
      <c r="H49" s="259"/>
      <c r="I49" s="260">
        <f>ROUND(E49*H49,2)</f>
        <v>0</v>
      </c>
      <c r="J49" s="259"/>
      <c r="K49" s="260">
        <f>ROUND(E49*J49,2)</f>
        <v>0</v>
      </c>
      <c r="L49" s="260">
        <v>21</v>
      </c>
      <c r="M49" s="260">
        <f>G49*(1+L49/100)</f>
        <v>0</v>
      </c>
      <c r="N49" s="260">
        <v>2.8459999999999999E-2</v>
      </c>
      <c r="O49" s="260">
        <f>ROUND(E49*N49,2)</f>
        <v>0.03</v>
      </c>
      <c r="P49" s="260">
        <v>0</v>
      </c>
      <c r="Q49" s="260">
        <f>ROUND(E49*P49,2)</f>
        <v>0</v>
      </c>
      <c r="R49" s="260"/>
      <c r="S49" s="260" t="s">
        <v>215</v>
      </c>
      <c r="T49" s="261" t="s">
        <v>177</v>
      </c>
      <c r="U49" s="222">
        <v>0.49</v>
      </c>
      <c r="V49" s="222">
        <f>ROUND(E49*U49,2)</f>
        <v>0.49</v>
      </c>
      <c r="W49" s="222"/>
      <c r="X49" s="222" t="s">
        <v>235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236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ht="20.399999999999999" outlineLevel="1" x14ac:dyDescent="0.25">
      <c r="A50" s="255">
        <v>26</v>
      </c>
      <c r="B50" s="256" t="s">
        <v>988</v>
      </c>
      <c r="C50" s="267" t="s">
        <v>989</v>
      </c>
      <c r="D50" s="257" t="s">
        <v>808</v>
      </c>
      <c r="E50" s="258">
        <v>1</v>
      </c>
      <c r="F50" s="259"/>
      <c r="G50" s="260">
        <f>ROUND(E50*F50,2)</f>
        <v>0</v>
      </c>
      <c r="H50" s="259"/>
      <c r="I50" s="260">
        <f>ROUND(E50*H50,2)</f>
        <v>0</v>
      </c>
      <c r="J50" s="259"/>
      <c r="K50" s="260">
        <f>ROUND(E50*J50,2)</f>
        <v>0</v>
      </c>
      <c r="L50" s="260">
        <v>21</v>
      </c>
      <c r="M50" s="260">
        <f>G50*(1+L50/100)</f>
        <v>0</v>
      </c>
      <c r="N50" s="260">
        <v>2.8459999999999999E-2</v>
      </c>
      <c r="O50" s="260">
        <f>ROUND(E50*N50,2)</f>
        <v>0.03</v>
      </c>
      <c r="P50" s="260">
        <v>0</v>
      </c>
      <c r="Q50" s="260">
        <f>ROUND(E50*P50,2)</f>
        <v>0</v>
      </c>
      <c r="R50" s="260"/>
      <c r="S50" s="260" t="s">
        <v>215</v>
      </c>
      <c r="T50" s="261" t="s">
        <v>177</v>
      </c>
      <c r="U50" s="222">
        <v>0.49</v>
      </c>
      <c r="V50" s="222">
        <f>ROUND(E50*U50,2)</f>
        <v>0.49</v>
      </c>
      <c r="W50" s="222"/>
      <c r="X50" s="222" t="s">
        <v>235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236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55">
        <v>27</v>
      </c>
      <c r="B51" s="256" t="s">
        <v>990</v>
      </c>
      <c r="C51" s="267" t="s">
        <v>991</v>
      </c>
      <c r="D51" s="257" t="s">
        <v>808</v>
      </c>
      <c r="E51" s="258">
        <v>1</v>
      </c>
      <c r="F51" s="259"/>
      <c r="G51" s="260">
        <f>ROUND(E51*F51,2)</f>
        <v>0</v>
      </c>
      <c r="H51" s="259"/>
      <c r="I51" s="260">
        <f>ROUND(E51*H51,2)</f>
        <v>0</v>
      </c>
      <c r="J51" s="259"/>
      <c r="K51" s="260">
        <f>ROUND(E51*J51,2)</f>
        <v>0</v>
      </c>
      <c r="L51" s="260">
        <v>21</v>
      </c>
      <c r="M51" s="260">
        <f>G51*(1+L51/100)</f>
        <v>0</v>
      </c>
      <c r="N51" s="260">
        <v>5.0000000000000002E-5</v>
      </c>
      <c r="O51" s="260">
        <f>ROUND(E51*N51,2)</f>
        <v>0</v>
      </c>
      <c r="P51" s="260">
        <v>0</v>
      </c>
      <c r="Q51" s="260">
        <f>ROUND(E51*P51,2)</f>
        <v>0</v>
      </c>
      <c r="R51" s="260"/>
      <c r="S51" s="260" t="s">
        <v>215</v>
      </c>
      <c r="T51" s="261" t="s">
        <v>177</v>
      </c>
      <c r="U51" s="222">
        <v>0.51561999999999997</v>
      </c>
      <c r="V51" s="222">
        <f>ROUND(E51*U51,2)</f>
        <v>0.52</v>
      </c>
      <c r="W51" s="222"/>
      <c r="X51" s="222" t="s">
        <v>235</v>
      </c>
      <c r="Y51" s="213"/>
      <c r="Z51" s="213"/>
      <c r="AA51" s="213"/>
      <c r="AB51" s="213"/>
      <c r="AC51" s="213"/>
      <c r="AD51" s="213"/>
      <c r="AE51" s="213"/>
      <c r="AF51" s="213"/>
      <c r="AG51" s="213" t="s">
        <v>236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55">
        <v>28</v>
      </c>
      <c r="B52" s="256" t="s">
        <v>992</v>
      </c>
      <c r="C52" s="267" t="s">
        <v>993</v>
      </c>
      <c r="D52" s="257" t="s">
        <v>808</v>
      </c>
      <c r="E52" s="258">
        <v>1</v>
      </c>
      <c r="F52" s="259"/>
      <c r="G52" s="260">
        <f>ROUND(E52*F52,2)</f>
        <v>0</v>
      </c>
      <c r="H52" s="259"/>
      <c r="I52" s="260">
        <f>ROUND(E52*H52,2)</f>
        <v>0</v>
      </c>
      <c r="J52" s="259"/>
      <c r="K52" s="260">
        <f>ROUND(E52*J52,2)</f>
        <v>0</v>
      </c>
      <c r="L52" s="260">
        <v>21</v>
      </c>
      <c r="M52" s="260">
        <f>G52*(1+L52/100)</f>
        <v>0</v>
      </c>
      <c r="N52" s="260">
        <v>5.0000000000000002E-5</v>
      </c>
      <c r="O52" s="260">
        <f>ROUND(E52*N52,2)</f>
        <v>0</v>
      </c>
      <c r="P52" s="260">
        <v>0</v>
      </c>
      <c r="Q52" s="260">
        <f>ROUND(E52*P52,2)</f>
        <v>0</v>
      </c>
      <c r="R52" s="260"/>
      <c r="S52" s="260" t="s">
        <v>215</v>
      </c>
      <c r="T52" s="261" t="s">
        <v>177</v>
      </c>
      <c r="U52" s="222">
        <v>0.51561999999999997</v>
      </c>
      <c r="V52" s="222">
        <f>ROUND(E52*U52,2)</f>
        <v>0.52</v>
      </c>
      <c r="W52" s="222"/>
      <c r="X52" s="222" t="s">
        <v>235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236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55">
        <v>29</v>
      </c>
      <c r="B53" s="256" t="s">
        <v>994</v>
      </c>
      <c r="C53" s="267" t="s">
        <v>995</v>
      </c>
      <c r="D53" s="257" t="s">
        <v>808</v>
      </c>
      <c r="E53" s="258">
        <v>24</v>
      </c>
      <c r="F53" s="259"/>
      <c r="G53" s="260">
        <f>ROUND(E53*F53,2)</f>
        <v>0</v>
      </c>
      <c r="H53" s="259"/>
      <c r="I53" s="260">
        <f>ROUND(E53*H53,2)</f>
        <v>0</v>
      </c>
      <c r="J53" s="259"/>
      <c r="K53" s="260">
        <f>ROUND(E53*J53,2)</f>
        <v>0</v>
      </c>
      <c r="L53" s="260">
        <v>21</v>
      </c>
      <c r="M53" s="260">
        <f>G53*(1+L53/100)</f>
        <v>0</v>
      </c>
      <c r="N53" s="260">
        <v>4.6000000000000001E-4</v>
      </c>
      <c r="O53" s="260">
        <f>ROUND(E53*N53,2)</f>
        <v>0.01</v>
      </c>
      <c r="P53" s="260">
        <v>0</v>
      </c>
      <c r="Q53" s="260">
        <f>ROUND(E53*P53,2)</f>
        <v>0</v>
      </c>
      <c r="R53" s="260"/>
      <c r="S53" s="260" t="s">
        <v>215</v>
      </c>
      <c r="T53" s="261" t="s">
        <v>177</v>
      </c>
      <c r="U53" s="222">
        <v>0</v>
      </c>
      <c r="V53" s="222">
        <f>ROUND(E53*U53,2)</f>
        <v>0</v>
      </c>
      <c r="W53" s="222"/>
      <c r="X53" s="222" t="s">
        <v>235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236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55">
        <v>30</v>
      </c>
      <c r="B54" s="256" t="s">
        <v>996</v>
      </c>
      <c r="C54" s="267" t="s">
        <v>997</v>
      </c>
      <c r="D54" s="257" t="s">
        <v>808</v>
      </c>
      <c r="E54" s="258">
        <v>2</v>
      </c>
      <c r="F54" s="259"/>
      <c r="G54" s="260">
        <f>ROUND(E54*F54,2)</f>
        <v>0</v>
      </c>
      <c r="H54" s="259"/>
      <c r="I54" s="260">
        <f>ROUND(E54*H54,2)</f>
        <v>0</v>
      </c>
      <c r="J54" s="259"/>
      <c r="K54" s="260">
        <f>ROUND(E54*J54,2)</f>
        <v>0</v>
      </c>
      <c r="L54" s="260">
        <v>21</v>
      </c>
      <c r="M54" s="260">
        <f>G54*(1+L54/100)</f>
        <v>0</v>
      </c>
      <c r="N54" s="260">
        <v>4.6000000000000001E-4</v>
      </c>
      <c r="O54" s="260">
        <f>ROUND(E54*N54,2)</f>
        <v>0</v>
      </c>
      <c r="P54" s="260">
        <v>0</v>
      </c>
      <c r="Q54" s="260">
        <f>ROUND(E54*P54,2)</f>
        <v>0</v>
      </c>
      <c r="R54" s="260"/>
      <c r="S54" s="260" t="s">
        <v>215</v>
      </c>
      <c r="T54" s="261" t="s">
        <v>177</v>
      </c>
      <c r="U54" s="222">
        <v>0</v>
      </c>
      <c r="V54" s="222">
        <f>ROUND(E54*U54,2)</f>
        <v>0</v>
      </c>
      <c r="W54" s="222"/>
      <c r="X54" s="222" t="s">
        <v>235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236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55">
        <v>31</v>
      </c>
      <c r="B55" s="256" t="s">
        <v>998</v>
      </c>
      <c r="C55" s="267" t="s">
        <v>999</v>
      </c>
      <c r="D55" s="257" t="s">
        <v>258</v>
      </c>
      <c r="E55" s="258">
        <v>45</v>
      </c>
      <c r="F55" s="259"/>
      <c r="G55" s="260">
        <f>ROUND(E55*F55,2)</f>
        <v>0</v>
      </c>
      <c r="H55" s="259"/>
      <c r="I55" s="260">
        <f>ROUND(E55*H55,2)</f>
        <v>0</v>
      </c>
      <c r="J55" s="259"/>
      <c r="K55" s="260">
        <f>ROUND(E55*J55,2)</f>
        <v>0</v>
      </c>
      <c r="L55" s="260">
        <v>21</v>
      </c>
      <c r="M55" s="260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0"/>
      <c r="S55" s="260" t="s">
        <v>215</v>
      </c>
      <c r="T55" s="261" t="s">
        <v>177</v>
      </c>
      <c r="U55" s="222">
        <v>0.26578000000000002</v>
      </c>
      <c r="V55" s="222">
        <f>ROUND(E55*U55,2)</f>
        <v>11.96</v>
      </c>
      <c r="W55" s="222"/>
      <c r="X55" s="222" t="s">
        <v>235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236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55">
        <v>32</v>
      </c>
      <c r="B56" s="256" t="s">
        <v>1000</v>
      </c>
      <c r="C56" s="267" t="s">
        <v>1001</v>
      </c>
      <c r="D56" s="257" t="s">
        <v>258</v>
      </c>
      <c r="E56" s="258">
        <v>40</v>
      </c>
      <c r="F56" s="259"/>
      <c r="G56" s="260">
        <f>ROUND(E56*F56,2)</f>
        <v>0</v>
      </c>
      <c r="H56" s="259"/>
      <c r="I56" s="260">
        <f>ROUND(E56*H56,2)</f>
        <v>0</v>
      </c>
      <c r="J56" s="259"/>
      <c r="K56" s="260">
        <f>ROUND(E56*J56,2)</f>
        <v>0</v>
      </c>
      <c r="L56" s="260">
        <v>21</v>
      </c>
      <c r="M56" s="260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0"/>
      <c r="S56" s="260" t="s">
        <v>215</v>
      </c>
      <c r="T56" s="261" t="s">
        <v>177</v>
      </c>
      <c r="U56" s="222">
        <v>0.26578000000000002</v>
      </c>
      <c r="V56" s="222">
        <f>ROUND(E56*U56,2)</f>
        <v>10.63</v>
      </c>
      <c r="W56" s="222"/>
      <c r="X56" s="222" t="s">
        <v>235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236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55">
        <v>33</v>
      </c>
      <c r="B57" s="256" t="s">
        <v>1002</v>
      </c>
      <c r="C57" s="267" t="s">
        <v>1003</v>
      </c>
      <c r="D57" s="257" t="s">
        <v>611</v>
      </c>
      <c r="E57" s="258">
        <v>40</v>
      </c>
      <c r="F57" s="259"/>
      <c r="G57" s="260">
        <f>ROUND(E57*F57,2)</f>
        <v>0</v>
      </c>
      <c r="H57" s="259"/>
      <c r="I57" s="260">
        <f>ROUND(E57*H57,2)</f>
        <v>0</v>
      </c>
      <c r="J57" s="259"/>
      <c r="K57" s="260">
        <f>ROUND(E57*J57,2)</f>
        <v>0</v>
      </c>
      <c r="L57" s="260">
        <v>21</v>
      </c>
      <c r="M57" s="260">
        <f>G57*(1+L57/100)</f>
        <v>0</v>
      </c>
      <c r="N57" s="260">
        <v>2.0000000000000002E-5</v>
      </c>
      <c r="O57" s="260">
        <f>ROUND(E57*N57,2)</f>
        <v>0</v>
      </c>
      <c r="P57" s="260">
        <v>0</v>
      </c>
      <c r="Q57" s="260">
        <f>ROUND(E57*P57,2)</f>
        <v>0</v>
      </c>
      <c r="R57" s="260"/>
      <c r="S57" s="260" t="s">
        <v>215</v>
      </c>
      <c r="T57" s="261" t="s">
        <v>177</v>
      </c>
      <c r="U57" s="222">
        <v>0</v>
      </c>
      <c r="V57" s="222">
        <f>ROUND(E57*U57,2)</f>
        <v>0</v>
      </c>
      <c r="W57" s="222"/>
      <c r="X57" s="222" t="s">
        <v>378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379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55">
        <v>34</v>
      </c>
      <c r="B58" s="256" t="s">
        <v>1004</v>
      </c>
      <c r="C58" s="267" t="s">
        <v>1005</v>
      </c>
      <c r="D58" s="257" t="s">
        <v>232</v>
      </c>
      <c r="E58" s="258">
        <v>4</v>
      </c>
      <c r="F58" s="259"/>
      <c r="G58" s="260">
        <f>ROUND(E58*F58,2)</f>
        <v>0</v>
      </c>
      <c r="H58" s="259"/>
      <c r="I58" s="260">
        <f>ROUND(E58*H58,2)</f>
        <v>0</v>
      </c>
      <c r="J58" s="259"/>
      <c r="K58" s="260">
        <f>ROUND(E58*J58,2)</f>
        <v>0</v>
      </c>
      <c r="L58" s="260">
        <v>21</v>
      </c>
      <c r="M58" s="260">
        <f>G58*(1+L58/100)</f>
        <v>0</v>
      </c>
      <c r="N58" s="260">
        <v>2.0000000000000002E-5</v>
      </c>
      <c r="O58" s="260">
        <f>ROUND(E58*N58,2)</f>
        <v>0</v>
      </c>
      <c r="P58" s="260">
        <v>0</v>
      </c>
      <c r="Q58" s="260">
        <f>ROUND(E58*P58,2)</f>
        <v>0</v>
      </c>
      <c r="R58" s="260"/>
      <c r="S58" s="260" t="s">
        <v>215</v>
      </c>
      <c r="T58" s="261" t="s">
        <v>177</v>
      </c>
      <c r="U58" s="222">
        <v>0</v>
      </c>
      <c r="V58" s="222">
        <f>ROUND(E58*U58,2)</f>
        <v>0</v>
      </c>
      <c r="W58" s="222"/>
      <c r="X58" s="222" t="s">
        <v>378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379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55">
        <v>35</v>
      </c>
      <c r="B59" s="256" t="s">
        <v>1006</v>
      </c>
      <c r="C59" s="267" t="s">
        <v>1007</v>
      </c>
      <c r="D59" s="257" t="s">
        <v>232</v>
      </c>
      <c r="E59" s="258">
        <v>4</v>
      </c>
      <c r="F59" s="259"/>
      <c r="G59" s="260">
        <f>ROUND(E59*F59,2)</f>
        <v>0</v>
      </c>
      <c r="H59" s="259"/>
      <c r="I59" s="260">
        <f>ROUND(E59*H59,2)</f>
        <v>0</v>
      </c>
      <c r="J59" s="259"/>
      <c r="K59" s="260">
        <f>ROUND(E59*J59,2)</f>
        <v>0</v>
      </c>
      <c r="L59" s="260">
        <v>21</v>
      </c>
      <c r="M59" s="260">
        <f>G59*(1+L59/100)</f>
        <v>0</v>
      </c>
      <c r="N59" s="260">
        <v>2.0000000000000002E-5</v>
      </c>
      <c r="O59" s="260">
        <f>ROUND(E59*N59,2)</f>
        <v>0</v>
      </c>
      <c r="P59" s="260">
        <v>0</v>
      </c>
      <c r="Q59" s="260">
        <f>ROUND(E59*P59,2)</f>
        <v>0</v>
      </c>
      <c r="R59" s="260"/>
      <c r="S59" s="260" t="s">
        <v>215</v>
      </c>
      <c r="T59" s="261" t="s">
        <v>177</v>
      </c>
      <c r="U59" s="222">
        <v>0</v>
      </c>
      <c r="V59" s="222">
        <f>ROUND(E59*U59,2)</f>
        <v>0</v>
      </c>
      <c r="W59" s="222"/>
      <c r="X59" s="222" t="s">
        <v>378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379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55">
        <v>36</v>
      </c>
      <c r="B60" s="256" t="s">
        <v>1008</v>
      </c>
      <c r="C60" s="267" t="s">
        <v>1009</v>
      </c>
      <c r="D60" s="257" t="s">
        <v>232</v>
      </c>
      <c r="E60" s="258">
        <v>1</v>
      </c>
      <c r="F60" s="259"/>
      <c r="G60" s="260">
        <f>ROUND(E60*F60,2)</f>
        <v>0</v>
      </c>
      <c r="H60" s="259"/>
      <c r="I60" s="260">
        <f>ROUND(E60*H60,2)</f>
        <v>0</v>
      </c>
      <c r="J60" s="259"/>
      <c r="K60" s="260">
        <f>ROUND(E60*J60,2)</f>
        <v>0</v>
      </c>
      <c r="L60" s="260">
        <v>21</v>
      </c>
      <c r="M60" s="260">
        <f>G60*(1+L60/100)</f>
        <v>0</v>
      </c>
      <c r="N60" s="260">
        <v>2.0000000000000002E-5</v>
      </c>
      <c r="O60" s="260">
        <f>ROUND(E60*N60,2)</f>
        <v>0</v>
      </c>
      <c r="P60" s="260">
        <v>0</v>
      </c>
      <c r="Q60" s="260">
        <f>ROUND(E60*P60,2)</f>
        <v>0</v>
      </c>
      <c r="R60" s="260"/>
      <c r="S60" s="260" t="s">
        <v>215</v>
      </c>
      <c r="T60" s="261" t="s">
        <v>177</v>
      </c>
      <c r="U60" s="222">
        <v>0</v>
      </c>
      <c r="V60" s="222">
        <f>ROUND(E60*U60,2)</f>
        <v>0</v>
      </c>
      <c r="W60" s="222"/>
      <c r="X60" s="222" t="s">
        <v>378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379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55">
        <v>37</v>
      </c>
      <c r="B61" s="256" t="s">
        <v>1010</v>
      </c>
      <c r="C61" s="267" t="s">
        <v>1011</v>
      </c>
      <c r="D61" s="257" t="s">
        <v>232</v>
      </c>
      <c r="E61" s="258">
        <v>15</v>
      </c>
      <c r="F61" s="259"/>
      <c r="G61" s="260">
        <f>ROUND(E61*F61,2)</f>
        <v>0</v>
      </c>
      <c r="H61" s="259"/>
      <c r="I61" s="260">
        <f>ROUND(E61*H61,2)</f>
        <v>0</v>
      </c>
      <c r="J61" s="259"/>
      <c r="K61" s="260">
        <f>ROUND(E61*J61,2)</f>
        <v>0</v>
      </c>
      <c r="L61" s="260">
        <v>21</v>
      </c>
      <c r="M61" s="260">
        <f>G61*(1+L61/100)</f>
        <v>0</v>
      </c>
      <c r="N61" s="260">
        <v>2.0000000000000002E-5</v>
      </c>
      <c r="O61" s="260">
        <f>ROUND(E61*N61,2)</f>
        <v>0</v>
      </c>
      <c r="P61" s="260">
        <v>0</v>
      </c>
      <c r="Q61" s="260">
        <f>ROUND(E61*P61,2)</f>
        <v>0</v>
      </c>
      <c r="R61" s="260"/>
      <c r="S61" s="260" t="s">
        <v>215</v>
      </c>
      <c r="T61" s="261" t="s">
        <v>177</v>
      </c>
      <c r="U61" s="222">
        <v>0</v>
      </c>
      <c r="V61" s="222">
        <f>ROUND(E61*U61,2)</f>
        <v>0</v>
      </c>
      <c r="W61" s="222"/>
      <c r="X61" s="222" t="s">
        <v>378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379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55">
        <v>38</v>
      </c>
      <c r="B62" s="256" t="s">
        <v>1012</v>
      </c>
      <c r="C62" s="267" t="s">
        <v>1013</v>
      </c>
      <c r="D62" s="257" t="s">
        <v>232</v>
      </c>
      <c r="E62" s="258">
        <v>1</v>
      </c>
      <c r="F62" s="259"/>
      <c r="G62" s="260">
        <f>ROUND(E62*F62,2)</f>
        <v>0</v>
      </c>
      <c r="H62" s="259"/>
      <c r="I62" s="260">
        <f>ROUND(E62*H62,2)</f>
        <v>0</v>
      </c>
      <c r="J62" s="259"/>
      <c r="K62" s="260">
        <f>ROUND(E62*J62,2)</f>
        <v>0</v>
      </c>
      <c r="L62" s="260">
        <v>21</v>
      </c>
      <c r="M62" s="260">
        <f>G62*(1+L62/100)</f>
        <v>0</v>
      </c>
      <c r="N62" s="260">
        <v>2.0000000000000002E-5</v>
      </c>
      <c r="O62" s="260">
        <f>ROUND(E62*N62,2)</f>
        <v>0</v>
      </c>
      <c r="P62" s="260">
        <v>0</v>
      </c>
      <c r="Q62" s="260">
        <f>ROUND(E62*P62,2)</f>
        <v>0</v>
      </c>
      <c r="R62" s="260"/>
      <c r="S62" s="260" t="s">
        <v>215</v>
      </c>
      <c r="T62" s="261" t="s">
        <v>177</v>
      </c>
      <c r="U62" s="222">
        <v>0</v>
      </c>
      <c r="V62" s="222">
        <f>ROUND(E62*U62,2)</f>
        <v>0</v>
      </c>
      <c r="W62" s="222"/>
      <c r="X62" s="222" t="s">
        <v>378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379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55">
        <v>39</v>
      </c>
      <c r="B63" s="256" t="s">
        <v>1014</v>
      </c>
      <c r="C63" s="267" t="s">
        <v>1015</v>
      </c>
      <c r="D63" s="257" t="s">
        <v>232</v>
      </c>
      <c r="E63" s="258">
        <v>1</v>
      </c>
      <c r="F63" s="259"/>
      <c r="G63" s="260">
        <f>ROUND(E63*F63,2)</f>
        <v>0</v>
      </c>
      <c r="H63" s="259"/>
      <c r="I63" s="260">
        <f>ROUND(E63*H63,2)</f>
        <v>0</v>
      </c>
      <c r="J63" s="259"/>
      <c r="K63" s="260">
        <f>ROUND(E63*J63,2)</f>
        <v>0</v>
      </c>
      <c r="L63" s="260">
        <v>21</v>
      </c>
      <c r="M63" s="260">
        <f>G63*(1+L63/100)</f>
        <v>0</v>
      </c>
      <c r="N63" s="260">
        <v>2.0000000000000002E-5</v>
      </c>
      <c r="O63" s="260">
        <f>ROUND(E63*N63,2)</f>
        <v>0</v>
      </c>
      <c r="P63" s="260">
        <v>0</v>
      </c>
      <c r="Q63" s="260">
        <f>ROUND(E63*P63,2)</f>
        <v>0</v>
      </c>
      <c r="R63" s="260"/>
      <c r="S63" s="260" t="s">
        <v>215</v>
      </c>
      <c r="T63" s="261" t="s">
        <v>177</v>
      </c>
      <c r="U63" s="222">
        <v>0</v>
      </c>
      <c r="V63" s="222">
        <f>ROUND(E63*U63,2)</f>
        <v>0</v>
      </c>
      <c r="W63" s="222"/>
      <c r="X63" s="222" t="s">
        <v>378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379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x14ac:dyDescent="0.25">
      <c r="A64" s="224" t="s">
        <v>171</v>
      </c>
      <c r="B64" s="225" t="s">
        <v>137</v>
      </c>
      <c r="C64" s="241" t="s">
        <v>138</v>
      </c>
      <c r="D64" s="226"/>
      <c r="E64" s="227"/>
      <c r="F64" s="228"/>
      <c r="G64" s="228">
        <f>SUMIF(AG65:AG69,"&lt;&gt;NOR",G65:G69)</f>
        <v>0</v>
      </c>
      <c r="H64" s="228"/>
      <c r="I64" s="228">
        <f>SUM(I65:I69)</f>
        <v>0</v>
      </c>
      <c r="J64" s="228"/>
      <c r="K64" s="228">
        <f>SUM(K65:K69)</f>
        <v>0</v>
      </c>
      <c r="L64" s="228"/>
      <c r="M64" s="228">
        <f>SUM(M65:M69)</f>
        <v>0</v>
      </c>
      <c r="N64" s="228"/>
      <c r="O64" s="228">
        <f>SUM(O65:O69)</f>
        <v>0</v>
      </c>
      <c r="P64" s="228"/>
      <c r="Q64" s="228">
        <f>SUM(Q65:Q69)</f>
        <v>0</v>
      </c>
      <c r="R64" s="228"/>
      <c r="S64" s="228"/>
      <c r="T64" s="229"/>
      <c r="U64" s="223"/>
      <c r="V64" s="223">
        <f>SUM(V65:V69)</f>
        <v>1.89</v>
      </c>
      <c r="W64" s="223"/>
      <c r="X64" s="223"/>
      <c r="AG64" t="s">
        <v>172</v>
      </c>
    </row>
    <row r="65" spans="1:60" ht="20.399999999999999" outlineLevel="1" x14ac:dyDescent="0.25">
      <c r="A65" s="230">
        <v>40</v>
      </c>
      <c r="B65" s="231" t="s">
        <v>1016</v>
      </c>
      <c r="C65" s="242" t="s">
        <v>1017</v>
      </c>
      <c r="D65" s="232" t="s">
        <v>376</v>
      </c>
      <c r="E65" s="233">
        <v>12.2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35">
        <v>0</v>
      </c>
      <c r="O65" s="235">
        <f>ROUND(E65*N65,2)</f>
        <v>0</v>
      </c>
      <c r="P65" s="235">
        <v>0</v>
      </c>
      <c r="Q65" s="235">
        <f>ROUND(E65*P65,2)</f>
        <v>0</v>
      </c>
      <c r="R65" s="235" t="s">
        <v>1018</v>
      </c>
      <c r="S65" s="235" t="s">
        <v>176</v>
      </c>
      <c r="T65" s="236" t="s">
        <v>177</v>
      </c>
      <c r="U65" s="222">
        <v>0.155</v>
      </c>
      <c r="V65" s="222">
        <f>ROUND(E65*U65,2)</f>
        <v>1.89</v>
      </c>
      <c r="W65" s="222"/>
      <c r="X65" s="222" t="s">
        <v>235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236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1" outlineLevel="1" x14ac:dyDescent="0.25">
      <c r="A66" s="220"/>
      <c r="B66" s="221"/>
      <c r="C66" s="262" t="s">
        <v>1019</v>
      </c>
      <c r="D66" s="253"/>
      <c r="E66" s="253"/>
      <c r="F66" s="253"/>
      <c r="G66" s="253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3"/>
      <c r="Z66" s="213"/>
      <c r="AA66" s="213"/>
      <c r="AB66" s="213"/>
      <c r="AC66" s="213"/>
      <c r="AD66" s="213"/>
      <c r="AE66" s="213"/>
      <c r="AF66" s="213"/>
      <c r="AG66" s="213" t="s">
        <v>238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37" t="str">
        <f>C66</f>
        <v>vybouraných hmot se složením a hrubým urovnáním nebo přeložením na jiný dopravní prostředek, nebo nakládání na dopravní prostředek pro vodorovnou dopravu,</v>
      </c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55">
        <v>41</v>
      </c>
      <c r="B67" s="256" t="s">
        <v>1020</v>
      </c>
      <c r="C67" s="267" t="s">
        <v>1021</v>
      </c>
      <c r="D67" s="257" t="s">
        <v>376</v>
      </c>
      <c r="E67" s="258">
        <v>12.2</v>
      </c>
      <c r="F67" s="259"/>
      <c r="G67" s="260">
        <f>ROUND(E67*F67,2)</f>
        <v>0</v>
      </c>
      <c r="H67" s="259"/>
      <c r="I67" s="260">
        <f>ROUND(E67*H67,2)</f>
        <v>0</v>
      </c>
      <c r="J67" s="259"/>
      <c r="K67" s="260">
        <f>ROUND(E67*J67,2)</f>
        <v>0</v>
      </c>
      <c r="L67" s="260">
        <v>21</v>
      </c>
      <c r="M67" s="260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0"/>
      <c r="S67" s="260" t="s">
        <v>215</v>
      </c>
      <c r="T67" s="261" t="s">
        <v>177</v>
      </c>
      <c r="U67" s="222">
        <v>0</v>
      </c>
      <c r="V67" s="222">
        <f>ROUND(E67*U67,2)</f>
        <v>0</v>
      </c>
      <c r="W67" s="222"/>
      <c r="X67" s="222" t="s">
        <v>235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236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55">
        <v>42</v>
      </c>
      <c r="B68" s="256" t="s">
        <v>1022</v>
      </c>
      <c r="C68" s="267" t="s">
        <v>1023</v>
      </c>
      <c r="D68" s="257" t="s">
        <v>376</v>
      </c>
      <c r="E68" s="258">
        <v>4.8</v>
      </c>
      <c r="F68" s="259"/>
      <c r="G68" s="260">
        <f>ROUND(E68*F68,2)</f>
        <v>0</v>
      </c>
      <c r="H68" s="259"/>
      <c r="I68" s="260">
        <f>ROUND(E68*H68,2)</f>
        <v>0</v>
      </c>
      <c r="J68" s="259"/>
      <c r="K68" s="260">
        <f>ROUND(E68*J68,2)</f>
        <v>0</v>
      </c>
      <c r="L68" s="260">
        <v>21</v>
      </c>
      <c r="M68" s="260">
        <f>G68*(1+L68/100)</f>
        <v>0</v>
      </c>
      <c r="N68" s="260">
        <v>0</v>
      </c>
      <c r="O68" s="260">
        <f>ROUND(E68*N68,2)</f>
        <v>0</v>
      </c>
      <c r="P68" s="260">
        <v>0</v>
      </c>
      <c r="Q68" s="260">
        <f>ROUND(E68*P68,2)</f>
        <v>0</v>
      </c>
      <c r="R68" s="260"/>
      <c r="S68" s="260" t="s">
        <v>215</v>
      </c>
      <c r="T68" s="261" t="s">
        <v>177</v>
      </c>
      <c r="U68" s="222">
        <v>0</v>
      </c>
      <c r="V68" s="222">
        <f>ROUND(E68*U68,2)</f>
        <v>0</v>
      </c>
      <c r="W68" s="222"/>
      <c r="X68" s="222" t="s">
        <v>235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236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55">
        <v>43</v>
      </c>
      <c r="B69" s="256" t="s">
        <v>1024</v>
      </c>
      <c r="C69" s="267" t="s">
        <v>1025</v>
      </c>
      <c r="D69" s="257" t="s">
        <v>376</v>
      </c>
      <c r="E69" s="258">
        <v>7.4</v>
      </c>
      <c r="F69" s="259"/>
      <c r="G69" s="260">
        <f>ROUND(E69*F69,2)</f>
        <v>0</v>
      </c>
      <c r="H69" s="259"/>
      <c r="I69" s="260">
        <f>ROUND(E69*H69,2)</f>
        <v>0</v>
      </c>
      <c r="J69" s="259"/>
      <c r="K69" s="260">
        <f>ROUND(E69*J69,2)</f>
        <v>0</v>
      </c>
      <c r="L69" s="260">
        <v>21</v>
      </c>
      <c r="M69" s="260">
        <f>G69*(1+L69/100)</f>
        <v>0</v>
      </c>
      <c r="N69" s="260">
        <v>0</v>
      </c>
      <c r="O69" s="260">
        <f>ROUND(E69*N69,2)</f>
        <v>0</v>
      </c>
      <c r="P69" s="260">
        <v>0</v>
      </c>
      <c r="Q69" s="260">
        <f>ROUND(E69*P69,2)</f>
        <v>0</v>
      </c>
      <c r="R69" s="260"/>
      <c r="S69" s="260" t="s">
        <v>215</v>
      </c>
      <c r="T69" s="261" t="s">
        <v>177</v>
      </c>
      <c r="U69" s="222">
        <v>0</v>
      </c>
      <c r="V69" s="222">
        <f>ROUND(E69*U69,2)</f>
        <v>0</v>
      </c>
      <c r="W69" s="222"/>
      <c r="X69" s="222" t="s">
        <v>235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236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x14ac:dyDescent="0.25">
      <c r="A70" s="224" t="s">
        <v>171</v>
      </c>
      <c r="B70" s="225" t="s">
        <v>142</v>
      </c>
      <c r="C70" s="241" t="s">
        <v>28</v>
      </c>
      <c r="D70" s="226"/>
      <c r="E70" s="227"/>
      <c r="F70" s="228"/>
      <c r="G70" s="228">
        <f>SUMIF(AG71:AG81,"&lt;&gt;NOR",G71:G81)</f>
        <v>0</v>
      </c>
      <c r="H70" s="228"/>
      <c r="I70" s="228">
        <f>SUM(I71:I81)</f>
        <v>0</v>
      </c>
      <c r="J70" s="228"/>
      <c r="K70" s="228">
        <f>SUM(K71:K81)</f>
        <v>0</v>
      </c>
      <c r="L70" s="228"/>
      <c r="M70" s="228">
        <f>SUM(M71:M81)</f>
        <v>0</v>
      </c>
      <c r="N70" s="228"/>
      <c r="O70" s="228">
        <f>SUM(O71:O81)</f>
        <v>0</v>
      </c>
      <c r="P70" s="228"/>
      <c r="Q70" s="228">
        <f>SUM(Q71:Q81)</f>
        <v>0</v>
      </c>
      <c r="R70" s="228"/>
      <c r="S70" s="228"/>
      <c r="T70" s="229"/>
      <c r="U70" s="223"/>
      <c r="V70" s="223">
        <f>SUM(V71:V81)</f>
        <v>0</v>
      </c>
      <c r="W70" s="223"/>
      <c r="X70" s="223"/>
      <c r="AG70" t="s">
        <v>172</v>
      </c>
    </row>
    <row r="71" spans="1:60" outlineLevel="1" x14ac:dyDescent="0.25">
      <c r="A71" s="230">
        <v>44</v>
      </c>
      <c r="B71" s="231" t="s">
        <v>200</v>
      </c>
      <c r="C71" s="242" t="s">
        <v>201</v>
      </c>
      <c r="D71" s="232" t="s">
        <v>175</v>
      </c>
      <c r="E71" s="233">
        <v>1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21</v>
      </c>
      <c r="M71" s="235">
        <f>G71*(1+L71/100)</f>
        <v>0</v>
      </c>
      <c r="N71" s="235">
        <v>0</v>
      </c>
      <c r="O71" s="235">
        <f>ROUND(E71*N71,2)</f>
        <v>0</v>
      </c>
      <c r="P71" s="235">
        <v>0</v>
      </c>
      <c r="Q71" s="235">
        <f>ROUND(E71*P71,2)</f>
        <v>0</v>
      </c>
      <c r="R71" s="235"/>
      <c r="S71" s="235" t="s">
        <v>176</v>
      </c>
      <c r="T71" s="236" t="s">
        <v>177</v>
      </c>
      <c r="U71" s="222">
        <v>0</v>
      </c>
      <c r="V71" s="222">
        <f>ROUND(E71*U71,2)</f>
        <v>0</v>
      </c>
      <c r="W71" s="222"/>
      <c r="X71" s="222" t="s">
        <v>178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179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43" t="s">
        <v>1026</v>
      </c>
      <c r="D72" s="238"/>
      <c r="E72" s="238"/>
      <c r="F72" s="238"/>
      <c r="G72" s="238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181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37" t="str">
        <f>C72</f>
        <v>Náklady na vyhotovení dokumentace skutečného provedení stavby a její předání objednateli v požadované formě a požadovaném počtu.</v>
      </c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55">
        <v>45</v>
      </c>
      <c r="B73" s="256" t="s">
        <v>1027</v>
      </c>
      <c r="C73" s="267" t="s">
        <v>1028</v>
      </c>
      <c r="D73" s="257" t="s">
        <v>175</v>
      </c>
      <c r="E73" s="258">
        <v>1</v>
      </c>
      <c r="F73" s="259"/>
      <c r="G73" s="260">
        <f>ROUND(E73*F73,2)</f>
        <v>0</v>
      </c>
      <c r="H73" s="259"/>
      <c r="I73" s="260">
        <f>ROUND(E73*H73,2)</f>
        <v>0</v>
      </c>
      <c r="J73" s="259"/>
      <c r="K73" s="260">
        <f>ROUND(E73*J73,2)</f>
        <v>0</v>
      </c>
      <c r="L73" s="260">
        <v>21</v>
      </c>
      <c r="M73" s="260">
        <f>G73*(1+L73/100)</f>
        <v>0</v>
      </c>
      <c r="N73" s="260">
        <v>0</v>
      </c>
      <c r="O73" s="260">
        <f>ROUND(E73*N73,2)</f>
        <v>0</v>
      </c>
      <c r="P73" s="260">
        <v>0</v>
      </c>
      <c r="Q73" s="260">
        <f>ROUND(E73*P73,2)</f>
        <v>0</v>
      </c>
      <c r="R73" s="260"/>
      <c r="S73" s="260" t="s">
        <v>215</v>
      </c>
      <c r="T73" s="261" t="s">
        <v>177</v>
      </c>
      <c r="U73" s="222">
        <v>0</v>
      </c>
      <c r="V73" s="222">
        <f>ROUND(E73*U73,2)</f>
        <v>0</v>
      </c>
      <c r="W73" s="222"/>
      <c r="X73" s="222" t="s">
        <v>178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179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30">
        <v>46</v>
      </c>
      <c r="B74" s="231" t="s">
        <v>1029</v>
      </c>
      <c r="C74" s="242" t="s">
        <v>1030</v>
      </c>
      <c r="D74" s="232" t="s">
        <v>175</v>
      </c>
      <c r="E74" s="233">
        <v>1</v>
      </c>
      <c r="F74" s="234"/>
      <c r="G74" s="235">
        <f>ROUND(E74*F74,2)</f>
        <v>0</v>
      </c>
      <c r="H74" s="234"/>
      <c r="I74" s="235">
        <f>ROUND(E74*H74,2)</f>
        <v>0</v>
      </c>
      <c r="J74" s="234"/>
      <c r="K74" s="235">
        <f>ROUND(E74*J74,2)</f>
        <v>0</v>
      </c>
      <c r="L74" s="235">
        <v>21</v>
      </c>
      <c r="M74" s="235">
        <f>G74*(1+L74/100)</f>
        <v>0</v>
      </c>
      <c r="N74" s="235">
        <v>0</v>
      </c>
      <c r="O74" s="235">
        <f>ROUND(E74*N74,2)</f>
        <v>0</v>
      </c>
      <c r="P74" s="235">
        <v>0</v>
      </c>
      <c r="Q74" s="235">
        <f>ROUND(E74*P74,2)</f>
        <v>0</v>
      </c>
      <c r="R74" s="235"/>
      <c r="S74" s="235" t="s">
        <v>215</v>
      </c>
      <c r="T74" s="236" t="s">
        <v>177</v>
      </c>
      <c r="U74" s="222">
        <v>0</v>
      </c>
      <c r="V74" s="222">
        <f>ROUND(E74*U74,2)</f>
        <v>0</v>
      </c>
      <c r="W74" s="222"/>
      <c r="X74" s="222" t="s">
        <v>178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179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43" t="s">
        <v>1031</v>
      </c>
      <c r="D75" s="238"/>
      <c r="E75" s="238"/>
      <c r="F75" s="238"/>
      <c r="G75" s="238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181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37" t="str">
        <f>C75</f>
        <v>Náklady na provedení skutečného zaměření stavby v rozsahu nezbytném pro zápis změny do katastru nemovitostí.</v>
      </c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30">
        <v>47</v>
      </c>
      <c r="B76" s="231" t="s">
        <v>1032</v>
      </c>
      <c r="C76" s="242" t="s">
        <v>1033</v>
      </c>
      <c r="D76" s="232" t="s">
        <v>175</v>
      </c>
      <c r="E76" s="233">
        <v>2</v>
      </c>
      <c r="F76" s="234"/>
      <c r="G76" s="235">
        <f>ROUND(E76*F76,2)</f>
        <v>0</v>
      </c>
      <c r="H76" s="234"/>
      <c r="I76" s="235">
        <f>ROUND(E76*H76,2)</f>
        <v>0</v>
      </c>
      <c r="J76" s="234"/>
      <c r="K76" s="235">
        <f>ROUND(E76*J76,2)</f>
        <v>0</v>
      </c>
      <c r="L76" s="235">
        <v>21</v>
      </c>
      <c r="M76" s="235">
        <f>G76*(1+L76/100)</f>
        <v>0</v>
      </c>
      <c r="N76" s="235">
        <v>0</v>
      </c>
      <c r="O76" s="235">
        <f>ROUND(E76*N76,2)</f>
        <v>0</v>
      </c>
      <c r="P76" s="235">
        <v>0</v>
      </c>
      <c r="Q76" s="235">
        <f>ROUND(E76*P76,2)</f>
        <v>0</v>
      </c>
      <c r="R76" s="235"/>
      <c r="S76" s="235" t="s">
        <v>215</v>
      </c>
      <c r="T76" s="236" t="s">
        <v>177</v>
      </c>
      <c r="U76" s="222">
        <v>0</v>
      </c>
      <c r="V76" s="222">
        <f>ROUND(E76*U76,2)</f>
        <v>0</v>
      </c>
      <c r="W76" s="222"/>
      <c r="X76" s="222" t="s">
        <v>178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179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ht="21" outlineLevel="1" x14ac:dyDescent="0.25">
      <c r="A77" s="220"/>
      <c r="B77" s="221"/>
      <c r="C77" s="243" t="s">
        <v>1034</v>
      </c>
      <c r="D77" s="238"/>
      <c r="E77" s="238"/>
      <c r="F77" s="238"/>
      <c r="G77" s="238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181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37" t="str">
        <f>C77</f>
        <v>Náklady zhotovitele, které vznikají v souvislosti se zajištěním požadavků objednatele na obvyklá zajištění závazku splnit dílo nebo některou ze smluvních povinností.</v>
      </c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30">
        <v>48</v>
      </c>
      <c r="B78" s="231" t="s">
        <v>1035</v>
      </c>
      <c r="C78" s="242" t="s">
        <v>1036</v>
      </c>
      <c r="D78" s="232" t="s">
        <v>175</v>
      </c>
      <c r="E78" s="233">
        <v>1</v>
      </c>
      <c r="F78" s="234"/>
      <c r="G78" s="235">
        <f>ROUND(E78*F78,2)</f>
        <v>0</v>
      </c>
      <c r="H78" s="234"/>
      <c r="I78" s="235">
        <f>ROUND(E78*H78,2)</f>
        <v>0</v>
      </c>
      <c r="J78" s="234"/>
      <c r="K78" s="235">
        <f>ROUND(E78*J78,2)</f>
        <v>0</v>
      </c>
      <c r="L78" s="235">
        <v>21</v>
      </c>
      <c r="M78" s="235">
        <f>G78*(1+L78/100)</f>
        <v>0</v>
      </c>
      <c r="N78" s="235">
        <v>0</v>
      </c>
      <c r="O78" s="235">
        <f>ROUND(E78*N78,2)</f>
        <v>0</v>
      </c>
      <c r="P78" s="235">
        <v>0</v>
      </c>
      <c r="Q78" s="235">
        <f>ROUND(E78*P78,2)</f>
        <v>0</v>
      </c>
      <c r="R78" s="235"/>
      <c r="S78" s="235" t="s">
        <v>215</v>
      </c>
      <c r="T78" s="236" t="s">
        <v>177</v>
      </c>
      <c r="U78" s="222">
        <v>0</v>
      </c>
      <c r="V78" s="222">
        <f>ROUND(E78*U78,2)</f>
        <v>0</v>
      </c>
      <c r="W78" s="222"/>
      <c r="X78" s="222" t="s">
        <v>178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179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ht="21" outlineLevel="1" x14ac:dyDescent="0.25">
      <c r="A79" s="220"/>
      <c r="B79" s="221"/>
      <c r="C79" s="243" t="s">
        <v>1037</v>
      </c>
      <c r="D79" s="238"/>
      <c r="E79" s="238"/>
      <c r="F79" s="238"/>
      <c r="G79" s="238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181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37" t="str">
        <f>C79</f>
        <v>Náklady zhotovitele, související s prováděním zkoušek a revizí předepsaných technickými normami nebo objednatelem a které jsou pro provedení díla nezbytné.</v>
      </c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30">
        <v>49</v>
      </c>
      <c r="B80" s="231" t="s">
        <v>1038</v>
      </c>
      <c r="C80" s="242" t="s">
        <v>1039</v>
      </c>
      <c r="D80" s="232" t="s">
        <v>175</v>
      </c>
      <c r="E80" s="233">
        <v>1</v>
      </c>
      <c r="F80" s="234"/>
      <c r="G80" s="235">
        <f>ROUND(E80*F80,2)</f>
        <v>0</v>
      </c>
      <c r="H80" s="234"/>
      <c r="I80" s="235">
        <f>ROUND(E80*H80,2)</f>
        <v>0</v>
      </c>
      <c r="J80" s="234"/>
      <c r="K80" s="235">
        <f>ROUND(E80*J80,2)</f>
        <v>0</v>
      </c>
      <c r="L80" s="235">
        <v>21</v>
      </c>
      <c r="M80" s="235">
        <f>G80*(1+L80/100)</f>
        <v>0</v>
      </c>
      <c r="N80" s="235">
        <v>0</v>
      </c>
      <c r="O80" s="235">
        <f>ROUND(E80*N80,2)</f>
        <v>0</v>
      </c>
      <c r="P80" s="235">
        <v>0</v>
      </c>
      <c r="Q80" s="235">
        <f>ROUND(E80*P80,2)</f>
        <v>0</v>
      </c>
      <c r="R80" s="235"/>
      <c r="S80" s="235" t="s">
        <v>215</v>
      </c>
      <c r="T80" s="236" t="s">
        <v>177</v>
      </c>
      <c r="U80" s="222">
        <v>0</v>
      </c>
      <c r="V80" s="222">
        <f>ROUND(E80*U80,2)</f>
        <v>0</v>
      </c>
      <c r="W80" s="222"/>
      <c r="X80" s="222" t="s">
        <v>178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179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ht="21" outlineLevel="1" x14ac:dyDescent="0.25">
      <c r="A81" s="220"/>
      <c r="B81" s="221"/>
      <c r="C81" s="243" t="s">
        <v>1037</v>
      </c>
      <c r="D81" s="238"/>
      <c r="E81" s="238"/>
      <c r="F81" s="238"/>
      <c r="G81" s="238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181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37" t="str">
        <f>C81</f>
        <v>Náklady zhotovitele, související s prováděním zkoušek a revizí předepsaných technickými normami nebo objednatelem a které jsou pro provedení díla nezbytné.</v>
      </c>
      <c r="BB81" s="213"/>
      <c r="BC81" s="213"/>
      <c r="BD81" s="213"/>
      <c r="BE81" s="213"/>
      <c r="BF81" s="213"/>
      <c r="BG81" s="213"/>
      <c r="BH81" s="213"/>
    </row>
    <row r="82" spans="1:60" x14ac:dyDescent="0.25">
      <c r="A82" s="3"/>
      <c r="B82" s="4"/>
      <c r="C82" s="245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158</v>
      </c>
    </row>
    <row r="83" spans="1:60" x14ac:dyDescent="0.25">
      <c r="A83" s="216"/>
      <c r="B83" s="217" t="s">
        <v>29</v>
      </c>
      <c r="C83" s="246"/>
      <c r="D83" s="218"/>
      <c r="E83" s="219"/>
      <c r="F83" s="219"/>
      <c r="G83" s="240">
        <f>G8+G29+G32+G35+G38+G42+G64+G70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225</v>
      </c>
    </row>
    <row r="84" spans="1:60" x14ac:dyDescent="0.25">
      <c r="A84" s="248" t="s">
        <v>631</v>
      </c>
      <c r="B84" s="248"/>
      <c r="C84" s="245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60" x14ac:dyDescent="0.25">
      <c r="A85" s="3"/>
      <c r="B85" s="4" t="s">
        <v>1040</v>
      </c>
      <c r="C85" s="245" t="s">
        <v>1041</v>
      </c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G85" t="s">
        <v>634</v>
      </c>
    </row>
    <row r="86" spans="1:60" x14ac:dyDescent="0.25">
      <c r="A86" s="3"/>
      <c r="B86" s="4" t="s">
        <v>900</v>
      </c>
      <c r="C86" s="245" t="s">
        <v>1042</v>
      </c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G86" t="s">
        <v>637</v>
      </c>
    </row>
    <row r="87" spans="1:60" x14ac:dyDescent="0.25">
      <c r="A87" s="3"/>
      <c r="B87" s="4"/>
      <c r="C87" s="245" t="s">
        <v>690</v>
      </c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G87" t="s">
        <v>639</v>
      </c>
    </row>
    <row r="88" spans="1:60" x14ac:dyDescent="0.25">
      <c r="A88" s="3"/>
      <c r="B88" s="4"/>
      <c r="C88" s="245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5">
      <c r="C89" s="247"/>
      <c r="D89" s="10"/>
      <c r="AG89" t="s">
        <v>228</v>
      </c>
    </row>
    <row r="90" spans="1:60" x14ac:dyDescent="0.25">
      <c r="D90" s="10"/>
    </row>
    <row r="91" spans="1:60" x14ac:dyDescent="0.25">
      <c r="D91" s="10"/>
    </row>
    <row r="92" spans="1:60" x14ac:dyDescent="0.25">
      <c r="D92" s="10"/>
    </row>
    <row r="93" spans="1:60" x14ac:dyDescent="0.25">
      <c r="D93" s="10"/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sb8VfWK8Yd28Hv+96NjgwIiMKzPj4L8ccRMudc4qMTpzaw2rdGKee7zb8erZZzJ3ZwMZfuopEt/2TqVgpWtOxg==" saltValue="gEhW2NQH5EbnGY//xQqP7w==" spinCount="100000" sheet="1"/>
  <mergeCells count="22">
    <mergeCell ref="C66:G66"/>
    <mergeCell ref="C72:G72"/>
    <mergeCell ref="C75:G75"/>
    <mergeCell ref="C77:G77"/>
    <mergeCell ref="C79:G79"/>
    <mergeCell ref="C81:G81"/>
    <mergeCell ref="C24:G24"/>
    <mergeCell ref="C26:G26"/>
    <mergeCell ref="C31:G31"/>
    <mergeCell ref="C37:G37"/>
    <mergeCell ref="C40:G40"/>
    <mergeCell ref="C41:G41"/>
    <mergeCell ref="A1:G1"/>
    <mergeCell ref="C2:G2"/>
    <mergeCell ref="C3:G3"/>
    <mergeCell ref="C4:G4"/>
    <mergeCell ref="A84:B84"/>
    <mergeCell ref="C13:G13"/>
    <mergeCell ref="C15:G15"/>
    <mergeCell ref="C17:G17"/>
    <mergeCell ref="C19:G19"/>
    <mergeCell ref="C23:G23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5BC5-4E1D-4D2D-AB39-01C0F56A7E7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85</v>
      </c>
      <c r="C3" s="202" t="s">
        <v>86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87</v>
      </c>
      <c r="C4" s="205" t="s">
        <v>86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93</v>
      </c>
      <c r="C8" s="241" t="s">
        <v>94</v>
      </c>
      <c r="D8" s="226"/>
      <c r="E8" s="227"/>
      <c r="F8" s="228"/>
      <c r="G8" s="228">
        <f>SUMIF(AG9:AG22,"&lt;&gt;NOR",G9:G22)</f>
        <v>0</v>
      </c>
      <c r="H8" s="228"/>
      <c r="I8" s="228">
        <f>SUM(I9:I22)</f>
        <v>0</v>
      </c>
      <c r="J8" s="228"/>
      <c r="K8" s="228">
        <f>SUM(K9:K22)</f>
        <v>0</v>
      </c>
      <c r="L8" s="228"/>
      <c r="M8" s="228">
        <f>SUM(M9:M22)</f>
        <v>0</v>
      </c>
      <c r="N8" s="228"/>
      <c r="O8" s="228">
        <f>SUM(O9:O22)</f>
        <v>0</v>
      </c>
      <c r="P8" s="228"/>
      <c r="Q8" s="228">
        <f>SUM(Q9:Q22)</f>
        <v>0</v>
      </c>
      <c r="R8" s="228"/>
      <c r="S8" s="228"/>
      <c r="T8" s="229"/>
      <c r="U8" s="223"/>
      <c r="V8" s="223">
        <f>SUM(V9:V22)</f>
        <v>0.7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261</v>
      </c>
      <c r="C9" s="242" t="s">
        <v>262</v>
      </c>
      <c r="D9" s="232" t="s">
        <v>263</v>
      </c>
      <c r="E9" s="233">
        <v>0.12609999999999999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 t="s">
        <v>233</v>
      </c>
      <c r="S9" s="235" t="s">
        <v>176</v>
      </c>
      <c r="T9" s="236" t="s">
        <v>234</v>
      </c>
      <c r="U9" s="222">
        <v>1.548</v>
      </c>
      <c r="V9" s="222">
        <f>ROUND(E9*U9,2)</f>
        <v>0.2</v>
      </c>
      <c r="W9" s="222"/>
      <c r="X9" s="222" t="s">
        <v>235</v>
      </c>
      <c r="Y9" s="213"/>
      <c r="Z9" s="213"/>
      <c r="AA9" s="213"/>
      <c r="AB9" s="213"/>
      <c r="AC9" s="213"/>
      <c r="AD9" s="213"/>
      <c r="AE9" s="213"/>
      <c r="AF9" s="213"/>
      <c r="AG9" s="213" t="s">
        <v>236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2" t="s">
        <v>264</v>
      </c>
      <c r="D10" s="253"/>
      <c r="E10" s="253"/>
      <c r="F10" s="253"/>
      <c r="G10" s="253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238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37" t="str">
        <f>C10</f>
        <v>příplatek k cenám vykopávek za ztížení vykopávky v blízkosti podzemního vedení nebo výbušnin v horninách jakékoliv třídy,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64" t="s">
        <v>1043</v>
      </c>
      <c r="D11" s="249"/>
      <c r="E11" s="250">
        <v>0.12609999999999999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242</v>
      </c>
      <c r="AH11" s="213">
        <v>5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30">
        <v>2</v>
      </c>
      <c r="B12" s="231" t="s">
        <v>268</v>
      </c>
      <c r="C12" s="242" t="s">
        <v>269</v>
      </c>
      <c r="D12" s="232" t="s">
        <v>263</v>
      </c>
      <c r="E12" s="233">
        <v>1.94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 t="s">
        <v>233</v>
      </c>
      <c r="S12" s="235" t="s">
        <v>176</v>
      </c>
      <c r="T12" s="236" t="s">
        <v>234</v>
      </c>
      <c r="U12" s="222">
        <v>9.7000000000000003E-2</v>
      </c>
      <c r="V12" s="222">
        <f>ROUND(E12*U12,2)</f>
        <v>0.19</v>
      </c>
      <c r="W12" s="222"/>
      <c r="X12" s="222" t="s">
        <v>235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236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62" t="s">
        <v>270</v>
      </c>
      <c r="D13" s="253"/>
      <c r="E13" s="253"/>
      <c r="F13" s="253"/>
      <c r="G13" s="253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238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37" t="str">
        <f>C13</f>
        <v>nebo lesní půdy, s vodorovným přemístěním na hromady v místě upotřebení nebo na dočasné či trvalé skládky se složením</v>
      </c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64" t="s">
        <v>1044</v>
      </c>
      <c r="D14" s="249"/>
      <c r="E14" s="250">
        <v>1.94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242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0.399999999999999" outlineLevel="1" x14ac:dyDescent="0.25">
      <c r="A15" s="230">
        <v>3</v>
      </c>
      <c r="B15" s="231" t="s">
        <v>1045</v>
      </c>
      <c r="C15" s="242" t="s">
        <v>1046</v>
      </c>
      <c r="D15" s="232" t="s">
        <v>263</v>
      </c>
      <c r="E15" s="233">
        <v>1.2609999999999999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21</v>
      </c>
      <c r="M15" s="235">
        <f>G15*(1+L15/100)</f>
        <v>0</v>
      </c>
      <c r="N15" s="235">
        <v>0</v>
      </c>
      <c r="O15" s="235">
        <f>ROUND(E15*N15,2)</f>
        <v>0</v>
      </c>
      <c r="P15" s="235">
        <v>0</v>
      </c>
      <c r="Q15" s="235">
        <f>ROUND(E15*P15,2)</f>
        <v>0</v>
      </c>
      <c r="R15" s="235" t="s">
        <v>233</v>
      </c>
      <c r="S15" s="235" t="s">
        <v>176</v>
      </c>
      <c r="T15" s="236" t="s">
        <v>234</v>
      </c>
      <c r="U15" s="222">
        <v>0.23599999999999999</v>
      </c>
      <c r="V15" s="222">
        <f>ROUND(E15*U15,2)</f>
        <v>0.3</v>
      </c>
      <c r="W15" s="222"/>
      <c r="X15" s="222" t="s">
        <v>235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236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62" t="s">
        <v>275</v>
      </c>
      <c r="D16" s="253"/>
      <c r="E16" s="253"/>
      <c r="F16" s="253"/>
      <c r="G16" s="253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238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37" t="str">
        <f>C16</f>
        <v>s přemístěním výkopku v příčných profilech na vzdálenost do 15 m nebo s naložením na dopravní prostředek.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4" t="s">
        <v>1047</v>
      </c>
      <c r="D17" s="249"/>
      <c r="E17" s="250">
        <v>1.2609999999999999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242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0">
        <v>4</v>
      </c>
      <c r="B18" s="231" t="s">
        <v>325</v>
      </c>
      <c r="C18" s="242" t="s">
        <v>326</v>
      </c>
      <c r="D18" s="232" t="s">
        <v>263</v>
      </c>
      <c r="E18" s="233">
        <v>1.2609999999999999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0</v>
      </c>
      <c r="O18" s="235">
        <f>ROUND(E18*N18,2)</f>
        <v>0</v>
      </c>
      <c r="P18" s="235">
        <v>0</v>
      </c>
      <c r="Q18" s="235">
        <f>ROUND(E18*P18,2)</f>
        <v>0</v>
      </c>
      <c r="R18" s="235" t="s">
        <v>233</v>
      </c>
      <c r="S18" s="235" t="s">
        <v>176</v>
      </c>
      <c r="T18" s="236" t="s">
        <v>234</v>
      </c>
      <c r="U18" s="222">
        <v>1.0999999999999999E-2</v>
      </c>
      <c r="V18" s="222">
        <f>ROUND(E18*U18,2)</f>
        <v>0.01</v>
      </c>
      <c r="W18" s="222"/>
      <c r="X18" s="222" t="s">
        <v>235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236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62" t="s">
        <v>322</v>
      </c>
      <c r="D19" s="253"/>
      <c r="E19" s="253"/>
      <c r="F19" s="253"/>
      <c r="G19" s="253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238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64" t="s">
        <v>1048</v>
      </c>
      <c r="D20" s="249"/>
      <c r="E20" s="250">
        <v>1.2609999999999999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242</v>
      </c>
      <c r="AH20" s="213">
        <v>5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30">
        <v>5</v>
      </c>
      <c r="B21" s="231" t="s">
        <v>359</v>
      </c>
      <c r="C21" s="242" t="s">
        <v>360</v>
      </c>
      <c r="D21" s="232" t="s">
        <v>263</v>
      </c>
      <c r="E21" s="233">
        <v>1.2609999999999999</v>
      </c>
      <c r="F21" s="234"/>
      <c r="G21" s="235">
        <f>ROUND(E21*F21,2)</f>
        <v>0</v>
      </c>
      <c r="H21" s="234"/>
      <c r="I21" s="235">
        <f>ROUND(E21*H21,2)</f>
        <v>0</v>
      </c>
      <c r="J21" s="234"/>
      <c r="K21" s="235">
        <f>ROUND(E21*J21,2)</f>
        <v>0</v>
      </c>
      <c r="L21" s="235">
        <v>21</v>
      </c>
      <c r="M21" s="235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5" t="s">
        <v>233</v>
      </c>
      <c r="S21" s="235" t="s">
        <v>176</v>
      </c>
      <c r="T21" s="236" t="s">
        <v>234</v>
      </c>
      <c r="U21" s="222">
        <v>0</v>
      </c>
      <c r="V21" s="222">
        <f>ROUND(E21*U21,2)</f>
        <v>0</v>
      </c>
      <c r="W21" s="222"/>
      <c r="X21" s="222" t="s">
        <v>235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236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64" t="s">
        <v>1049</v>
      </c>
      <c r="D22" s="249"/>
      <c r="E22" s="250">
        <v>1.2609999999999999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242</v>
      </c>
      <c r="AH22" s="213">
        <v>5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x14ac:dyDescent="0.25">
      <c r="A23" s="224" t="s">
        <v>171</v>
      </c>
      <c r="B23" s="225" t="s">
        <v>95</v>
      </c>
      <c r="C23" s="241" t="s">
        <v>96</v>
      </c>
      <c r="D23" s="226"/>
      <c r="E23" s="227"/>
      <c r="F23" s="228"/>
      <c r="G23" s="228">
        <f>SUMIF(AG24:AG57,"&lt;&gt;NOR",G24:G57)</f>
        <v>0</v>
      </c>
      <c r="H23" s="228"/>
      <c r="I23" s="228">
        <f>SUM(I24:I57)</f>
        <v>0</v>
      </c>
      <c r="J23" s="228"/>
      <c r="K23" s="228">
        <f>SUM(K24:K57)</f>
        <v>0</v>
      </c>
      <c r="L23" s="228"/>
      <c r="M23" s="228">
        <f>SUM(M24:M57)</f>
        <v>0</v>
      </c>
      <c r="N23" s="228"/>
      <c r="O23" s="228">
        <f>SUM(O24:O57)</f>
        <v>6.4</v>
      </c>
      <c r="P23" s="228"/>
      <c r="Q23" s="228">
        <f>SUM(Q24:Q57)</f>
        <v>0</v>
      </c>
      <c r="R23" s="228"/>
      <c r="S23" s="228"/>
      <c r="T23" s="229"/>
      <c r="U23" s="223"/>
      <c r="V23" s="223">
        <f>SUM(V24:V57)</f>
        <v>2.0099999999999998</v>
      </c>
      <c r="W23" s="223"/>
      <c r="X23" s="223"/>
      <c r="AG23" t="s">
        <v>172</v>
      </c>
    </row>
    <row r="24" spans="1:60" outlineLevel="1" x14ac:dyDescent="0.25">
      <c r="A24" s="230">
        <v>6</v>
      </c>
      <c r="B24" s="231" t="s">
        <v>277</v>
      </c>
      <c r="C24" s="242" t="s">
        <v>278</v>
      </c>
      <c r="D24" s="232" t="s">
        <v>263</v>
      </c>
      <c r="E24" s="233">
        <v>2.0369999999999999</v>
      </c>
      <c r="F24" s="234"/>
      <c r="G24" s="235">
        <f>ROUND(E24*F24,2)</f>
        <v>0</v>
      </c>
      <c r="H24" s="234"/>
      <c r="I24" s="235">
        <f>ROUND(E24*H24,2)</f>
        <v>0</v>
      </c>
      <c r="J24" s="234"/>
      <c r="K24" s="235">
        <f>ROUND(E24*J24,2)</f>
        <v>0</v>
      </c>
      <c r="L24" s="235">
        <v>21</v>
      </c>
      <c r="M24" s="235">
        <f>G24*(1+L24/100)</f>
        <v>0</v>
      </c>
      <c r="N24" s="235">
        <v>0</v>
      </c>
      <c r="O24" s="235">
        <f>ROUND(E24*N24,2)</f>
        <v>0</v>
      </c>
      <c r="P24" s="235">
        <v>0</v>
      </c>
      <c r="Q24" s="235">
        <f>ROUND(E24*P24,2)</f>
        <v>0</v>
      </c>
      <c r="R24" s="235" t="s">
        <v>233</v>
      </c>
      <c r="S24" s="235" t="s">
        <v>176</v>
      </c>
      <c r="T24" s="236" t="s">
        <v>234</v>
      </c>
      <c r="U24" s="222">
        <v>0.42199999999999999</v>
      </c>
      <c r="V24" s="222">
        <f>ROUND(E24*U24,2)</f>
        <v>0.86</v>
      </c>
      <c r="W24" s="222"/>
      <c r="X24" s="222" t="s">
        <v>235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236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20"/>
      <c r="B25" s="221"/>
      <c r="C25" s="262" t="s">
        <v>275</v>
      </c>
      <c r="D25" s="253"/>
      <c r="E25" s="253"/>
      <c r="F25" s="253"/>
      <c r="G25" s="253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3"/>
      <c r="Z25" s="213"/>
      <c r="AA25" s="213"/>
      <c r="AB25" s="213"/>
      <c r="AC25" s="213"/>
      <c r="AD25" s="213"/>
      <c r="AE25" s="213"/>
      <c r="AF25" s="213"/>
      <c r="AG25" s="213" t="s">
        <v>238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37" t="str">
        <f>C25</f>
        <v>s přemístěním výkopku v příčných profilech na vzdálenost do 15 m nebo s naložením na dopravní prostředek.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44" t="s">
        <v>362</v>
      </c>
      <c r="D26" s="239"/>
      <c r="E26" s="239"/>
      <c r="F26" s="239"/>
      <c r="G26" s="239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181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64" t="s">
        <v>1050</v>
      </c>
      <c r="D27" s="249"/>
      <c r="E27" s="250">
        <v>2.0369999999999999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242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30">
        <v>7</v>
      </c>
      <c r="B28" s="231" t="s">
        <v>281</v>
      </c>
      <c r="C28" s="242" t="s">
        <v>282</v>
      </c>
      <c r="D28" s="232" t="s">
        <v>263</v>
      </c>
      <c r="E28" s="233">
        <v>0.40739999999999998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35">
        <v>0</v>
      </c>
      <c r="O28" s="235">
        <f>ROUND(E28*N28,2)</f>
        <v>0</v>
      </c>
      <c r="P28" s="235">
        <v>0</v>
      </c>
      <c r="Q28" s="235">
        <f>ROUND(E28*P28,2)</f>
        <v>0</v>
      </c>
      <c r="R28" s="235" t="s">
        <v>233</v>
      </c>
      <c r="S28" s="235" t="s">
        <v>176</v>
      </c>
      <c r="T28" s="236" t="s">
        <v>234</v>
      </c>
      <c r="U28" s="222">
        <v>8.7999999999999995E-2</v>
      </c>
      <c r="V28" s="222">
        <f>ROUND(E28*U28,2)</f>
        <v>0.04</v>
      </c>
      <c r="W28" s="222"/>
      <c r="X28" s="222" t="s">
        <v>235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236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62" t="s">
        <v>275</v>
      </c>
      <c r="D29" s="253"/>
      <c r="E29" s="253"/>
      <c r="F29" s="253"/>
      <c r="G29" s="253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238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37" t="str">
        <f>C29</f>
        <v>s přemístěním výkopku v příčných profilech na vzdálenost do 15 m nebo s naložením na dopravní prostředek.</v>
      </c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44" t="s">
        <v>362</v>
      </c>
      <c r="D30" s="239"/>
      <c r="E30" s="239"/>
      <c r="F30" s="239"/>
      <c r="G30" s="239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181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4" t="s">
        <v>1051</v>
      </c>
      <c r="D31" s="249"/>
      <c r="E31" s="250">
        <v>0.40739999999999998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242</v>
      </c>
      <c r="AH31" s="213">
        <v>5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30">
        <v>8</v>
      </c>
      <c r="B32" s="231" t="s">
        <v>284</v>
      </c>
      <c r="C32" s="242" t="s">
        <v>285</v>
      </c>
      <c r="D32" s="232" t="s">
        <v>263</v>
      </c>
      <c r="E32" s="233">
        <v>0.873</v>
      </c>
      <c r="F32" s="234"/>
      <c r="G32" s="235">
        <f>ROUND(E32*F32,2)</f>
        <v>0</v>
      </c>
      <c r="H32" s="234"/>
      <c r="I32" s="235">
        <f>ROUND(E32*H32,2)</f>
        <v>0</v>
      </c>
      <c r="J32" s="234"/>
      <c r="K32" s="235">
        <f>ROUND(E32*J32,2)</f>
        <v>0</v>
      </c>
      <c r="L32" s="235">
        <v>21</v>
      </c>
      <c r="M32" s="235">
        <f>G32*(1+L32/100)</f>
        <v>0</v>
      </c>
      <c r="N32" s="235">
        <v>0</v>
      </c>
      <c r="O32" s="235">
        <f>ROUND(E32*N32,2)</f>
        <v>0</v>
      </c>
      <c r="P32" s="235">
        <v>0</v>
      </c>
      <c r="Q32" s="235">
        <f>ROUND(E32*P32,2)</f>
        <v>0</v>
      </c>
      <c r="R32" s="235" t="s">
        <v>233</v>
      </c>
      <c r="S32" s="235" t="s">
        <v>176</v>
      </c>
      <c r="T32" s="236" t="s">
        <v>234</v>
      </c>
      <c r="U32" s="222">
        <v>0.81799999999999995</v>
      </c>
      <c r="V32" s="222">
        <f>ROUND(E32*U32,2)</f>
        <v>0.71</v>
      </c>
      <c r="W32" s="222"/>
      <c r="X32" s="222" t="s">
        <v>235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236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62" t="s">
        <v>275</v>
      </c>
      <c r="D33" s="253"/>
      <c r="E33" s="253"/>
      <c r="F33" s="253"/>
      <c r="G33" s="253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238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37" t="str">
        <f>C33</f>
        <v>s přemístěním výkopku v příčných profilech na vzdálenost do 15 m nebo s naložením na dopravní prostředek.</v>
      </c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44" t="s">
        <v>362</v>
      </c>
      <c r="D34" s="239"/>
      <c r="E34" s="239"/>
      <c r="F34" s="239"/>
      <c r="G34" s="239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181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64" t="s">
        <v>1052</v>
      </c>
      <c r="D35" s="249"/>
      <c r="E35" s="250">
        <v>0.873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242</v>
      </c>
      <c r="AH35" s="213">
        <v>5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65" t="s">
        <v>287</v>
      </c>
      <c r="D36" s="251"/>
      <c r="E36" s="25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242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66" t="s">
        <v>288</v>
      </c>
      <c r="D37" s="251"/>
      <c r="E37" s="252">
        <v>0.42857000000000001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242</v>
      </c>
      <c r="AH37" s="213">
        <v>2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65" t="s">
        <v>289</v>
      </c>
      <c r="D38" s="251"/>
      <c r="E38" s="25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3"/>
      <c r="Z38" s="213"/>
      <c r="AA38" s="213"/>
      <c r="AB38" s="213"/>
      <c r="AC38" s="213"/>
      <c r="AD38" s="213"/>
      <c r="AE38" s="213"/>
      <c r="AF38" s="213"/>
      <c r="AG38" s="213" t="s">
        <v>242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30">
        <v>9</v>
      </c>
      <c r="B39" s="231" t="s">
        <v>290</v>
      </c>
      <c r="C39" s="242" t="s">
        <v>291</v>
      </c>
      <c r="D39" s="232" t="s">
        <v>263</v>
      </c>
      <c r="E39" s="233">
        <v>0.17460000000000001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35">
        <v>0</v>
      </c>
      <c r="O39" s="235">
        <f>ROUND(E39*N39,2)</f>
        <v>0</v>
      </c>
      <c r="P39" s="235">
        <v>0</v>
      </c>
      <c r="Q39" s="235">
        <f>ROUND(E39*P39,2)</f>
        <v>0</v>
      </c>
      <c r="R39" s="235" t="s">
        <v>233</v>
      </c>
      <c r="S39" s="235" t="s">
        <v>176</v>
      </c>
      <c r="T39" s="236" t="s">
        <v>234</v>
      </c>
      <c r="U39" s="222">
        <v>0.11899999999999999</v>
      </c>
      <c r="V39" s="222">
        <f>ROUND(E39*U39,2)</f>
        <v>0.02</v>
      </c>
      <c r="W39" s="222"/>
      <c r="X39" s="222" t="s">
        <v>235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236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62" t="s">
        <v>275</v>
      </c>
      <c r="D40" s="253"/>
      <c r="E40" s="253"/>
      <c r="F40" s="253"/>
      <c r="G40" s="253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238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37" t="str">
        <f>C40</f>
        <v>s přemístěním výkopku v příčných profilech na vzdálenost do 15 m nebo s naložením na dopravní prostředek.</v>
      </c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44" t="s">
        <v>362</v>
      </c>
      <c r="D41" s="239"/>
      <c r="E41" s="239"/>
      <c r="F41" s="239"/>
      <c r="G41" s="239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181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64" t="s">
        <v>1053</v>
      </c>
      <c r="D42" s="249"/>
      <c r="E42" s="250">
        <v>0.17460000000000001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242</v>
      </c>
      <c r="AH42" s="213">
        <v>5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30">
        <v>10</v>
      </c>
      <c r="B43" s="231" t="s">
        <v>325</v>
      </c>
      <c r="C43" s="242" t="s">
        <v>326</v>
      </c>
      <c r="D43" s="232" t="s">
        <v>263</v>
      </c>
      <c r="E43" s="233">
        <v>2.91</v>
      </c>
      <c r="F43" s="234"/>
      <c r="G43" s="235">
        <f>ROUND(E43*F43,2)</f>
        <v>0</v>
      </c>
      <c r="H43" s="234"/>
      <c r="I43" s="235">
        <f>ROUND(E43*H43,2)</f>
        <v>0</v>
      </c>
      <c r="J43" s="234"/>
      <c r="K43" s="235">
        <f>ROUND(E43*J43,2)</f>
        <v>0</v>
      </c>
      <c r="L43" s="235">
        <v>21</v>
      </c>
      <c r="M43" s="235">
        <f>G43*(1+L43/100)</f>
        <v>0</v>
      </c>
      <c r="N43" s="235">
        <v>0</v>
      </c>
      <c r="O43" s="235">
        <f>ROUND(E43*N43,2)</f>
        <v>0</v>
      </c>
      <c r="P43" s="235">
        <v>0</v>
      </c>
      <c r="Q43" s="235">
        <f>ROUND(E43*P43,2)</f>
        <v>0</v>
      </c>
      <c r="R43" s="235" t="s">
        <v>233</v>
      </c>
      <c r="S43" s="235" t="s">
        <v>176</v>
      </c>
      <c r="T43" s="236" t="s">
        <v>234</v>
      </c>
      <c r="U43" s="222">
        <v>1.0999999999999999E-2</v>
      </c>
      <c r="V43" s="222">
        <f>ROUND(E43*U43,2)</f>
        <v>0.03</v>
      </c>
      <c r="W43" s="222"/>
      <c r="X43" s="222" t="s">
        <v>235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236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20"/>
      <c r="B44" s="221"/>
      <c r="C44" s="262" t="s">
        <v>322</v>
      </c>
      <c r="D44" s="253"/>
      <c r="E44" s="253"/>
      <c r="F44" s="253"/>
      <c r="G44" s="253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3"/>
      <c r="Z44" s="213"/>
      <c r="AA44" s="213"/>
      <c r="AB44" s="213"/>
      <c r="AC44" s="213"/>
      <c r="AD44" s="213"/>
      <c r="AE44" s="213"/>
      <c r="AF44" s="213"/>
      <c r="AG44" s="213" t="s">
        <v>238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44" t="s">
        <v>362</v>
      </c>
      <c r="D45" s="239"/>
      <c r="E45" s="239"/>
      <c r="F45" s="239"/>
      <c r="G45" s="239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181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64" t="s">
        <v>1054</v>
      </c>
      <c r="D46" s="249"/>
      <c r="E46" s="250">
        <v>2.0369999999999999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242</v>
      </c>
      <c r="AH46" s="213">
        <v>5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64" t="s">
        <v>1055</v>
      </c>
      <c r="D47" s="249"/>
      <c r="E47" s="250">
        <v>0.873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242</v>
      </c>
      <c r="AH47" s="213">
        <v>5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0.399999999999999" outlineLevel="1" x14ac:dyDescent="0.25">
      <c r="A48" s="230">
        <v>11</v>
      </c>
      <c r="B48" s="231" t="s">
        <v>369</v>
      </c>
      <c r="C48" s="242" t="s">
        <v>370</v>
      </c>
      <c r="D48" s="232" t="s">
        <v>263</v>
      </c>
      <c r="E48" s="233">
        <v>2.91</v>
      </c>
      <c r="F48" s="234"/>
      <c r="G48" s="235">
        <f>ROUND(E48*F48,2)</f>
        <v>0</v>
      </c>
      <c r="H48" s="234"/>
      <c r="I48" s="235">
        <f>ROUND(E48*H48,2)</f>
        <v>0</v>
      </c>
      <c r="J48" s="234"/>
      <c r="K48" s="235">
        <f>ROUND(E48*J48,2)</f>
        <v>0</v>
      </c>
      <c r="L48" s="235">
        <v>21</v>
      </c>
      <c r="M48" s="235">
        <f>G48*(1+L48/100)</f>
        <v>0</v>
      </c>
      <c r="N48" s="235">
        <v>0</v>
      </c>
      <c r="O48" s="235">
        <f>ROUND(E48*N48,2)</f>
        <v>0</v>
      </c>
      <c r="P48" s="235">
        <v>0</v>
      </c>
      <c r="Q48" s="235">
        <f>ROUND(E48*P48,2)</f>
        <v>0</v>
      </c>
      <c r="R48" s="235" t="s">
        <v>233</v>
      </c>
      <c r="S48" s="235" t="s">
        <v>176</v>
      </c>
      <c r="T48" s="236" t="s">
        <v>234</v>
      </c>
      <c r="U48" s="222">
        <v>0.121</v>
      </c>
      <c r="V48" s="222">
        <f>ROUND(E48*U48,2)</f>
        <v>0.35</v>
      </c>
      <c r="W48" s="222"/>
      <c r="X48" s="222" t="s">
        <v>235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236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62" t="s">
        <v>371</v>
      </c>
      <c r="D49" s="253"/>
      <c r="E49" s="253"/>
      <c r="F49" s="253"/>
      <c r="G49" s="253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238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44" t="s">
        <v>362</v>
      </c>
      <c r="D50" s="239"/>
      <c r="E50" s="239"/>
      <c r="F50" s="239"/>
      <c r="G50" s="239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3"/>
      <c r="Z50" s="213"/>
      <c r="AA50" s="213"/>
      <c r="AB50" s="213"/>
      <c r="AC50" s="213"/>
      <c r="AD50" s="213"/>
      <c r="AE50" s="213"/>
      <c r="AF50" s="213"/>
      <c r="AG50" s="213" t="s">
        <v>181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64" t="s">
        <v>1056</v>
      </c>
      <c r="D51" s="249"/>
      <c r="E51" s="250">
        <v>2.91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242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30">
        <v>12</v>
      </c>
      <c r="B52" s="231" t="s">
        <v>359</v>
      </c>
      <c r="C52" s="242" t="s">
        <v>360</v>
      </c>
      <c r="D52" s="232" t="s">
        <v>263</v>
      </c>
      <c r="E52" s="233">
        <v>2.91</v>
      </c>
      <c r="F52" s="234"/>
      <c r="G52" s="235">
        <f>ROUND(E52*F52,2)</f>
        <v>0</v>
      </c>
      <c r="H52" s="234"/>
      <c r="I52" s="235">
        <f>ROUND(E52*H52,2)</f>
        <v>0</v>
      </c>
      <c r="J52" s="234"/>
      <c r="K52" s="235">
        <f>ROUND(E52*J52,2)</f>
        <v>0</v>
      </c>
      <c r="L52" s="235">
        <v>21</v>
      </c>
      <c r="M52" s="235">
        <f>G52*(1+L52/100)</f>
        <v>0</v>
      </c>
      <c r="N52" s="235">
        <v>0</v>
      </c>
      <c r="O52" s="235">
        <f>ROUND(E52*N52,2)</f>
        <v>0</v>
      </c>
      <c r="P52" s="235">
        <v>0</v>
      </c>
      <c r="Q52" s="235">
        <f>ROUND(E52*P52,2)</f>
        <v>0</v>
      </c>
      <c r="R52" s="235" t="s">
        <v>233</v>
      </c>
      <c r="S52" s="235" t="s">
        <v>176</v>
      </c>
      <c r="T52" s="236" t="s">
        <v>234</v>
      </c>
      <c r="U52" s="222">
        <v>0</v>
      </c>
      <c r="V52" s="222">
        <f>ROUND(E52*U52,2)</f>
        <v>0</v>
      </c>
      <c r="W52" s="222"/>
      <c r="X52" s="222" t="s">
        <v>235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236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5">
      <c r="A53" s="220"/>
      <c r="B53" s="221"/>
      <c r="C53" s="243" t="s">
        <v>362</v>
      </c>
      <c r="D53" s="238"/>
      <c r="E53" s="238"/>
      <c r="F53" s="238"/>
      <c r="G53" s="238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3"/>
      <c r="Z53" s="213"/>
      <c r="AA53" s="213"/>
      <c r="AB53" s="213"/>
      <c r="AC53" s="213"/>
      <c r="AD53" s="213"/>
      <c r="AE53" s="213"/>
      <c r="AF53" s="213"/>
      <c r="AG53" s="213" t="s">
        <v>181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64" t="s">
        <v>1057</v>
      </c>
      <c r="D54" s="249"/>
      <c r="E54" s="250">
        <v>2.91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242</v>
      </c>
      <c r="AH54" s="213">
        <v>5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30">
        <v>13</v>
      </c>
      <c r="B55" s="231" t="s">
        <v>374</v>
      </c>
      <c r="C55" s="242" t="s">
        <v>375</v>
      </c>
      <c r="D55" s="232" t="s">
        <v>376</v>
      </c>
      <c r="E55" s="233">
        <v>6.4020000000000001</v>
      </c>
      <c r="F55" s="234"/>
      <c r="G55" s="235">
        <f>ROUND(E55*F55,2)</f>
        <v>0</v>
      </c>
      <c r="H55" s="234"/>
      <c r="I55" s="235">
        <f>ROUND(E55*H55,2)</f>
        <v>0</v>
      </c>
      <c r="J55" s="234"/>
      <c r="K55" s="235">
        <f>ROUND(E55*J55,2)</f>
        <v>0</v>
      </c>
      <c r="L55" s="235">
        <v>21</v>
      </c>
      <c r="M55" s="235">
        <f>G55*(1+L55/100)</f>
        <v>0</v>
      </c>
      <c r="N55" s="235">
        <v>1</v>
      </c>
      <c r="O55" s="235">
        <f>ROUND(E55*N55,2)</f>
        <v>6.4</v>
      </c>
      <c r="P55" s="235">
        <v>0</v>
      </c>
      <c r="Q55" s="235">
        <f>ROUND(E55*P55,2)</f>
        <v>0</v>
      </c>
      <c r="R55" s="235" t="s">
        <v>377</v>
      </c>
      <c r="S55" s="235" t="s">
        <v>176</v>
      </c>
      <c r="T55" s="236" t="s">
        <v>234</v>
      </c>
      <c r="U55" s="222">
        <v>0</v>
      </c>
      <c r="V55" s="222">
        <f>ROUND(E55*U55,2)</f>
        <v>0</v>
      </c>
      <c r="W55" s="222"/>
      <c r="X55" s="222" t="s">
        <v>378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379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43" t="s">
        <v>362</v>
      </c>
      <c r="D56" s="238"/>
      <c r="E56" s="238"/>
      <c r="F56" s="238"/>
      <c r="G56" s="238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3"/>
      <c r="Z56" s="213"/>
      <c r="AA56" s="213"/>
      <c r="AB56" s="213"/>
      <c r="AC56" s="213"/>
      <c r="AD56" s="213"/>
      <c r="AE56" s="213"/>
      <c r="AF56" s="213"/>
      <c r="AG56" s="213" t="s">
        <v>181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20"/>
      <c r="B57" s="221"/>
      <c r="C57" s="264" t="s">
        <v>1058</v>
      </c>
      <c r="D57" s="249"/>
      <c r="E57" s="250">
        <v>6.4020000000000001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3"/>
      <c r="Z57" s="213"/>
      <c r="AA57" s="213"/>
      <c r="AB57" s="213"/>
      <c r="AC57" s="213"/>
      <c r="AD57" s="213"/>
      <c r="AE57" s="213"/>
      <c r="AF57" s="213"/>
      <c r="AG57" s="213" t="s">
        <v>242</v>
      </c>
      <c r="AH57" s="213">
        <v>5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x14ac:dyDescent="0.25">
      <c r="A58" s="224" t="s">
        <v>171</v>
      </c>
      <c r="B58" s="225" t="s">
        <v>99</v>
      </c>
      <c r="C58" s="241" t="s">
        <v>100</v>
      </c>
      <c r="D58" s="226"/>
      <c r="E58" s="227"/>
      <c r="F58" s="228"/>
      <c r="G58" s="228">
        <f>SUMIF(AG59:AG61,"&lt;&gt;NOR",G59:G61)</f>
        <v>0</v>
      </c>
      <c r="H58" s="228"/>
      <c r="I58" s="228">
        <f>SUM(I59:I61)</f>
        <v>0</v>
      </c>
      <c r="J58" s="228"/>
      <c r="K58" s="228">
        <f>SUM(K59:K61)</f>
        <v>0</v>
      </c>
      <c r="L58" s="228"/>
      <c r="M58" s="228">
        <f>SUM(M59:M61)</f>
        <v>0</v>
      </c>
      <c r="N58" s="228"/>
      <c r="O58" s="228">
        <f>SUM(O59:O61)</f>
        <v>0</v>
      </c>
      <c r="P58" s="228"/>
      <c r="Q58" s="228">
        <f>SUM(Q59:Q61)</f>
        <v>0</v>
      </c>
      <c r="R58" s="228"/>
      <c r="S58" s="228"/>
      <c r="T58" s="229"/>
      <c r="U58" s="223"/>
      <c r="V58" s="223">
        <f>SUM(V59:V61)</f>
        <v>0.17</v>
      </c>
      <c r="W58" s="223"/>
      <c r="X58" s="223"/>
      <c r="AG58" t="s">
        <v>172</v>
      </c>
    </row>
    <row r="59" spans="1:60" outlineLevel="1" x14ac:dyDescent="0.25">
      <c r="A59" s="230">
        <v>14</v>
      </c>
      <c r="B59" s="231" t="s">
        <v>393</v>
      </c>
      <c r="C59" s="242" t="s">
        <v>394</v>
      </c>
      <c r="D59" s="232" t="s">
        <v>252</v>
      </c>
      <c r="E59" s="233">
        <v>9.6999999999999993</v>
      </c>
      <c r="F59" s="234"/>
      <c r="G59" s="235">
        <f>ROUND(E59*F59,2)</f>
        <v>0</v>
      </c>
      <c r="H59" s="234"/>
      <c r="I59" s="235">
        <f>ROUND(E59*H59,2)</f>
        <v>0</v>
      </c>
      <c r="J59" s="234"/>
      <c r="K59" s="235">
        <f>ROUND(E59*J59,2)</f>
        <v>0</v>
      </c>
      <c r="L59" s="235">
        <v>21</v>
      </c>
      <c r="M59" s="235">
        <f>G59*(1+L59/100)</f>
        <v>0</v>
      </c>
      <c r="N59" s="235">
        <v>0</v>
      </c>
      <c r="O59" s="235">
        <f>ROUND(E59*N59,2)</f>
        <v>0</v>
      </c>
      <c r="P59" s="235">
        <v>0</v>
      </c>
      <c r="Q59" s="235">
        <f>ROUND(E59*P59,2)</f>
        <v>0</v>
      </c>
      <c r="R59" s="235" t="s">
        <v>233</v>
      </c>
      <c r="S59" s="235" t="s">
        <v>176</v>
      </c>
      <c r="T59" s="236" t="s">
        <v>234</v>
      </c>
      <c r="U59" s="222">
        <v>1.7999999999999999E-2</v>
      </c>
      <c r="V59" s="222">
        <f>ROUND(E59*U59,2)</f>
        <v>0.17</v>
      </c>
      <c r="W59" s="222"/>
      <c r="X59" s="222" t="s">
        <v>235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236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20"/>
      <c r="B60" s="221"/>
      <c r="C60" s="262" t="s">
        <v>391</v>
      </c>
      <c r="D60" s="253"/>
      <c r="E60" s="253"/>
      <c r="F60" s="253"/>
      <c r="G60" s="253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3"/>
      <c r="Z60" s="213"/>
      <c r="AA60" s="213"/>
      <c r="AB60" s="213"/>
      <c r="AC60" s="213"/>
      <c r="AD60" s="213"/>
      <c r="AE60" s="213"/>
      <c r="AF60" s="213"/>
      <c r="AG60" s="213" t="s">
        <v>238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5">
      <c r="A61" s="220"/>
      <c r="B61" s="221"/>
      <c r="C61" s="264" t="s">
        <v>1059</v>
      </c>
      <c r="D61" s="249"/>
      <c r="E61" s="250">
        <v>9.6999999999999993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242</v>
      </c>
      <c r="AH61" s="213">
        <v>5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x14ac:dyDescent="0.25">
      <c r="A62" s="224" t="s">
        <v>171</v>
      </c>
      <c r="B62" s="225" t="s">
        <v>105</v>
      </c>
      <c r="C62" s="241" t="s">
        <v>106</v>
      </c>
      <c r="D62" s="226"/>
      <c r="E62" s="227"/>
      <c r="F62" s="228"/>
      <c r="G62" s="228">
        <f>SUMIF(AG63:AG68,"&lt;&gt;NOR",G63:G68)</f>
        <v>0</v>
      </c>
      <c r="H62" s="228"/>
      <c r="I62" s="228">
        <f>SUM(I63:I68)</f>
        <v>0</v>
      </c>
      <c r="J62" s="228"/>
      <c r="K62" s="228">
        <f>SUM(K63:K68)</f>
        <v>0</v>
      </c>
      <c r="L62" s="228"/>
      <c r="M62" s="228">
        <f>SUM(M63:M68)</f>
        <v>0</v>
      </c>
      <c r="N62" s="228"/>
      <c r="O62" s="228">
        <f>SUM(O63:O68)</f>
        <v>8.74</v>
      </c>
      <c r="P62" s="228"/>
      <c r="Q62" s="228">
        <f>SUM(Q63:Q68)</f>
        <v>0</v>
      </c>
      <c r="R62" s="228"/>
      <c r="S62" s="228"/>
      <c r="T62" s="229"/>
      <c r="U62" s="223"/>
      <c r="V62" s="223">
        <f>SUM(V63:V68)</f>
        <v>65.239999999999995</v>
      </c>
      <c r="W62" s="223"/>
      <c r="X62" s="223"/>
      <c r="AG62" t="s">
        <v>172</v>
      </c>
    </row>
    <row r="63" spans="1:60" ht="20.399999999999999" outlineLevel="1" x14ac:dyDescent="0.25">
      <c r="A63" s="230">
        <v>15</v>
      </c>
      <c r="B63" s="231" t="s">
        <v>1060</v>
      </c>
      <c r="C63" s="242" t="s">
        <v>1061</v>
      </c>
      <c r="D63" s="232" t="s">
        <v>252</v>
      </c>
      <c r="E63" s="233">
        <v>9.6999999999999993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35">
        <v>0.3276</v>
      </c>
      <c r="O63" s="235">
        <f>ROUND(E63*N63,2)</f>
        <v>3.18</v>
      </c>
      <c r="P63" s="235">
        <v>0</v>
      </c>
      <c r="Q63" s="235">
        <f>ROUND(E63*P63,2)</f>
        <v>0</v>
      </c>
      <c r="R63" s="235" t="s">
        <v>253</v>
      </c>
      <c r="S63" s="235" t="s">
        <v>176</v>
      </c>
      <c r="T63" s="236" t="s">
        <v>234</v>
      </c>
      <c r="U63" s="222">
        <v>2.5999999999999999E-2</v>
      </c>
      <c r="V63" s="222">
        <f>ROUND(E63*U63,2)</f>
        <v>0.25</v>
      </c>
      <c r="W63" s="222"/>
      <c r="X63" s="222" t="s">
        <v>235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236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64" t="s">
        <v>1062</v>
      </c>
      <c r="D64" s="249"/>
      <c r="E64" s="250">
        <v>9.6999999999999993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3"/>
      <c r="Z64" s="213"/>
      <c r="AA64" s="213"/>
      <c r="AB64" s="213"/>
      <c r="AC64" s="213"/>
      <c r="AD64" s="213"/>
      <c r="AE64" s="213"/>
      <c r="AF64" s="213"/>
      <c r="AG64" s="213" t="s">
        <v>242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ht="20.399999999999999" outlineLevel="1" x14ac:dyDescent="0.25">
      <c r="A65" s="230">
        <v>16</v>
      </c>
      <c r="B65" s="231" t="s">
        <v>453</v>
      </c>
      <c r="C65" s="242" t="s">
        <v>454</v>
      </c>
      <c r="D65" s="232" t="s">
        <v>252</v>
      </c>
      <c r="E65" s="233">
        <v>9.6999999999999993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35">
        <v>0.378</v>
      </c>
      <c r="O65" s="235">
        <f>ROUND(E65*N65,2)</f>
        <v>3.67</v>
      </c>
      <c r="P65" s="235">
        <v>0</v>
      </c>
      <c r="Q65" s="235">
        <f>ROUND(E65*P65,2)</f>
        <v>0</v>
      </c>
      <c r="R65" s="235" t="s">
        <v>253</v>
      </c>
      <c r="S65" s="235" t="s">
        <v>176</v>
      </c>
      <c r="T65" s="236" t="s">
        <v>234</v>
      </c>
      <c r="U65" s="222">
        <v>2.5999999999999999E-2</v>
      </c>
      <c r="V65" s="222">
        <f>ROUND(E65*U65,2)</f>
        <v>0.25</v>
      </c>
      <c r="W65" s="222"/>
      <c r="X65" s="222" t="s">
        <v>235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236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64" t="s">
        <v>1063</v>
      </c>
      <c r="D66" s="249"/>
      <c r="E66" s="250">
        <v>9.6999999999999993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3"/>
      <c r="Z66" s="213"/>
      <c r="AA66" s="213"/>
      <c r="AB66" s="213"/>
      <c r="AC66" s="213"/>
      <c r="AD66" s="213"/>
      <c r="AE66" s="213"/>
      <c r="AF66" s="213"/>
      <c r="AG66" s="213" t="s">
        <v>242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30">
        <v>17</v>
      </c>
      <c r="B67" s="231" t="s">
        <v>1064</v>
      </c>
      <c r="C67" s="242" t="s">
        <v>1065</v>
      </c>
      <c r="D67" s="232" t="s">
        <v>232</v>
      </c>
      <c r="E67" s="233">
        <v>13</v>
      </c>
      <c r="F67" s="234"/>
      <c r="G67" s="235">
        <f>ROUND(E67*F67,2)</f>
        <v>0</v>
      </c>
      <c r="H67" s="234"/>
      <c r="I67" s="235">
        <f>ROUND(E67*H67,2)</f>
        <v>0</v>
      </c>
      <c r="J67" s="234"/>
      <c r="K67" s="235">
        <f>ROUND(E67*J67,2)</f>
        <v>0</v>
      </c>
      <c r="L67" s="235">
        <v>21</v>
      </c>
      <c r="M67" s="235">
        <f>G67*(1+L67/100)</f>
        <v>0</v>
      </c>
      <c r="N67" s="235">
        <v>0.14541999999999999</v>
      </c>
      <c r="O67" s="235">
        <f>ROUND(E67*N67,2)</f>
        <v>1.89</v>
      </c>
      <c r="P67" s="235">
        <v>0</v>
      </c>
      <c r="Q67" s="235">
        <f>ROUND(E67*P67,2)</f>
        <v>0</v>
      </c>
      <c r="R67" s="235"/>
      <c r="S67" s="235" t="s">
        <v>215</v>
      </c>
      <c r="T67" s="236" t="s">
        <v>234</v>
      </c>
      <c r="U67" s="222">
        <v>4.9800000000000004</v>
      </c>
      <c r="V67" s="222">
        <f>ROUND(E67*U67,2)</f>
        <v>64.739999999999995</v>
      </c>
      <c r="W67" s="222"/>
      <c r="X67" s="222" t="s">
        <v>235</v>
      </c>
      <c r="Y67" s="213"/>
      <c r="Z67" s="213"/>
      <c r="AA67" s="213"/>
      <c r="AB67" s="213"/>
      <c r="AC67" s="213"/>
      <c r="AD67" s="213"/>
      <c r="AE67" s="213"/>
      <c r="AF67" s="213"/>
      <c r="AG67" s="213" t="s">
        <v>236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20"/>
      <c r="B68" s="221"/>
      <c r="C68" s="264" t="s">
        <v>1066</v>
      </c>
      <c r="D68" s="249"/>
      <c r="E68" s="250">
        <v>13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3"/>
      <c r="Z68" s="213"/>
      <c r="AA68" s="213"/>
      <c r="AB68" s="213"/>
      <c r="AC68" s="213"/>
      <c r="AD68" s="213"/>
      <c r="AE68" s="213"/>
      <c r="AF68" s="213"/>
      <c r="AG68" s="213" t="s">
        <v>242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x14ac:dyDescent="0.25">
      <c r="A69" s="224" t="s">
        <v>171</v>
      </c>
      <c r="B69" s="225" t="s">
        <v>107</v>
      </c>
      <c r="C69" s="241" t="s">
        <v>108</v>
      </c>
      <c r="D69" s="226"/>
      <c r="E69" s="227"/>
      <c r="F69" s="228"/>
      <c r="G69" s="228">
        <f>SUMIF(AG70:AG81,"&lt;&gt;NOR",G70:G81)</f>
        <v>0</v>
      </c>
      <c r="H69" s="228"/>
      <c r="I69" s="228">
        <f>SUM(I70:I81)</f>
        <v>0</v>
      </c>
      <c r="J69" s="228"/>
      <c r="K69" s="228">
        <f>SUM(K70:K81)</f>
        <v>0</v>
      </c>
      <c r="L69" s="228"/>
      <c r="M69" s="228">
        <f>SUM(M70:M81)</f>
        <v>0</v>
      </c>
      <c r="N69" s="228"/>
      <c r="O69" s="228">
        <f>SUM(O70:O81)</f>
        <v>2.4899999999999998</v>
      </c>
      <c r="P69" s="228"/>
      <c r="Q69" s="228">
        <f>SUM(Q70:Q81)</f>
        <v>0</v>
      </c>
      <c r="R69" s="228"/>
      <c r="S69" s="228"/>
      <c r="T69" s="229"/>
      <c r="U69" s="223"/>
      <c r="V69" s="223">
        <f>SUM(V70:V81)</f>
        <v>5.0599999999999996</v>
      </c>
      <c r="W69" s="223"/>
      <c r="X69" s="223"/>
      <c r="AG69" t="s">
        <v>172</v>
      </c>
    </row>
    <row r="70" spans="1:60" outlineLevel="1" x14ac:dyDescent="0.25">
      <c r="A70" s="230">
        <v>18</v>
      </c>
      <c r="B70" s="231" t="s">
        <v>477</v>
      </c>
      <c r="C70" s="242" t="s">
        <v>478</v>
      </c>
      <c r="D70" s="232" t="s">
        <v>252</v>
      </c>
      <c r="E70" s="233">
        <v>9.7047600000000003</v>
      </c>
      <c r="F70" s="234"/>
      <c r="G70" s="235">
        <f>ROUND(E70*F70,2)</f>
        <v>0</v>
      </c>
      <c r="H70" s="234"/>
      <c r="I70" s="235">
        <f>ROUND(E70*H70,2)</f>
        <v>0</v>
      </c>
      <c r="J70" s="234"/>
      <c r="K70" s="235">
        <f>ROUND(E70*J70,2)</f>
        <v>0</v>
      </c>
      <c r="L70" s="235">
        <v>21</v>
      </c>
      <c r="M70" s="235">
        <f>G70*(1+L70/100)</f>
        <v>0</v>
      </c>
      <c r="N70" s="235">
        <v>7.3899999999999993E-2</v>
      </c>
      <c r="O70" s="235">
        <f>ROUND(E70*N70,2)</f>
        <v>0.72</v>
      </c>
      <c r="P70" s="235">
        <v>0</v>
      </c>
      <c r="Q70" s="235">
        <f>ROUND(E70*P70,2)</f>
        <v>0</v>
      </c>
      <c r="R70" s="235" t="s">
        <v>253</v>
      </c>
      <c r="S70" s="235" t="s">
        <v>176</v>
      </c>
      <c r="T70" s="236" t="s">
        <v>234</v>
      </c>
      <c r="U70" s="222">
        <v>0.47799999999999998</v>
      </c>
      <c r="V70" s="222">
        <f>ROUND(E70*U70,2)</f>
        <v>4.6399999999999997</v>
      </c>
      <c r="W70" s="222"/>
      <c r="X70" s="222" t="s">
        <v>235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236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ht="21" outlineLevel="1" x14ac:dyDescent="0.25">
      <c r="A71" s="220"/>
      <c r="B71" s="221"/>
      <c r="C71" s="262" t="s">
        <v>479</v>
      </c>
      <c r="D71" s="253"/>
      <c r="E71" s="253"/>
      <c r="F71" s="253"/>
      <c r="G71" s="253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3"/>
      <c r="Z71" s="213"/>
      <c r="AA71" s="213"/>
      <c r="AB71" s="213"/>
      <c r="AC71" s="213"/>
      <c r="AD71" s="213"/>
      <c r="AE71" s="213"/>
      <c r="AF71" s="213"/>
      <c r="AG71" s="213" t="s">
        <v>238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37" t="str">
        <f>C71</f>
        <v>s provedením lože z kameniva drceného, s vyplněním spár, s dvojitým hutněním a se smetením přebytečného materiálu na krajnici. S dodáním hmot pro lože a výplň spár.</v>
      </c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64" t="s">
        <v>1067</v>
      </c>
      <c r="D72" s="249"/>
      <c r="E72" s="250">
        <v>9.7047600000000003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242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30">
        <v>19</v>
      </c>
      <c r="B73" s="231" t="s">
        <v>481</v>
      </c>
      <c r="C73" s="242" t="s">
        <v>482</v>
      </c>
      <c r="D73" s="232" t="s">
        <v>258</v>
      </c>
      <c r="E73" s="233">
        <v>0.97048000000000001</v>
      </c>
      <c r="F73" s="234"/>
      <c r="G73" s="235">
        <f>ROUND(E73*F73,2)</f>
        <v>0</v>
      </c>
      <c r="H73" s="234"/>
      <c r="I73" s="235">
        <f>ROUND(E73*H73,2)</f>
        <v>0</v>
      </c>
      <c r="J73" s="234"/>
      <c r="K73" s="235">
        <f>ROUND(E73*J73,2)</f>
        <v>0</v>
      </c>
      <c r="L73" s="235">
        <v>21</v>
      </c>
      <c r="M73" s="235">
        <f>G73*(1+L73/100)</f>
        <v>0</v>
      </c>
      <c r="N73" s="235">
        <v>3.6000000000000002E-4</v>
      </c>
      <c r="O73" s="235">
        <f>ROUND(E73*N73,2)</f>
        <v>0</v>
      </c>
      <c r="P73" s="235">
        <v>0</v>
      </c>
      <c r="Q73" s="235">
        <f>ROUND(E73*P73,2)</f>
        <v>0</v>
      </c>
      <c r="R73" s="235" t="s">
        <v>253</v>
      </c>
      <c r="S73" s="235" t="s">
        <v>176</v>
      </c>
      <c r="T73" s="236" t="s">
        <v>234</v>
      </c>
      <c r="U73" s="222">
        <v>0.43</v>
      </c>
      <c r="V73" s="222">
        <f>ROUND(E73*U73,2)</f>
        <v>0.42</v>
      </c>
      <c r="W73" s="222"/>
      <c r="X73" s="222" t="s">
        <v>235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236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20"/>
      <c r="B74" s="221"/>
      <c r="C74" s="264" t="s">
        <v>1068</v>
      </c>
      <c r="D74" s="249"/>
      <c r="E74" s="250">
        <v>0.97048000000000001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3"/>
      <c r="Z74" s="213"/>
      <c r="AA74" s="213"/>
      <c r="AB74" s="213"/>
      <c r="AC74" s="213"/>
      <c r="AD74" s="213"/>
      <c r="AE74" s="213"/>
      <c r="AF74" s="213"/>
      <c r="AG74" s="213" t="s">
        <v>242</v>
      </c>
      <c r="AH74" s="213">
        <v>5</v>
      </c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65" t="s">
        <v>287</v>
      </c>
      <c r="D75" s="251"/>
      <c r="E75" s="25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242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66" t="s">
        <v>484</v>
      </c>
      <c r="D76" s="251"/>
      <c r="E76" s="25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3"/>
      <c r="Z76" s="213"/>
      <c r="AA76" s="213"/>
      <c r="AB76" s="213"/>
      <c r="AC76" s="213"/>
      <c r="AD76" s="213"/>
      <c r="AE76" s="213"/>
      <c r="AF76" s="213"/>
      <c r="AG76" s="213" t="s">
        <v>242</v>
      </c>
      <c r="AH76" s="213">
        <v>2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65" t="s">
        <v>289</v>
      </c>
      <c r="D77" s="251"/>
      <c r="E77" s="25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242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ht="20.399999999999999" outlineLevel="1" x14ac:dyDescent="0.25">
      <c r="A78" s="230">
        <v>20</v>
      </c>
      <c r="B78" s="231" t="s">
        <v>1069</v>
      </c>
      <c r="C78" s="242" t="s">
        <v>1070</v>
      </c>
      <c r="D78" s="232" t="s">
        <v>252</v>
      </c>
      <c r="E78" s="233">
        <v>7.98</v>
      </c>
      <c r="F78" s="234"/>
      <c r="G78" s="235">
        <f>ROUND(E78*F78,2)</f>
        <v>0</v>
      </c>
      <c r="H78" s="234"/>
      <c r="I78" s="235">
        <f>ROUND(E78*H78,2)</f>
        <v>0</v>
      </c>
      <c r="J78" s="234"/>
      <c r="K78" s="235">
        <f>ROUND(E78*J78,2)</f>
        <v>0</v>
      </c>
      <c r="L78" s="235">
        <v>21</v>
      </c>
      <c r="M78" s="235">
        <f>G78*(1+L78/100)</f>
        <v>0</v>
      </c>
      <c r="N78" s="235">
        <v>0.17244999999999999</v>
      </c>
      <c r="O78" s="235">
        <f>ROUND(E78*N78,2)</f>
        <v>1.38</v>
      </c>
      <c r="P78" s="235">
        <v>0</v>
      </c>
      <c r="Q78" s="235">
        <f>ROUND(E78*P78,2)</f>
        <v>0</v>
      </c>
      <c r="R78" s="235" t="s">
        <v>377</v>
      </c>
      <c r="S78" s="235" t="s">
        <v>176</v>
      </c>
      <c r="T78" s="236" t="s">
        <v>234</v>
      </c>
      <c r="U78" s="222">
        <v>0</v>
      </c>
      <c r="V78" s="222">
        <f>ROUND(E78*U78,2)</f>
        <v>0</v>
      </c>
      <c r="W78" s="222"/>
      <c r="X78" s="222" t="s">
        <v>378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379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20"/>
      <c r="B79" s="221"/>
      <c r="C79" s="264" t="s">
        <v>1071</v>
      </c>
      <c r="D79" s="249"/>
      <c r="E79" s="250">
        <v>7.98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3"/>
      <c r="Z79" s="213"/>
      <c r="AA79" s="213"/>
      <c r="AB79" s="213"/>
      <c r="AC79" s="213"/>
      <c r="AD79" s="213"/>
      <c r="AE79" s="213"/>
      <c r="AF79" s="213"/>
      <c r="AG79" s="213" t="s">
        <v>242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ht="20.399999999999999" outlineLevel="1" x14ac:dyDescent="0.25">
      <c r="A80" s="230">
        <v>21</v>
      </c>
      <c r="B80" s="231" t="s">
        <v>485</v>
      </c>
      <c r="C80" s="242" t="s">
        <v>486</v>
      </c>
      <c r="D80" s="232" t="s">
        <v>252</v>
      </c>
      <c r="E80" s="233">
        <v>2.2050000000000001</v>
      </c>
      <c r="F80" s="234"/>
      <c r="G80" s="235">
        <f>ROUND(E80*F80,2)</f>
        <v>0</v>
      </c>
      <c r="H80" s="234"/>
      <c r="I80" s="235">
        <f>ROUND(E80*H80,2)</f>
        <v>0</v>
      </c>
      <c r="J80" s="234"/>
      <c r="K80" s="235">
        <f>ROUND(E80*J80,2)</f>
        <v>0</v>
      </c>
      <c r="L80" s="235">
        <v>21</v>
      </c>
      <c r="M80" s="235">
        <f>G80*(1+L80/100)</f>
        <v>0</v>
      </c>
      <c r="N80" s="235">
        <v>0.17599999999999999</v>
      </c>
      <c r="O80" s="235">
        <f>ROUND(E80*N80,2)</f>
        <v>0.39</v>
      </c>
      <c r="P80" s="235">
        <v>0</v>
      </c>
      <c r="Q80" s="235">
        <f>ROUND(E80*P80,2)</f>
        <v>0</v>
      </c>
      <c r="R80" s="235" t="s">
        <v>377</v>
      </c>
      <c r="S80" s="235" t="s">
        <v>176</v>
      </c>
      <c r="T80" s="236" t="s">
        <v>234</v>
      </c>
      <c r="U80" s="222">
        <v>0</v>
      </c>
      <c r="V80" s="222">
        <f>ROUND(E80*U80,2)</f>
        <v>0</v>
      </c>
      <c r="W80" s="222"/>
      <c r="X80" s="222" t="s">
        <v>378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379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64" t="s">
        <v>1072</v>
      </c>
      <c r="D81" s="249"/>
      <c r="E81" s="250">
        <v>2.2050000000000001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242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x14ac:dyDescent="0.25">
      <c r="A82" s="224" t="s">
        <v>171</v>
      </c>
      <c r="B82" s="225" t="s">
        <v>113</v>
      </c>
      <c r="C82" s="241" t="s">
        <v>114</v>
      </c>
      <c r="D82" s="226"/>
      <c r="E82" s="227"/>
      <c r="F82" s="228"/>
      <c r="G82" s="228">
        <f>SUMIF(AG83:AG89,"&lt;&gt;NOR",G83:G89)</f>
        <v>0</v>
      </c>
      <c r="H82" s="228"/>
      <c r="I82" s="228">
        <f>SUM(I83:I89)</f>
        <v>0</v>
      </c>
      <c r="J82" s="228"/>
      <c r="K82" s="228">
        <f>SUM(K83:K89)</f>
        <v>0</v>
      </c>
      <c r="L82" s="228"/>
      <c r="M82" s="228">
        <f>SUM(M83:M89)</f>
        <v>0</v>
      </c>
      <c r="N82" s="228"/>
      <c r="O82" s="228">
        <f>SUM(O83:O89)</f>
        <v>2.48</v>
      </c>
      <c r="P82" s="228"/>
      <c r="Q82" s="228">
        <f>SUM(Q83:Q89)</f>
        <v>0</v>
      </c>
      <c r="R82" s="228"/>
      <c r="S82" s="228"/>
      <c r="T82" s="229"/>
      <c r="U82" s="223"/>
      <c r="V82" s="223">
        <f>SUM(V83:V89)</f>
        <v>3.54</v>
      </c>
      <c r="W82" s="223"/>
      <c r="X82" s="223"/>
      <c r="AG82" t="s">
        <v>172</v>
      </c>
    </row>
    <row r="83" spans="1:60" ht="30.6" outlineLevel="1" x14ac:dyDescent="0.25">
      <c r="A83" s="230">
        <v>22</v>
      </c>
      <c r="B83" s="231" t="s">
        <v>541</v>
      </c>
      <c r="C83" s="242" t="s">
        <v>542</v>
      </c>
      <c r="D83" s="232" t="s">
        <v>258</v>
      </c>
      <c r="E83" s="233">
        <v>11</v>
      </c>
      <c r="F83" s="234"/>
      <c r="G83" s="235">
        <f>ROUND(E83*F83,2)</f>
        <v>0</v>
      </c>
      <c r="H83" s="234"/>
      <c r="I83" s="235">
        <f>ROUND(E83*H83,2)</f>
        <v>0</v>
      </c>
      <c r="J83" s="234"/>
      <c r="K83" s="235">
        <f>ROUND(E83*J83,2)</f>
        <v>0</v>
      </c>
      <c r="L83" s="235">
        <v>21</v>
      </c>
      <c r="M83" s="235">
        <f>G83*(1+L83/100)</f>
        <v>0</v>
      </c>
      <c r="N83" s="235">
        <v>0.22133</v>
      </c>
      <c r="O83" s="235">
        <f>ROUND(E83*N83,2)</f>
        <v>2.4300000000000002</v>
      </c>
      <c r="P83" s="235">
        <v>0</v>
      </c>
      <c r="Q83" s="235">
        <f>ROUND(E83*P83,2)</f>
        <v>0</v>
      </c>
      <c r="R83" s="235" t="s">
        <v>253</v>
      </c>
      <c r="S83" s="235" t="s">
        <v>176</v>
      </c>
      <c r="T83" s="236" t="s">
        <v>234</v>
      </c>
      <c r="U83" s="222">
        <v>0.27200000000000002</v>
      </c>
      <c r="V83" s="222">
        <f>ROUND(E83*U83,2)</f>
        <v>2.99</v>
      </c>
      <c r="W83" s="222"/>
      <c r="X83" s="222" t="s">
        <v>235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236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5">
      <c r="A84" s="220"/>
      <c r="B84" s="221"/>
      <c r="C84" s="262" t="s">
        <v>543</v>
      </c>
      <c r="D84" s="253"/>
      <c r="E84" s="253"/>
      <c r="F84" s="253"/>
      <c r="G84" s="253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3"/>
      <c r="Z84" s="213"/>
      <c r="AA84" s="213"/>
      <c r="AB84" s="213"/>
      <c r="AC84" s="213"/>
      <c r="AD84" s="213"/>
      <c r="AE84" s="213"/>
      <c r="AF84" s="213"/>
      <c r="AG84" s="213" t="s">
        <v>238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44" t="s">
        <v>544</v>
      </c>
      <c r="D85" s="239"/>
      <c r="E85" s="239"/>
      <c r="F85" s="239"/>
      <c r="G85" s="239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3"/>
      <c r="Z85" s="213"/>
      <c r="AA85" s="213"/>
      <c r="AB85" s="213"/>
      <c r="AC85" s="213"/>
      <c r="AD85" s="213"/>
      <c r="AE85" s="213"/>
      <c r="AF85" s="213"/>
      <c r="AG85" s="213" t="s">
        <v>181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20"/>
      <c r="B86" s="221"/>
      <c r="C86" s="264" t="s">
        <v>1073</v>
      </c>
      <c r="D86" s="249"/>
      <c r="E86" s="250">
        <v>11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3"/>
      <c r="Z86" s="213"/>
      <c r="AA86" s="213"/>
      <c r="AB86" s="213"/>
      <c r="AC86" s="213"/>
      <c r="AD86" s="213"/>
      <c r="AE86" s="213"/>
      <c r="AF86" s="213"/>
      <c r="AG86" s="213" t="s">
        <v>242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5">
      <c r="A87" s="230">
        <v>23</v>
      </c>
      <c r="B87" s="231" t="s">
        <v>557</v>
      </c>
      <c r="C87" s="242" t="s">
        <v>558</v>
      </c>
      <c r="D87" s="232" t="s">
        <v>258</v>
      </c>
      <c r="E87" s="233">
        <v>12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35">
        <v>4.0000000000000001E-3</v>
      </c>
      <c r="O87" s="235">
        <f>ROUND(E87*N87,2)</f>
        <v>0.05</v>
      </c>
      <c r="P87" s="235">
        <v>0</v>
      </c>
      <c r="Q87" s="235">
        <f>ROUND(E87*P87,2)</f>
        <v>0</v>
      </c>
      <c r="R87" s="235"/>
      <c r="S87" s="235" t="s">
        <v>215</v>
      </c>
      <c r="T87" s="236" t="s">
        <v>177</v>
      </c>
      <c r="U87" s="222">
        <v>4.5999999999999999E-2</v>
      </c>
      <c r="V87" s="222">
        <f>ROUND(E87*U87,2)</f>
        <v>0.55000000000000004</v>
      </c>
      <c r="W87" s="222"/>
      <c r="X87" s="222" t="s">
        <v>235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236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ht="21" outlineLevel="1" x14ac:dyDescent="0.25">
      <c r="A88" s="220"/>
      <c r="B88" s="221"/>
      <c r="C88" s="243" t="s">
        <v>559</v>
      </c>
      <c r="D88" s="238"/>
      <c r="E88" s="238"/>
      <c r="F88" s="238"/>
      <c r="G88" s="238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3"/>
      <c r="Z88" s="213"/>
      <c r="AA88" s="213"/>
      <c r="AB88" s="213"/>
      <c r="AC88" s="213"/>
      <c r="AD88" s="213"/>
      <c r="AE88" s="213"/>
      <c r="AF88" s="213"/>
      <c r="AG88" s="213" t="s">
        <v>181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37" t="str">
        <f>C88</f>
        <v>Vyfrézovaná drážka bude vyčištěna a ihned zalita trvale pružnou modifikovanou zálivkovou hmotou za horka a utěsněna. Úprava styčné spáry bude provedena v souladu s VL 2 212.05 – Detail těsnící zálivky a TP 115 – Opravy trhlin na vozovkách s asfaltovým krytem.</v>
      </c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64" t="s">
        <v>1074</v>
      </c>
      <c r="D89" s="249"/>
      <c r="E89" s="250">
        <v>12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3"/>
      <c r="Z89" s="213"/>
      <c r="AA89" s="213"/>
      <c r="AB89" s="213"/>
      <c r="AC89" s="213"/>
      <c r="AD89" s="213"/>
      <c r="AE89" s="213"/>
      <c r="AF89" s="213"/>
      <c r="AG89" s="213" t="s">
        <v>242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x14ac:dyDescent="0.25">
      <c r="A90" s="224" t="s">
        <v>171</v>
      </c>
      <c r="B90" s="225" t="s">
        <v>115</v>
      </c>
      <c r="C90" s="241" t="s">
        <v>116</v>
      </c>
      <c r="D90" s="226"/>
      <c r="E90" s="227"/>
      <c r="F90" s="228"/>
      <c r="G90" s="228">
        <f>SUMIF(AG91:AG94,"&lt;&gt;NOR",G91:G94)</f>
        <v>0</v>
      </c>
      <c r="H90" s="228"/>
      <c r="I90" s="228">
        <f>SUM(I91:I94)</f>
        <v>0</v>
      </c>
      <c r="J90" s="228"/>
      <c r="K90" s="228">
        <f>SUM(K91:K94)</f>
        <v>0</v>
      </c>
      <c r="L90" s="228"/>
      <c r="M90" s="228">
        <f>SUM(M91:M94)</f>
        <v>0</v>
      </c>
      <c r="N90" s="228"/>
      <c r="O90" s="228">
        <f>SUM(O91:O94)</f>
        <v>4.37</v>
      </c>
      <c r="P90" s="228"/>
      <c r="Q90" s="228">
        <f>SUM(Q91:Q94)</f>
        <v>0</v>
      </c>
      <c r="R90" s="228"/>
      <c r="S90" s="228"/>
      <c r="T90" s="229"/>
      <c r="U90" s="223"/>
      <c r="V90" s="223">
        <f>SUM(V91:V94)</f>
        <v>0</v>
      </c>
      <c r="W90" s="223"/>
      <c r="X90" s="223"/>
      <c r="AG90" t="s">
        <v>172</v>
      </c>
    </row>
    <row r="91" spans="1:60" ht="20.399999999999999" outlineLevel="1" x14ac:dyDescent="0.25">
      <c r="A91" s="230">
        <v>24</v>
      </c>
      <c r="B91" s="231" t="s">
        <v>1075</v>
      </c>
      <c r="C91" s="242" t="s">
        <v>1076</v>
      </c>
      <c r="D91" s="232" t="s">
        <v>611</v>
      </c>
      <c r="E91" s="233">
        <v>4.2</v>
      </c>
      <c r="F91" s="234"/>
      <c r="G91" s="235">
        <f>ROUND(E91*F91,2)</f>
        <v>0</v>
      </c>
      <c r="H91" s="234"/>
      <c r="I91" s="235">
        <f>ROUND(E91*H91,2)</f>
        <v>0</v>
      </c>
      <c r="J91" s="234"/>
      <c r="K91" s="235">
        <f>ROUND(E91*J91,2)</f>
        <v>0</v>
      </c>
      <c r="L91" s="235">
        <v>21</v>
      </c>
      <c r="M91" s="235">
        <f>G91*(1+L91/100)</f>
        <v>0</v>
      </c>
      <c r="N91" s="235">
        <v>0.31</v>
      </c>
      <c r="O91" s="235">
        <f>ROUND(E91*N91,2)</f>
        <v>1.3</v>
      </c>
      <c r="P91" s="235">
        <v>0</v>
      </c>
      <c r="Q91" s="235">
        <f>ROUND(E91*P91,2)</f>
        <v>0</v>
      </c>
      <c r="R91" s="235" t="s">
        <v>377</v>
      </c>
      <c r="S91" s="235" t="s">
        <v>176</v>
      </c>
      <c r="T91" s="236" t="s">
        <v>234</v>
      </c>
      <c r="U91" s="222">
        <v>0</v>
      </c>
      <c r="V91" s="222">
        <f>ROUND(E91*U91,2)</f>
        <v>0</v>
      </c>
      <c r="W91" s="222"/>
      <c r="X91" s="222" t="s">
        <v>378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379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64" t="s">
        <v>1077</v>
      </c>
      <c r="D92" s="249"/>
      <c r="E92" s="250">
        <v>4.2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3"/>
      <c r="Z92" s="213"/>
      <c r="AA92" s="213"/>
      <c r="AB92" s="213"/>
      <c r="AC92" s="213"/>
      <c r="AD92" s="213"/>
      <c r="AE92" s="213"/>
      <c r="AF92" s="213"/>
      <c r="AG92" s="213" t="s">
        <v>242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ht="20.399999999999999" outlineLevel="1" x14ac:dyDescent="0.25">
      <c r="A93" s="230">
        <v>25</v>
      </c>
      <c r="B93" s="231" t="s">
        <v>1078</v>
      </c>
      <c r="C93" s="242" t="s">
        <v>1079</v>
      </c>
      <c r="D93" s="232" t="s">
        <v>611</v>
      </c>
      <c r="E93" s="233">
        <v>3.6</v>
      </c>
      <c r="F93" s="234"/>
      <c r="G93" s="235">
        <f>ROUND(E93*F93,2)</f>
        <v>0</v>
      </c>
      <c r="H93" s="234"/>
      <c r="I93" s="235">
        <f>ROUND(E93*H93,2)</f>
        <v>0</v>
      </c>
      <c r="J93" s="234"/>
      <c r="K93" s="235">
        <f>ROUND(E93*J93,2)</f>
        <v>0</v>
      </c>
      <c r="L93" s="235">
        <v>21</v>
      </c>
      <c r="M93" s="235">
        <f>G93*(1+L93/100)</f>
        <v>0</v>
      </c>
      <c r="N93" s="235">
        <v>0.85199999999999998</v>
      </c>
      <c r="O93" s="235">
        <f>ROUND(E93*N93,2)</f>
        <v>3.07</v>
      </c>
      <c r="P93" s="235">
        <v>0</v>
      </c>
      <c r="Q93" s="235">
        <f>ROUND(E93*P93,2)</f>
        <v>0</v>
      </c>
      <c r="R93" s="235" t="s">
        <v>377</v>
      </c>
      <c r="S93" s="235" t="s">
        <v>176</v>
      </c>
      <c r="T93" s="236" t="s">
        <v>234</v>
      </c>
      <c r="U93" s="222">
        <v>0</v>
      </c>
      <c r="V93" s="222">
        <f>ROUND(E93*U93,2)</f>
        <v>0</v>
      </c>
      <c r="W93" s="222"/>
      <c r="X93" s="222" t="s">
        <v>378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379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64" t="s">
        <v>1080</v>
      </c>
      <c r="D94" s="249"/>
      <c r="E94" s="250">
        <v>3.6</v>
      </c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3"/>
      <c r="Z94" s="213"/>
      <c r="AA94" s="213"/>
      <c r="AB94" s="213"/>
      <c r="AC94" s="213"/>
      <c r="AD94" s="213"/>
      <c r="AE94" s="213"/>
      <c r="AF94" s="213"/>
      <c r="AG94" s="213" t="s">
        <v>242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x14ac:dyDescent="0.25">
      <c r="A95" s="224" t="s">
        <v>171</v>
      </c>
      <c r="B95" s="225" t="s">
        <v>119</v>
      </c>
      <c r="C95" s="241" t="s">
        <v>120</v>
      </c>
      <c r="D95" s="226"/>
      <c r="E95" s="227"/>
      <c r="F95" s="228"/>
      <c r="G95" s="228">
        <f>SUMIF(AG96:AG98,"&lt;&gt;NOR",G96:G98)</f>
        <v>0</v>
      </c>
      <c r="H95" s="228"/>
      <c r="I95" s="228">
        <f>SUM(I96:I98)</f>
        <v>0</v>
      </c>
      <c r="J95" s="228"/>
      <c r="K95" s="228">
        <f>SUM(K96:K98)</f>
        <v>0</v>
      </c>
      <c r="L95" s="228"/>
      <c r="M95" s="228">
        <f>SUM(M96:M98)</f>
        <v>0</v>
      </c>
      <c r="N95" s="228"/>
      <c r="O95" s="228">
        <f>SUM(O96:O98)</f>
        <v>0</v>
      </c>
      <c r="P95" s="228"/>
      <c r="Q95" s="228">
        <f>SUM(Q96:Q98)</f>
        <v>0</v>
      </c>
      <c r="R95" s="228"/>
      <c r="S95" s="228"/>
      <c r="T95" s="229"/>
      <c r="U95" s="223"/>
      <c r="V95" s="223">
        <f>SUM(V96:V98)</f>
        <v>2.16</v>
      </c>
      <c r="W95" s="223"/>
      <c r="X95" s="223"/>
      <c r="AG95" t="s">
        <v>172</v>
      </c>
    </row>
    <row r="96" spans="1:60" outlineLevel="1" x14ac:dyDescent="0.25">
      <c r="A96" s="230">
        <v>26</v>
      </c>
      <c r="B96" s="231" t="s">
        <v>1081</v>
      </c>
      <c r="C96" s="242" t="s">
        <v>1082</v>
      </c>
      <c r="D96" s="232" t="s">
        <v>258</v>
      </c>
      <c r="E96" s="233">
        <v>6</v>
      </c>
      <c r="F96" s="234"/>
      <c r="G96" s="235">
        <f>ROUND(E96*F96,2)</f>
        <v>0</v>
      </c>
      <c r="H96" s="234"/>
      <c r="I96" s="235">
        <f>ROUND(E96*H96,2)</f>
        <v>0</v>
      </c>
      <c r="J96" s="234"/>
      <c r="K96" s="235">
        <f>ROUND(E96*J96,2)</f>
        <v>0</v>
      </c>
      <c r="L96" s="235">
        <v>21</v>
      </c>
      <c r="M96" s="235">
        <f>G96*(1+L96/100)</f>
        <v>0</v>
      </c>
      <c r="N96" s="235">
        <v>0</v>
      </c>
      <c r="O96" s="235">
        <f>ROUND(E96*N96,2)</f>
        <v>0</v>
      </c>
      <c r="P96" s="235">
        <v>0</v>
      </c>
      <c r="Q96" s="235">
        <f>ROUND(E96*P96,2)</f>
        <v>0</v>
      </c>
      <c r="R96" s="235"/>
      <c r="S96" s="235" t="s">
        <v>215</v>
      </c>
      <c r="T96" s="236" t="s">
        <v>177</v>
      </c>
      <c r="U96" s="222">
        <v>0.36</v>
      </c>
      <c r="V96" s="222">
        <f>ROUND(E96*U96,2)</f>
        <v>2.16</v>
      </c>
      <c r="W96" s="222"/>
      <c r="X96" s="222" t="s">
        <v>235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236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20"/>
      <c r="B97" s="221"/>
      <c r="C97" s="243" t="s">
        <v>1083</v>
      </c>
      <c r="D97" s="238"/>
      <c r="E97" s="238"/>
      <c r="F97" s="238"/>
      <c r="G97" s="238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3"/>
      <c r="Z97" s="213"/>
      <c r="AA97" s="213"/>
      <c r="AB97" s="213"/>
      <c r="AC97" s="213"/>
      <c r="AD97" s="213"/>
      <c r="AE97" s="213"/>
      <c r="AF97" s="213"/>
      <c r="AG97" s="213" t="s">
        <v>181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37" t="str">
        <f>C97</f>
        <v>Odstranění zábradlí s naložením na dopravní prostředek. Odvezení, uložení a poplatek na nejbližší řízené skládce.</v>
      </c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20"/>
      <c r="B98" s="221"/>
      <c r="C98" s="264" t="s">
        <v>1084</v>
      </c>
      <c r="D98" s="249"/>
      <c r="E98" s="250">
        <v>6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3"/>
      <c r="Z98" s="213"/>
      <c r="AA98" s="213"/>
      <c r="AB98" s="213"/>
      <c r="AC98" s="213"/>
      <c r="AD98" s="213"/>
      <c r="AE98" s="213"/>
      <c r="AF98" s="213"/>
      <c r="AG98" s="213" t="s">
        <v>242</v>
      </c>
      <c r="AH98" s="213"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x14ac:dyDescent="0.25">
      <c r="A99" s="224" t="s">
        <v>171</v>
      </c>
      <c r="B99" s="225" t="s">
        <v>125</v>
      </c>
      <c r="C99" s="241" t="s">
        <v>126</v>
      </c>
      <c r="D99" s="226"/>
      <c r="E99" s="227"/>
      <c r="F99" s="228"/>
      <c r="G99" s="228">
        <f>SUMIF(AG100:AG103,"&lt;&gt;NOR",G100:G103)</f>
        <v>0</v>
      </c>
      <c r="H99" s="228"/>
      <c r="I99" s="228">
        <f>SUM(I100:I103)</f>
        <v>0</v>
      </c>
      <c r="J99" s="228"/>
      <c r="K99" s="228">
        <f>SUM(K100:K103)</f>
        <v>0</v>
      </c>
      <c r="L99" s="228"/>
      <c r="M99" s="228">
        <f>SUM(M100:M103)</f>
        <v>0</v>
      </c>
      <c r="N99" s="228"/>
      <c r="O99" s="228">
        <f>SUM(O100:O103)</f>
        <v>0</v>
      </c>
      <c r="P99" s="228"/>
      <c r="Q99" s="228">
        <f>SUM(Q100:Q103)</f>
        <v>0</v>
      </c>
      <c r="R99" s="228"/>
      <c r="S99" s="228"/>
      <c r="T99" s="229"/>
      <c r="U99" s="223"/>
      <c r="V99" s="223">
        <f>SUM(V100:V103)</f>
        <v>38.17</v>
      </c>
      <c r="W99" s="223"/>
      <c r="X99" s="223"/>
      <c r="AG99" t="s">
        <v>172</v>
      </c>
    </row>
    <row r="100" spans="1:60" outlineLevel="1" x14ac:dyDescent="0.25">
      <c r="A100" s="230">
        <v>27</v>
      </c>
      <c r="B100" s="231" t="s">
        <v>605</v>
      </c>
      <c r="C100" s="242" t="s">
        <v>606</v>
      </c>
      <c r="D100" s="232" t="s">
        <v>376</v>
      </c>
      <c r="E100" s="233">
        <v>24.471</v>
      </c>
      <c r="F100" s="234"/>
      <c r="G100" s="235">
        <f>ROUND(E100*F100,2)</f>
        <v>0</v>
      </c>
      <c r="H100" s="234"/>
      <c r="I100" s="235">
        <f>ROUND(E100*H100,2)</f>
        <v>0</v>
      </c>
      <c r="J100" s="234"/>
      <c r="K100" s="235">
        <f>ROUND(E100*J100,2)</f>
        <v>0</v>
      </c>
      <c r="L100" s="235">
        <v>21</v>
      </c>
      <c r="M100" s="235">
        <f>G100*(1+L100/100)</f>
        <v>0</v>
      </c>
      <c r="N100" s="235">
        <v>0</v>
      </c>
      <c r="O100" s="235">
        <f>ROUND(E100*N100,2)</f>
        <v>0</v>
      </c>
      <c r="P100" s="235">
        <v>0</v>
      </c>
      <c r="Q100" s="235">
        <f>ROUND(E100*P100,2)</f>
        <v>0</v>
      </c>
      <c r="R100" s="235" t="s">
        <v>253</v>
      </c>
      <c r="S100" s="235" t="s">
        <v>176</v>
      </c>
      <c r="T100" s="236" t="s">
        <v>234</v>
      </c>
      <c r="U100" s="222">
        <v>1.56</v>
      </c>
      <c r="V100" s="222">
        <f>ROUND(E100*U100,2)</f>
        <v>38.17</v>
      </c>
      <c r="W100" s="222"/>
      <c r="X100" s="222" t="s">
        <v>235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236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62" t="s">
        <v>607</v>
      </c>
      <c r="D101" s="253"/>
      <c r="E101" s="253"/>
      <c r="F101" s="253"/>
      <c r="G101" s="253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238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64" t="s">
        <v>1085</v>
      </c>
      <c r="D102" s="249"/>
      <c r="E102" s="250">
        <v>18.068999999999999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3"/>
      <c r="Z102" s="213"/>
      <c r="AA102" s="213"/>
      <c r="AB102" s="213"/>
      <c r="AC102" s="213"/>
      <c r="AD102" s="213"/>
      <c r="AE102" s="213"/>
      <c r="AF102" s="213"/>
      <c r="AG102" s="213" t="s">
        <v>242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64" t="s">
        <v>1086</v>
      </c>
      <c r="D103" s="249"/>
      <c r="E103" s="250">
        <v>6.4020000000000001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242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x14ac:dyDescent="0.25">
      <c r="A104" s="224" t="s">
        <v>171</v>
      </c>
      <c r="B104" s="225" t="s">
        <v>133</v>
      </c>
      <c r="C104" s="241" t="s">
        <v>134</v>
      </c>
      <c r="D104" s="226"/>
      <c r="E104" s="227"/>
      <c r="F104" s="228"/>
      <c r="G104" s="228">
        <f>SUMIF(AG105:AG107,"&lt;&gt;NOR",G105:G107)</f>
        <v>0</v>
      </c>
      <c r="H104" s="228"/>
      <c r="I104" s="228">
        <f>SUM(I105:I107)</f>
        <v>0</v>
      </c>
      <c r="J104" s="228"/>
      <c r="K104" s="228">
        <f>SUM(K105:K107)</f>
        <v>0</v>
      </c>
      <c r="L104" s="228"/>
      <c r="M104" s="228">
        <f>SUM(M105:M107)</f>
        <v>0</v>
      </c>
      <c r="N104" s="228"/>
      <c r="O104" s="228">
        <f>SUM(O105:O107)</f>
        <v>0</v>
      </c>
      <c r="P104" s="228"/>
      <c r="Q104" s="228">
        <f>SUM(Q105:Q107)</f>
        <v>0</v>
      </c>
      <c r="R104" s="228"/>
      <c r="S104" s="228"/>
      <c r="T104" s="229"/>
      <c r="U104" s="223"/>
      <c r="V104" s="223">
        <f>SUM(V105:V107)</f>
        <v>3908.8</v>
      </c>
      <c r="W104" s="223"/>
      <c r="X104" s="223"/>
      <c r="AG104" t="s">
        <v>172</v>
      </c>
    </row>
    <row r="105" spans="1:60" outlineLevel="1" x14ac:dyDescent="0.25">
      <c r="A105" s="230">
        <v>28</v>
      </c>
      <c r="B105" s="231" t="s">
        <v>1087</v>
      </c>
      <c r="C105" s="242" t="s">
        <v>610</v>
      </c>
      <c r="D105" s="232" t="s">
        <v>611</v>
      </c>
      <c r="E105" s="233">
        <v>10</v>
      </c>
      <c r="F105" s="234"/>
      <c r="G105" s="235">
        <f>ROUND(E105*F105,2)</f>
        <v>0</v>
      </c>
      <c r="H105" s="234"/>
      <c r="I105" s="235">
        <f>ROUND(E105*H105,2)</f>
        <v>0</v>
      </c>
      <c r="J105" s="234"/>
      <c r="K105" s="235">
        <f>ROUND(E105*J105,2)</f>
        <v>0</v>
      </c>
      <c r="L105" s="235">
        <v>21</v>
      </c>
      <c r="M105" s="235">
        <f>G105*(1+L105/100)</f>
        <v>0</v>
      </c>
      <c r="N105" s="235">
        <v>0</v>
      </c>
      <c r="O105" s="235">
        <f>ROUND(E105*N105,2)</f>
        <v>0</v>
      </c>
      <c r="P105" s="235">
        <v>0</v>
      </c>
      <c r="Q105" s="235">
        <f>ROUND(E105*P105,2)</f>
        <v>0</v>
      </c>
      <c r="R105" s="235"/>
      <c r="S105" s="235" t="s">
        <v>215</v>
      </c>
      <c r="T105" s="236" t="s">
        <v>177</v>
      </c>
      <c r="U105" s="222">
        <v>390.87959999999998</v>
      </c>
      <c r="V105" s="222">
        <f>ROUND(E105*U105,2)</f>
        <v>3908.8</v>
      </c>
      <c r="W105" s="222"/>
      <c r="X105" s="222" t="s">
        <v>235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236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ht="51.6" outlineLevel="1" x14ac:dyDescent="0.25">
      <c r="A106" s="220"/>
      <c r="B106" s="221"/>
      <c r="C106" s="243" t="s">
        <v>1088</v>
      </c>
      <c r="D106" s="238"/>
      <c r="E106" s="238"/>
      <c r="F106" s="238"/>
      <c r="G106" s="238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181</v>
      </c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37" t="str">
        <f>C106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- 2x KOPODUR 110 půlená + 2x rezerva KOPOFLEX 110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20"/>
      <c r="B107" s="221"/>
      <c r="C107" s="264" t="s">
        <v>1089</v>
      </c>
      <c r="D107" s="249"/>
      <c r="E107" s="250">
        <v>10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13"/>
      <c r="Z107" s="213"/>
      <c r="AA107" s="213"/>
      <c r="AB107" s="213"/>
      <c r="AC107" s="213"/>
      <c r="AD107" s="213"/>
      <c r="AE107" s="213"/>
      <c r="AF107" s="213"/>
      <c r="AG107" s="213" t="s">
        <v>242</v>
      </c>
      <c r="AH107" s="213">
        <v>0</v>
      </c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x14ac:dyDescent="0.25">
      <c r="A108" s="3"/>
      <c r="B108" s="4"/>
      <c r="C108" s="245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v>15</v>
      </c>
      <c r="AF108">
        <v>21</v>
      </c>
      <c r="AG108" t="s">
        <v>158</v>
      </c>
    </row>
    <row r="109" spans="1:60" x14ac:dyDescent="0.25">
      <c r="A109" s="216"/>
      <c r="B109" s="217" t="s">
        <v>29</v>
      </c>
      <c r="C109" s="246"/>
      <c r="D109" s="218"/>
      <c r="E109" s="219"/>
      <c r="F109" s="219"/>
      <c r="G109" s="240">
        <f>G8+G23+G58+G62+G69+G82+G90+G95+G99+G104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E109">
        <f>SUMIF(L7:L107,AE108,G7:G107)</f>
        <v>0</v>
      </c>
      <c r="AF109">
        <f>SUMIF(L7:L107,AF108,G7:G107)</f>
        <v>0</v>
      </c>
      <c r="AG109" t="s">
        <v>225</v>
      </c>
    </row>
    <row r="110" spans="1:60" x14ac:dyDescent="0.25">
      <c r="A110" s="248" t="s">
        <v>631</v>
      </c>
      <c r="B110" s="248"/>
      <c r="C110" s="245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5">
      <c r="A111" s="3"/>
      <c r="B111" s="4" t="s">
        <v>632</v>
      </c>
      <c r="C111" s="245" t="s">
        <v>633</v>
      </c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G111" t="s">
        <v>634</v>
      </c>
    </row>
    <row r="112" spans="1:60" x14ac:dyDescent="0.25">
      <c r="A112" s="3"/>
      <c r="B112" s="4" t="s">
        <v>635</v>
      </c>
      <c r="C112" s="245" t="s">
        <v>1090</v>
      </c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G112" t="s">
        <v>637</v>
      </c>
    </row>
    <row r="113" spans="1:33" x14ac:dyDescent="0.25">
      <c r="A113" s="3"/>
      <c r="B113" s="4"/>
      <c r="C113" s="245" t="s">
        <v>638</v>
      </c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AG113" t="s">
        <v>639</v>
      </c>
    </row>
    <row r="114" spans="1:33" x14ac:dyDescent="0.25">
      <c r="A114" s="3"/>
      <c r="B114" s="4"/>
      <c r="C114" s="245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5">
      <c r="C115" s="247"/>
      <c r="D115" s="10"/>
      <c r="AG115" t="s">
        <v>228</v>
      </c>
    </row>
    <row r="116" spans="1:33" x14ac:dyDescent="0.25">
      <c r="D116" s="10"/>
    </row>
    <row r="117" spans="1:33" x14ac:dyDescent="0.25">
      <c r="D117" s="10"/>
    </row>
    <row r="118" spans="1:33" x14ac:dyDescent="0.25">
      <c r="D118" s="10"/>
    </row>
    <row r="119" spans="1:33" x14ac:dyDescent="0.25">
      <c r="D119" s="10"/>
    </row>
    <row r="120" spans="1:33" x14ac:dyDescent="0.25">
      <c r="D120" s="10"/>
    </row>
    <row r="121" spans="1:33" x14ac:dyDescent="0.25">
      <c r="D121" s="10"/>
    </row>
    <row r="122" spans="1:33" x14ac:dyDescent="0.25">
      <c r="D122" s="10"/>
    </row>
    <row r="123" spans="1:33" x14ac:dyDescent="0.25">
      <c r="D123" s="10"/>
    </row>
    <row r="124" spans="1:33" x14ac:dyDescent="0.25">
      <c r="D124" s="10"/>
    </row>
    <row r="125" spans="1:33" x14ac:dyDescent="0.25">
      <c r="D125" s="10"/>
    </row>
    <row r="126" spans="1:33" x14ac:dyDescent="0.25">
      <c r="D126" s="10"/>
    </row>
    <row r="127" spans="1:33" x14ac:dyDescent="0.25">
      <c r="D127" s="10"/>
    </row>
    <row r="128" spans="1:33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oRlTTncoM10ZTFDXnu+Uk0tAp1dg8SF8IIgHmwYR+xtyA8rJ5WB8YdxReYCuMaT6RvMbp+A8ydH67mjuYQrMGQ==" saltValue="1EjgtXjRavzVhM/+Wxa4jg==" spinCount="100000" sheet="1"/>
  <mergeCells count="31">
    <mergeCell ref="C97:G97"/>
    <mergeCell ref="C101:G101"/>
    <mergeCell ref="C106:G106"/>
    <mergeCell ref="C56:G56"/>
    <mergeCell ref="C60:G60"/>
    <mergeCell ref="C71:G71"/>
    <mergeCell ref="C84:G84"/>
    <mergeCell ref="C85:G85"/>
    <mergeCell ref="C88:G88"/>
    <mergeCell ref="C41:G41"/>
    <mergeCell ref="C44:G44"/>
    <mergeCell ref="C45:G45"/>
    <mergeCell ref="C49:G49"/>
    <mergeCell ref="C50:G50"/>
    <mergeCell ref="C53:G53"/>
    <mergeCell ref="C26:G26"/>
    <mergeCell ref="C29:G29"/>
    <mergeCell ref="C30:G30"/>
    <mergeCell ref="C33:G33"/>
    <mergeCell ref="C34:G34"/>
    <mergeCell ref="C40:G40"/>
    <mergeCell ref="A1:G1"/>
    <mergeCell ref="C2:G2"/>
    <mergeCell ref="C3:G3"/>
    <mergeCell ref="C4:G4"/>
    <mergeCell ref="A110:B110"/>
    <mergeCell ref="C10:G10"/>
    <mergeCell ref="C13:G13"/>
    <mergeCell ref="C16:G16"/>
    <mergeCell ref="C19:G19"/>
    <mergeCell ref="C25:G25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7"/>
  <sheetViews>
    <sheetView showGridLines="0" tabSelected="1" topLeftCell="B1" zoomScaleNormal="100" zoomScaleSheetLayoutView="75" workbookViewId="0">
      <selection activeCell="H32" sqref="H32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0" customWidth="1"/>
    <col min="4" max="4" width="13" style="50" customWidth="1"/>
    <col min="5" max="5" width="9.6640625" style="50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5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5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5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5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5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5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5">
      <c r="A8" s="2"/>
      <c r="B8" s="30" t="s">
        <v>20</v>
      </c>
      <c r="D8" s="125" t="s">
        <v>51</v>
      </c>
      <c r="H8" s="18" t="s">
        <v>40</v>
      </c>
      <c r="I8" s="124" t="s">
        <v>53</v>
      </c>
      <c r="J8" s="8"/>
    </row>
    <row r="9" spans="1:15" ht="15.75" hidden="1" customHeight="1" x14ac:dyDescent="0.25">
      <c r="A9" s="2"/>
      <c r="B9" s="2"/>
      <c r="D9" s="125"/>
      <c r="H9" s="18" t="s">
        <v>34</v>
      </c>
      <c r="I9" s="124" t="s">
        <v>54</v>
      </c>
      <c r="J9" s="8"/>
    </row>
    <row r="10" spans="1:15" ht="15.75" hidden="1" customHeight="1" x14ac:dyDescent="0.25">
      <c r="A10" s="2"/>
      <c r="B10" s="34"/>
      <c r="C10" s="53"/>
      <c r="D10" s="123" t="s">
        <v>52</v>
      </c>
      <c r="E10" s="126"/>
      <c r="F10" s="23"/>
      <c r="G10" s="14"/>
      <c r="H10" s="14"/>
      <c r="I10" s="35"/>
      <c r="J10" s="33"/>
    </row>
    <row r="11" spans="1:15" ht="24" customHeight="1" x14ac:dyDescent="0.25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5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5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5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5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5">
      <c r="A16" s="197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SUMIF(F67:F93,A16,I67:I93)+SUMIF(F67:F93,"PSU",I67:I93)</f>
        <v>0</v>
      </c>
      <c r="J16" s="81"/>
    </row>
    <row r="17" spans="1:10" ht="23.25" customHeight="1" x14ac:dyDescent="0.25">
      <c r="A17" s="197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SUMIF(F67:F93,A17,I67:I93)</f>
        <v>0</v>
      </c>
      <c r="J17" s="81"/>
    </row>
    <row r="18" spans="1:10" ht="23.25" customHeight="1" x14ac:dyDescent="0.25">
      <c r="A18" s="197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SUMIF(F67:F93,A18,I67:I93)</f>
        <v>0</v>
      </c>
      <c r="J18" s="81"/>
    </row>
    <row r="19" spans="1:10" ht="23.25" customHeight="1" x14ac:dyDescent="0.25">
      <c r="A19" s="197" t="s">
        <v>141</v>
      </c>
      <c r="B19" s="37" t="s">
        <v>27</v>
      </c>
      <c r="C19" s="58"/>
      <c r="D19" s="59"/>
      <c r="E19" s="79"/>
      <c r="F19" s="80"/>
      <c r="G19" s="79"/>
      <c r="H19" s="80"/>
      <c r="I19" s="79">
        <f>SUMIF(F67:F93,A19,I67:I93)</f>
        <v>0</v>
      </c>
      <c r="J19" s="81"/>
    </row>
    <row r="20" spans="1:10" ht="23.25" customHeight="1" x14ac:dyDescent="0.25">
      <c r="A20" s="197" t="s">
        <v>142</v>
      </c>
      <c r="B20" s="37" t="s">
        <v>28</v>
      </c>
      <c r="C20" s="58"/>
      <c r="D20" s="59"/>
      <c r="E20" s="79"/>
      <c r="F20" s="80"/>
      <c r="G20" s="79"/>
      <c r="H20" s="80"/>
      <c r="I20" s="79">
        <f>SUMIF(F67:F93,A20,I67:I93)</f>
        <v>0</v>
      </c>
      <c r="J20" s="81"/>
    </row>
    <row r="21" spans="1:10" ht="23.25" customHeight="1" x14ac:dyDescent="0.25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5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5">
      <c r="A23" s="2"/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hidden="1" customHeight="1" x14ac:dyDescent="0.25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I23*E23/100</f>
        <v>0</v>
      </c>
      <c r="H24" s="92"/>
      <c r="I24" s="92"/>
      <c r="J24" s="39" t="str">
        <f t="shared" si="0"/>
        <v>CZK</v>
      </c>
    </row>
    <row r="25" spans="1:10" ht="23.25" customHeight="1" x14ac:dyDescent="0.25">
      <c r="A25" s="2"/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hidden="1" customHeight="1" x14ac:dyDescent="0.25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I25*E25/100</f>
        <v>0</v>
      </c>
      <c r="H26" s="77"/>
      <c r="I26" s="77"/>
      <c r="J26" s="36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78">
        <f>CenaCelkemBezDPH-(ZakladDPHSni+ZakladDPHZakl)</f>
        <v>0</v>
      </c>
      <c r="H27" s="78"/>
      <c r="I27" s="78"/>
      <c r="J27" s="40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3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89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5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3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5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5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5">
      <c r="A39" s="135">
        <v>1</v>
      </c>
      <c r="B39" s="146" t="s">
        <v>55</v>
      </c>
      <c r="C39" s="147"/>
      <c r="D39" s="147"/>
      <c r="E39" s="147"/>
      <c r="F39" s="148">
        <f>'00 00.01 Naklady'!AE45+'101 101.01 Pol'!AE361+'201 0 Pol'!AE43+'201 K1 Pol'!AE29+'201 K2 Pol'!AE44+'201 K3 Pol'!AE12+'201 K4 Pol'!AE16+'201 K5 Pol'!AE20+'401 191126 Pol'!AE75+'402 191126 Pol'!AE54+'501 501.01 Pol'!AE83+'661 661.01 Pol'!AE109</f>
        <v>0</v>
      </c>
      <c r="G39" s="149">
        <f>'00 00.01 Naklady'!AF45+'101 101.01 Pol'!AF361+'201 0 Pol'!AF43+'201 K1 Pol'!AF29+'201 K2 Pol'!AF44+'201 K3 Pol'!AF12+'201 K4 Pol'!AF16+'201 K5 Pol'!AF20+'401 191126 Pol'!AF75+'402 191126 Pol'!AF54+'501 501.01 Pol'!AF83+'661 661.01 Pol'!AF109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5">
      <c r="A40" s="135">
        <v>2</v>
      </c>
      <c r="B40" s="153"/>
      <c r="C40" s="154" t="s">
        <v>56</v>
      </c>
      <c r="D40" s="154"/>
      <c r="E40" s="154"/>
      <c r="F40" s="155">
        <f>'00 00.01 Naklady'!AE45</f>
        <v>0</v>
      </c>
      <c r="G40" s="156">
        <f>'00 00.01 Naklady'!AF45</f>
        <v>0</v>
      </c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5">
      <c r="A41" s="135">
        <v>3</v>
      </c>
      <c r="B41" s="159" t="s">
        <v>57</v>
      </c>
      <c r="C41" s="147" t="s">
        <v>58</v>
      </c>
      <c r="D41" s="147"/>
      <c r="E41" s="147"/>
      <c r="F41" s="160">
        <f>'00 00.01 Naklady'!AE45</f>
        <v>0</v>
      </c>
      <c r="G41" s="150">
        <f>'00 00.01 Naklady'!AF45</f>
        <v>0</v>
      </c>
      <c r="H41" s="150"/>
      <c r="I41" s="151">
        <f>F41+G41+H41</f>
        <v>0</v>
      </c>
      <c r="J41" s="152" t="str">
        <f>IF(CenaCelkemVypocet=0,"",I41/CenaCelkemVypocet*100)</f>
        <v/>
      </c>
    </row>
    <row r="42" spans="1:10" ht="25.5" customHeight="1" x14ac:dyDescent="0.25">
      <c r="A42" s="135">
        <v>2</v>
      </c>
      <c r="B42" s="153"/>
      <c r="C42" s="154" t="s">
        <v>59</v>
      </c>
      <c r="D42" s="154"/>
      <c r="E42" s="154"/>
      <c r="F42" s="155"/>
      <c r="G42" s="156"/>
      <c r="H42" s="156"/>
      <c r="I42" s="157"/>
      <c r="J42" s="158"/>
    </row>
    <row r="43" spans="1:10" ht="25.5" customHeight="1" x14ac:dyDescent="0.25">
      <c r="A43" s="135">
        <v>2</v>
      </c>
      <c r="B43" s="153" t="s">
        <v>60</v>
      </c>
      <c r="C43" s="154" t="s">
        <v>61</v>
      </c>
      <c r="D43" s="154"/>
      <c r="E43" s="154"/>
      <c r="F43" s="155">
        <f>'101 101.01 Pol'!AE361</f>
        <v>0</v>
      </c>
      <c r="G43" s="156">
        <f>'101 101.01 Pol'!AF361</f>
        <v>0</v>
      </c>
      <c r="H43" s="156"/>
      <c r="I43" s="157">
        <f>F43+G43+H43</f>
        <v>0</v>
      </c>
      <c r="J43" s="158" t="str">
        <f>IF(CenaCelkemVypocet=0,"",I43/CenaCelkemVypocet*100)</f>
        <v/>
      </c>
    </row>
    <row r="44" spans="1:10" ht="25.5" customHeight="1" x14ac:dyDescent="0.25">
      <c r="A44" s="135">
        <v>3</v>
      </c>
      <c r="B44" s="159" t="s">
        <v>62</v>
      </c>
      <c r="C44" s="147" t="s">
        <v>61</v>
      </c>
      <c r="D44" s="147"/>
      <c r="E44" s="147"/>
      <c r="F44" s="160">
        <f>'101 101.01 Pol'!AE361</f>
        <v>0</v>
      </c>
      <c r="G44" s="150">
        <f>'101 101.01 Pol'!AF361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5">
      <c r="A45" s="135">
        <v>2</v>
      </c>
      <c r="B45" s="153" t="s">
        <v>63</v>
      </c>
      <c r="C45" s="154" t="s">
        <v>64</v>
      </c>
      <c r="D45" s="154"/>
      <c r="E45" s="154"/>
      <c r="F45" s="155">
        <f>'201 0 Pol'!AE43+'201 K1 Pol'!AE29+'201 K2 Pol'!AE44+'201 K3 Pol'!AE12+'201 K4 Pol'!AE16+'201 K5 Pol'!AE20</f>
        <v>0</v>
      </c>
      <c r="G45" s="156">
        <f>'201 0 Pol'!AF43+'201 K1 Pol'!AF29+'201 K2 Pol'!AF44+'201 K3 Pol'!AF12+'201 K4 Pol'!AF16+'201 K5 Pol'!AF20</f>
        <v>0</v>
      </c>
      <c r="H45" s="156"/>
      <c r="I45" s="157">
        <f>F45+G45+H45</f>
        <v>0</v>
      </c>
      <c r="J45" s="158" t="str">
        <f>IF(CenaCelkemVypocet=0,"",I45/CenaCelkemVypocet*100)</f>
        <v/>
      </c>
    </row>
    <row r="46" spans="1:10" ht="25.5" customHeight="1" x14ac:dyDescent="0.25">
      <c r="A46" s="135">
        <v>3</v>
      </c>
      <c r="B46" s="159" t="s">
        <v>65</v>
      </c>
      <c r="C46" s="147" t="s">
        <v>66</v>
      </c>
      <c r="D46" s="147"/>
      <c r="E46" s="147"/>
      <c r="F46" s="160">
        <f>'201 0 Pol'!AE43</f>
        <v>0</v>
      </c>
      <c r="G46" s="150">
        <f>'201 0 Pol'!AF43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5">
      <c r="A47" s="135">
        <v>3</v>
      </c>
      <c r="B47" s="159" t="s">
        <v>67</v>
      </c>
      <c r="C47" s="147" t="s">
        <v>68</v>
      </c>
      <c r="D47" s="147"/>
      <c r="E47" s="147"/>
      <c r="F47" s="160">
        <f>'201 K1 Pol'!AE29</f>
        <v>0</v>
      </c>
      <c r="G47" s="150">
        <f>'201 K1 Pol'!AF29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5">
      <c r="A48" s="135">
        <v>3</v>
      </c>
      <c r="B48" s="159" t="s">
        <v>69</v>
      </c>
      <c r="C48" s="147" t="s">
        <v>70</v>
      </c>
      <c r="D48" s="147"/>
      <c r="E48" s="147"/>
      <c r="F48" s="160">
        <f>'201 K2 Pol'!AE44</f>
        <v>0</v>
      </c>
      <c r="G48" s="150">
        <f>'201 K2 Pol'!AF44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5">
      <c r="A49" s="135">
        <v>3</v>
      </c>
      <c r="B49" s="159" t="s">
        <v>71</v>
      </c>
      <c r="C49" s="147" t="s">
        <v>72</v>
      </c>
      <c r="D49" s="147"/>
      <c r="E49" s="147"/>
      <c r="F49" s="160">
        <f>'201 K3 Pol'!AE12</f>
        <v>0</v>
      </c>
      <c r="G49" s="150">
        <f>'201 K3 Pol'!AF12</f>
        <v>0</v>
      </c>
      <c r="H49" s="150"/>
      <c r="I49" s="151">
        <f>F49+G49+H49</f>
        <v>0</v>
      </c>
      <c r="J49" s="152" t="str">
        <f>IF(CenaCelkemVypocet=0,"",I49/CenaCelkemVypocet*100)</f>
        <v/>
      </c>
    </row>
    <row r="50" spans="1:10" ht="25.5" customHeight="1" x14ac:dyDescent="0.25">
      <c r="A50" s="135">
        <v>3</v>
      </c>
      <c r="B50" s="159" t="s">
        <v>73</v>
      </c>
      <c r="C50" s="147" t="s">
        <v>74</v>
      </c>
      <c r="D50" s="147"/>
      <c r="E50" s="147"/>
      <c r="F50" s="160">
        <f>'201 K4 Pol'!AE16</f>
        <v>0</v>
      </c>
      <c r="G50" s="150">
        <f>'201 K4 Pol'!AF16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5">
      <c r="A51" s="135">
        <v>3</v>
      </c>
      <c r="B51" s="159" t="s">
        <v>75</v>
      </c>
      <c r="C51" s="147" t="s">
        <v>76</v>
      </c>
      <c r="D51" s="147"/>
      <c r="E51" s="147"/>
      <c r="F51" s="160">
        <f>'201 K5 Pol'!AE20</f>
        <v>0</v>
      </c>
      <c r="G51" s="150">
        <f>'201 K5 Pol'!AF20</f>
        <v>0</v>
      </c>
      <c r="H51" s="150"/>
      <c r="I51" s="151">
        <f>F51+G51+H51</f>
        <v>0</v>
      </c>
      <c r="J51" s="152" t="str">
        <f>IF(CenaCelkemVypocet=0,"",I51/CenaCelkemVypocet*100)</f>
        <v/>
      </c>
    </row>
    <row r="52" spans="1:10" ht="25.5" customHeight="1" x14ac:dyDescent="0.25">
      <c r="A52" s="135">
        <v>2</v>
      </c>
      <c r="B52" s="153" t="s">
        <v>77</v>
      </c>
      <c r="C52" s="154" t="s">
        <v>78</v>
      </c>
      <c r="D52" s="154"/>
      <c r="E52" s="154"/>
      <c r="F52" s="155">
        <f>'401 191126 Pol'!AE75</f>
        <v>0</v>
      </c>
      <c r="G52" s="156">
        <f>'401 191126 Pol'!AF75</f>
        <v>0</v>
      </c>
      <c r="H52" s="156"/>
      <c r="I52" s="157">
        <f>F52+G52+H52</f>
        <v>0</v>
      </c>
      <c r="J52" s="158" t="str">
        <f>IF(CenaCelkemVypocet=0,"",I52/CenaCelkemVypocet*100)</f>
        <v/>
      </c>
    </row>
    <row r="53" spans="1:10" ht="25.5" customHeight="1" x14ac:dyDescent="0.25">
      <c r="A53" s="135">
        <v>3</v>
      </c>
      <c r="B53" s="159" t="s">
        <v>79</v>
      </c>
      <c r="C53" s="147" t="s">
        <v>78</v>
      </c>
      <c r="D53" s="147"/>
      <c r="E53" s="147"/>
      <c r="F53" s="160">
        <f>'401 191126 Pol'!AE75</f>
        <v>0</v>
      </c>
      <c r="G53" s="150">
        <f>'401 191126 Pol'!AF75</f>
        <v>0</v>
      </c>
      <c r="H53" s="150"/>
      <c r="I53" s="151">
        <f>F53+G53+H53</f>
        <v>0</v>
      </c>
      <c r="J53" s="152" t="str">
        <f>IF(CenaCelkemVypocet=0,"",I53/CenaCelkemVypocet*100)</f>
        <v/>
      </c>
    </row>
    <row r="54" spans="1:10" ht="25.5" customHeight="1" x14ac:dyDescent="0.25">
      <c r="A54" s="135">
        <v>2</v>
      </c>
      <c r="B54" s="153" t="s">
        <v>80</v>
      </c>
      <c r="C54" s="154" t="s">
        <v>81</v>
      </c>
      <c r="D54" s="154"/>
      <c r="E54" s="154"/>
      <c r="F54" s="155">
        <f>'402 191126 Pol'!AE54</f>
        <v>0</v>
      </c>
      <c r="G54" s="156">
        <f>'402 191126 Pol'!AF54</f>
        <v>0</v>
      </c>
      <c r="H54" s="156"/>
      <c r="I54" s="157">
        <f>F54+G54+H54</f>
        <v>0</v>
      </c>
      <c r="J54" s="158" t="str">
        <f>IF(CenaCelkemVypocet=0,"",I54/CenaCelkemVypocet*100)</f>
        <v/>
      </c>
    </row>
    <row r="55" spans="1:10" ht="25.5" customHeight="1" x14ac:dyDescent="0.25">
      <c r="A55" s="135">
        <v>3</v>
      </c>
      <c r="B55" s="159" t="s">
        <v>79</v>
      </c>
      <c r="C55" s="147" t="s">
        <v>81</v>
      </c>
      <c r="D55" s="147"/>
      <c r="E55" s="147"/>
      <c r="F55" s="160">
        <f>'402 191126 Pol'!AE54</f>
        <v>0</v>
      </c>
      <c r="G55" s="150">
        <f>'402 191126 Pol'!AF54</f>
        <v>0</v>
      </c>
      <c r="H55" s="150"/>
      <c r="I55" s="151">
        <f>F55+G55+H55</f>
        <v>0</v>
      </c>
      <c r="J55" s="152" t="str">
        <f>IF(CenaCelkemVypocet=0,"",I55/CenaCelkemVypocet*100)</f>
        <v/>
      </c>
    </row>
    <row r="56" spans="1:10" ht="25.5" customHeight="1" x14ac:dyDescent="0.25">
      <c r="A56" s="135">
        <v>2</v>
      </c>
      <c r="B56" s="153" t="s">
        <v>82</v>
      </c>
      <c r="C56" s="154" t="s">
        <v>83</v>
      </c>
      <c r="D56" s="154"/>
      <c r="E56" s="154"/>
      <c r="F56" s="155">
        <f>'501 501.01 Pol'!AE83</f>
        <v>0</v>
      </c>
      <c r="G56" s="156">
        <f>'501 501.01 Pol'!AF83</f>
        <v>0</v>
      </c>
      <c r="H56" s="156"/>
      <c r="I56" s="157">
        <f>F56+G56+H56</f>
        <v>0</v>
      </c>
      <c r="J56" s="158" t="str">
        <f>IF(CenaCelkemVypocet=0,"",I56/CenaCelkemVypocet*100)</f>
        <v/>
      </c>
    </row>
    <row r="57" spans="1:10" ht="25.5" customHeight="1" x14ac:dyDescent="0.25">
      <c r="A57" s="135">
        <v>3</v>
      </c>
      <c r="B57" s="159" t="s">
        <v>84</v>
      </c>
      <c r="C57" s="147" t="s">
        <v>83</v>
      </c>
      <c r="D57" s="147"/>
      <c r="E57" s="147"/>
      <c r="F57" s="160">
        <f>'501 501.01 Pol'!AE83</f>
        <v>0</v>
      </c>
      <c r="G57" s="150">
        <f>'501 501.01 Pol'!AF83</f>
        <v>0</v>
      </c>
      <c r="H57" s="150"/>
      <c r="I57" s="151">
        <f>F57+G57+H57</f>
        <v>0</v>
      </c>
      <c r="J57" s="152" t="str">
        <f>IF(CenaCelkemVypocet=0,"",I57/CenaCelkemVypocet*100)</f>
        <v/>
      </c>
    </row>
    <row r="58" spans="1:10" ht="25.5" customHeight="1" x14ac:dyDescent="0.25">
      <c r="A58" s="135">
        <v>2</v>
      </c>
      <c r="B58" s="153" t="s">
        <v>85</v>
      </c>
      <c r="C58" s="154" t="s">
        <v>86</v>
      </c>
      <c r="D58" s="154"/>
      <c r="E58" s="154"/>
      <c r="F58" s="155">
        <f>'661 661.01 Pol'!AE109</f>
        <v>0</v>
      </c>
      <c r="G58" s="156">
        <f>'661 661.01 Pol'!AF109</f>
        <v>0</v>
      </c>
      <c r="H58" s="156"/>
      <c r="I58" s="157">
        <f>F58+G58+H58</f>
        <v>0</v>
      </c>
      <c r="J58" s="158" t="str">
        <f>IF(CenaCelkemVypocet=0,"",I58/CenaCelkemVypocet*100)</f>
        <v/>
      </c>
    </row>
    <row r="59" spans="1:10" ht="25.5" customHeight="1" x14ac:dyDescent="0.25">
      <c r="A59" s="135">
        <v>3</v>
      </c>
      <c r="B59" s="159" t="s">
        <v>87</v>
      </c>
      <c r="C59" s="147" t="s">
        <v>86</v>
      </c>
      <c r="D59" s="147"/>
      <c r="E59" s="147"/>
      <c r="F59" s="160">
        <f>'661 661.01 Pol'!AE109</f>
        <v>0</v>
      </c>
      <c r="G59" s="150">
        <f>'661 661.01 Pol'!AF109</f>
        <v>0</v>
      </c>
      <c r="H59" s="150"/>
      <c r="I59" s="151">
        <f>F59+G59+H59</f>
        <v>0</v>
      </c>
      <c r="J59" s="152" t="str">
        <f>IF(CenaCelkemVypocet=0,"",I59/CenaCelkemVypocet*100)</f>
        <v/>
      </c>
    </row>
    <row r="60" spans="1:10" ht="25.5" customHeight="1" x14ac:dyDescent="0.25">
      <c r="A60" s="135"/>
      <c r="B60" s="161" t="s">
        <v>88</v>
      </c>
      <c r="C60" s="162"/>
      <c r="D60" s="162"/>
      <c r="E60" s="162"/>
      <c r="F60" s="163">
        <f>SUMIF(A39:A59,"=1",F39:F59)</f>
        <v>0</v>
      </c>
      <c r="G60" s="164">
        <f>SUMIF(A39:A59,"=1",G39:G59)</f>
        <v>0</v>
      </c>
      <c r="H60" s="164">
        <f>SUMIF(A39:A59,"=1",H39:H59)</f>
        <v>0</v>
      </c>
      <c r="I60" s="165">
        <f>SUMIF(A39:A59,"=1",I39:I59)</f>
        <v>0</v>
      </c>
      <c r="J60" s="166">
        <f>SUMIF(A39:A59,"=1",J39:J59)</f>
        <v>0</v>
      </c>
    </row>
    <row r="64" spans="1:10" ht="15.6" x14ac:dyDescent="0.3">
      <c r="B64" s="177" t="s">
        <v>90</v>
      </c>
    </row>
    <row r="66" spans="1:10" ht="25.5" customHeight="1" x14ac:dyDescent="0.25">
      <c r="A66" s="179"/>
      <c r="B66" s="182" t="s">
        <v>17</v>
      </c>
      <c r="C66" s="182" t="s">
        <v>5</v>
      </c>
      <c r="D66" s="183"/>
      <c r="E66" s="183"/>
      <c r="F66" s="184" t="s">
        <v>91</v>
      </c>
      <c r="G66" s="184"/>
      <c r="H66" s="184"/>
      <c r="I66" s="184" t="s">
        <v>29</v>
      </c>
      <c r="J66" s="184" t="s">
        <v>0</v>
      </c>
    </row>
    <row r="67" spans="1:10" ht="36.75" customHeight="1" x14ac:dyDescent="0.25">
      <c r="A67" s="180"/>
      <c r="B67" s="185" t="s">
        <v>65</v>
      </c>
      <c r="C67" s="186" t="s">
        <v>92</v>
      </c>
      <c r="D67" s="187"/>
      <c r="E67" s="187"/>
      <c r="F67" s="193" t="s">
        <v>24</v>
      </c>
      <c r="G67" s="194"/>
      <c r="H67" s="194"/>
      <c r="I67" s="194">
        <f>'201 0 Pol'!G8+'201 K2 Pol'!G8</f>
        <v>0</v>
      </c>
      <c r="J67" s="191" t="str">
        <f>IF(I94=0,"",I67/I94*100)</f>
        <v/>
      </c>
    </row>
    <row r="68" spans="1:10" ht="36.75" customHeight="1" x14ac:dyDescent="0.25">
      <c r="A68" s="180"/>
      <c r="B68" s="185" t="s">
        <v>93</v>
      </c>
      <c r="C68" s="186" t="s">
        <v>94</v>
      </c>
      <c r="D68" s="187"/>
      <c r="E68" s="187"/>
      <c r="F68" s="193" t="s">
        <v>24</v>
      </c>
      <c r="G68" s="194"/>
      <c r="H68" s="194"/>
      <c r="I68" s="194">
        <f>'101 101.01 Pol'!G8+'201 0 Pol'!G28+'201 K2 Pol'!G11+'201 K5 Pol'!G8+'501 501.01 Pol'!G8+'661 661.01 Pol'!G8</f>
        <v>0</v>
      </c>
      <c r="J68" s="191" t="str">
        <f>IF(I94=0,"",I68/I94*100)</f>
        <v/>
      </c>
    </row>
    <row r="69" spans="1:10" ht="36.75" customHeight="1" x14ac:dyDescent="0.25">
      <c r="A69" s="180"/>
      <c r="B69" s="185" t="s">
        <v>95</v>
      </c>
      <c r="C69" s="186" t="s">
        <v>96</v>
      </c>
      <c r="D69" s="187"/>
      <c r="E69" s="187"/>
      <c r="F69" s="193" t="s">
        <v>24</v>
      </c>
      <c r="G69" s="194"/>
      <c r="H69" s="194"/>
      <c r="I69" s="194">
        <f>'101 101.01 Pol'!G116+'661 661.01 Pol'!G23</f>
        <v>0</v>
      </c>
      <c r="J69" s="191" t="str">
        <f>IF(I94=0,"",I69/I94*100)</f>
        <v/>
      </c>
    </row>
    <row r="70" spans="1:10" ht="36.75" customHeight="1" x14ac:dyDescent="0.25">
      <c r="A70" s="180"/>
      <c r="B70" s="185" t="s">
        <v>97</v>
      </c>
      <c r="C70" s="186" t="s">
        <v>98</v>
      </c>
      <c r="D70" s="187"/>
      <c r="E70" s="187"/>
      <c r="F70" s="193" t="s">
        <v>24</v>
      </c>
      <c r="G70" s="194"/>
      <c r="H70" s="194"/>
      <c r="I70" s="194">
        <f>'101 101.01 Pol'!G151</f>
        <v>0</v>
      </c>
      <c r="J70" s="191" t="str">
        <f>IF(I94=0,"",I70/I94*100)</f>
        <v/>
      </c>
    </row>
    <row r="71" spans="1:10" ht="36.75" customHeight="1" x14ac:dyDescent="0.25">
      <c r="A71" s="180"/>
      <c r="B71" s="185" t="s">
        <v>99</v>
      </c>
      <c r="C71" s="186" t="s">
        <v>100</v>
      </c>
      <c r="D71" s="187"/>
      <c r="E71" s="187"/>
      <c r="F71" s="193" t="s">
        <v>24</v>
      </c>
      <c r="G71" s="194"/>
      <c r="H71" s="194"/>
      <c r="I71" s="194">
        <f>'101 101.01 Pol'!G155+'661 661.01 Pol'!G58</f>
        <v>0</v>
      </c>
      <c r="J71" s="191" t="str">
        <f>IF(I94=0,"",I71/I94*100)</f>
        <v/>
      </c>
    </row>
    <row r="72" spans="1:10" ht="36.75" customHeight="1" x14ac:dyDescent="0.25">
      <c r="A72" s="180"/>
      <c r="B72" s="185" t="s">
        <v>101</v>
      </c>
      <c r="C72" s="186" t="s">
        <v>102</v>
      </c>
      <c r="D72" s="187"/>
      <c r="E72" s="187"/>
      <c r="F72" s="193" t="s">
        <v>24</v>
      </c>
      <c r="G72" s="194"/>
      <c r="H72" s="194"/>
      <c r="I72" s="194">
        <f>'201 0 Pol'!G37+'201 K1 Pol'!G8+'201 K2 Pol'!G14+'201 K3 Pol'!G8+'201 K5 Pol'!G13</f>
        <v>0</v>
      </c>
      <c r="J72" s="191" t="str">
        <f>IF(I94=0,"",I72/I94*100)</f>
        <v/>
      </c>
    </row>
    <row r="73" spans="1:10" ht="36.75" customHeight="1" x14ac:dyDescent="0.25">
      <c r="A73" s="180"/>
      <c r="B73" s="185" t="s">
        <v>103</v>
      </c>
      <c r="C73" s="186" t="s">
        <v>104</v>
      </c>
      <c r="D73" s="187"/>
      <c r="E73" s="187"/>
      <c r="F73" s="193" t="s">
        <v>24</v>
      </c>
      <c r="G73" s="194"/>
      <c r="H73" s="194"/>
      <c r="I73" s="194">
        <f>'101 101.01 Pol'!G201+'201 K1 Pol'!G11+'201 K2 Pol'!G32+'201 K4 Pol'!G8+'201 K5 Pol'!G16+'501 501.01 Pol'!G29</f>
        <v>0</v>
      </c>
      <c r="J73" s="191" t="str">
        <f>IF(I94=0,"",I73/I94*100)</f>
        <v/>
      </c>
    </row>
    <row r="74" spans="1:10" ht="36.75" customHeight="1" x14ac:dyDescent="0.25">
      <c r="A74" s="180"/>
      <c r="B74" s="185" t="s">
        <v>105</v>
      </c>
      <c r="C74" s="186" t="s">
        <v>106</v>
      </c>
      <c r="D74" s="187"/>
      <c r="E74" s="187"/>
      <c r="F74" s="193" t="s">
        <v>24</v>
      </c>
      <c r="G74" s="194"/>
      <c r="H74" s="194"/>
      <c r="I74" s="194">
        <f>'101 101.01 Pol'!G212+'661 661.01 Pol'!G62</f>
        <v>0</v>
      </c>
      <c r="J74" s="191" t="str">
        <f>IF(I94=0,"",I74/I94*100)</f>
        <v/>
      </c>
    </row>
    <row r="75" spans="1:10" ht="36.75" customHeight="1" x14ac:dyDescent="0.25">
      <c r="A75" s="180"/>
      <c r="B75" s="185" t="s">
        <v>107</v>
      </c>
      <c r="C75" s="186" t="s">
        <v>108</v>
      </c>
      <c r="D75" s="187"/>
      <c r="E75" s="187"/>
      <c r="F75" s="193" t="s">
        <v>24</v>
      </c>
      <c r="G75" s="194"/>
      <c r="H75" s="194"/>
      <c r="I75" s="194">
        <f>'101 101.01 Pol'!G233+'661 661.01 Pol'!G69</f>
        <v>0</v>
      </c>
      <c r="J75" s="191" t="str">
        <f>IF(I94=0,"",I75/I94*100)</f>
        <v/>
      </c>
    </row>
    <row r="76" spans="1:10" ht="36.75" customHeight="1" x14ac:dyDescent="0.25">
      <c r="A76" s="180"/>
      <c r="B76" s="185" t="s">
        <v>109</v>
      </c>
      <c r="C76" s="186" t="s">
        <v>110</v>
      </c>
      <c r="D76" s="187"/>
      <c r="E76" s="187"/>
      <c r="F76" s="193" t="s">
        <v>24</v>
      </c>
      <c r="G76" s="194"/>
      <c r="H76" s="194"/>
      <c r="I76" s="194">
        <f>'101 101.01 Pol'!G244+'201 K1 Pol'!G20+'201 K2 Pol'!G37+'501 501.01 Pol'!G32</f>
        <v>0</v>
      </c>
      <c r="J76" s="191" t="str">
        <f>IF(I94=0,"",I76/I94*100)</f>
        <v/>
      </c>
    </row>
    <row r="77" spans="1:10" ht="36.75" customHeight="1" x14ac:dyDescent="0.25">
      <c r="A77" s="180"/>
      <c r="B77" s="185" t="s">
        <v>111</v>
      </c>
      <c r="C77" s="186" t="s">
        <v>112</v>
      </c>
      <c r="D77" s="187"/>
      <c r="E77" s="187"/>
      <c r="F77" s="193" t="s">
        <v>24</v>
      </c>
      <c r="G77" s="194"/>
      <c r="H77" s="194"/>
      <c r="I77" s="194">
        <f>'501 501.01 Pol'!G35</f>
        <v>0</v>
      </c>
      <c r="J77" s="191" t="str">
        <f>IF(I94=0,"",I77/I94*100)</f>
        <v/>
      </c>
    </row>
    <row r="78" spans="1:10" ht="36.75" customHeight="1" x14ac:dyDescent="0.25">
      <c r="A78" s="180"/>
      <c r="B78" s="185" t="s">
        <v>113</v>
      </c>
      <c r="C78" s="186" t="s">
        <v>114</v>
      </c>
      <c r="D78" s="187"/>
      <c r="E78" s="187"/>
      <c r="F78" s="193" t="s">
        <v>24</v>
      </c>
      <c r="G78" s="194"/>
      <c r="H78" s="194"/>
      <c r="I78" s="194">
        <f>'101 101.01 Pol'!G277+'201 K2 Pol'!G40+'661 661.01 Pol'!G82</f>
        <v>0</v>
      </c>
      <c r="J78" s="191" t="str">
        <f>IF(I94=0,"",I78/I94*100)</f>
        <v/>
      </c>
    </row>
    <row r="79" spans="1:10" ht="36.75" customHeight="1" x14ac:dyDescent="0.25">
      <c r="A79" s="180"/>
      <c r="B79" s="185" t="s">
        <v>115</v>
      </c>
      <c r="C79" s="186" t="s">
        <v>116</v>
      </c>
      <c r="D79" s="187"/>
      <c r="E79" s="187"/>
      <c r="F79" s="193" t="s">
        <v>24</v>
      </c>
      <c r="G79" s="194"/>
      <c r="H79" s="194"/>
      <c r="I79" s="194">
        <f>'661 661.01 Pol'!G90</f>
        <v>0</v>
      </c>
      <c r="J79" s="191" t="str">
        <f>IF(I94=0,"",I79/I94*100)</f>
        <v/>
      </c>
    </row>
    <row r="80" spans="1:10" ht="36.75" customHeight="1" x14ac:dyDescent="0.25">
      <c r="A80" s="180"/>
      <c r="B80" s="185" t="s">
        <v>117</v>
      </c>
      <c r="C80" s="186" t="s">
        <v>118</v>
      </c>
      <c r="D80" s="187"/>
      <c r="E80" s="187"/>
      <c r="F80" s="193" t="s">
        <v>24</v>
      </c>
      <c r="G80" s="194"/>
      <c r="H80" s="194"/>
      <c r="I80" s="194">
        <f>'101 101.01 Pol'!G311+'201 K1 Pol'!G25</f>
        <v>0</v>
      </c>
      <c r="J80" s="191" t="str">
        <f>IF(I94=0,"",I80/I94*100)</f>
        <v/>
      </c>
    </row>
    <row r="81" spans="1:10" ht="36.75" customHeight="1" x14ac:dyDescent="0.25">
      <c r="A81" s="180"/>
      <c r="B81" s="185" t="s">
        <v>119</v>
      </c>
      <c r="C81" s="186" t="s">
        <v>120</v>
      </c>
      <c r="D81" s="187"/>
      <c r="E81" s="187"/>
      <c r="F81" s="193" t="s">
        <v>24</v>
      </c>
      <c r="G81" s="194"/>
      <c r="H81" s="194"/>
      <c r="I81" s="194">
        <f>'101 101.01 Pol'!G318+'661 661.01 Pol'!G95</f>
        <v>0</v>
      </c>
      <c r="J81" s="191" t="str">
        <f>IF(I94=0,"",I81/I94*100)</f>
        <v/>
      </c>
    </row>
    <row r="82" spans="1:10" ht="36.75" customHeight="1" x14ac:dyDescent="0.25">
      <c r="A82" s="180"/>
      <c r="B82" s="185" t="s">
        <v>121</v>
      </c>
      <c r="C82" s="186" t="s">
        <v>122</v>
      </c>
      <c r="D82" s="187"/>
      <c r="E82" s="187"/>
      <c r="F82" s="193" t="s">
        <v>24</v>
      </c>
      <c r="G82" s="194"/>
      <c r="H82" s="194"/>
      <c r="I82" s="194">
        <f>'101 101.01 Pol'!G323</f>
        <v>0</v>
      </c>
      <c r="J82" s="191" t="str">
        <f>IF(I94=0,"",I82/I94*100)</f>
        <v/>
      </c>
    </row>
    <row r="83" spans="1:10" ht="36.75" customHeight="1" x14ac:dyDescent="0.25">
      <c r="A83" s="180"/>
      <c r="B83" s="185" t="s">
        <v>123</v>
      </c>
      <c r="C83" s="186" t="s">
        <v>124</v>
      </c>
      <c r="D83" s="187"/>
      <c r="E83" s="187"/>
      <c r="F83" s="193" t="s">
        <v>24</v>
      </c>
      <c r="G83" s="194"/>
      <c r="H83" s="194"/>
      <c r="I83" s="194">
        <f>'101 101.01 Pol'!G328</f>
        <v>0</v>
      </c>
      <c r="J83" s="191" t="str">
        <f>IF(I94=0,"",I83/I94*100)</f>
        <v/>
      </c>
    </row>
    <row r="84" spans="1:10" ht="36.75" customHeight="1" x14ac:dyDescent="0.25">
      <c r="A84" s="180"/>
      <c r="B84" s="185" t="s">
        <v>125</v>
      </c>
      <c r="C84" s="186" t="s">
        <v>126</v>
      </c>
      <c r="D84" s="187"/>
      <c r="E84" s="187"/>
      <c r="F84" s="193" t="s">
        <v>24</v>
      </c>
      <c r="G84" s="194"/>
      <c r="H84" s="194"/>
      <c r="I84" s="194">
        <f>'101 101.01 Pol'!G335+'501 501.01 Pol'!G38+'661 661.01 Pol'!G99</f>
        <v>0</v>
      </c>
      <c r="J84" s="191" t="str">
        <f>IF(I94=0,"",I84/I94*100)</f>
        <v/>
      </c>
    </row>
    <row r="85" spans="1:10" ht="36.75" customHeight="1" x14ac:dyDescent="0.25">
      <c r="A85" s="180"/>
      <c r="B85" s="185" t="s">
        <v>127</v>
      </c>
      <c r="C85" s="186" t="s">
        <v>128</v>
      </c>
      <c r="D85" s="187"/>
      <c r="E85" s="187"/>
      <c r="F85" s="193" t="s">
        <v>26</v>
      </c>
      <c r="G85" s="194"/>
      <c r="H85" s="194"/>
      <c r="I85" s="194">
        <f>'401 191126 Pol'!G8+'401 191126 Pol'!G69+'402 191126 Pol'!G8+'402 191126 Pol'!G48</f>
        <v>0</v>
      </c>
      <c r="J85" s="191" t="str">
        <f>IF(I94=0,"",I85/I94*100)</f>
        <v/>
      </c>
    </row>
    <row r="86" spans="1:10" ht="36.75" customHeight="1" x14ac:dyDescent="0.25">
      <c r="A86" s="180"/>
      <c r="B86" s="185" t="s">
        <v>129</v>
      </c>
      <c r="C86" s="186" t="s">
        <v>130</v>
      </c>
      <c r="D86" s="187"/>
      <c r="E86" s="187"/>
      <c r="F86" s="193" t="s">
        <v>26</v>
      </c>
      <c r="G86" s="194"/>
      <c r="H86" s="194"/>
      <c r="I86" s="194">
        <f>'401 191126 Pol'!G26+'401 191126 Pol'!G72+'402 191126 Pol'!G20+'402 191126 Pol'!G51</f>
        <v>0</v>
      </c>
      <c r="J86" s="191" t="str">
        <f>IF(I94=0,"",I86/I94*100)</f>
        <v/>
      </c>
    </row>
    <row r="87" spans="1:10" ht="36.75" customHeight="1" x14ac:dyDescent="0.25">
      <c r="A87" s="180"/>
      <c r="B87" s="185" t="s">
        <v>131</v>
      </c>
      <c r="C87" s="186" t="s">
        <v>132</v>
      </c>
      <c r="D87" s="187"/>
      <c r="E87" s="187"/>
      <c r="F87" s="193" t="s">
        <v>26</v>
      </c>
      <c r="G87" s="194"/>
      <c r="H87" s="194"/>
      <c r="I87" s="194">
        <f>'401 191126 Pol'!G42+'402 191126 Pol'!G29</f>
        <v>0</v>
      </c>
      <c r="J87" s="191" t="str">
        <f>IF(I94=0,"",I87/I94*100)</f>
        <v/>
      </c>
    </row>
    <row r="88" spans="1:10" ht="36.75" customHeight="1" x14ac:dyDescent="0.25">
      <c r="A88" s="180"/>
      <c r="B88" s="185" t="s">
        <v>133</v>
      </c>
      <c r="C88" s="186" t="s">
        <v>134</v>
      </c>
      <c r="D88" s="187"/>
      <c r="E88" s="187"/>
      <c r="F88" s="193" t="s">
        <v>26</v>
      </c>
      <c r="G88" s="194"/>
      <c r="H88" s="194"/>
      <c r="I88" s="194">
        <f>'101 101.01 Pol'!G343+'501 501.01 Pol'!G42+'661 661.01 Pol'!G104</f>
        <v>0</v>
      </c>
      <c r="J88" s="191" t="str">
        <f>IF(I94=0,"",I88/I94*100)</f>
        <v/>
      </c>
    </row>
    <row r="89" spans="1:10" ht="36.75" customHeight="1" x14ac:dyDescent="0.25">
      <c r="A89" s="180"/>
      <c r="B89" s="185" t="s">
        <v>135</v>
      </c>
      <c r="C89" s="186" t="s">
        <v>136</v>
      </c>
      <c r="D89" s="187"/>
      <c r="E89" s="187"/>
      <c r="F89" s="193" t="s">
        <v>26</v>
      </c>
      <c r="G89" s="194"/>
      <c r="H89" s="194"/>
      <c r="I89" s="194">
        <f>'101 101.01 Pol'!G347+'401 191126 Pol'!G44+'402 191126 Pol'!G31</f>
        <v>0</v>
      </c>
      <c r="J89" s="191" t="str">
        <f>IF(I94=0,"",I89/I94*100)</f>
        <v/>
      </c>
    </row>
    <row r="90" spans="1:10" ht="36.75" customHeight="1" x14ac:dyDescent="0.25">
      <c r="A90" s="180"/>
      <c r="B90" s="185" t="s">
        <v>137</v>
      </c>
      <c r="C90" s="186" t="s">
        <v>138</v>
      </c>
      <c r="D90" s="187"/>
      <c r="E90" s="187"/>
      <c r="F90" s="193" t="s">
        <v>139</v>
      </c>
      <c r="G90" s="194"/>
      <c r="H90" s="194"/>
      <c r="I90" s="194">
        <f>'501 501.01 Pol'!G64</f>
        <v>0</v>
      </c>
      <c r="J90" s="191" t="str">
        <f>IF(I94=0,"",I90/I94*100)</f>
        <v/>
      </c>
    </row>
    <row r="91" spans="1:10" ht="36.75" customHeight="1" x14ac:dyDescent="0.25">
      <c r="A91" s="180"/>
      <c r="B91" s="185" t="s">
        <v>140</v>
      </c>
      <c r="C91" s="186" t="s">
        <v>124</v>
      </c>
      <c r="D91" s="187"/>
      <c r="E91" s="187"/>
      <c r="F91" s="193" t="s">
        <v>139</v>
      </c>
      <c r="G91" s="194"/>
      <c r="H91" s="194"/>
      <c r="I91" s="194">
        <f>'101 101.01 Pol'!G351</f>
        <v>0</v>
      </c>
      <c r="J91" s="191" t="str">
        <f>IF(I94=0,"",I91/I94*100)</f>
        <v/>
      </c>
    </row>
    <row r="92" spans="1:10" ht="36.75" customHeight="1" x14ac:dyDescent="0.25">
      <c r="A92" s="180"/>
      <c r="B92" s="185" t="s">
        <v>141</v>
      </c>
      <c r="C92" s="186" t="s">
        <v>27</v>
      </c>
      <c r="D92" s="187"/>
      <c r="E92" s="187"/>
      <c r="F92" s="193" t="s">
        <v>141</v>
      </c>
      <c r="G92" s="194"/>
      <c r="H92" s="194"/>
      <c r="I92" s="194">
        <f>'00 00.01 Naklady'!G8</f>
        <v>0</v>
      </c>
      <c r="J92" s="191" t="str">
        <f>IF(I94=0,"",I92/I94*100)</f>
        <v/>
      </c>
    </row>
    <row r="93" spans="1:10" ht="36.75" customHeight="1" x14ac:dyDescent="0.25">
      <c r="A93" s="180"/>
      <c r="B93" s="185" t="s">
        <v>142</v>
      </c>
      <c r="C93" s="186" t="s">
        <v>28</v>
      </c>
      <c r="D93" s="187"/>
      <c r="E93" s="187"/>
      <c r="F93" s="193" t="s">
        <v>142</v>
      </c>
      <c r="G93" s="194"/>
      <c r="H93" s="194"/>
      <c r="I93" s="194">
        <f>'00 00.01 Naklady'!G22+'501 501.01 Pol'!G70</f>
        <v>0</v>
      </c>
      <c r="J93" s="191" t="str">
        <f>IF(I94=0,"",I93/I94*100)</f>
        <v/>
      </c>
    </row>
    <row r="94" spans="1:10" ht="25.5" customHeight="1" x14ac:dyDescent="0.25">
      <c r="A94" s="181"/>
      <c r="B94" s="188" t="s">
        <v>1</v>
      </c>
      <c r="C94" s="189"/>
      <c r="D94" s="190"/>
      <c r="E94" s="190"/>
      <c r="F94" s="195"/>
      <c r="G94" s="196"/>
      <c r="H94" s="196"/>
      <c r="I94" s="196">
        <f>SUM(I67:I93)</f>
        <v>0</v>
      </c>
      <c r="J94" s="192">
        <f>SUM(J67:J93)</f>
        <v>0</v>
      </c>
    </row>
    <row r="95" spans="1:10" x14ac:dyDescent="0.25">
      <c r="F95" s="133"/>
      <c r="G95" s="133"/>
      <c r="H95" s="133"/>
      <c r="I95" s="133"/>
      <c r="J95" s="134"/>
    </row>
    <row r="96" spans="1:10" x14ac:dyDescent="0.25">
      <c r="F96" s="133"/>
      <c r="G96" s="133"/>
      <c r="H96" s="133"/>
      <c r="I96" s="133"/>
      <c r="J96" s="134"/>
    </row>
    <row r="97" spans="6:10" x14ac:dyDescent="0.25">
      <c r="F97" s="133"/>
      <c r="G97" s="133"/>
      <c r="H97" s="133"/>
      <c r="I97" s="133"/>
      <c r="J97" s="134"/>
    </row>
  </sheetData>
  <sheetProtection algorithmName="SHA-512" hashValue="eTG+MY5Sa/uoCyieTHdOEpWTW5whVJsrPKHO21hZ4ZYb2/mAyvP49HszTlqWkiyqhVDBh/YbGpV9MNCqugM0vw==" saltValue="EJXDDk+haB2B/8bJiltZz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0">
    <mergeCell ref="C90:E90"/>
    <mergeCell ref="C91:E91"/>
    <mergeCell ref="C92:E92"/>
    <mergeCell ref="C93:E93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59:E59"/>
    <mergeCell ref="B60:E60"/>
    <mergeCell ref="C67:E67"/>
    <mergeCell ref="C68:E68"/>
    <mergeCell ref="C69:E69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0" t="s">
        <v>6</v>
      </c>
      <c r="B1" s="100"/>
      <c r="C1" s="101"/>
      <c r="D1" s="100"/>
      <c r="E1" s="100"/>
      <c r="F1" s="100"/>
      <c r="G1" s="100"/>
    </row>
    <row r="2" spans="1:7" ht="24.9" customHeight="1" x14ac:dyDescent="0.25">
      <c r="A2" s="49" t="s">
        <v>7</v>
      </c>
      <c r="B2" s="48"/>
      <c r="C2" s="102"/>
      <c r="D2" s="102"/>
      <c r="E2" s="102"/>
      <c r="F2" s="102"/>
      <c r="G2" s="103"/>
    </row>
    <row r="3" spans="1:7" ht="24.9" customHeight="1" x14ac:dyDescent="0.25">
      <c r="A3" s="49" t="s">
        <v>8</v>
      </c>
      <c r="B3" s="48"/>
      <c r="C3" s="102"/>
      <c r="D3" s="102"/>
      <c r="E3" s="102"/>
      <c r="F3" s="102"/>
      <c r="G3" s="103"/>
    </row>
    <row r="4" spans="1:7" ht="24.9" customHeight="1" x14ac:dyDescent="0.25">
      <c r="A4" s="49" t="s">
        <v>9</v>
      </c>
      <c r="B4" s="48"/>
      <c r="C4" s="102"/>
      <c r="D4" s="102"/>
      <c r="E4" s="102"/>
      <c r="F4" s="102"/>
      <c r="G4" s="103"/>
    </row>
    <row r="5" spans="1:7" x14ac:dyDescent="0.25">
      <c r="B5" s="4"/>
      <c r="C5" s="5"/>
      <c r="D5" s="6"/>
    </row>
  </sheetData>
  <sheetProtection algorithmName="SHA-512" hashValue="WBblMME6wDh2QCfNsi6loX2sYxE5jvNePBb83A1sGmdJ02V47yRzqZwVJtC7wK1re1IoGokURdmde/VqfOPbmw==" saltValue="DFIZE1/roegRa3NJfATn8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1563-A10B-4388-A7F6-AAF86C15A1D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143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146</v>
      </c>
      <c r="C3" s="202" t="s">
        <v>58</v>
      </c>
      <c r="D3" s="200"/>
      <c r="E3" s="200"/>
      <c r="F3" s="200"/>
      <c r="G3" s="201"/>
      <c r="AC3" s="178" t="s">
        <v>147</v>
      </c>
      <c r="AG3" t="s">
        <v>148</v>
      </c>
    </row>
    <row r="4" spans="1:60" ht="25.05" customHeight="1" x14ac:dyDescent="0.25">
      <c r="A4" s="203" t="s">
        <v>9</v>
      </c>
      <c r="B4" s="204" t="s">
        <v>57</v>
      </c>
      <c r="C4" s="205" t="s">
        <v>58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141</v>
      </c>
      <c r="C8" s="241" t="s">
        <v>27</v>
      </c>
      <c r="D8" s="226"/>
      <c r="E8" s="227"/>
      <c r="F8" s="228"/>
      <c r="G8" s="228">
        <f>SUMIF(AG9:AG21,"&lt;&gt;NOR",G9:G21)</f>
        <v>0</v>
      </c>
      <c r="H8" s="228"/>
      <c r="I8" s="228">
        <f>SUM(I9:I21)</f>
        <v>0</v>
      </c>
      <c r="J8" s="228"/>
      <c r="K8" s="228">
        <f>SUM(K9:K21)</f>
        <v>0</v>
      </c>
      <c r="L8" s="228"/>
      <c r="M8" s="228">
        <f>SUM(M9:M21)</f>
        <v>0</v>
      </c>
      <c r="N8" s="228"/>
      <c r="O8" s="228">
        <f>SUM(O9:O21)</f>
        <v>0</v>
      </c>
      <c r="P8" s="228"/>
      <c r="Q8" s="228">
        <f>SUM(Q9:Q21)</f>
        <v>0</v>
      </c>
      <c r="R8" s="228"/>
      <c r="S8" s="228"/>
      <c r="T8" s="229"/>
      <c r="U8" s="223"/>
      <c r="V8" s="223">
        <f>SUM(V9:V21)</f>
        <v>0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173</v>
      </c>
      <c r="C9" s="242" t="s">
        <v>174</v>
      </c>
      <c r="D9" s="232" t="s">
        <v>175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0</v>
      </c>
      <c r="V9" s="222">
        <f>ROUND(E9*U9,2)</f>
        <v>0</v>
      </c>
      <c r="W9" s="222"/>
      <c r="X9" s="222" t="s">
        <v>178</v>
      </c>
      <c r="Y9" s="213"/>
      <c r="Z9" s="213"/>
      <c r="AA9" s="213"/>
      <c r="AB9" s="213"/>
      <c r="AC9" s="213"/>
      <c r="AD9" s="213"/>
      <c r="AE9" s="213"/>
      <c r="AF9" s="213"/>
      <c r="AG9" s="213" t="s">
        <v>179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41.4" outlineLevel="1" x14ac:dyDescent="0.25">
      <c r="A10" s="220"/>
      <c r="B10" s="221"/>
      <c r="C10" s="243" t="s">
        <v>180</v>
      </c>
      <c r="D10" s="238"/>
      <c r="E10" s="238"/>
      <c r="F10" s="238"/>
      <c r="G10" s="238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181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37" t="str">
        <f>C10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30">
        <v>2</v>
      </c>
      <c r="B11" s="231" t="s">
        <v>182</v>
      </c>
      <c r="C11" s="242" t="s">
        <v>183</v>
      </c>
      <c r="D11" s="232" t="s">
        <v>175</v>
      </c>
      <c r="E11" s="233">
        <v>1</v>
      </c>
      <c r="F11" s="234"/>
      <c r="G11" s="235">
        <f>ROUND(E11*F11,2)</f>
        <v>0</v>
      </c>
      <c r="H11" s="234"/>
      <c r="I11" s="235">
        <f>ROUND(E11*H11,2)</f>
        <v>0</v>
      </c>
      <c r="J11" s="234"/>
      <c r="K11" s="235">
        <f>ROUND(E11*J11,2)</f>
        <v>0</v>
      </c>
      <c r="L11" s="235">
        <v>21</v>
      </c>
      <c r="M11" s="235">
        <f>G11*(1+L11/100)</f>
        <v>0</v>
      </c>
      <c r="N11" s="235">
        <v>0</v>
      </c>
      <c r="O11" s="235">
        <f>ROUND(E11*N11,2)</f>
        <v>0</v>
      </c>
      <c r="P11" s="235">
        <v>0</v>
      </c>
      <c r="Q11" s="235">
        <f>ROUND(E11*P11,2)</f>
        <v>0</v>
      </c>
      <c r="R11" s="235"/>
      <c r="S11" s="235" t="s">
        <v>176</v>
      </c>
      <c r="T11" s="236" t="s">
        <v>177</v>
      </c>
      <c r="U11" s="222">
        <v>0</v>
      </c>
      <c r="V11" s="222">
        <f>ROUND(E11*U11,2)</f>
        <v>0</v>
      </c>
      <c r="W11" s="222"/>
      <c r="X11" s="222" t="s">
        <v>178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179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43" t="s">
        <v>184</v>
      </c>
      <c r="D12" s="238"/>
      <c r="E12" s="238"/>
      <c r="F12" s="238"/>
      <c r="G12" s="238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181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37" t="str">
        <f>C12</f>
        <v>Zaměření a vytýčení stávajících inženýrských sítí v místě stavby z hlediska jejich ochrany při provádění stavby.</v>
      </c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30">
        <v>3</v>
      </c>
      <c r="B13" s="231" t="s">
        <v>185</v>
      </c>
      <c r="C13" s="242" t="s">
        <v>186</v>
      </c>
      <c r="D13" s="232" t="s">
        <v>175</v>
      </c>
      <c r="E13" s="233">
        <v>1</v>
      </c>
      <c r="F13" s="234"/>
      <c r="G13" s="235">
        <f>ROUND(E13*F13,2)</f>
        <v>0</v>
      </c>
      <c r="H13" s="234"/>
      <c r="I13" s="235">
        <f>ROUND(E13*H13,2)</f>
        <v>0</v>
      </c>
      <c r="J13" s="234"/>
      <c r="K13" s="235">
        <f>ROUND(E13*J13,2)</f>
        <v>0</v>
      </c>
      <c r="L13" s="235">
        <v>21</v>
      </c>
      <c r="M13" s="235">
        <f>G13*(1+L13/100)</f>
        <v>0</v>
      </c>
      <c r="N13" s="235">
        <v>0</v>
      </c>
      <c r="O13" s="235">
        <f>ROUND(E13*N13,2)</f>
        <v>0</v>
      </c>
      <c r="P13" s="235">
        <v>0</v>
      </c>
      <c r="Q13" s="235">
        <f>ROUND(E13*P13,2)</f>
        <v>0</v>
      </c>
      <c r="R13" s="235"/>
      <c r="S13" s="235" t="s">
        <v>176</v>
      </c>
      <c r="T13" s="236" t="s">
        <v>177</v>
      </c>
      <c r="U13" s="222">
        <v>0</v>
      </c>
      <c r="V13" s="222">
        <f>ROUND(E13*U13,2)</f>
        <v>0</v>
      </c>
      <c r="W13" s="222"/>
      <c r="X13" s="222" t="s">
        <v>178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179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43" t="s">
        <v>226</v>
      </c>
      <c r="D14" s="238"/>
      <c r="E14" s="238"/>
      <c r="F14" s="238"/>
      <c r="G14" s="238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181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44" t="s">
        <v>187</v>
      </c>
      <c r="D15" s="239"/>
      <c r="E15" s="239"/>
      <c r="F15" s="239"/>
      <c r="G15" s="239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181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37" t="str">
        <f>C15</f>
        <v>Vyhotovení protokolu o vytyčení stavby se seznamem souřadnic vytyčených bodů a jejich polohopisnými (S-JTSK) a výškopisnými (Bpv) hodnotami.</v>
      </c>
      <c r="BB15" s="213"/>
      <c r="BC15" s="213"/>
      <c r="BD15" s="213"/>
      <c r="BE15" s="213"/>
      <c r="BF15" s="213"/>
      <c r="BG15" s="213"/>
      <c r="BH15" s="213"/>
    </row>
    <row r="16" spans="1:60" ht="21" outlineLevel="1" x14ac:dyDescent="0.25">
      <c r="A16" s="220"/>
      <c r="B16" s="221"/>
      <c r="C16" s="244" t="s">
        <v>188</v>
      </c>
      <c r="D16" s="239"/>
      <c r="E16" s="239"/>
      <c r="F16" s="239"/>
      <c r="G16" s="239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181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37" t="str">
        <f>C16</f>
        <v>Náklady na provedení skutečného zaměření stavby v rozsahu nezbytném pro zápis změny do katastru nemovitostí včetně vyhotovení geometrického plánu.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30">
        <v>4</v>
      </c>
      <c r="B17" s="231" t="s">
        <v>189</v>
      </c>
      <c r="C17" s="242" t="s">
        <v>190</v>
      </c>
      <c r="D17" s="232" t="s">
        <v>175</v>
      </c>
      <c r="E17" s="233">
        <v>1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35">
        <v>0</v>
      </c>
      <c r="O17" s="235">
        <f>ROUND(E17*N17,2)</f>
        <v>0</v>
      </c>
      <c r="P17" s="235">
        <v>0</v>
      </c>
      <c r="Q17" s="235">
        <f>ROUND(E17*P17,2)</f>
        <v>0</v>
      </c>
      <c r="R17" s="235"/>
      <c r="S17" s="235" t="s">
        <v>176</v>
      </c>
      <c r="T17" s="236" t="s">
        <v>177</v>
      </c>
      <c r="U17" s="222">
        <v>0</v>
      </c>
      <c r="V17" s="222">
        <f>ROUND(E17*U17,2)</f>
        <v>0</v>
      </c>
      <c r="W17" s="222"/>
      <c r="X17" s="222" t="s">
        <v>178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179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43" t="s">
        <v>227</v>
      </c>
      <c r="D18" s="238"/>
      <c r="E18" s="238"/>
      <c r="F18" s="238"/>
      <c r="G18" s="238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181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21" outlineLevel="1" x14ac:dyDescent="0.25">
      <c r="A19" s="220"/>
      <c r="B19" s="221"/>
      <c r="C19" s="244" t="s">
        <v>191</v>
      </c>
      <c r="D19" s="239"/>
      <c r="E19" s="239"/>
      <c r="F19" s="239"/>
      <c r="G19" s="239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181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37" t="str">
        <f>C19</f>
        <v>Vybudování: 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9" s="213"/>
      <c r="BC19" s="213"/>
      <c r="BD19" s="213"/>
      <c r="BE19" s="213"/>
      <c r="BF19" s="213"/>
      <c r="BG19" s="213"/>
      <c r="BH19" s="213"/>
    </row>
    <row r="20" spans="1:60" ht="31.2" outlineLevel="1" x14ac:dyDescent="0.25">
      <c r="A20" s="220"/>
      <c r="B20" s="221"/>
      <c r="C20" s="244" t="s">
        <v>192</v>
      </c>
      <c r="D20" s="239"/>
      <c r="E20" s="239"/>
      <c r="F20" s="239"/>
      <c r="G20" s="239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181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37" t="str">
        <f>C20</f>
        <v>Provoz: 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0" s="213"/>
      <c r="BC20" s="213"/>
      <c r="BD20" s="213"/>
      <c r="BE20" s="213"/>
      <c r="BF20" s="213"/>
      <c r="BG20" s="213"/>
      <c r="BH20" s="213"/>
    </row>
    <row r="21" spans="1:60" ht="21" outlineLevel="1" x14ac:dyDescent="0.25">
      <c r="A21" s="220"/>
      <c r="B21" s="221"/>
      <c r="C21" s="244" t="s">
        <v>193</v>
      </c>
      <c r="D21" s="239"/>
      <c r="E21" s="239"/>
      <c r="F21" s="239"/>
      <c r="G21" s="239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181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37" t="str">
        <f>C21</f>
        <v>Odstranění: 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1" s="213"/>
      <c r="BC21" s="213"/>
      <c r="BD21" s="213"/>
      <c r="BE21" s="213"/>
      <c r="BF21" s="213"/>
      <c r="BG21" s="213"/>
      <c r="BH21" s="213"/>
    </row>
    <row r="22" spans="1:60" x14ac:dyDescent="0.25">
      <c r="A22" s="224" t="s">
        <v>171</v>
      </c>
      <c r="B22" s="225" t="s">
        <v>142</v>
      </c>
      <c r="C22" s="241" t="s">
        <v>28</v>
      </c>
      <c r="D22" s="226"/>
      <c r="E22" s="227"/>
      <c r="F22" s="228"/>
      <c r="G22" s="228">
        <f>SUMIF(AG23:AG43,"&lt;&gt;NOR",G23:G43)</f>
        <v>0</v>
      </c>
      <c r="H22" s="228"/>
      <c r="I22" s="228">
        <f>SUM(I23:I43)</f>
        <v>0</v>
      </c>
      <c r="J22" s="228"/>
      <c r="K22" s="228">
        <f>SUM(K23:K43)</f>
        <v>0</v>
      </c>
      <c r="L22" s="228"/>
      <c r="M22" s="228">
        <f>SUM(M23:M43)</f>
        <v>0</v>
      </c>
      <c r="N22" s="228"/>
      <c r="O22" s="228">
        <f>SUM(O23:O43)</f>
        <v>0</v>
      </c>
      <c r="P22" s="228"/>
      <c r="Q22" s="228">
        <f>SUM(Q23:Q43)</f>
        <v>0</v>
      </c>
      <c r="R22" s="228"/>
      <c r="S22" s="228"/>
      <c r="T22" s="229"/>
      <c r="U22" s="223"/>
      <c r="V22" s="223">
        <f>SUM(V23:V43)</f>
        <v>0</v>
      </c>
      <c r="W22" s="223"/>
      <c r="X22" s="223"/>
      <c r="AG22" t="s">
        <v>172</v>
      </c>
    </row>
    <row r="23" spans="1:60" outlineLevel="1" x14ac:dyDescent="0.25">
      <c r="A23" s="230">
        <v>5</v>
      </c>
      <c r="B23" s="231" t="s">
        <v>194</v>
      </c>
      <c r="C23" s="242" t="s">
        <v>195</v>
      </c>
      <c r="D23" s="232" t="s">
        <v>175</v>
      </c>
      <c r="E23" s="233">
        <v>1</v>
      </c>
      <c r="F23" s="234"/>
      <c r="G23" s="235">
        <f>ROUND(E23*F23,2)</f>
        <v>0</v>
      </c>
      <c r="H23" s="234"/>
      <c r="I23" s="235">
        <f>ROUND(E23*H23,2)</f>
        <v>0</v>
      </c>
      <c r="J23" s="234"/>
      <c r="K23" s="235">
        <f>ROUND(E23*J23,2)</f>
        <v>0</v>
      </c>
      <c r="L23" s="235">
        <v>21</v>
      </c>
      <c r="M23" s="235">
        <f>G23*(1+L23/100)</f>
        <v>0</v>
      </c>
      <c r="N23" s="235">
        <v>0</v>
      </c>
      <c r="O23" s="235">
        <f>ROUND(E23*N23,2)</f>
        <v>0</v>
      </c>
      <c r="P23" s="235">
        <v>0</v>
      </c>
      <c r="Q23" s="235">
        <f>ROUND(E23*P23,2)</f>
        <v>0</v>
      </c>
      <c r="R23" s="235"/>
      <c r="S23" s="235" t="s">
        <v>176</v>
      </c>
      <c r="T23" s="236" t="s">
        <v>177</v>
      </c>
      <c r="U23" s="222">
        <v>0</v>
      </c>
      <c r="V23" s="222">
        <f>ROUND(E23*U23,2)</f>
        <v>0</v>
      </c>
      <c r="W23" s="222"/>
      <c r="X23" s="222" t="s">
        <v>178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179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31.2" outlineLevel="1" x14ac:dyDescent="0.25">
      <c r="A24" s="220"/>
      <c r="B24" s="221"/>
      <c r="C24" s="243" t="s">
        <v>196</v>
      </c>
      <c r="D24" s="238"/>
      <c r="E24" s="238"/>
      <c r="F24" s="238"/>
      <c r="G24" s="238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181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37" t="str">
        <f>C24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30">
        <v>6</v>
      </c>
      <c r="B25" s="231" t="s">
        <v>197</v>
      </c>
      <c r="C25" s="242" t="s">
        <v>198</v>
      </c>
      <c r="D25" s="232" t="s">
        <v>175</v>
      </c>
      <c r="E25" s="233">
        <v>1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35">
        <v>0</v>
      </c>
      <c r="O25" s="235">
        <f>ROUND(E25*N25,2)</f>
        <v>0</v>
      </c>
      <c r="P25" s="235">
        <v>0</v>
      </c>
      <c r="Q25" s="235">
        <f>ROUND(E25*P25,2)</f>
        <v>0</v>
      </c>
      <c r="R25" s="235"/>
      <c r="S25" s="235" t="s">
        <v>176</v>
      </c>
      <c r="T25" s="236" t="s">
        <v>177</v>
      </c>
      <c r="U25" s="222">
        <v>0</v>
      </c>
      <c r="V25" s="222">
        <f>ROUND(E25*U25,2)</f>
        <v>0</v>
      </c>
      <c r="W25" s="222"/>
      <c r="X25" s="222" t="s">
        <v>178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179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31.2" outlineLevel="1" x14ac:dyDescent="0.25">
      <c r="A26" s="220"/>
      <c r="B26" s="221"/>
      <c r="C26" s="243" t="s">
        <v>199</v>
      </c>
      <c r="D26" s="238"/>
      <c r="E26" s="238"/>
      <c r="F26" s="238"/>
      <c r="G26" s="238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181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37" t="str">
        <f>C26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Včetně nákladů na případné provedení kopaných sond.</v>
      </c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30">
        <v>7</v>
      </c>
      <c r="B27" s="231" t="s">
        <v>200</v>
      </c>
      <c r="C27" s="242" t="s">
        <v>201</v>
      </c>
      <c r="D27" s="232" t="s">
        <v>175</v>
      </c>
      <c r="E27" s="233">
        <v>1</v>
      </c>
      <c r="F27" s="234"/>
      <c r="G27" s="235">
        <f>ROUND(E27*F27,2)</f>
        <v>0</v>
      </c>
      <c r="H27" s="234"/>
      <c r="I27" s="235">
        <f>ROUND(E27*H27,2)</f>
        <v>0</v>
      </c>
      <c r="J27" s="234"/>
      <c r="K27" s="235">
        <f>ROUND(E27*J27,2)</f>
        <v>0</v>
      </c>
      <c r="L27" s="235">
        <v>21</v>
      </c>
      <c r="M27" s="235">
        <f>G27*(1+L27/100)</f>
        <v>0</v>
      </c>
      <c r="N27" s="235">
        <v>0</v>
      </c>
      <c r="O27" s="235">
        <f>ROUND(E27*N27,2)</f>
        <v>0</v>
      </c>
      <c r="P27" s="235">
        <v>0</v>
      </c>
      <c r="Q27" s="235">
        <f>ROUND(E27*P27,2)</f>
        <v>0</v>
      </c>
      <c r="R27" s="235"/>
      <c r="S27" s="235" t="s">
        <v>176</v>
      </c>
      <c r="T27" s="236" t="s">
        <v>177</v>
      </c>
      <c r="U27" s="222">
        <v>0</v>
      </c>
      <c r="V27" s="222">
        <f>ROUND(E27*U27,2)</f>
        <v>0</v>
      </c>
      <c r="W27" s="222"/>
      <c r="X27" s="222" t="s">
        <v>178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179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ht="21" outlineLevel="1" x14ac:dyDescent="0.25">
      <c r="A28" s="220"/>
      <c r="B28" s="221"/>
      <c r="C28" s="243" t="s">
        <v>202</v>
      </c>
      <c r="D28" s="238"/>
      <c r="E28" s="238"/>
      <c r="F28" s="238"/>
      <c r="G28" s="238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181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37" t="str">
        <f>C28</f>
        <v>Náklady na zajištění autorského dozoru a vyhotovení dokumentace skutečného provedení stavby a její předání objednateli v požadované formě a požadovaném počtu.</v>
      </c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30">
        <v>8</v>
      </c>
      <c r="B29" s="231" t="s">
        <v>203</v>
      </c>
      <c r="C29" s="242" t="s">
        <v>204</v>
      </c>
      <c r="D29" s="232" t="s">
        <v>175</v>
      </c>
      <c r="E29" s="233">
        <v>1</v>
      </c>
      <c r="F29" s="234"/>
      <c r="G29" s="235">
        <f>ROUND(E29*F29,2)</f>
        <v>0</v>
      </c>
      <c r="H29" s="234"/>
      <c r="I29" s="235">
        <f>ROUND(E29*H29,2)</f>
        <v>0</v>
      </c>
      <c r="J29" s="234"/>
      <c r="K29" s="235">
        <f>ROUND(E29*J29,2)</f>
        <v>0</v>
      </c>
      <c r="L29" s="235">
        <v>21</v>
      </c>
      <c r="M29" s="235">
        <f>G29*(1+L29/100)</f>
        <v>0</v>
      </c>
      <c r="N29" s="235">
        <v>0</v>
      </c>
      <c r="O29" s="235">
        <f>ROUND(E29*N29,2)</f>
        <v>0</v>
      </c>
      <c r="P29" s="235">
        <v>0</v>
      </c>
      <c r="Q29" s="235">
        <f>ROUND(E29*P29,2)</f>
        <v>0</v>
      </c>
      <c r="R29" s="235"/>
      <c r="S29" s="235" t="s">
        <v>176</v>
      </c>
      <c r="T29" s="236" t="s">
        <v>177</v>
      </c>
      <c r="U29" s="222">
        <v>0</v>
      </c>
      <c r="V29" s="222">
        <f>ROUND(E29*U29,2)</f>
        <v>0</v>
      </c>
      <c r="W29" s="222"/>
      <c r="X29" s="222" t="s">
        <v>178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179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43" t="s">
        <v>205</v>
      </c>
      <c r="D30" s="238"/>
      <c r="E30" s="238"/>
      <c r="F30" s="238"/>
      <c r="G30" s="238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181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37" t="str">
        <f>C30</f>
        <v>Náklady spojené s povinným pojištěním dodavatele nebo stavebního díla či jeho části, pokud jej zadavatel požaduje v obchodních podmínkách.</v>
      </c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30">
        <v>9</v>
      </c>
      <c r="B31" s="231" t="s">
        <v>206</v>
      </c>
      <c r="C31" s="242" t="s">
        <v>207</v>
      </c>
      <c r="D31" s="232" t="s">
        <v>175</v>
      </c>
      <c r="E31" s="233">
        <v>1</v>
      </c>
      <c r="F31" s="234"/>
      <c r="G31" s="235">
        <f>ROUND(E31*F31,2)</f>
        <v>0</v>
      </c>
      <c r="H31" s="234"/>
      <c r="I31" s="235">
        <f>ROUND(E31*H31,2)</f>
        <v>0</v>
      </c>
      <c r="J31" s="234"/>
      <c r="K31" s="235">
        <f>ROUND(E31*J31,2)</f>
        <v>0</v>
      </c>
      <c r="L31" s="235">
        <v>21</v>
      </c>
      <c r="M31" s="235">
        <f>G31*(1+L31/100)</f>
        <v>0</v>
      </c>
      <c r="N31" s="235">
        <v>0</v>
      </c>
      <c r="O31" s="235">
        <f>ROUND(E31*N31,2)</f>
        <v>0</v>
      </c>
      <c r="P31" s="235">
        <v>0</v>
      </c>
      <c r="Q31" s="235">
        <f>ROUND(E31*P31,2)</f>
        <v>0</v>
      </c>
      <c r="R31" s="235"/>
      <c r="S31" s="235" t="s">
        <v>176</v>
      </c>
      <c r="T31" s="236" t="s">
        <v>177</v>
      </c>
      <c r="U31" s="222">
        <v>0</v>
      </c>
      <c r="V31" s="222">
        <f>ROUND(E31*U31,2)</f>
        <v>0</v>
      </c>
      <c r="W31" s="222"/>
      <c r="X31" s="222" t="s">
        <v>178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179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ht="21" outlineLevel="1" x14ac:dyDescent="0.25">
      <c r="A32" s="220"/>
      <c r="B32" s="221"/>
      <c r="C32" s="243" t="s">
        <v>208</v>
      </c>
      <c r="D32" s="238"/>
      <c r="E32" s="238"/>
      <c r="F32" s="238"/>
      <c r="G32" s="238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181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37" t="str">
        <f>C32</f>
        <v>Náklady spojené s povinnou publicitou, pokud ji objednatel požaduje. Zahrnuje zejména náklady na propagační a informační billboardy, tabule, internetovou propagaci, tiskoviny apod.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30">
        <v>10</v>
      </c>
      <c r="B33" s="231" t="s">
        <v>209</v>
      </c>
      <c r="C33" s="242" t="s">
        <v>210</v>
      </c>
      <c r="D33" s="232" t="s">
        <v>175</v>
      </c>
      <c r="E33" s="233">
        <v>1</v>
      </c>
      <c r="F33" s="234"/>
      <c r="G33" s="235">
        <f>ROUND(E33*F33,2)</f>
        <v>0</v>
      </c>
      <c r="H33" s="234"/>
      <c r="I33" s="235">
        <f>ROUND(E33*H33,2)</f>
        <v>0</v>
      </c>
      <c r="J33" s="234"/>
      <c r="K33" s="235">
        <f>ROUND(E33*J33,2)</f>
        <v>0</v>
      </c>
      <c r="L33" s="235">
        <v>21</v>
      </c>
      <c r="M33" s="235">
        <f>G33*(1+L33/100)</f>
        <v>0</v>
      </c>
      <c r="N33" s="235">
        <v>0</v>
      </c>
      <c r="O33" s="235">
        <f>ROUND(E33*N33,2)</f>
        <v>0</v>
      </c>
      <c r="P33" s="235">
        <v>0</v>
      </c>
      <c r="Q33" s="235">
        <f>ROUND(E33*P33,2)</f>
        <v>0</v>
      </c>
      <c r="R33" s="235"/>
      <c r="S33" s="235" t="s">
        <v>176</v>
      </c>
      <c r="T33" s="236" t="s">
        <v>177</v>
      </c>
      <c r="U33" s="222">
        <v>0</v>
      </c>
      <c r="V33" s="222">
        <f>ROUND(E33*U33,2)</f>
        <v>0</v>
      </c>
      <c r="W33" s="222"/>
      <c r="X33" s="222" t="s">
        <v>178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179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1" outlineLevel="1" x14ac:dyDescent="0.25">
      <c r="A34" s="220"/>
      <c r="B34" s="221"/>
      <c r="C34" s="243" t="s">
        <v>211</v>
      </c>
      <c r="D34" s="238"/>
      <c r="E34" s="238"/>
      <c r="F34" s="238"/>
      <c r="G34" s="238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181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37" t="str">
        <f>C34</f>
        <v>Náklady zhotovitele, související s prováděním zkoušek a revizí, jako např. kamerová zkouška napojení a průtočnosti nových dešťových vpustí, vyčištění tlakosacím vozem a zkoušky nad rámec KZP.</v>
      </c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30">
        <v>11</v>
      </c>
      <c r="B35" s="231" t="s">
        <v>212</v>
      </c>
      <c r="C35" s="242" t="s">
        <v>213</v>
      </c>
      <c r="D35" s="232" t="s">
        <v>214</v>
      </c>
      <c r="E35" s="233">
        <v>532.6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35">
        <v>0</v>
      </c>
      <c r="O35" s="235">
        <f>ROUND(E35*N35,2)</f>
        <v>0</v>
      </c>
      <c r="P35" s="235">
        <v>0</v>
      </c>
      <c r="Q35" s="235">
        <f>ROUND(E35*P35,2)</f>
        <v>0</v>
      </c>
      <c r="R35" s="235"/>
      <c r="S35" s="235" t="s">
        <v>215</v>
      </c>
      <c r="T35" s="236" t="s">
        <v>177</v>
      </c>
      <c r="U35" s="222">
        <v>0</v>
      </c>
      <c r="V35" s="222">
        <f>ROUND(E35*U35,2)</f>
        <v>0</v>
      </c>
      <c r="W35" s="222"/>
      <c r="X35" s="222" t="s">
        <v>178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179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1" outlineLevel="1" x14ac:dyDescent="0.25">
      <c r="A36" s="220"/>
      <c r="B36" s="221"/>
      <c r="C36" s="243" t="s">
        <v>216</v>
      </c>
      <c r="D36" s="238"/>
      <c r="E36" s="238"/>
      <c r="F36" s="238"/>
      <c r="G36" s="238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181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37" t="str">
        <f>C36</f>
        <v>Náklady zhotovitele, které vznikají v souvislosti se zajištěním údržby vegetačních ploch po dobu dle vyjádření správce společnosti Brněnské komunikace a.s.</v>
      </c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44" t="s">
        <v>217</v>
      </c>
      <c r="D37" s="239"/>
      <c r="E37" s="239"/>
      <c r="F37" s="239"/>
      <c r="G37" s="239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3"/>
      <c r="Z37" s="213"/>
      <c r="AA37" s="213"/>
      <c r="AB37" s="213"/>
      <c r="AC37" s="213"/>
      <c r="AD37" s="213"/>
      <c r="AE37" s="213"/>
      <c r="AF37" s="213"/>
      <c r="AG37" s="213" t="s">
        <v>181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37" t="str">
        <f>C37</f>
        <v>- údržba zeleně po dokončení díla vč. zalévání, odplevelování a pravidelných pokosů trávníků (minimálně 6x za 1 rok)</v>
      </c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30">
        <v>12</v>
      </c>
      <c r="B38" s="231" t="s">
        <v>218</v>
      </c>
      <c r="C38" s="242" t="s">
        <v>213</v>
      </c>
      <c r="D38" s="232" t="s">
        <v>175</v>
      </c>
      <c r="E38" s="233">
        <v>1</v>
      </c>
      <c r="F38" s="234"/>
      <c r="G38" s="235">
        <f>ROUND(E38*F38,2)</f>
        <v>0</v>
      </c>
      <c r="H38" s="234"/>
      <c r="I38" s="235">
        <f>ROUND(E38*H38,2)</f>
        <v>0</v>
      </c>
      <c r="J38" s="234"/>
      <c r="K38" s="235">
        <f>ROUND(E38*J38,2)</f>
        <v>0</v>
      </c>
      <c r="L38" s="235">
        <v>21</v>
      </c>
      <c r="M38" s="235">
        <f>G38*(1+L38/100)</f>
        <v>0</v>
      </c>
      <c r="N38" s="235">
        <v>0</v>
      </c>
      <c r="O38" s="235">
        <f>ROUND(E38*N38,2)</f>
        <v>0</v>
      </c>
      <c r="P38" s="235">
        <v>0</v>
      </c>
      <c r="Q38" s="235">
        <f>ROUND(E38*P38,2)</f>
        <v>0</v>
      </c>
      <c r="R38" s="235"/>
      <c r="S38" s="235" t="s">
        <v>215</v>
      </c>
      <c r="T38" s="236" t="s">
        <v>177</v>
      </c>
      <c r="U38" s="222">
        <v>0</v>
      </c>
      <c r="V38" s="222">
        <f>ROUND(E38*U38,2)</f>
        <v>0</v>
      </c>
      <c r="W38" s="222"/>
      <c r="X38" s="222" t="s">
        <v>178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179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43" t="s">
        <v>219</v>
      </c>
      <c r="D39" s="238"/>
      <c r="E39" s="238"/>
      <c r="F39" s="238"/>
      <c r="G39" s="238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181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30">
        <v>13</v>
      </c>
      <c r="B40" s="231" t="s">
        <v>220</v>
      </c>
      <c r="C40" s="242" t="s">
        <v>213</v>
      </c>
      <c r="D40" s="232" t="s">
        <v>175</v>
      </c>
      <c r="E40" s="233">
        <v>1</v>
      </c>
      <c r="F40" s="234"/>
      <c r="G40" s="235">
        <f>ROUND(E40*F40,2)</f>
        <v>0</v>
      </c>
      <c r="H40" s="234"/>
      <c r="I40" s="235">
        <f>ROUND(E40*H40,2)</f>
        <v>0</v>
      </c>
      <c r="J40" s="234"/>
      <c r="K40" s="235">
        <f>ROUND(E40*J40,2)</f>
        <v>0</v>
      </c>
      <c r="L40" s="235">
        <v>21</v>
      </c>
      <c r="M40" s="235">
        <f>G40*(1+L40/100)</f>
        <v>0</v>
      </c>
      <c r="N40" s="235">
        <v>0</v>
      </c>
      <c r="O40" s="235">
        <f>ROUND(E40*N40,2)</f>
        <v>0</v>
      </c>
      <c r="P40" s="235">
        <v>0</v>
      </c>
      <c r="Q40" s="235">
        <f>ROUND(E40*P40,2)</f>
        <v>0</v>
      </c>
      <c r="R40" s="235"/>
      <c r="S40" s="235" t="s">
        <v>215</v>
      </c>
      <c r="T40" s="236" t="s">
        <v>177</v>
      </c>
      <c r="U40" s="222">
        <v>0</v>
      </c>
      <c r="V40" s="222">
        <f>ROUND(E40*U40,2)</f>
        <v>0</v>
      </c>
      <c r="W40" s="222"/>
      <c r="X40" s="222" t="s">
        <v>178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179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43" t="s">
        <v>221</v>
      </c>
      <c r="D41" s="238"/>
      <c r="E41" s="238"/>
      <c r="F41" s="238"/>
      <c r="G41" s="238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181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30">
        <v>14</v>
      </c>
      <c r="B42" s="231" t="s">
        <v>222</v>
      </c>
      <c r="C42" s="242" t="s">
        <v>213</v>
      </c>
      <c r="D42" s="232" t="s">
        <v>223</v>
      </c>
      <c r="E42" s="233">
        <v>1</v>
      </c>
      <c r="F42" s="234"/>
      <c r="G42" s="235">
        <f>ROUND(E42*F42,2)</f>
        <v>0</v>
      </c>
      <c r="H42" s="234"/>
      <c r="I42" s="235">
        <f>ROUND(E42*H42,2)</f>
        <v>0</v>
      </c>
      <c r="J42" s="234"/>
      <c r="K42" s="235">
        <f>ROUND(E42*J42,2)</f>
        <v>0</v>
      </c>
      <c r="L42" s="235">
        <v>21</v>
      </c>
      <c r="M42" s="235">
        <f>G42*(1+L42/100)</f>
        <v>0</v>
      </c>
      <c r="N42" s="235">
        <v>0</v>
      </c>
      <c r="O42" s="235">
        <f>ROUND(E42*N42,2)</f>
        <v>0</v>
      </c>
      <c r="P42" s="235">
        <v>0</v>
      </c>
      <c r="Q42" s="235">
        <f>ROUND(E42*P42,2)</f>
        <v>0</v>
      </c>
      <c r="R42" s="235"/>
      <c r="S42" s="235" t="s">
        <v>215</v>
      </c>
      <c r="T42" s="236" t="s">
        <v>177</v>
      </c>
      <c r="U42" s="222">
        <v>0</v>
      </c>
      <c r="V42" s="222">
        <f>ROUND(E42*U42,2)</f>
        <v>0</v>
      </c>
      <c r="W42" s="222"/>
      <c r="X42" s="222" t="s">
        <v>178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179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43" t="s">
        <v>224</v>
      </c>
      <c r="D43" s="238"/>
      <c r="E43" s="238"/>
      <c r="F43" s="238"/>
      <c r="G43" s="238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181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x14ac:dyDescent="0.25">
      <c r="A44" s="3"/>
      <c r="B44" s="4"/>
      <c r="C44" s="245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v>15</v>
      </c>
      <c r="AF44">
        <v>21</v>
      </c>
      <c r="AG44" t="s">
        <v>158</v>
      </c>
    </row>
    <row r="45" spans="1:60" x14ac:dyDescent="0.25">
      <c r="A45" s="216"/>
      <c r="B45" s="217" t="s">
        <v>29</v>
      </c>
      <c r="C45" s="246"/>
      <c r="D45" s="218"/>
      <c r="E45" s="219"/>
      <c r="F45" s="219"/>
      <c r="G45" s="240">
        <f>G8+G22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f>SUMIF(L7:L43,AE44,G7:G43)</f>
        <v>0</v>
      </c>
      <c r="AF45">
        <f>SUMIF(L7:L43,AF44,G7:G43)</f>
        <v>0</v>
      </c>
      <c r="AG45" t="s">
        <v>225</v>
      </c>
    </row>
    <row r="46" spans="1:60" x14ac:dyDescent="0.25">
      <c r="C46" s="247"/>
      <c r="D46" s="10"/>
      <c r="AG46" t="s">
        <v>228</v>
      </c>
    </row>
    <row r="47" spans="1:60" x14ac:dyDescent="0.25">
      <c r="D47" s="10"/>
    </row>
    <row r="48" spans="1:60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Xq69gTDa4A4H0FWxvFx3TyE9XonP/TRDOfDFmkFefn4kEbbEPkHO7y9EC+aw56DPV4zETp0OhXz5By/Qkov1fA==" saltValue="7TstRzo3cHS19wv3SW40Pg==" spinCount="100000" sheet="1"/>
  <mergeCells count="24">
    <mergeCell ref="C34:G34"/>
    <mergeCell ref="C36:G36"/>
    <mergeCell ref="C37:G37"/>
    <mergeCell ref="C39:G39"/>
    <mergeCell ref="C41:G41"/>
    <mergeCell ref="C43:G43"/>
    <mergeCell ref="C21:G21"/>
    <mergeCell ref="C24:G24"/>
    <mergeCell ref="C26:G26"/>
    <mergeCell ref="C28:G28"/>
    <mergeCell ref="C30:G30"/>
    <mergeCell ref="C32:G32"/>
    <mergeCell ref="C14:G14"/>
    <mergeCell ref="C15:G15"/>
    <mergeCell ref="C16:G16"/>
    <mergeCell ref="C18:G18"/>
    <mergeCell ref="C19:G19"/>
    <mergeCell ref="C20:G20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694-CFEC-48D9-9795-3FEFE291C36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60</v>
      </c>
      <c r="C3" s="202" t="s">
        <v>61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62</v>
      </c>
      <c r="C4" s="205" t="s">
        <v>61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93</v>
      </c>
      <c r="C8" s="241" t="s">
        <v>94</v>
      </c>
      <c r="D8" s="226"/>
      <c r="E8" s="227"/>
      <c r="F8" s="228"/>
      <c r="G8" s="228">
        <f>SUMIF(AG9:AG115,"&lt;&gt;NOR",G9:G115)</f>
        <v>0</v>
      </c>
      <c r="H8" s="228"/>
      <c r="I8" s="228">
        <f>SUM(I9:I115)</f>
        <v>0</v>
      </c>
      <c r="J8" s="228"/>
      <c r="K8" s="228">
        <f>SUM(K9:K115)</f>
        <v>0</v>
      </c>
      <c r="L8" s="228"/>
      <c r="M8" s="228">
        <f>SUM(M9:M115)</f>
        <v>0</v>
      </c>
      <c r="N8" s="228"/>
      <c r="O8" s="228">
        <f>SUM(O9:O115)</f>
        <v>0.46</v>
      </c>
      <c r="P8" s="228"/>
      <c r="Q8" s="228">
        <f>SUM(Q9:Q115)</f>
        <v>52.92</v>
      </c>
      <c r="R8" s="228"/>
      <c r="S8" s="228"/>
      <c r="T8" s="229"/>
      <c r="U8" s="223"/>
      <c r="V8" s="223">
        <f>SUM(V9:V115)</f>
        <v>782.41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230</v>
      </c>
      <c r="C9" s="242" t="s">
        <v>231</v>
      </c>
      <c r="D9" s="232" t="s">
        <v>232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2.99E-3</v>
      </c>
      <c r="O9" s="235">
        <f>ROUND(E9*N9,2)</f>
        <v>0</v>
      </c>
      <c r="P9" s="235">
        <v>0</v>
      </c>
      <c r="Q9" s="235">
        <f>ROUND(E9*P9,2)</f>
        <v>0</v>
      </c>
      <c r="R9" s="235" t="s">
        <v>233</v>
      </c>
      <c r="S9" s="235" t="s">
        <v>176</v>
      </c>
      <c r="T9" s="236" t="s">
        <v>234</v>
      </c>
      <c r="U9" s="222">
        <v>1.7</v>
      </c>
      <c r="V9" s="222">
        <f>ROUND(E9*U9,2)</f>
        <v>1.7</v>
      </c>
      <c r="W9" s="222"/>
      <c r="X9" s="222" t="s">
        <v>235</v>
      </c>
      <c r="Y9" s="213"/>
      <c r="Z9" s="213"/>
      <c r="AA9" s="213"/>
      <c r="AB9" s="213"/>
      <c r="AC9" s="213"/>
      <c r="AD9" s="213"/>
      <c r="AE9" s="213"/>
      <c r="AF9" s="213"/>
      <c r="AG9" s="213" t="s">
        <v>236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2" t="s">
        <v>237</v>
      </c>
      <c r="D10" s="253"/>
      <c r="E10" s="253"/>
      <c r="F10" s="253"/>
      <c r="G10" s="253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238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20"/>
      <c r="B11" s="221"/>
      <c r="C11" s="263" t="s">
        <v>239</v>
      </c>
      <c r="D11" s="254"/>
      <c r="E11" s="254"/>
      <c r="F11" s="254"/>
      <c r="G11" s="254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3"/>
      <c r="Z11" s="213"/>
      <c r="AA11" s="213"/>
      <c r="AB11" s="213"/>
      <c r="AC11" s="213"/>
      <c r="AD11" s="213"/>
      <c r="AE11" s="213"/>
      <c r="AF11" s="213"/>
      <c r="AG11" s="213" t="s">
        <v>238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20"/>
      <c r="B12" s="221"/>
      <c r="C12" s="244" t="s">
        <v>240</v>
      </c>
      <c r="D12" s="239"/>
      <c r="E12" s="239"/>
      <c r="F12" s="239"/>
      <c r="G12" s="23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3"/>
      <c r="Z12" s="213"/>
      <c r="AA12" s="213"/>
      <c r="AB12" s="213"/>
      <c r="AC12" s="213"/>
      <c r="AD12" s="213"/>
      <c r="AE12" s="213"/>
      <c r="AF12" s="213"/>
      <c r="AG12" s="213" t="s">
        <v>181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64" t="s">
        <v>241</v>
      </c>
      <c r="D13" s="249"/>
      <c r="E13" s="250">
        <v>1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242</v>
      </c>
      <c r="AH13" s="213">
        <v>5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30">
        <v>2</v>
      </c>
      <c r="B14" s="231" t="s">
        <v>243</v>
      </c>
      <c r="C14" s="242" t="s">
        <v>244</v>
      </c>
      <c r="D14" s="232" t="s">
        <v>232</v>
      </c>
      <c r="E14" s="233">
        <v>1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0</v>
      </c>
      <c r="O14" s="235">
        <f>ROUND(E14*N14,2)</f>
        <v>0</v>
      </c>
      <c r="P14" s="235">
        <v>0</v>
      </c>
      <c r="Q14" s="235">
        <f>ROUND(E14*P14,2)</f>
        <v>0</v>
      </c>
      <c r="R14" s="235" t="s">
        <v>245</v>
      </c>
      <c r="S14" s="235" t="s">
        <v>176</v>
      </c>
      <c r="T14" s="236" t="s">
        <v>234</v>
      </c>
      <c r="U14" s="222">
        <v>15.714</v>
      </c>
      <c r="V14" s="222">
        <f>ROUND(E14*U14,2)</f>
        <v>15.71</v>
      </c>
      <c r="W14" s="222"/>
      <c r="X14" s="222" t="s">
        <v>235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236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62" t="s">
        <v>246</v>
      </c>
      <c r="D15" s="253"/>
      <c r="E15" s="253"/>
      <c r="F15" s="253"/>
      <c r="G15" s="253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238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37" t="str">
        <f>C15</f>
        <v>s rozřezáním a odstraněním větví a kmene do vzdálenosti 20 m, se složením na hromady nebo s naložením na dopravní prostředek,</v>
      </c>
      <c r="BB15" s="213"/>
      <c r="BC15" s="213"/>
      <c r="BD15" s="213"/>
      <c r="BE15" s="213"/>
      <c r="BF15" s="213"/>
      <c r="BG15" s="213"/>
      <c r="BH15" s="213"/>
    </row>
    <row r="16" spans="1:60" ht="20.399999999999999" outlineLevel="1" x14ac:dyDescent="0.25">
      <c r="A16" s="230">
        <v>3</v>
      </c>
      <c r="B16" s="231" t="s">
        <v>247</v>
      </c>
      <c r="C16" s="242" t="s">
        <v>248</v>
      </c>
      <c r="D16" s="232" t="s">
        <v>232</v>
      </c>
      <c r="E16" s="233">
        <v>1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5.0000000000000002E-5</v>
      </c>
      <c r="O16" s="235">
        <f>ROUND(E16*N16,2)</f>
        <v>0</v>
      </c>
      <c r="P16" s="235">
        <v>0</v>
      </c>
      <c r="Q16" s="235">
        <f>ROUND(E16*P16,2)</f>
        <v>0</v>
      </c>
      <c r="R16" s="235" t="s">
        <v>233</v>
      </c>
      <c r="S16" s="235" t="s">
        <v>176</v>
      </c>
      <c r="T16" s="236" t="s">
        <v>234</v>
      </c>
      <c r="U16" s="222">
        <v>1.655</v>
      </c>
      <c r="V16" s="222">
        <f>ROUND(E16*U16,2)</f>
        <v>1.66</v>
      </c>
      <c r="W16" s="222"/>
      <c r="X16" s="222" t="s">
        <v>235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236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1" outlineLevel="1" x14ac:dyDescent="0.25">
      <c r="A17" s="220"/>
      <c r="B17" s="221"/>
      <c r="C17" s="262" t="s">
        <v>249</v>
      </c>
      <c r="D17" s="253"/>
      <c r="E17" s="253"/>
      <c r="F17" s="253"/>
      <c r="G17" s="253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238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37" t="str">
        <f>C17</f>
        <v>s jejich vykopáním nebo vytrháním, s přesekáním kořenů a s případným nutným přemístěním pařezů na hromady do vzdálenosti do 50 m nebo s naložením na dopravní prostředek,</v>
      </c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64" t="s">
        <v>241</v>
      </c>
      <c r="D18" s="249"/>
      <c r="E18" s="250">
        <v>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242</v>
      </c>
      <c r="AH18" s="213">
        <v>5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20.399999999999999" outlineLevel="1" x14ac:dyDescent="0.25">
      <c r="A19" s="230">
        <v>4</v>
      </c>
      <c r="B19" s="231" t="s">
        <v>250</v>
      </c>
      <c r="C19" s="242" t="s">
        <v>251</v>
      </c>
      <c r="D19" s="232" t="s">
        <v>252</v>
      </c>
      <c r="E19" s="233">
        <v>24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21</v>
      </c>
      <c r="M19" s="235">
        <f>G19*(1+L19/100)</f>
        <v>0</v>
      </c>
      <c r="N19" s="235">
        <v>0</v>
      </c>
      <c r="O19" s="235">
        <f>ROUND(E19*N19,2)</f>
        <v>0</v>
      </c>
      <c r="P19" s="235">
        <v>0.22500000000000001</v>
      </c>
      <c r="Q19" s="235">
        <f>ROUND(E19*P19,2)</f>
        <v>5.4</v>
      </c>
      <c r="R19" s="235" t="s">
        <v>253</v>
      </c>
      <c r="S19" s="235" t="s">
        <v>176</v>
      </c>
      <c r="T19" s="236" t="s">
        <v>234</v>
      </c>
      <c r="U19" s="222">
        <v>0.14199999999999999</v>
      </c>
      <c r="V19" s="222">
        <f>ROUND(E19*U19,2)</f>
        <v>3.41</v>
      </c>
      <c r="W19" s="222"/>
      <c r="X19" s="222" t="s">
        <v>235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236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62" t="s">
        <v>254</v>
      </c>
      <c r="D20" s="253"/>
      <c r="E20" s="253"/>
      <c r="F20" s="253"/>
      <c r="G20" s="253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238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64" t="s">
        <v>255</v>
      </c>
      <c r="D21" s="249"/>
      <c r="E21" s="250">
        <v>24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242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0">
        <v>5</v>
      </c>
      <c r="B22" s="231" t="s">
        <v>256</v>
      </c>
      <c r="C22" s="242" t="s">
        <v>257</v>
      </c>
      <c r="D22" s="232" t="s">
        <v>258</v>
      </c>
      <c r="E22" s="233">
        <v>216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35">
        <v>0</v>
      </c>
      <c r="O22" s="235">
        <f>ROUND(E22*N22,2)</f>
        <v>0</v>
      </c>
      <c r="P22" s="235">
        <v>0.22</v>
      </c>
      <c r="Q22" s="235">
        <f>ROUND(E22*P22,2)</f>
        <v>47.52</v>
      </c>
      <c r="R22" s="235" t="s">
        <v>253</v>
      </c>
      <c r="S22" s="235" t="s">
        <v>176</v>
      </c>
      <c r="T22" s="236" t="s">
        <v>234</v>
      </c>
      <c r="U22" s="222">
        <v>0.14299999999999999</v>
      </c>
      <c r="V22" s="222">
        <f>ROUND(E22*U22,2)</f>
        <v>30.89</v>
      </c>
      <c r="W22" s="222"/>
      <c r="X22" s="222" t="s">
        <v>235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236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62" t="s">
        <v>259</v>
      </c>
      <c r="D23" s="253"/>
      <c r="E23" s="253"/>
      <c r="F23" s="253"/>
      <c r="G23" s="253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238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37" t="str">
        <f>C23</f>
        <v>s vybouráním lože, s přemístěním hmot na skládku na vzdálenost do 3 m nebo naložením na dopravní prostředek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64" t="s">
        <v>260</v>
      </c>
      <c r="D24" s="249"/>
      <c r="E24" s="250">
        <v>216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242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30">
        <v>6</v>
      </c>
      <c r="B25" s="231" t="s">
        <v>261</v>
      </c>
      <c r="C25" s="242" t="s">
        <v>262</v>
      </c>
      <c r="D25" s="232" t="s">
        <v>263</v>
      </c>
      <c r="E25" s="233">
        <v>39.161299999999997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35">
        <v>0</v>
      </c>
      <c r="O25" s="235">
        <f>ROUND(E25*N25,2)</f>
        <v>0</v>
      </c>
      <c r="P25" s="235">
        <v>0</v>
      </c>
      <c r="Q25" s="235">
        <f>ROUND(E25*P25,2)</f>
        <v>0</v>
      </c>
      <c r="R25" s="235" t="s">
        <v>233</v>
      </c>
      <c r="S25" s="235" t="s">
        <v>176</v>
      </c>
      <c r="T25" s="236" t="s">
        <v>234</v>
      </c>
      <c r="U25" s="222">
        <v>1.548</v>
      </c>
      <c r="V25" s="222">
        <f>ROUND(E25*U25,2)</f>
        <v>60.62</v>
      </c>
      <c r="W25" s="222"/>
      <c r="X25" s="222" t="s">
        <v>235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236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62" t="s">
        <v>264</v>
      </c>
      <c r="D26" s="253"/>
      <c r="E26" s="253"/>
      <c r="F26" s="253"/>
      <c r="G26" s="253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238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37" t="str">
        <f>C26</f>
        <v>příplatek k cenám vykopávek za ztížení vykopávky v blízkosti podzemního vedení nebo výbušnin v horninách jakékoliv třídy,</v>
      </c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64" t="s">
        <v>265</v>
      </c>
      <c r="D27" s="249"/>
      <c r="E27" s="250">
        <v>34.242800000000003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242</v>
      </c>
      <c r="AH27" s="213">
        <v>5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20"/>
      <c r="B28" s="221"/>
      <c r="C28" s="264" t="s">
        <v>266</v>
      </c>
      <c r="D28" s="249"/>
      <c r="E28" s="250">
        <v>3.4429500000000002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3"/>
      <c r="Z28" s="213"/>
      <c r="AA28" s="213"/>
      <c r="AB28" s="213"/>
      <c r="AC28" s="213"/>
      <c r="AD28" s="213"/>
      <c r="AE28" s="213"/>
      <c r="AF28" s="213"/>
      <c r="AG28" s="213" t="s">
        <v>242</v>
      </c>
      <c r="AH28" s="213">
        <v>5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64" t="s">
        <v>267</v>
      </c>
      <c r="D29" s="249"/>
      <c r="E29" s="250">
        <v>1.4755499999999999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242</v>
      </c>
      <c r="AH29" s="213">
        <v>5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30">
        <v>7</v>
      </c>
      <c r="B30" s="231" t="s">
        <v>268</v>
      </c>
      <c r="C30" s="242" t="s">
        <v>269</v>
      </c>
      <c r="D30" s="232" t="s">
        <v>263</v>
      </c>
      <c r="E30" s="233">
        <v>132.86000000000001</v>
      </c>
      <c r="F30" s="234"/>
      <c r="G30" s="235">
        <f>ROUND(E30*F30,2)</f>
        <v>0</v>
      </c>
      <c r="H30" s="234"/>
      <c r="I30" s="235">
        <f>ROUND(E30*H30,2)</f>
        <v>0</v>
      </c>
      <c r="J30" s="234"/>
      <c r="K30" s="235">
        <f>ROUND(E30*J30,2)</f>
        <v>0</v>
      </c>
      <c r="L30" s="235">
        <v>21</v>
      </c>
      <c r="M30" s="235">
        <f>G30*(1+L30/100)</f>
        <v>0</v>
      </c>
      <c r="N30" s="235">
        <v>0</v>
      </c>
      <c r="O30" s="235">
        <f>ROUND(E30*N30,2)</f>
        <v>0</v>
      </c>
      <c r="P30" s="235">
        <v>0</v>
      </c>
      <c r="Q30" s="235">
        <f>ROUND(E30*P30,2)</f>
        <v>0</v>
      </c>
      <c r="R30" s="235" t="s">
        <v>233</v>
      </c>
      <c r="S30" s="235" t="s">
        <v>176</v>
      </c>
      <c r="T30" s="236" t="s">
        <v>234</v>
      </c>
      <c r="U30" s="222">
        <v>9.7000000000000003E-2</v>
      </c>
      <c r="V30" s="222">
        <f>ROUND(E30*U30,2)</f>
        <v>12.89</v>
      </c>
      <c r="W30" s="222"/>
      <c r="X30" s="222" t="s">
        <v>235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236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2" t="s">
        <v>270</v>
      </c>
      <c r="D31" s="253"/>
      <c r="E31" s="253"/>
      <c r="F31" s="253"/>
      <c r="G31" s="253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238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37" t="str">
        <f>C31</f>
        <v>nebo lesní půdy, s vodorovným přemístěním na hromady v místě upotřebení nebo na dočasné či trvalé skládky se složením</v>
      </c>
      <c r="BB31" s="213"/>
      <c r="BC31" s="213"/>
      <c r="BD31" s="213"/>
      <c r="BE31" s="213"/>
      <c r="BF31" s="213"/>
      <c r="BG31" s="213"/>
      <c r="BH31" s="213"/>
    </row>
    <row r="32" spans="1:60" ht="21" outlineLevel="1" x14ac:dyDescent="0.25">
      <c r="A32" s="220"/>
      <c r="B32" s="221"/>
      <c r="C32" s="244" t="s">
        <v>271</v>
      </c>
      <c r="D32" s="239"/>
      <c r="E32" s="239"/>
      <c r="F32" s="239"/>
      <c r="G32" s="239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3"/>
      <c r="Z32" s="213"/>
      <c r="AA32" s="213"/>
      <c r="AB32" s="213"/>
      <c r="AC32" s="213"/>
      <c r="AD32" s="213"/>
      <c r="AE32" s="213"/>
      <c r="AF32" s="213"/>
      <c r="AG32" s="213" t="s">
        <v>181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37" t="str">
        <f>C32</f>
        <v>Potřebné množství vybrané ornice se použije na znovuohumusování, odvezena a uložena na meziskládku. Nezapočteno do odvozu a uložení na skládku.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64" t="s">
        <v>272</v>
      </c>
      <c r="D33" s="249"/>
      <c r="E33" s="250">
        <v>132.86000000000001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242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20.399999999999999" outlineLevel="1" x14ac:dyDescent="0.25">
      <c r="A34" s="230">
        <v>8</v>
      </c>
      <c r="B34" s="231" t="s">
        <v>273</v>
      </c>
      <c r="C34" s="242" t="s">
        <v>274</v>
      </c>
      <c r="D34" s="232" t="s">
        <v>263</v>
      </c>
      <c r="E34" s="233">
        <v>342.428</v>
      </c>
      <c r="F34" s="234"/>
      <c r="G34" s="235">
        <f>ROUND(E34*F34,2)</f>
        <v>0</v>
      </c>
      <c r="H34" s="234"/>
      <c r="I34" s="235">
        <f>ROUND(E34*H34,2)</f>
        <v>0</v>
      </c>
      <c r="J34" s="234"/>
      <c r="K34" s="235">
        <f>ROUND(E34*J34,2)</f>
        <v>0</v>
      </c>
      <c r="L34" s="235">
        <v>21</v>
      </c>
      <c r="M34" s="235">
        <f>G34*(1+L34/100)</f>
        <v>0</v>
      </c>
      <c r="N34" s="235">
        <v>0</v>
      </c>
      <c r="O34" s="235">
        <f>ROUND(E34*N34,2)</f>
        <v>0</v>
      </c>
      <c r="P34" s="235">
        <v>0</v>
      </c>
      <c r="Q34" s="235">
        <f>ROUND(E34*P34,2)</f>
        <v>0</v>
      </c>
      <c r="R34" s="235" t="s">
        <v>233</v>
      </c>
      <c r="S34" s="235" t="s">
        <v>176</v>
      </c>
      <c r="T34" s="236" t="s">
        <v>234</v>
      </c>
      <c r="U34" s="222">
        <v>0.121</v>
      </c>
      <c r="V34" s="222">
        <f>ROUND(E34*U34,2)</f>
        <v>41.43</v>
      </c>
      <c r="W34" s="222"/>
      <c r="X34" s="222" t="s">
        <v>235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236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20"/>
      <c r="B35" s="221"/>
      <c r="C35" s="262" t="s">
        <v>275</v>
      </c>
      <c r="D35" s="253"/>
      <c r="E35" s="253"/>
      <c r="F35" s="253"/>
      <c r="G35" s="253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3"/>
      <c r="Z35" s="213"/>
      <c r="AA35" s="213"/>
      <c r="AB35" s="213"/>
      <c r="AC35" s="213"/>
      <c r="AD35" s="213"/>
      <c r="AE35" s="213"/>
      <c r="AF35" s="213"/>
      <c r="AG35" s="213" t="s">
        <v>238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37" t="str">
        <f>C35</f>
        <v>s přemístěním výkopku v příčných profilech na vzdálenost do 15 m nebo s naložením na dopravní prostředek.</v>
      </c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64" t="s">
        <v>276</v>
      </c>
      <c r="D36" s="249"/>
      <c r="E36" s="250">
        <v>342.428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242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30">
        <v>9</v>
      </c>
      <c r="B37" s="231" t="s">
        <v>277</v>
      </c>
      <c r="C37" s="242" t="s">
        <v>278</v>
      </c>
      <c r="D37" s="232" t="s">
        <v>263</v>
      </c>
      <c r="E37" s="233">
        <v>34.429499999999997</v>
      </c>
      <c r="F37" s="234"/>
      <c r="G37" s="235">
        <f>ROUND(E37*F37,2)</f>
        <v>0</v>
      </c>
      <c r="H37" s="234"/>
      <c r="I37" s="235">
        <f>ROUND(E37*H37,2)</f>
        <v>0</v>
      </c>
      <c r="J37" s="234"/>
      <c r="K37" s="235">
        <f>ROUND(E37*J37,2)</f>
        <v>0</v>
      </c>
      <c r="L37" s="235">
        <v>21</v>
      </c>
      <c r="M37" s="235">
        <f>G37*(1+L37/100)</f>
        <v>0</v>
      </c>
      <c r="N37" s="235">
        <v>0</v>
      </c>
      <c r="O37" s="235">
        <f>ROUND(E37*N37,2)</f>
        <v>0</v>
      </c>
      <c r="P37" s="235">
        <v>0</v>
      </c>
      <c r="Q37" s="235">
        <f>ROUND(E37*P37,2)</f>
        <v>0</v>
      </c>
      <c r="R37" s="235" t="s">
        <v>233</v>
      </c>
      <c r="S37" s="235" t="s">
        <v>176</v>
      </c>
      <c r="T37" s="236" t="s">
        <v>234</v>
      </c>
      <c r="U37" s="222">
        <v>0.42199999999999999</v>
      </c>
      <c r="V37" s="222">
        <f>ROUND(E37*U37,2)</f>
        <v>14.53</v>
      </c>
      <c r="W37" s="222"/>
      <c r="X37" s="222" t="s">
        <v>235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236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62" t="s">
        <v>275</v>
      </c>
      <c r="D38" s="253"/>
      <c r="E38" s="253"/>
      <c r="F38" s="253"/>
      <c r="G38" s="253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3"/>
      <c r="Z38" s="213"/>
      <c r="AA38" s="213"/>
      <c r="AB38" s="213"/>
      <c r="AC38" s="213"/>
      <c r="AD38" s="213"/>
      <c r="AE38" s="213"/>
      <c r="AF38" s="213"/>
      <c r="AG38" s="213" t="s">
        <v>238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37" t="str">
        <f>C38</f>
        <v>s přemístěním výkopku v příčných profilech na vzdálenost do 15 m nebo s naložením na dopravní prostředek.</v>
      </c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64" t="s">
        <v>279</v>
      </c>
      <c r="D39" s="249"/>
      <c r="E39" s="250">
        <v>0.67200000000000004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242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64" t="s">
        <v>280</v>
      </c>
      <c r="D40" s="249"/>
      <c r="E40" s="250">
        <v>33.7575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3"/>
      <c r="Z40" s="213"/>
      <c r="AA40" s="213"/>
      <c r="AB40" s="213"/>
      <c r="AC40" s="213"/>
      <c r="AD40" s="213"/>
      <c r="AE40" s="213"/>
      <c r="AF40" s="213"/>
      <c r="AG40" s="213" t="s">
        <v>242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30">
        <v>10</v>
      </c>
      <c r="B41" s="231" t="s">
        <v>281</v>
      </c>
      <c r="C41" s="242" t="s">
        <v>282</v>
      </c>
      <c r="D41" s="232" t="s">
        <v>263</v>
      </c>
      <c r="E41" s="233">
        <v>6.8859000000000004</v>
      </c>
      <c r="F41" s="234"/>
      <c r="G41" s="235">
        <f>ROUND(E41*F41,2)</f>
        <v>0</v>
      </c>
      <c r="H41" s="234"/>
      <c r="I41" s="235">
        <f>ROUND(E41*H41,2)</f>
        <v>0</v>
      </c>
      <c r="J41" s="234"/>
      <c r="K41" s="235">
        <f>ROUND(E41*J41,2)</f>
        <v>0</v>
      </c>
      <c r="L41" s="235">
        <v>21</v>
      </c>
      <c r="M41" s="235">
        <f>G41*(1+L41/100)</f>
        <v>0</v>
      </c>
      <c r="N41" s="235">
        <v>0</v>
      </c>
      <c r="O41" s="235">
        <f>ROUND(E41*N41,2)</f>
        <v>0</v>
      </c>
      <c r="P41" s="235">
        <v>0</v>
      </c>
      <c r="Q41" s="235">
        <f>ROUND(E41*P41,2)</f>
        <v>0</v>
      </c>
      <c r="R41" s="235" t="s">
        <v>233</v>
      </c>
      <c r="S41" s="235" t="s">
        <v>176</v>
      </c>
      <c r="T41" s="236" t="s">
        <v>234</v>
      </c>
      <c r="U41" s="222">
        <v>8.7999999999999995E-2</v>
      </c>
      <c r="V41" s="222">
        <f>ROUND(E41*U41,2)</f>
        <v>0.61</v>
      </c>
      <c r="W41" s="222"/>
      <c r="X41" s="222" t="s">
        <v>235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236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62" t="s">
        <v>275</v>
      </c>
      <c r="D42" s="253"/>
      <c r="E42" s="253"/>
      <c r="F42" s="253"/>
      <c r="G42" s="253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238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37" t="str">
        <f>C42</f>
        <v>s přemístěním výkopku v příčných profilech na vzdálenost do 15 m nebo s naložením na dopravní prostředek.</v>
      </c>
      <c r="BB42" s="213"/>
      <c r="BC42" s="213"/>
      <c r="BD42" s="213"/>
      <c r="BE42" s="213"/>
      <c r="BF42" s="213"/>
      <c r="BG42" s="213"/>
      <c r="BH42" s="213"/>
    </row>
    <row r="43" spans="1:60" outlineLevel="1" x14ac:dyDescent="0.25">
      <c r="A43" s="220"/>
      <c r="B43" s="221"/>
      <c r="C43" s="264" t="s">
        <v>283</v>
      </c>
      <c r="D43" s="249"/>
      <c r="E43" s="250">
        <v>6.8859000000000004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3"/>
      <c r="Z43" s="213"/>
      <c r="AA43" s="213"/>
      <c r="AB43" s="213"/>
      <c r="AC43" s="213"/>
      <c r="AD43" s="213"/>
      <c r="AE43" s="213"/>
      <c r="AF43" s="213"/>
      <c r="AG43" s="213" t="s">
        <v>242</v>
      </c>
      <c r="AH43" s="213">
        <v>5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5">
      <c r="A44" s="230">
        <v>11</v>
      </c>
      <c r="B44" s="231" t="s">
        <v>284</v>
      </c>
      <c r="C44" s="242" t="s">
        <v>285</v>
      </c>
      <c r="D44" s="232" t="s">
        <v>263</v>
      </c>
      <c r="E44" s="233">
        <v>14.75545</v>
      </c>
      <c r="F44" s="234"/>
      <c r="G44" s="235">
        <f>ROUND(E44*F44,2)</f>
        <v>0</v>
      </c>
      <c r="H44" s="234"/>
      <c r="I44" s="235">
        <f>ROUND(E44*H44,2)</f>
        <v>0</v>
      </c>
      <c r="J44" s="234"/>
      <c r="K44" s="235">
        <f>ROUND(E44*J44,2)</f>
        <v>0</v>
      </c>
      <c r="L44" s="235">
        <v>21</v>
      </c>
      <c r="M44" s="235">
        <f>G44*(1+L44/100)</f>
        <v>0</v>
      </c>
      <c r="N44" s="235">
        <v>0</v>
      </c>
      <c r="O44" s="235">
        <f>ROUND(E44*N44,2)</f>
        <v>0</v>
      </c>
      <c r="P44" s="235">
        <v>0</v>
      </c>
      <c r="Q44" s="235">
        <f>ROUND(E44*P44,2)</f>
        <v>0</v>
      </c>
      <c r="R44" s="235" t="s">
        <v>233</v>
      </c>
      <c r="S44" s="235" t="s">
        <v>176</v>
      </c>
      <c r="T44" s="236" t="s">
        <v>234</v>
      </c>
      <c r="U44" s="222">
        <v>0.81799999999999995</v>
      </c>
      <c r="V44" s="222">
        <f>ROUND(E44*U44,2)</f>
        <v>12.07</v>
      </c>
      <c r="W44" s="222"/>
      <c r="X44" s="222" t="s">
        <v>235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236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62" t="s">
        <v>275</v>
      </c>
      <c r="D45" s="253"/>
      <c r="E45" s="253"/>
      <c r="F45" s="253"/>
      <c r="G45" s="253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3"/>
      <c r="Z45" s="213"/>
      <c r="AA45" s="213"/>
      <c r="AB45" s="213"/>
      <c r="AC45" s="213"/>
      <c r="AD45" s="213"/>
      <c r="AE45" s="213"/>
      <c r="AF45" s="213"/>
      <c r="AG45" s="213" t="s">
        <v>238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37" t="str">
        <f>C45</f>
        <v>s přemístěním výkopku v příčných profilech na vzdálenost do 15 m nebo s naložením na dopravní prostředek.</v>
      </c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64" t="s">
        <v>286</v>
      </c>
      <c r="D46" s="249"/>
      <c r="E46" s="250">
        <v>14.75545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3"/>
      <c r="Z46" s="213"/>
      <c r="AA46" s="213"/>
      <c r="AB46" s="213"/>
      <c r="AC46" s="213"/>
      <c r="AD46" s="213"/>
      <c r="AE46" s="213"/>
      <c r="AF46" s="213"/>
      <c r="AG46" s="213" t="s">
        <v>242</v>
      </c>
      <c r="AH46" s="213">
        <v>5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65" t="s">
        <v>287</v>
      </c>
      <c r="D47" s="251"/>
      <c r="E47" s="25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3"/>
      <c r="Z47" s="213"/>
      <c r="AA47" s="213"/>
      <c r="AB47" s="213"/>
      <c r="AC47" s="213"/>
      <c r="AD47" s="213"/>
      <c r="AE47" s="213"/>
      <c r="AF47" s="213"/>
      <c r="AG47" s="213" t="s">
        <v>242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20"/>
      <c r="B48" s="221"/>
      <c r="C48" s="266" t="s">
        <v>288</v>
      </c>
      <c r="D48" s="251"/>
      <c r="E48" s="252">
        <v>0.42857000000000001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3"/>
      <c r="Z48" s="213"/>
      <c r="AA48" s="213"/>
      <c r="AB48" s="213"/>
      <c r="AC48" s="213"/>
      <c r="AD48" s="213"/>
      <c r="AE48" s="213"/>
      <c r="AF48" s="213"/>
      <c r="AG48" s="213" t="s">
        <v>242</v>
      </c>
      <c r="AH48" s="213">
        <v>2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65" t="s">
        <v>289</v>
      </c>
      <c r="D49" s="251"/>
      <c r="E49" s="25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3"/>
      <c r="Z49" s="213"/>
      <c r="AA49" s="213"/>
      <c r="AB49" s="213"/>
      <c r="AC49" s="213"/>
      <c r="AD49" s="213"/>
      <c r="AE49" s="213"/>
      <c r="AF49" s="213"/>
      <c r="AG49" s="213" t="s">
        <v>242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30">
        <v>12</v>
      </c>
      <c r="B50" s="231" t="s">
        <v>290</v>
      </c>
      <c r="C50" s="242" t="s">
        <v>291</v>
      </c>
      <c r="D50" s="232" t="s">
        <v>263</v>
      </c>
      <c r="E50" s="233">
        <v>2.9510900000000002</v>
      </c>
      <c r="F50" s="234"/>
      <c r="G50" s="235">
        <f>ROUND(E50*F50,2)</f>
        <v>0</v>
      </c>
      <c r="H50" s="234"/>
      <c r="I50" s="235">
        <f>ROUND(E50*H50,2)</f>
        <v>0</v>
      </c>
      <c r="J50" s="234"/>
      <c r="K50" s="235">
        <f>ROUND(E50*J50,2)</f>
        <v>0</v>
      </c>
      <c r="L50" s="235">
        <v>21</v>
      </c>
      <c r="M50" s="235">
        <f>G50*(1+L50/100)</f>
        <v>0</v>
      </c>
      <c r="N50" s="235">
        <v>0</v>
      </c>
      <c r="O50" s="235">
        <f>ROUND(E50*N50,2)</f>
        <v>0</v>
      </c>
      <c r="P50" s="235">
        <v>0</v>
      </c>
      <c r="Q50" s="235">
        <f>ROUND(E50*P50,2)</f>
        <v>0</v>
      </c>
      <c r="R50" s="235" t="s">
        <v>233</v>
      </c>
      <c r="S50" s="235" t="s">
        <v>176</v>
      </c>
      <c r="T50" s="236" t="s">
        <v>234</v>
      </c>
      <c r="U50" s="222">
        <v>0.11899999999999999</v>
      </c>
      <c r="V50" s="222">
        <f>ROUND(E50*U50,2)</f>
        <v>0.35</v>
      </c>
      <c r="W50" s="222"/>
      <c r="X50" s="222" t="s">
        <v>235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236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62" t="s">
        <v>275</v>
      </c>
      <c r="D51" s="253"/>
      <c r="E51" s="253"/>
      <c r="F51" s="253"/>
      <c r="G51" s="253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3"/>
      <c r="Z51" s="213"/>
      <c r="AA51" s="213"/>
      <c r="AB51" s="213"/>
      <c r="AC51" s="213"/>
      <c r="AD51" s="213"/>
      <c r="AE51" s="213"/>
      <c r="AF51" s="213"/>
      <c r="AG51" s="213" t="s">
        <v>238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37" t="str">
        <f>C51</f>
        <v>s přemístěním výkopku v příčných profilech na vzdálenost do 15 m nebo s naložením na dopravní prostředek.</v>
      </c>
      <c r="BB51" s="213"/>
      <c r="BC51" s="213"/>
      <c r="BD51" s="213"/>
      <c r="BE51" s="213"/>
      <c r="BF51" s="213"/>
      <c r="BG51" s="213"/>
      <c r="BH51" s="213"/>
    </row>
    <row r="52" spans="1:60" outlineLevel="1" x14ac:dyDescent="0.25">
      <c r="A52" s="220"/>
      <c r="B52" s="221"/>
      <c r="C52" s="264" t="s">
        <v>292</v>
      </c>
      <c r="D52" s="249"/>
      <c r="E52" s="250">
        <v>2.9510900000000002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3"/>
      <c r="Z52" s="213"/>
      <c r="AA52" s="213"/>
      <c r="AB52" s="213"/>
      <c r="AC52" s="213"/>
      <c r="AD52" s="213"/>
      <c r="AE52" s="213"/>
      <c r="AF52" s="213"/>
      <c r="AG52" s="213" t="s">
        <v>242</v>
      </c>
      <c r="AH52" s="213">
        <v>5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20.399999999999999" outlineLevel="1" x14ac:dyDescent="0.25">
      <c r="A53" s="230">
        <v>13</v>
      </c>
      <c r="B53" s="231" t="s">
        <v>293</v>
      </c>
      <c r="C53" s="242" t="s">
        <v>294</v>
      </c>
      <c r="D53" s="232" t="s">
        <v>263</v>
      </c>
      <c r="E53" s="233">
        <v>106.52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35">
        <v>0</v>
      </c>
      <c r="O53" s="235">
        <f>ROUND(E53*N53,2)</f>
        <v>0</v>
      </c>
      <c r="P53" s="235">
        <v>0</v>
      </c>
      <c r="Q53" s="235">
        <f>ROUND(E53*P53,2)</f>
        <v>0</v>
      </c>
      <c r="R53" s="235" t="s">
        <v>233</v>
      </c>
      <c r="S53" s="235" t="s">
        <v>176</v>
      </c>
      <c r="T53" s="236" t="s">
        <v>234</v>
      </c>
      <c r="U53" s="222">
        <v>0.20300000000000001</v>
      </c>
      <c r="V53" s="222">
        <f>ROUND(E53*U53,2)</f>
        <v>21.62</v>
      </c>
      <c r="W53" s="222"/>
      <c r="X53" s="222" t="s">
        <v>235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236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62" t="s">
        <v>295</v>
      </c>
      <c r="D54" s="253"/>
      <c r="E54" s="253"/>
      <c r="F54" s="253"/>
      <c r="G54" s="253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3"/>
      <c r="Z54" s="213"/>
      <c r="AA54" s="213"/>
      <c r="AB54" s="213"/>
      <c r="AC54" s="213"/>
      <c r="AD54" s="213"/>
      <c r="AE54" s="213"/>
      <c r="AF54" s="213"/>
      <c r="AG54" s="213" t="s">
        <v>238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44" t="s">
        <v>296</v>
      </c>
      <c r="D55" s="239"/>
      <c r="E55" s="239"/>
      <c r="F55" s="239"/>
      <c r="G55" s="239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3"/>
      <c r="Z55" s="213"/>
      <c r="AA55" s="213"/>
      <c r="AB55" s="213"/>
      <c r="AC55" s="213"/>
      <c r="AD55" s="213"/>
      <c r="AE55" s="213"/>
      <c r="AF55" s="213"/>
      <c r="AG55" s="213" t="s">
        <v>181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64" t="s">
        <v>297</v>
      </c>
      <c r="D56" s="249"/>
      <c r="E56" s="250">
        <v>106.52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3"/>
      <c r="Z56" s="213"/>
      <c r="AA56" s="213"/>
      <c r="AB56" s="213"/>
      <c r="AC56" s="213"/>
      <c r="AD56" s="213"/>
      <c r="AE56" s="213"/>
      <c r="AF56" s="213"/>
      <c r="AG56" s="213" t="s">
        <v>242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ht="20.399999999999999" outlineLevel="1" x14ac:dyDescent="0.25">
      <c r="A57" s="230">
        <v>14</v>
      </c>
      <c r="B57" s="231" t="s">
        <v>298</v>
      </c>
      <c r="C57" s="242" t="s">
        <v>299</v>
      </c>
      <c r="D57" s="232" t="s">
        <v>263</v>
      </c>
      <c r="E57" s="233">
        <v>8.64</v>
      </c>
      <c r="F57" s="234"/>
      <c r="G57" s="235">
        <f>ROUND(E57*F57,2)</f>
        <v>0</v>
      </c>
      <c r="H57" s="234"/>
      <c r="I57" s="235">
        <f>ROUND(E57*H57,2)</f>
        <v>0</v>
      </c>
      <c r="J57" s="234"/>
      <c r="K57" s="235">
        <f>ROUND(E57*J57,2)</f>
        <v>0</v>
      </c>
      <c r="L57" s="235">
        <v>21</v>
      </c>
      <c r="M57" s="235">
        <f>G57*(1+L57/100)</f>
        <v>0</v>
      </c>
      <c r="N57" s="235">
        <v>0</v>
      </c>
      <c r="O57" s="235">
        <f>ROUND(E57*N57,2)</f>
        <v>0</v>
      </c>
      <c r="P57" s="235">
        <v>0</v>
      </c>
      <c r="Q57" s="235">
        <f>ROUND(E57*P57,2)</f>
        <v>0</v>
      </c>
      <c r="R57" s="235" t="s">
        <v>233</v>
      </c>
      <c r="S57" s="235" t="s">
        <v>176</v>
      </c>
      <c r="T57" s="236" t="s">
        <v>234</v>
      </c>
      <c r="U57" s="222">
        <v>4.6180000000000003</v>
      </c>
      <c r="V57" s="222">
        <f>ROUND(E57*U57,2)</f>
        <v>39.9</v>
      </c>
      <c r="W57" s="222"/>
      <c r="X57" s="222" t="s">
        <v>235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236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ht="21" outlineLevel="1" x14ac:dyDescent="0.25">
      <c r="A58" s="220"/>
      <c r="B58" s="221"/>
      <c r="C58" s="262" t="s">
        <v>300</v>
      </c>
      <c r="D58" s="253"/>
      <c r="E58" s="253"/>
      <c r="F58" s="253"/>
      <c r="G58" s="253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3"/>
      <c r="Z58" s="213"/>
      <c r="AA58" s="213"/>
      <c r="AB58" s="213"/>
      <c r="AC58" s="213"/>
      <c r="AD58" s="213"/>
      <c r="AE58" s="213"/>
      <c r="AF58" s="213"/>
      <c r="AG58" s="213" t="s">
        <v>238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37" t="str">
        <f>C58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64" t="s">
        <v>301</v>
      </c>
      <c r="D59" s="249"/>
      <c r="E59" s="250">
        <v>8.64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3"/>
      <c r="Z59" s="213"/>
      <c r="AA59" s="213"/>
      <c r="AB59" s="213"/>
      <c r="AC59" s="213"/>
      <c r="AD59" s="213"/>
      <c r="AE59" s="213"/>
      <c r="AF59" s="213"/>
      <c r="AG59" s="213" t="s">
        <v>242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ht="20.399999999999999" outlineLevel="1" x14ac:dyDescent="0.25">
      <c r="A60" s="230">
        <v>15</v>
      </c>
      <c r="B60" s="231" t="s">
        <v>302</v>
      </c>
      <c r="C60" s="242" t="s">
        <v>303</v>
      </c>
      <c r="D60" s="232" t="s">
        <v>263</v>
      </c>
      <c r="E60" s="233">
        <v>1.728</v>
      </c>
      <c r="F60" s="234"/>
      <c r="G60" s="235">
        <f>ROUND(E60*F60,2)</f>
        <v>0</v>
      </c>
      <c r="H60" s="234"/>
      <c r="I60" s="235">
        <f>ROUND(E60*H60,2)</f>
        <v>0</v>
      </c>
      <c r="J60" s="234"/>
      <c r="K60" s="235">
        <f>ROUND(E60*J60,2)</f>
        <v>0</v>
      </c>
      <c r="L60" s="235">
        <v>21</v>
      </c>
      <c r="M60" s="235">
        <f>G60*(1+L60/100)</f>
        <v>0</v>
      </c>
      <c r="N60" s="235">
        <v>0</v>
      </c>
      <c r="O60" s="235">
        <f>ROUND(E60*N60,2)</f>
        <v>0</v>
      </c>
      <c r="P60" s="235">
        <v>0</v>
      </c>
      <c r="Q60" s="235">
        <f>ROUND(E60*P60,2)</f>
        <v>0</v>
      </c>
      <c r="R60" s="235" t="s">
        <v>233</v>
      </c>
      <c r="S60" s="235" t="s">
        <v>176</v>
      </c>
      <c r="T60" s="236" t="s">
        <v>234</v>
      </c>
      <c r="U60" s="222">
        <v>0.747</v>
      </c>
      <c r="V60" s="222">
        <f>ROUND(E60*U60,2)</f>
        <v>1.29</v>
      </c>
      <c r="W60" s="222"/>
      <c r="X60" s="222" t="s">
        <v>235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236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21" outlineLevel="1" x14ac:dyDescent="0.25">
      <c r="A61" s="220"/>
      <c r="B61" s="221"/>
      <c r="C61" s="262" t="s">
        <v>300</v>
      </c>
      <c r="D61" s="253"/>
      <c r="E61" s="253"/>
      <c r="F61" s="253"/>
      <c r="G61" s="253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3"/>
      <c r="Z61" s="213"/>
      <c r="AA61" s="213"/>
      <c r="AB61" s="213"/>
      <c r="AC61" s="213"/>
      <c r="AD61" s="213"/>
      <c r="AE61" s="213"/>
      <c r="AF61" s="213"/>
      <c r="AG61" s="213" t="s">
        <v>238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37" t="str">
        <f>C61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61" s="213"/>
      <c r="BC61" s="213"/>
      <c r="BD61" s="213"/>
      <c r="BE61" s="213"/>
      <c r="BF61" s="213"/>
      <c r="BG61" s="213"/>
      <c r="BH61" s="213"/>
    </row>
    <row r="62" spans="1:60" outlineLevel="1" x14ac:dyDescent="0.25">
      <c r="A62" s="220"/>
      <c r="B62" s="221"/>
      <c r="C62" s="264" t="s">
        <v>304</v>
      </c>
      <c r="D62" s="249"/>
      <c r="E62" s="250">
        <v>1.728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3"/>
      <c r="Z62" s="213"/>
      <c r="AA62" s="213"/>
      <c r="AB62" s="213"/>
      <c r="AC62" s="213"/>
      <c r="AD62" s="213"/>
      <c r="AE62" s="213"/>
      <c r="AF62" s="213"/>
      <c r="AG62" s="213" t="s">
        <v>242</v>
      </c>
      <c r="AH62" s="213">
        <v>5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5">
      <c r="A63" s="230">
        <v>16</v>
      </c>
      <c r="B63" s="231" t="s">
        <v>305</v>
      </c>
      <c r="C63" s="242" t="s">
        <v>306</v>
      </c>
      <c r="D63" s="232" t="s">
        <v>252</v>
      </c>
      <c r="E63" s="233">
        <v>21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35">
        <v>6.9999999999999999E-4</v>
      </c>
      <c r="O63" s="235">
        <f>ROUND(E63*N63,2)</f>
        <v>0.01</v>
      </c>
      <c r="P63" s="235">
        <v>0</v>
      </c>
      <c r="Q63" s="235">
        <f>ROUND(E63*P63,2)</f>
        <v>0</v>
      </c>
      <c r="R63" s="235" t="s">
        <v>233</v>
      </c>
      <c r="S63" s="235" t="s">
        <v>176</v>
      </c>
      <c r="T63" s="236" t="s">
        <v>234</v>
      </c>
      <c r="U63" s="222">
        <v>0.156</v>
      </c>
      <c r="V63" s="222">
        <f>ROUND(E63*U63,2)</f>
        <v>3.28</v>
      </c>
      <c r="W63" s="222"/>
      <c r="X63" s="222" t="s">
        <v>235</v>
      </c>
      <c r="Y63" s="213"/>
      <c r="Z63" s="213"/>
      <c r="AA63" s="213"/>
      <c r="AB63" s="213"/>
      <c r="AC63" s="213"/>
      <c r="AD63" s="213"/>
      <c r="AE63" s="213"/>
      <c r="AF63" s="213"/>
      <c r="AG63" s="213" t="s">
        <v>236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20"/>
      <c r="B64" s="221"/>
      <c r="C64" s="264" t="s">
        <v>307</v>
      </c>
      <c r="D64" s="249"/>
      <c r="E64" s="250">
        <v>21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3"/>
      <c r="Z64" s="213"/>
      <c r="AA64" s="213"/>
      <c r="AB64" s="213"/>
      <c r="AC64" s="213"/>
      <c r="AD64" s="213"/>
      <c r="AE64" s="213"/>
      <c r="AF64" s="213"/>
      <c r="AG64" s="213" t="s">
        <v>242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5">
      <c r="A65" s="230">
        <v>17</v>
      </c>
      <c r="B65" s="231" t="s">
        <v>308</v>
      </c>
      <c r="C65" s="242" t="s">
        <v>309</v>
      </c>
      <c r="D65" s="232" t="s">
        <v>252</v>
      </c>
      <c r="E65" s="233">
        <v>21</v>
      </c>
      <c r="F65" s="234"/>
      <c r="G65" s="235">
        <f>ROUND(E65*F65,2)</f>
        <v>0</v>
      </c>
      <c r="H65" s="234"/>
      <c r="I65" s="235">
        <f>ROUND(E65*H65,2)</f>
        <v>0</v>
      </c>
      <c r="J65" s="234"/>
      <c r="K65" s="235">
        <f>ROUND(E65*J65,2)</f>
        <v>0</v>
      </c>
      <c r="L65" s="235">
        <v>21</v>
      </c>
      <c r="M65" s="235">
        <f>G65*(1+L65/100)</f>
        <v>0</v>
      </c>
      <c r="N65" s="235">
        <v>0</v>
      </c>
      <c r="O65" s="235">
        <f>ROUND(E65*N65,2)</f>
        <v>0</v>
      </c>
      <c r="P65" s="235">
        <v>0</v>
      </c>
      <c r="Q65" s="235">
        <f>ROUND(E65*P65,2)</f>
        <v>0</v>
      </c>
      <c r="R65" s="235" t="s">
        <v>233</v>
      </c>
      <c r="S65" s="235" t="s">
        <v>176</v>
      </c>
      <c r="T65" s="236" t="s">
        <v>234</v>
      </c>
      <c r="U65" s="222">
        <v>9.5000000000000001E-2</v>
      </c>
      <c r="V65" s="222">
        <f>ROUND(E65*U65,2)</f>
        <v>2</v>
      </c>
      <c r="W65" s="222"/>
      <c r="X65" s="222" t="s">
        <v>235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236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62" t="s">
        <v>310</v>
      </c>
      <c r="D66" s="253"/>
      <c r="E66" s="253"/>
      <c r="F66" s="253"/>
      <c r="G66" s="253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3"/>
      <c r="Z66" s="213"/>
      <c r="AA66" s="213"/>
      <c r="AB66" s="213"/>
      <c r="AC66" s="213"/>
      <c r="AD66" s="213"/>
      <c r="AE66" s="213"/>
      <c r="AF66" s="213"/>
      <c r="AG66" s="213" t="s">
        <v>238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64" t="s">
        <v>311</v>
      </c>
      <c r="D67" s="249"/>
      <c r="E67" s="250">
        <v>21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3"/>
      <c r="Z67" s="213"/>
      <c r="AA67" s="213"/>
      <c r="AB67" s="213"/>
      <c r="AC67" s="213"/>
      <c r="AD67" s="213"/>
      <c r="AE67" s="213"/>
      <c r="AF67" s="213"/>
      <c r="AG67" s="213" t="s">
        <v>242</v>
      </c>
      <c r="AH67" s="213">
        <v>5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30">
        <v>18</v>
      </c>
      <c r="B68" s="231" t="s">
        <v>312</v>
      </c>
      <c r="C68" s="242" t="s">
        <v>313</v>
      </c>
      <c r="D68" s="232" t="s">
        <v>263</v>
      </c>
      <c r="E68" s="233">
        <v>8.64</v>
      </c>
      <c r="F68" s="234"/>
      <c r="G68" s="235">
        <f>ROUND(E68*F68,2)</f>
        <v>0</v>
      </c>
      <c r="H68" s="234"/>
      <c r="I68" s="235">
        <f>ROUND(E68*H68,2)</f>
        <v>0</v>
      </c>
      <c r="J68" s="234"/>
      <c r="K68" s="235">
        <f>ROUND(E68*J68,2)</f>
        <v>0</v>
      </c>
      <c r="L68" s="235">
        <v>21</v>
      </c>
      <c r="M68" s="235">
        <f>G68*(1+L68/100)</f>
        <v>0</v>
      </c>
      <c r="N68" s="235">
        <v>4.6000000000000001E-4</v>
      </c>
      <c r="O68" s="235">
        <f>ROUND(E68*N68,2)</f>
        <v>0</v>
      </c>
      <c r="P68" s="235">
        <v>0</v>
      </c>
      <c r="Q68" s="235">
        <f>ROUND(E68*P68,2)</f>
        <v>0</v>
      </c>
      <c r="R68" s="235" t="s">
        <v>233</v>
      </c>
      <c r="S68" s="235" t="s">
        <v>176</v>
      </c>
      <c r="T68" s="236" t="s">
        <v>234</v>
      </c>
      <c r="U68" s="222">
        <v>0.252</v>
      </c>
      <c r="V68" s="222">
        <f>ROUND(E68*U68,2)</f>
        <v>2.1800000000000002</v>
      </c>
      <c r="W68" s="222"/>
      <c r="X68" s="222" t="s">
        <v>235</v>
      </c>
      <c r="Y68" s="213"/>
      <c r="Z68" s="213"/>
      <c r="AA68" s="213"/>
      <c r="AB68" s="213"/>
      <c r="AC68" s="213"/>
      <c r="AD68" s="213"/>
      <c r="AE68" s="213"/>
      <c r="AF68" s="213"/>
      <c r="AG68" s="213" t="s">
        <v>236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20"/>
      <c r="B69" s="221"/>
      <c r="C69" s="262" t="s">
        <v>314</v>
      </c>
      <c r="D69" s="253"/>
      <c r="E69" s="253"/>
      <c r="F69" s="253"/>
      <c r="G69" s="253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3"/>
      <c r="Z69" s="213"/>
      <c r="AA69" s="213"/>
      <c r="AB69" s="213"/>
      <c r="AC69" s="213"/>
      <c r="AD69" s="213"/>
      <c r="AE69" s="213"/>
      <c r="AF69" s="213"/>
      <c r="AG69" s="213" t="s">
        <v>238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5">
      <c r="A70" s="220"/>
      <c r="B70" s="221"/>
      <c r="C70" s="264" t="s">
        <v>315</v>
      </c>
      <c r="D70" s="249"/>
      <c r="E70" s="250">
        <v>8.64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3"/>
      <c r="Z70" s="213"/>
      <c r="AA70" s="213"/>
      <c r="AB70" s="213"/>
      <c r="AC70" s="213"/>
      <c r="AD70" s="213"/>
      <c r="AE70" s="213"/>
      <c r="AF70" s="213"/>
      <c r="AG70" s="213" t="s">
        <v>242</v>
      </c>
      <c r="AH70" s="213">
        <v>5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30">
        <v>19</v>
      </c>
      <c r="B71" s="231" t="s">
        <v>316</v>
      </c>
      <c r="C71" s="242" t="s">
        <v>317</v>
      </c>
      <c r="D71" s="232" t="s">
        <v>263</v>
      </c>
      <c r="E71" s="233">
        <v>8.64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21</v>
      </c>
      <c r="M71" s="235">
        <f>G71*(1+L71/100)</f>
        <v>0</v>
      </c>
      <c r="N71" s="235">
        <v>0</v>
      </c>
      <c r="O71" s="235">
        <f>ROUND(E71*N71,2)</f>
        <v>0</v>
      </c>
      <c r="P71" s="235">
        <v>0</v>
      </c>
      <c r="Q71" s="235">
        <f>ROUND(E71*P71,2)</f>
        <v>0</v>
      </c>
      <c r="R71" s="235" t="s">
        <v>233</v>
      </c>
      <c r="S71" s="235" t="s">
        <v>176</v>
      </c>
      <c r="T71" s="236" t="s">
        <v>234</v>
      </c>
      <c r="U71" s="222">
        <v>0.152</v>
      </c>
      <c r="V71" s="222">
        <f>ROUND(E71*U71,2)</f>
        <v>1.31</v>
      </c>
      <c r="W71" s="222"/>
      <c r="X71" s="222" t="s">
        <v>235</v>
      </c>
      <c r="Y71" s="213"/>
      <c r="Z71" s="213"/>
      <c r="AA71" s="213"/>
      <c r="AB71" s="213"/>
      <c r="AC71" s="213"/>
      <c r="AD71" s="213"/>
      <c r="AE71" s="213"/>
      <c r="AF71" s="213"/>
      <c r="AG71" s="213" t="s">
        <v>236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5">
      <c r="A72" s="220"/>
      <c r="B72" s="221"/>
      <c r="C72" s="262" t="s">
        <v>318</v>
      </c>
      <c r="D72" s="253"/>
      <c r="E72" s="253"/>
      <c r="F72" s="253"/>
      <c r="G72" s="253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3"/>
      <c r="Z72" s="213"/>
      <c r="AA72" s="213"/>
      <c r="AB72" s="213"/>
      <c r="AC72" s="213"/>
      <c r="AD72" s="213"/>
      <c r="AE72" s="213"/>
      <c r="AF72" s="213"/>
      <c r="AG72" s="213" t="s">
        <v>238</v>
      </c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5">
      <c r="A73" s="220"/>
      <c r="B73" s="221"/>
      <c r="C73" s="264" t="s">
        <v>319</v>
      </c>
      <c r="D73" s="249"/>
      <c r="E73" s="250">
        <v>8.64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3"/>
      <c r="Z73" s="213"/>
      <c r="AA73" s="213"/>
      <c r="AB73" s="213"/>
      <c r="AC73" s="213"/>
      <c r="AD73" s="213"/>
      <c r="AE73" s="213"/>
      <c r="AF73" s="213"/>
      <c r="AG73" s="213" t="s">
        <v>242</v>
      </c>
      <c r="AH73" s="213">
        <v>5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30">
        <v>20</v>
      </c>
      <c r="B74" s="231" t="s">
        <v>320</v>
      </c>
      <c r="C74" s="242" t="s">
        <v>321</v>
      </c>
      <c r="D74" s="232" t="s">
        <v>263</v>
      </c>
      <c r="E74" s="233">
        <v>213.04</v>
      </c>
      <c r="F74" s="234"/>
      <c r="G74" s="235">
        <f>ROUND(E74*F74,2)</f>
        <v>0</v>
      </c>
      <c r="H74" s="234"/>
      <c r="I74" s="235">
        <f>ROUND(E74*H74,2)</f>
        <v>0</v>
      </c>
      <c r="J74" s="234"/>
      <c r="K74" s="235">
        <f>ROUND(E74*J74,2)</f>
        <v>0</v>
      </c>
      <c r="L74" s="235">
        <v>21</v>
      </c>
      <c r="M74" s="235">
        <f>G74*(1+L74/100)</f>
        <v>0</v>
      </c>
      <c r="N74" s="235">
        <v>0</v>
      </c>
      <c r="O74" s="235">
        <f>ROUND(E74*N74,2)</f>
        <v>0</v>
      </c>
      <c r="P74" s="235">
        <v>0</v>
      </c>
      <c r="Q74" s="235">
        <f>ROUND(E74*P74,2)</f>
        <v>0</v>
      </c>
      <c r="R74" s="235" t="s">
        <v>233</v>
      </c>
      <c r="S74" s="235" t="s">
        <v>176</v>
      </c>
      <c r="T74" s="236" t="s">
        <v>234</v>
      </c>
      <c r="U74" s="222">
        <v>1.0999999999999999E-2</v>
      </c>
      <c r="V74" s="222">
        <f>ROUND(E74*U74,2)</f>
        <v>2.34</v>
      </c>
      <c r="W74" s="222"/>
      <c r="X74" s="222" t="s">
        <v>235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236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20"/>
      <c r="B75" s="221"/>
      <c r="C75" s="262" t="s">
        <v>322</v>
      </c>
      <c r="D75" s="253"/>
      <c r="E75" s="253"/>
      <c r="F75" s="253"/>
      <c r="G75" s="253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3"/>
      <c r="Z75" s="213"/>
      <c r="AA75" s="213"/>
      <c r="AB75" s="213"/>
      <c r="AC75" s="213"/>
      <c r="AD75" s="213"/>
      <c r="AE75" s="213"/>
      <c r="AF75" s="213"/>
      <c r="AG75" s="213" t="s">
        <v>238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5">
      <c r="A76" s="220"/>
      <c r="B76" s="221"/>
      <c r="C76" s="244" t="s">
        <v>323</v>
      </c>
      <c r="D76" s="239"/>
      <c r="E76" s="239"/>
      <c r="F76" s="239"/>
      <c r="G76" s="239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3"/>
      <c r="Z76" s="213"/>
      <c r="AA76" s="213"/>
      <c r="AB76" s="213"/>
      <c r="AC76" s="213"/>
      <c r="AD76" s="213"/>
      <c r="AE76" s="213"/>
      <c r="AF76" s="213"/>
      <c r="AG76" s="213" t="s">
        <v>181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64" t="s">
        <v>324</v>
      </c>
      <c r="D77" s="249"/>
      <c r="E77" s="250">
        <v>106.52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3"/>
      <c r="Z77" s="213"/>
      <c r="AA77" s="213"/>
      <c r="AB77" s="213"/>
      <c r="AC77" s="213"/>
      <c r="AD77" s="213"/>
      <c r="AE77" s="213"/>
      <c r="AF77" s="213"/>
      <c r="AG77" s="213" t="s">
        <v>242</v>
      </c>
      <c r="AH77" s="213">
        <v>5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20"/>
      <c r="B78" s="221"/>
      <c r="C78" s="264" t="s">
        <v>324</v>
      </c>
      <c r="D78" s="249"/>
      <c r="E78" s="250">
        <v>106.52</v>
      </c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3"/>
      <c r="Z78" s="213"/>
      <c r="AA78" s="213"/>
      <c r="AB78" s="213"/>
      <c r="AC78" s="213"/>
      <c r="AD78" s="213"/>
      <c r="AE78" s="213"/>
      <c r="AF78" s="213"/>
      <c r="AG78" s="213" t="s">
        <v>242</v>
      </c>
      <c r="AH78" s="213">
        <v>5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30">
        <v>21</v>
      </c>
      <c r="B79" s="231" t="s">
        <v>325</v>
      </c>
      <c r="C79" s="242" t="s">
        <v>326</v>
      </c>
      <c r="D79" s="232" t="s">
        <v>263</v>
      </c>
      <c r="E79" s="233">
        <v>391.61295000000001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35">
        <v>0</v>
      </c>
      <c r="O79" s="235">
        <f>ROUND(E79*N79,2)</f>
        <v>0</v>
      </c>
      <c r="P79" s="235">
        <v>0</v>
      </c>
      <c r="Q79" s="235">
        <f>ROUND(E79*P79,2)</f>
        <v>0</v>
      </c>
      <c r="R79" s="235" t="s">
        <v>233</v>
      </c>
      <c r="S79" s="235" t="s">
        <v>176</v>
      </c>
      <c r="T79" s="236" t="s">
        <v>234</v>
      </c>
      <c r="U79" s="222">
        <v>1.0999999999999999E-2</v>
      </c>
      <c r="V79" s="222">
        <f>ROUND(E79*U79,2)</f>
        <v>4.3099999999999996</v>
      </c>
      <c r="W79" s="222"/>
      <c r="X79" s="222" t="s">
        <v>235</v>
      </c>
      <c r="Y79" s="213"/>
      <c r="Z79" s="213"/>
      <c r="AA79" s="213"/>
      <c r="AB79" s="213"/>
      <c r="AC79" s="213"/>
      <c r="AD79" s="213"/>
      <c r="AE79" s="213"/>
      <c r="AF79" s="213"/>
      <c r="AG79" s="213" t="s">
        <v>236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62" t="s">
        <v>322</v>
      </c>
      <c r="D80" s="253"/>
      <c r="E80" s="253"/>
      <c r="F80" s="253"/>
      <c r="G80" s="253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3"/>
      <c r="Z80" s="213"/>
      <c r="AA80" s="213"/>
      <c r="AB80" s="213"/>
      <c r="AC80" s="213"/>
      <c r="AD80" s="213"/>
      <c r="AE80" s="213"/>
      <c r="AF80" s="213"/>
      <c r="AG80" s="213" t="s">
        <v>238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/>
      <c r="B81" s="221"/>
      <c r="C81" s="264" t="s">
        <v>327</v>
      </c>
      <c r="D81" s="249"/>
      <c r="E81" s="250">
        <v>342.428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3"/>
      <c r="Z81" s="213"/>
      <c r="AA81" s="213"/>
      <c r="AB81" s="213"/>
      <c r="AC81" s="213"/>
      <c r="AD81" s="213"/>
      <c r="AE81" s="213"/>
      <c r="AF81" s="213"/>
      <c r="AG81" s="213" t="s">
        <v>242</v>
      </c>
      <c r="AH81" s="213">
        <v>5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20"/>
      <c r="B82" s="221"/>
      <c r="C82" s="264" t="s">
        <v>328</v>
      </c>
      <c r="D82" s="249"/>
      <c r="E82" s="250">
        <v>34.429499999999997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3"/>
      <c r="Z82" s="213"/>
      <c r="AA82" s="213"/>
      <c r="AB82" s="213"/>
      <c r="AC82" s="213"/>
      <c r="AD82" s="213"/>
      <c r="AE82" s="213"/>
      <c r="AF82" s="213"/>
      <c r="AG82" s="213" t="s">
        <v>242</v>
      </c>
      <c r="AH82" s="213">
        <v>5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5">
      <c r="A83" s="220"/>
      <c r="B83" s="221"/>
      <c r="C83" s="264" t="s">
        <v>329</v>
      </c>
      <c r="D83" s="249"/>
      <c r="E83" s="250">
        <v>14.75545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3"/>
      <c r="Z83" s="213"/>
      <c r="AA83" s="213"/>
      <c r="AB83" s="213"/>
      <c r="AC83" s="213"/>
      <c r="AD83" s="213"/>
      <c r="AE83" s="213"/>
      <c r="AF83" s="213"/>
      <c r="AG83" s="213" t="s">
        <v>242</v>
      </c>
      <c r="AH83" s="213">
        <v>5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ht="20.399999999999999" outlineLevel="1" x14ac:dyDescent="0.25">
      <c r="A84" s="230">
        <v>22</v>
      </c>
      <c r="B84" s="231" t="s">
        <v>330</v>
      </c>
      <c r="C84" s="242" t="s">
        <v>331</v>
      </c>
      <c r="D84" s="232" t="s">
        <v>232</v>
      </c>
      <c r="E84" s="233">
        <v>1</v>
      </c>
      <c r="F84" s="234"/>
      <c r="G84" s="235">
        <f>ROUND(E84*F84,2)</f>
        <v>0</v>
      </c>
      <c r="H84" s="234"/>
      <c r="I84" s="235">
        <f>ROUND(E84*H84,2)</f>
        <v>0</v>
      </c>
      <c r="J84" s="234"/>
      <c r="K84" s="235">
        <f>ROUND(E84*J84,2)</f>
        <v>0</v>
      </c>
      <c r="L84" s="235">
        <v>21</v>
      </c>
      <c r="M84" s="235">
        <f>G84*(1+L84/100)</f>
        <v>0</v>
      </c>
      <c r="N84" s="235">
        <v>0</v>
      </c>
      <c r="O84" s="235">
        <f>ROUND(E84*N84,2)</f>
        <v>0</v>
      </c>
      <c r="P84" s="235">
        <v>0</v>
      </c>
      <c r="Q84" s="235">
        <f>ROUND(E84*P84,2)</f>
        <v>0</v>
      </c>
      <c r="R84" s="235" t="s">
        <v>233</v>
      </c>
      <c r="S84" s="235" t="s">
        <v>176</v>
      </c>
      <c r="T84" s="236" t="s">
        <v>234</v>
      </c>
      <c r="U84" s="222">
        <v>0.96</v>
      </c>
      <c r="V84" s="222">
        <f>ROUND(E84*U84,2)</f>
        <v>0.96</v>
      </c>
      <c r="W84" s="222"/>
      <c r="X84" s="222" t="s">
        <v>235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236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62" t="s">
        <v>332</v>
      </c>
      <c r="D85" s="253"/>
      <c r="E85" s="253"/>
      <c r="F85" s="253"/>
      <c r="G85" s="253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3"/>
      <c r="Z85" s="213"/>
      <c r="AA85" s="213"/>
      <c r="AB85" s="213"/>
      <c r="AC85" s="213"/>
      <c r="AD85" s="213"/>
      <c r="AE85" s="213"/>
      <c r="AF85" s="213"/>
      <c r="AG85" s="213" t="s">
        <v>238</v>
      </c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5">
      <c r="A86" s="220"/>
      <c r="B86" s="221"/>
      <c r="C86" s="264" t="s">
        <v>241</v>
      </c>
      <c r="D86" s="249"/>
      <c r="E86" s="250">
        <v>1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3"/>
      <c r="Z86" s="213"/>
      <c r="AA86" s="213"/>
      <c r="AB86" s="213"/>
      <c r="AC86" s="213"/>
      <c r="AD86" s="213"/>
      <c r="AE86" s="213"/>
      <c r="AF86" s="213"/>
      <c r="AG86" s="213" t="s">
        <v>242</v>
      </c>
      <c r="AH86" s="213">
        <v>5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ht="20.399999999999999" outlineLevel="1" x14ac:dyDescent="0.25">
      <c r="A87" s="230">
        <v>23</v>
      </c>
      <c r="B87" s="231" t="s">
        <v>333</v>
      </c>
      <c r="C87" s="242" t="s">
        <v>334</v>
      </c>
      <c r="D87" s="232" t="s">
        <v>232</v>
      </c>
      <c r="E87" s="233">
        <v>1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35">
        <v>0</v>
      </c>
      <c r="O87" s="235">
        <f>ROUND(E87*N87,2)</f>
        <v>0</v>
      </c>
      <c r="P87" s="235">
        <v>0</v>
      </c>
      <c r="Q87" s="235">
        <f>ROUND(E87*P87,2)</f>
        <v>0</v>
      </c>
      <c r="R87" s="235" t="s">
        <v>233</v>
      </c>
      <c r="S87" s="235" t="s">
        <v>176</v>
      </c>
      <c r="T87" s="236" t="s">
        <v>234</v>
      </c>
      <c r="U87" s="222">
        <v>0.30299999999999999</v>
      </c>
      <c r="V87" s="222">
        <f>ROUND(E87*U87,2)</f>
        <v>0.3</v>
      </c>
      <c r="W87" s="222"/>
      <c r="X87" s="222" t="s">
        <v>235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236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62" t="s">
        <v>332</v>
      </c>
      <c r="D88" s="253"/>
      <c r="E88" s="253"/>
      <c r="F88" s="253"/>
      <c r="G88" s="253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3"/>
      <c r="Z88" s="213"/>
      <c r="AA88" s="213"/>
      <c r="AB88" s="213"/>
      <c r="AC88" s="213"/>
      <c r="AD88" s="213"/>
      <c r="AE88" s="213"/>
      <c r="AF88" s="213"/>
      <c r="AG88" s="213" t="s">
        <v>238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64" t="s">
        <v>335</v>
      </c>
      <c r="D89" s="249"/>
      <c r="E89" s="250">
        <v>1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3"/>
      <c r="Z89" s="213"/>
      <c r="AA89" s="213"/>
      <c r="AB89" s="213"/>
      <c r="AC89" s="213"/>
      <c r="AD89" s="213"/>
      <c r="AE89" s="213"/>
      <c r="AF89" s="213"/>
      <c r="AG89" s="213" t="s">
        <v>242</v>
      </c>
      <c r="AH89" s="213">
        <v>5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ht="20.399999999999999" outlineLevel="1" x14ac:dyDescent="0.25">
      <c r="A90" s="230">
        <v>24</v>
      </c>
      <c r="B90" s="231" t="s">
        <v>336</v>
      </c>
      <c r="C90" s="242" t="s">
        <v>337</v>
      </c>
      <c r="D90" s="232" t="s">
        <v>263</v>
      </c>
      <c r="E90" s="233">
        <v>106.52</v>
      </c>
      <c r="F90" s="234"/>
      <c r="G90" s="235">
        <f>ROUND(E90*F90,2)</f>
        <v>0</v>
      </c>
      <c r="H90" s="234"/>
      <c r="I90" s="235">
        <f>ROUND(E90*H90,2)</f>
        <v>0</v>
      </c>
      <c r="J90" s="234"/>
      <c r="K90" s="235">
        <f>ROUND(E90*J90,2)</f>
        <v>0</v>
      </c>
      <c r="L90" s="235">
        <v>21</v>
      </c>
      <c r="M90" s="235">
        <f>G90*(1+L90/100)</f>
        <v>0</v>
      </c>
      <c r="N90" s="235">
        <v>0</v>
      </c>
      <c r="O90" s="235">
        <f>ROUND(E90*N90,2)</f>
        <v>0</v>
      </c>
      <c r="P90" s="235">
        <v>0</v>
      </c>
      <c r="Q90" s="235">
        <f>ROUND(E90*P90,2)</f>
        <v>0</v>
      </c>
      <c r="R90" s="235" t="s">
        <v>233</v>
      </c>
      <c r="S90" s="235" t="s">
        <v>176</v>
      </c>
      <c r="T90" s="236" t="s">
        <v>234</v>
      </c>
      <c r="U90" s="222">
        <v>4.05</v>
      </c>
      <c r="V90" s="222">
        <f>ROUND(E90*U90,2)</f>
        <v>431.41</v>
      </c>
      <c r="W90" s="222"/>
      <c r="X90" s="222" t="s">
        <v>235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236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20"/>
      <c r="B91" s="221"/>
      <c r="C91" s="243" t="s">
        <v>338</v>
      </c>
      <c r="D91" s="238"/>
      <c r="E91" s="238"/>
      <c r="F91" s="238"/>
      <c r="G91" s="238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3"/>
      <c r="Z91" s="213"/>
      <c r="AA91" s="213"/>
      <c r="AB91" s="213"/>
      <c r="AC91" s="213"/>
      <c r="AD91" s="213"/>
      <c r="AE91" s="213"/>
      <c r="AF91" s="213"/>
      <c r="AG91" s="213" t="s">
        <v>181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5">
      <c r="A92" s="220"/>
      <c r="B92" s="221"/>
      <c r="C92" s="264" t="s">
        <v>324</v>
      </c>
      <c r="D92" s="249"/>
      <c r="E92" s="250">
        <v>106.52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3"/>
      <c r="Z92" s="213"/>
      <c r="AA92" s="213"/>
      <c r="AB92" s="213"/>
      <c r="AC92" s="213"/>
      <c r="AD92" s="213"/>
      <c r="AE92" s="213"/>
      <c r="AF92" s="213"/>
      <c r="AG92" s="213" t="s">
        <v>242</v>
      </c>
      <c r="AH92" s="213">
        <v>5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30">
        <v>25</v>
      </c>
      <c r="B93" s="231" t="s">
        <v>339</v>
      </c>
      <c r="C93" s="242" t="s">
        <v>340</v>
      </c>
      <c r="D93" s="232" t="s">
        <v>232</v>
      </c>
      <c r="E93" s="233">
        <v>1</v>
      </c>
      <c r="F93" s="234"/>
      <c r="G93" s="235">
        <f>ROUND(E93*F93,2)</f>
        <v>0</v>
      </c>
      <c r="H93" s="234"/>
      <c r="I93" s="235">
        <f>ROUND(E93*H93,2)</f>
        <v>0</v>
      </c>
      <c r="J93" s="234"/>
      <c r="K93" s="235">
        <f>ROUND(E93*J93,2)</f>
        <v>0</v>
      </c>
      <c r="L93" s="235">
        <v>21</v>
      </c>
      <c r="M93" s="235">
        <f>G93*(1+L93/100)</f>
        <v>0</v>
      </c>
      <c r="N93" s="235">
        <v>0</v>
      </c>
      <c r="O93" s="235">
        <f>ROUND(E93*N93,2)</f>
        <v>0</v>
      </c>
      <c r="P93" s="235">
        <v>0</v>
      </c>
      <c r="Q93" s="235">
        <f>ROUND(E93*P93,2)</f>
        <v>0</v>
      </c>
      <c r="R93" s="235" t="s">
        <v>233</v>
      </c>
      <c r="S93" s="235" t="s">
        <v>176</v>
      </c>
      <c r="T93" s="236" t="s">
        <v>234</v>
      </c>
      <c r="U93" s="222">
        <v>0.34899999999999998</v>
      </c>
      <c r="V93" s="222">
        <f>ROUND(E93*U93,2)</f>
        <v>0.35</v>
      </c>
      <c r="W93" s="222"/>
      <c r="X93" s="222" t="s">
        <v>235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236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5">
      <c r="A94" s="220"/>
      <c r="B94" s="221"/>
      <c r="C94" s="262" t="s">
        <v>341</v>
      </c>
      <c r="D94" s="253"/>
      <c r="E94" s="253"/>
      <c r="F94" s="253"/>
      <c r="G94" s="253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3"/>
      <c r="Z94" s="213"/>
      <c r="AA94" s="213"/>
      <c r="AB94" s="213"/>
      <c r="AC94" s="213"/>
      <c r="AD94" s="213"/>
      <c r="AE94" s="213"/>
      <c r="AF94" s="213"/>
      <c r="AG94" s="213" t="s">
        <v>238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5">
      <c r="A95" s="220"/>
      <c r="B95" s="221"/>
      <c r="C95" s="264" t="s">
        <v>335</v>
      </c>
      <c r="D95" s="249"/>
      <c r="E95" s="250">
        <v>1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3"/>
      <c r="Z95" s="213"/>
      <c r="AA95" s="213"/>
      <c r="AB95" s="213"/>
      <c r="AC95" s="213"/>
      <c r="AD95" s="213"/>
      <c r="AE95" s="213"/>
      <c r="AF95" s="213"/>
      <c r="AG95" s="213" t="s">
        <v>242</v>
      </c>
      <c r="AH95" s="213">
        <v>5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30">
        <v>26</v>
      </c>
      <c r="B96" s="231" t="s">
        <v>342</v>
      </c>
      <c r="C96" s="242" t="s">
        <v>343</v>
      </c>
      <c r="D96" s="232" t="s">
        <v>263</v>
      </c>
      <c r="E96" s="233">
        <v>7.2960000000000003</v>
      </c>
      <c r="F96" s="234"/>
      <c r="G96" s="235">
        <f>ROUND(E96*F96,2)</f>
        <v>0</v>
      </c>
      <c r="H96" s="234"/>
      <c r="I96" s="235">
        <f>ROUND(E96*H96,2)</f>
        <v>0</v>
      </c>
      <c r="J96" s="234"/>
      <c r="K96" s="235">
        <f>ROUND(E96*J96,2)</f>
        <v>0</v>
      </c>
      <c r="L96" s="235">
        <v>21</v>
      </c>
      <c r="M96" s="235">
        <f>G96*(1+L96/100)</f>
        <v>0</v>
      </c>
      <c r="N96" s="235">
        <v>0</v>
      </c>
      <c r="O96" s="235">
        <f>ROUND(E96*N96,2)</f>
        <v>0</v>
      </c>
      <c r="P96" s="235">
        <v>0</v>
      </c>
      <c r="Q96" s="235">
        <f>ROUND(E96*P96,2)</f>
        <v>0</v>
      </c>
      <c r="R96" s="235" t="s">
        <v>233</v>
      </c>
      <c r="S96" s="235" t="s">
        <v>176</v>
      </c>
      <c r="T96" s="236" t="s">
        <v>234</v>
      </c>
      <c r="U96" s="222">
        <v>2.1949999999999998</v>
      </c>
      <c r="V96" s="222">
        <f>ROUND(E96*U96,2)</f>
        <v>16.010000000000002</v>
      </c>
      <c r="W96" s="222"/>
      <c r="X96" s="222" t="s">
        <v>235</v>
      </c>
      <c r="Y96" s="213"/>
      <c r="Z96" s="213"/>
      <c r="AA96" s="213"/>
      <c r="AB96" s="213"/>
      <c r="AC96" s="213"/>
      <c r="AD96" s="213"/>
      <c r="AE96" s="213"/>
      <c r="AF96" s="213"/>
      <c r="AG96" s="213" t="s">
        <v>236</v>
      </c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5">
      <c r="A97" s="220"/>
      <c r="B97" s="221"/>
      <c r="C97" s="262" t="s">
        <v>344</v>
      </c>
      <c r="D97" s="253"/>
      <c r="E97" s="253"/>
      <c r="F97" s="253"/>
      <c r="G97" s="253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3"/>
      <c r="Z97" s="213"/>
      <c r="AA97" s="213"/>
      <c r="AB97" s="213"/>
      <c r="AC97" s="213"/>
      <c r="AD97" s="213"/>
      <c r="AE97" s="213"/>
      <c r="AF97" s="213"/>
      <c r="AG97" s="213" t="s">
        <v>238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37" t="str">
        <f>C97</f>
        <v>sypaninou z vhodných hornin tř. 1 - 4 nebo materiálem, uloženým ve vzdálenosti do 30 m od vnějšího kraje objektu, pro jakoukoliv míru zhutnění,</v>
      </c>
      <c r="BB97" s="213"/>
      <c r="BC97" s="213"/>
      <c r="BD97" s="213"/>
      <c r="BE97" s="213"/>
      <c r="BF97" s="213"/>
      <c r="BG97" s="213"/>
      <c r="BH97" s="213"/>
    </row>
    <row r="98" spans="1:60" outlineLevel="1" x14ac:dyDescent="0.25">
      <c r="A98" s="220"/>
      <c r="B98" s="221"/>
      <c r="C98" s="264" t="s">
        <v>315</v>
      </c>
      <c r="D98" s="249"/>
      <c r="E98" s="250">
        <v>8.64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3"/>
      <c r="Z98" s="213"/>
      <c r="AA98" s="213"/>
      <c r="AB98" s="213"/>
      <c r="AC98" s="213"/>
      <c r="AD98" s="213"/>
      <c r="AE98" s="213"/>
      <c r="AF98" s="213"/>
      <c r="AG98" s="213" t="s">
        <v>242</v>
      </c>
      <c r="AH98" s="213">
        <v>5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64" t="s">
        <v>345</v>
      </c>
      <c r="D99" s="249"/>
      <c r="E99" s="250">
        <v>-0.432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3"/>
      <c r="Z99" s="213"/>
      <c r="AA99" s="213"/>
      <c r="AB99" s="213"/>
      <c r="AC99" s="213"/>
      <c r="AD99" s="213"/>
      <c r="AE99" s="213"/>
      <c r="AF99" s="213"/>
      <c r="AG99" s="213" t="s">
        <v>242</v>
      </c>
      <c r="AH99" s="213">
        <v>5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20"/>
      <c r="B100" s="221"/>
      <c r="C100" s="264" t="s">
        <v>346</v>
      </c>
      <c r="D100" s="249"/>
      <c r="E100" s="250">
        <v>-0.432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3"/>
      <c r="Z100" s="213"/>
      <c r="AA100" s="213"/>
      <c r="AB100" s="213"/>
      <c r="AC100" s="213"/>
      <c r="AD100" s="213"/>
      <c r="AE100" s="213"/>
      <c r="AF100" s="213"/>
      <c r="AG100" s="213" t="s">
        <v>242</v>
      </c>
      <c r="AH100" s="213">
        <v>5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64" t="s">
        <v>347</v>
      </c>
      <c r="D101" s="249"/>
      <c r="E101" s="250">
        <v>-1.44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3"/>
      <c r="Z101" s="213"/>
      <c r="AA101" s="213"/>
      <c r="AB101" s="213"/>
      <c r="AC101" s="213"/>
      <c r="AD101" s="213"/>
      <c r="AE101" s="213"/>
      <c r="AF101" s="213"/>
      <c r="AG101" s="213" t="s">
        <v>242</v>
      </c>
      <c r="AH101" s="213">
        <v>5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64" t="s">
        <v>348</v>
      </c>
      <c r="D102" s="249"/>
      <c r="E102" s="250">
        <v>-1.44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3"/>
      <c r="Z102" s="213"/>
      <c r="AA102" s="213"/>
      <c r="AB102" s="213"/>
      <c r="AC102" s="213"/>
      <c r="AD102" s="213"/>
      <c r="AE102" s="213"/>
      <c r="AF102" s="213"/>
      <c r="AG102" s="213" t="s">
        <v>242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65" t="s">
        <v>287</v>
      </c>
      <c r="D103" s="251"/>
      <c r="E103" s="25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242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66" t="s">
        <v>349</v>
      </c>
      <c r="D104" s="251"/>
      <c r="E104" s="25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3"/>
      <c r="Z104" s="213"/>
      <c r="AA104" s="213"/>
      <c r="AB104" s="213"/>
      <c r="AC104" s="213"/>
      <c r="AD104" s="213"/>
      <c r="AE104" s="213"/>
      <c r="AF104" s="213"/>
      <c r="AG104" s="213" t="s">
        <v>242</v>
      </c>
      <c r="AH104" s="213">
        <v>2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20"/>
      <c r="B105" s="221"/>
      <c r="C105" s="265" t="s">
        <v>289</v>
      </c>
      <c r="D105" s="251"/>
      <c r="E105" s="25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3"/>
      <c r="Z105" s="213"/>
      <c r="AA105" s="213"/>
      <c r="AB105" s="213"/>
      <c r="AC105" s="213"/>
      <c r="AD105" s="213"/>
      <c r="AE105" s="213"/>
      <c r="AF105" s="213"/>
      <c r="AG105" s="213" t="s">
        <v>242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64" t="s">
        <v>350</v>
      </c>
      <c r="D106" s="249"/>
      <c r="E106" s="250">
        <v>2.4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3"/>
      <c r="Z106" s="213"/>
      <c r="AA106" s="213"/>
      <c r="AB106" s="213"/>
      <c r="AC106" s="213"/>
      <c r="AD106" s="213"/>
      <c r="AE106" s="213"/>
      <c r="AF106" s="213"/>
      <c r="AG106" s="213" t="s">
        <v>242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30">
        <v>27</v>
      </c>
      <c r="B107" s="231" t="s">
        <v>351</v>
      </c>
      <c r="C107" s="242" t="s">
        <v>352</v>
      </c>
      <c r="D107" s="232" t="s">
        <v>252</v>
      </c>
      <c r="E107" s="233">
        <v>48</v>
      </c>
      <c r="F107" s="234"/>
      <c r="G107" s="235">
        <f>ROUND(E107*F107,2)</f>
        <v>0</v>
      </c>
      <c r="H107" s="234"/>
      <c r="I107" s="235">
        <f>ROUND(E107*H107,2)</f>
        <v>0</v>
      </c>
      <c r="J107" s="234"/>
      <c r="K107" s="235">
        <f>ROUND(E107*J107,2)</f>
        <v>0</v>
      </c>
      <c r="L107" s="235">
        <v>21</v>
      </c>
      <c r="M107" s="235">
        <f>G107*(1+L107/100)</f>
        <v>0</v>
      </c>
      <c r="N107" s="235">
        <v>9.4000000000000004E-3</v>
      </c>
      <c r="O107" s="235">
        <f>ROUND(E107*N107,2)</f>
        <v>0.45</v>
      </c>
      <c r="P107" s="235">
        <v>0</v>
      </c>
      <c r="Q107" s="235">
        <f>ROUND(E107*P107,2)</f>
        <v>0</v>
      </c>
      <c r="R107" s="235" t="s">
        <v>245</v>
      </c>
      <c r="S107" s="235" t="s">
        <v>176</v>
      </c>
      <c r="T107" s="236" t="s">
        <v>234</v>
      </c>
      <c r="U107" s="222">
        <v>0.86399999999999999</v>
      </c>
      <c r="V107" s="222">
        <f>ROUND(E107*U107,2)</f>
        <v>41.47</v>
      </c>
      <c r="W107" s="222"/>
      <c r="X107" s="222" t="s">
        <v>235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236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62" t="s">
        <v>353</v>
      </c>
      <c r="D108" s="253"/>
      <c r="E108" s="253"/>
      <c r="F108" s="253"/>
      <c r="G108" s="253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3"/>
      <c r="Z108" s="213"/>
      <c r="AA108" s="213"/>
      <c r="AB108" s="213"/>
      <c r="AC108" s="213"/>
      <c r="AD108" s="213"/>
      <c r="AE108" s="213"/>
      <c r="AF108" s="213"/>
      <c r="AG108" s="213" t="s">
        <v>238</v>
      </c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ht="31.2" outlineLevel="1" x14ac:dyDescent="0.25">
      <c r="A109" s="220"/>
      <c r="B109" s="221"/>
      <c r="C109" s="244" t="s">
        <v>354</v>
      </c>
      <c r="D109" s="239"/>
      <c r="E109" s="239"/>
      <c r="F109" s="239"/>
      <c r="G109" s="239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181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37" t="str">
        <f>C109</f>
        <v>Včetně řeziva a jeho dopravného. Ochranné zařízení je třeba připevnit bez poškození stromu, nebude se dotýkat kmene stromu a nesmí být osazeno přímo na kořenové náběhy. Výška min. 2,0 m, nebo do výšky spodního kosterního větvení stromu. Mezi bedněním a samotným kmenem bude ochranné polštářování, fošny fixovány např. ocelovým lankem. Provedení dle ČSN 83 9061.</v>
      </c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64" t="s">
        <v>355</v>
      </c>
      <c r="D110" s="249"/>
      <c r="E110" s="250">
        <v>48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3"/>
      <c r="Z110" s="213"/>
      <c r="AA110" s="213"/>
      <c r="AB110" s="213"/>
      <c r="AC110" s="213"/>
      <c r="AD110" s="213"/>
      <c r="AE110" s="213"/>
      <c r="AF110" s="213"/>
      <c r="AG110" s="213" t="s">
        <v>242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30">
        <v>28</v>
      </c>
      <c r="B111" s="231" t="s">
        <v>356</v>
      </c>
      <c r="C111" s="242" t="s">
        <v>357</v>
      </c>
      <c r="D111" s="232" t="s">
        <v>252</v>
      </c>
      <c r="E111" s="233">
        <v>48</v>
      </c>
      <c r="F111" s="234"/>
      <c r="G111" s="235">
        <f>ROUND(E111*F111,2)</f>
        <v>0</v>
      </c>
      <c r="H111" s="234"/>
      <c r="I111" s="235">
        <f>ROUND(E111*H111,2)</f>
        <v>0</v>
      </c>
      <c r="J111" s="234"/>
      <c r="K111" s="235">
        <f>ROUND(E111*J111,2)</f>
        <v>0</v>
      </c>
      <c r="L111" s="235">
        <v>21</v>
      </c>
      <c r="M111" s="235">
        <f>G111*(1+L111/100)</f>
        <v>0</v>
      </c>
      <c r="N111" s="235">
        <v>0</v>
      </c>
      <c r="O111" s="235">
        <f>ROUND(E111*N111,2)</f>
        <v>0</v>
      </c>
      <c r="P111" s="235">
        <v>0</v>
      </c>
      <c r="Q111" s="235">
        <f>ROUND(E111*P111,2)</f>
        <v>0</v>
      </c>
      <c r="R111" s="235" t="s">
        <v>245</v>
      </c>
      <c r="S111" s="235" t="s">
        <v>176</v>
      </c>
      <c r="T111" s="236" t="s">
        <v>234</v>
      </c>
      <c r="U111" s="222">
        <v>0.371</v>
      </c>
      <c r="V111" s="222">
        <f>ROUND(E111*U111,2)</f>
        <v>17.809999999999999</v>
      </c>
      <c r="W111" s="222"/>
      <c r="X111" s="222" t="s">
        <v>235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236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20"/>
      <c r="B112" s="221"/>
      <c r="C112" s="262" t="s">
        <v>353</v>
      </c>
      <c r="D112" s="253"/>
      <c r="E112" s="253"/>
      <c r="F112" s="253"/>
      <c r="G112" s="253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3"/>
      <c r="Z112" s="213"/>
      <c r="AA112" s="213"/>
      <c r="AB112" s="213"/>
      <c r="AC112" s="213"/>
      <c r="AD112" s="213"/>
      <c r="AE112" s="213"/>
      <c r="AF112" s="213"/>
      <c r="AG112" s="213" t="s">
        <v>238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20"/>
      <c r="B113" s="221"/>
      <c r="C113" s="264" t="s">
        <v>358</v>
      </c>
      <c r="D113" s="249"/>
      <c r="E113" s="250">
        <v>48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3"/>
      <c r="Z113" s="213"/>
      <c r="AA113" s="213"/>
      <c r="AB113" s="213"/>
      <c r="AC113" s="213"/>
      <c r="AD113" s="213"/>
      <c r="AE113" s="213"/>
      <c r="AF113" s="213"/>
      <c r="AG113" s="213" t="s">
        <v>242</v>
      </c>
      <c r="AH113" s="213">
        <v>5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30">
        <v>29</v>
      </c>
      <c r="B114" s="231" t="s">
        <v>359</v>
      </c>
      <c r="C114" s="242" t="s">
        <v>360</v>
      </c>
      <c r="D114" s="232" t="s">
        <v>263</v>
      </c>
      <c r="E114" s="233">
        <v>391.61295000000001</v>
      </c>
      <c r="F114" s="234"/>
      <c r="G114" s="235">
        <f>ROUND(E114*F114,2)</f>
        <v>0</v>
      </c>
      <c r="H114" s="234"/>
      <c r="I114" s="235">
        <f>ROUND(E114*H114,2)</f>
        <v>0</v>
      </c>
      <c r="J114" s="234"/>
      <c r="K114" s="235">
        <f>ROUND(E114*J114,2)</f>
        <v>0</v>
      </c>
      <c r="L114" s="235">
        <v>21</v>
      </c>
      <c r="M114" s="235">
        <f>G114*(1+L114/100)</f>
        <v>0</v>
      </c>
      <c r="N114" s="235">
        <v>0</v>
      </c>
      <c r="O114" s="235">
        <f>ROUND(E114*N114,2)</f>
        <v>0</v>
      </c>
      <c r="P114" s="235">
        <v>0</v>
      </c>
      <c r="Q114" s="235">
        <f>ROUND(E114*P114,2)</f>
        <v>0</v>
      </c>
      <c r="R114" s="235" t="s">
        <v>233</v>
      </c>
      <c r="S114" s="235" t="s">
        <v>176</v>
      </c>
      <c r="T114" s="236" t="s">
        <v>234</v>
      </c>
      <c r="U114" s="222">
        <v>0</v>
      </c>
      <c r="V114" s="222">
        <f>ROUND(E114*U114,2)</f>
        <v>0</v>
      </c>
      <c r="W114" s="222"/>
      <c r="X114" s="222" t="s">
        <v>235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236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20"/>
      <c r="B115" s="221"/>
      <c r="C115" s="264" t="s">
        <v>361</v>
      </c>
      <c r="D115" s="249"/>
      <c r="E115" s="250">
        <v>391.61295000000001</v>
      </c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3"/>
      <c r="Z115" s="213"/>
      <c r="AA115" s="213"/>
      <c r="AB115" s="213"/>
      <c r="AC115" s="213"/>
      <c r="AD115" s="213"/>
      <c r="AE115" s="213"/>
      <c r="AF115" s="213"/>
      <c r="AG115" s="213" t="s">
        <v>242</v>
      </c>
      <c r="AH115" s="213">
        <v>5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x14ac:dyDescent="0.25">
      <c r="A116" s="224" t="s">
        <v>171</v>
      </c>
      <c r="B116" s="225" t="s">
        <v>95</v>
      </c>
      <c r="C116" s="241" t="s">
        <v>96</v>
      </c>
      <c r="D116" s="226"/>
      <c r="E116" s="227"/>
      <c r="F116" s="228"/>
      <c r="G116" s="228">
        <f>SUMIF(AG117:AG150,"&lt;&gt;NOR",G117:G150)</f>
        <v>0</v>
      </c>
      <c r="H116" s="228"/>
      <c r="I116" s="228">
        <f>SUM(I117:I150)</f>
        <v>0</v>
      </c>
      <c r="J116" s="228"/>
      <c r="K116" s="228">
        <f>SUM(K117:K150)</f>
        <v>0</v>
      </c>
      <c r="L116" s="228"/>
      <c r="M116" s="228">
        <f>SUM(M117:M150)</f>
        <v>0</v>
      </c>
      <c r="N116" s="228"/>
      <c r="O116" s="228">
        <f>SUM(O117:O150)</f>
        <v>263.8</v>
      </c>
      <c r="P116" s="228"/>
      <c r="Q116" s="228">
        <f>SUM(Q117:Q150)</f>
        <v>0</v>
      </c>
      <c r="R116" s="228"/>
      <c r="S116" s="228"/>
      <c r="T116" s="229"/>
      <c r="U116" s="223"/>
      <c r="V116" s="223">
        <f>SUM(V117:V150)</f>
        <v>79.03</v>
      </c>
      <c r="W116" s="223"/>
      <c r="X116" s="223"/>
      <c r="AG116" t="s">
        <v>172</v>
      </c>
    </row>
    <row r="117" spans="1:60" outlineLevel="1" x14ac:dyDescent="0.25">
      <c r="A117" s="230">
        <v>30</v>
      </c>
      <c r="B117" s="231" t="s">
        <v>277</v>
      </c>
      <c r="C117" s="242" t="s">
        <v>278</v>
      </c>
      <c r="D117" s="232" t="s">
        <v>263</v>
      </c>
      <c r="E117" s="233">
        <v>79.0608</v>
      </c>
      <c r="F117" s="234"/>
      <c r="G117" s="235">
        <f>ROUND(E117*F117,2)</f>
        <v>0</v>
      </c>
      <c r="H117" s="234"/>
      <c r="I117" s="235">
        <f>ROUND(E117*H117,2)</f>
        <v>0</v>
      </c>
      <c r="J117" s="234"/>
      <c r="K117" s="235">
        <f>ROUND(E117*J117,2)</f>
        <v>0</v>
      </c>
      <c r="L117" s="235">
        <v>21</v>
      </c>
      <c r="M117" s="235">
        <f>G117*(1+L117/100)</f>
        <v>0</v>
      </c>
      <c r="N117" s="235">
        <v>0</v>
      </c>
      <c r="O117" s="235">
        <f>ROUND(E117*N117,2)</f>
        <v>0</v>
      </c>
      <c r="P117" s="235">
        <v>0</v>
      </c>
      <c r="Q117" s="235">
        <f>ROUND(E117*P117,2)</f>
        <v>0</v>
      </c>
      <c r="R117" s="235" t="s">
        <v>233</v>
      </c>
      <c r="S117" s="235" t="s">
        <v>176</v>
      </c>
      <c r="T117" s="236" t="s">
        <v>234</v>
      </c>
      <c r="U117" s="222">
        <v>0.42199999999999999</v>
      </c>
      <c r="V117" s="222">
        <f>ROUND(E117*U117,2)</f>
        <v>33.36</v>
      </c>
      <c r="W117" s="222"/>
      <c r="X117" s="222" t="s">
        <v>235</v>
      </c>
      <c r="Y117" s="213"/>
      <c r="Z117" s="213"/>
      <c r="AA117" s="213"/>
      <c r="AB117" s="213"/>
      <c r="AC117" s="213"/>
      <c r="AD117" s="213"/>
      <c r="AE117" s="213"/>
      <c r="AF117" s="213"/>
      <c r="AG117" s="213" t="s">
        <v>236</v>
      </c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62" t="s">
        <v>275</v>
      </c>
      <c r="D118" s="253"/>
      <c r="E118" s="253"/>
      <c r="F118" s="253"/>
      <c r="G118" s="253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3"/>
      <c r="Z118" s="213"/>
      <c r="AA118" s="213"/>
      <c r="AB118" s="213"/>
      <c r="AC118" s="213"/>
      <c r="AD118" s="213"/>
      <c r="AE118" s="213"/>
      <c r="AF118" s="213"/>
      <c r="AG118" s="213" t="s">
        <v>238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37" t="str">
        <f>C118</f>
        <v>s přemístěním výkopku v příčných profilech na vzdálenost do 15 m nebo s naložením na dopravní prostředek.</v>
      </c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5">
      <c r="A119" s="220"/>
      <c r="B119" s="221"/>
      <c r="C119" s="244" t="s">
        <v>362</v>
      </c>
      <c r="D119" s="239"/>
      <c r="E119" s="239"/>
      <c r="F119" s="239"/>
      <c r="G119" s="239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181</v>
      </c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20"/>
      <c r="B120" s="221"/>
      <c r="C120" s="264" t="s">
        <v>363</v>
      </c>
      <c r="D120" s="249"/>
      <c r="E120" s="250">
        <v>79.0608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3"/>
      <c r="Z120" s="213"/>
      <c r="AA120" s="213"/>
      <c r="AB120" s="213"/>
      <c r="AC120" s="213"/>
      <c r="AD120" s="213"/>
      <c r="AE120" s="213"/>
      <c r="AF120" s="213"/>
      <c r="AG120" s="213" t="s">
        <v>242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30">
        <v>31</v>
      </c>
      <c r="B121" s="231" t="s">
        <v>281</v>
      </c>
      <c r="C121" s="242" t="s">
        <v>282</v>
      </c>
      <c r="D121" s="232" t="s">
        <v>263</v>
      </c>
      <c r="E121" s="233">
        <v>15.81216</v>
      </c>
      <c r="F121" s="234"/>
      <c r="G121" s="235">
        <f>ROUND(E121*F121,2)</f>
        <v>0</v>
      </c>
      <c r="H121" s="234"/>
      <c r="I121" s="235">
        <f>ROUND(E121*H121,2)</f>
        <v>0</v>
      </c>
      <c r="J121" s="234"/>
      <c r="K121" s="235">
        <f>ROUND(E121*J121,2)</f>
        <v>0</v>
      </c>
      <c r="L121" s="235">
        <v>21</v>
      </c>
      <c r="M121" s="235">
        <f>G121*(1+L121/100)</f>
        <v>0</v>
      </c>
      <c r="N121" s="235">
        <v>0</v>
      </c>
      <c r="O121" s="235">
        <f>ROUND(E121*N121,2)</f>
        <v>0</v>
      </c>
      <c r="P121" s="235">
        <v>0</v>
      </c>
      <c r="Q121" s="235">
        <f>ROUND(E121*P121,2)</f>
        <v>0</v>
      </c>
      <c r="R121" s="235" t="s">
        <v>233</v>
      </c>
      <c r="S121" s="235" t="s">
        <v>176</v>
      </c>
      <c r="T121" s="236" t="s">
        <v>234</v>
      </c>
      <c r="U121" s="222">
        <v>8.7999999999999995E-2</v>
      </c>
      <c r="V121" s="222">
        <f>ROUND(E121*U121,2)</f>
        <v>1.39</v>
      </c>
      <c r="W121" s="222"/>
      <c r="X121" s="222" t="s">
        <v>235</v>
      </c>
      <c r="Y121" s="213"/>
      <c r="Z121" s="213"/>
      <c r="AA121" s="213"/>
      <c r="AB121" s="213"/>
      <c r="AC121" s="213"/>
      <c r="AD121" s="213"/>
      <c r="AE121" s="213"/>
      <c r="AF121" s="213"/>
      <c r="AG121" s="213" t="s">
        <v>236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62" t="s">
        <v>275</v>
      </c>
      <c r="D122" s="253"/>
      <c r="E122" s="253"/>
      <c r="F122" s="253"/>
      <c r="G122" s="253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3"/>
      <c r="Z122" s="213"/>
      <c r="AA122" s="213"/>
      <c r="AB122" s="213"/>
      <c r="AC122" s="213"/>
      <c r="AD122" s="213"/>
      <c r="AE122" s="213"/>
      <c r="AF122" s="213"/>
      <c r="AG122" s="213" t="s">
        <v>238</v>
      </c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37" t="str">
        <f>C122</f>
        <v>s přemístěním výkopku v příčných profilech na vzdálenost do 15 m nebo s naložením na dopravní prostředek.</v>
      </c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44" t="s">
        <v>362</v>
      </c>
      <c r="D123" s="239"/>
      <c r="E123" s="239"/>
      <c r="F123" s="239"/>
      <c r="G123" s="239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181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64" t="s">
        <v>364</v>
      </c>
      <c r="D124" s="249"/>
      <c r="E124" s="250">
        <v>15.81216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3"/>
      <c r="Z124" s="213"/>
      <c r="AA124" s="213"/>
      <c r="AB124" s="213"/>
      <c r="AC124" s="213"/>
      <c r="AD124" s="213"/>
      <c r="AE124" s="213"/>
      <c r="AF124" s="213"/>
      <c r="AG124" s="213" t="s">
        <v>242</v>
      </c>
      <c r="AH124" s="213">
        <v>5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30">
        <v>32</v>
      </c>
      <c r="B125" s="231" t="s">
        <v>284</v>
      </c>
      <c r="C125" s="242" t="s">
        <v>285</v>
      </c>
      <c r="D125" s="232" t="s">
        <v>263</v>
      </c>
      <c r="E125" s="233">
        <v>33.883090000000003</v>
      </c>
      <c r="F125" s="234"/>
      <c r="G125" s="235">
        <f>ROUND(E125*F125,2)</f>
        <v>0</v>
      </c>
      <c r="H125" s="234"/>
      <c r="I125" s="235">
        <f>ROUND(E125*H125,2)</f>
        <v>0</v>
      </c>
      <c r="J125" s="234"/>
      <c r="K125" s="235">
        <f>ROUND(E125*J125,2)</f>
        <v>0</v>
      </c>
      <c r="L125" s="235">
        <v>21</v>
      </c>
      <c r="M125" s="235">
        <f>G125*(1+L125/100)</f>
        <v>0</v>
      </c>
      <c r="N125" s="235">
        <v>0</v>
      </c>
      <c r="O125" s="235">
        <f>ROUND(E125*N125,2)</f>
        <v>0</v>
      </c>
      <c r="P125" s="235">
        <v>0</v>
      </c>
      <c r="Q125" s="235">
        <f>ROUND(E125*P125,2)</f>
        <v>0</v>
      </c>
      <c r="R125" s="235" t="s">
        <v>233</v>
      </c>
      <c r="S125" s="235" t="s">
        <v>176</v>
      </c>
      <c r="T125" s="236" t="s">
        <v>234</v>
      </c>
      <c r="U125" s="222">
        <v>0.81799999999999995</v>
      </c>
      <c r="V125" s="222">
        <f>ROUND(E125*U125,2)</f>
        <v>27.72</v>
      </c>
      <c r="W125" s="222"/>
      <c r="X125" s="222" t="s">
        <v>235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236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20"/>
      <c r="B126" s="221"/>
      <c r="C126" s="262" t="s">
        <v>275</v>
      </c>
      <c r="D126" s="253"/>
      <c r="E126" s="253"/>
      <c r="F126" s="253"/>
      <c r="G126" s="253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13"/>
      <c r="Z126" s="213"/>
      <c r="AA126" s="213"/>
      <c r="AB126" s="213"/>
      <c r="AC126" s="213"/>
      <c r="AD126" s="213"/>
      <c r="AE126" s="213"/>
      <c r="AF126" s="213"/>
      <c r="AG126" s="213" t="s">
        <v>238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37" t="str">
        <f>C126</f>
        <v>s přemístěním výkopku v příčných profilech na vzdálenost do 15 m nebo s naložením na dopravní prostředek.</v>
      </c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20"/>
      <c r="B127" s="221"/>
      <c r="C127" s="244" t="s">
        <v>362</v>
      </c>
      <c r="D127" s="239"/>
      <c r="E127" s="239"/>
      <c r="F127" s="239"/>
      <c r="G127" s="239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3"/>
      <c r="Z127" s="213"/>
      <c r="AA127" s="213"/>
      <c r="AB127" s="213"/>
      <c r="AC127" s="213"/>
      <c r="AD127" s="213"/>
      <c r="AE127" s="213"/>
      <c r="AF127" s="213"/>
      <c r="AG127" s="213" t="s">
        <v>181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20"/>
      <c r="B128" s="221"/>
      <c r="C128" s="264" t="s">
        <v>365</v>
      </c>
      <c r="D128" s="249"/>
      <c r="E128" s="250">
        <v>33.883090000000003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3"/>
      <c r="Z128" s="213"/>
      <c r="AA128" s="213"/>
      <c r="AB128" s="213"/>
      <c r="AC128" s="213"/>
      <c r="AD128" s="213"/>
      <c r="AE128" s="213"/>
      <c r="AF128" s="213"/>
      <c r="AG128" s="213" t="s">
        <v>242</v>
      </c>
      <c r="AH128" s="213">
        <v>5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20"/>
      <c r="B129" s="221"/>
      <c r="C129" s="265" t="s">
        <v>287</v>
      </c>
      <c r="D129" s="251"/>
      <c r="E129" s="25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3"/>
      <c r="Z129" s="213"/>
      <c r="AA129" s="213"/>
      <c r="AB129" s="213"/>
      <c r="AC129" s="213"/>
      <c r="AD129" s="213"/>
      <c r="AE129" s="213"/>
      <c r="AF129" s="213"/>
      <c r="AG129" s="213" t="s">
        <v>242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20"/>
      <c r="B130" s="221"/>
      <c r="C130" s="266" t="s">
        <v>288</v>
      </c>
      <c r="D130" s="251"/>
      <c r="E130" s="252">
        <v>0.42857000000000001</v>
      </c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13"/>
      <c r="Z130" s="213"/>
      <c r="AA130" s="213"/>
      <c r="AB130" s="213"/>
      <c r="AC130" s="213"/>
      <c r="AD130" s="213"/>
      <c r="AE130" s="213"/>
      <c r="AF130" s="213"/>
      <c r="AG130" s="213" t="s">
        <v>242</v>
      </c>
      <c r="AH130" s="213">
        <v>2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20"/>
      <c r="B131" s="221"/>
      <c r="C131" s="265" t="s">
        <v>289</v>
      </c>
      <c r="D131" s="251"/>
      <c r="E131" s="25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3"/>
      <c r="Z131" s="213"/>
      <c r="AA131" s="213"/>
      <c r="AB131" s="213"/>
      <c r="AC131" s="213"/>
      <c r="AD131" s="213"/>
      <c r="AE131" s="213"/>
      <c r="AF131" s="213"/>
      <c r="AG131" s="213" t="s">
        <v>242</v>
      </c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30">
        <v>33</v>
      </c>
      <c r="B132" s="231" t="s">
        <v>290</v>
      </c>
      <c r="C132" s="242" t="s">
        <v>291</v>
      </c>
      <c r="D132" s="232" t="s">
        <v>263</v>
      </c>
      <c r="E132" s="233">
        <v>6.7766200000000003</v>
      </c>
      <c r="F132" s="234"/>
      <c r="G132" s="235">
        <f>ROUND(E132*F132,2)</f>
        <v>0</v>
      </c>
      <c r="H132" s="234"/>
      <c r="I132" s="235">
        <f>ROUND(E132*H132,2)</f>
        <v>0</v>
      </c>
      <c r="J132" s="234"/>
      <c r="K132" s="235">
        <f>ROUND(E132*J132,2)</f>
        <v>0</v>
      </c>
      <c r="L132" s="235">
        <v>21</v>
      </c>
      <c r="M132" s="235">
        <f>G132*(1+L132/100)</f>
        <v>0</v>
      </c>
      <c r="N132" s="235">
        <v>0</v>
      </c>
      <c r="O132" s="235">
        <f>ROUND(E132*N132,2)</f>
        <v>0</v>
      </c>
      <c r="P132" s="235">
        <v>0</v>
      </c>
      <c r="Q132" s="235">
        <f>ROUND(E132*P132,2)</f>
        <v>0</v>
      </c>
      <c r="R132" s="235" t="s">
        <v>233</v>
      </c>
      <c r="S132" s="235" t="s">
        <v>176</v>
      </c>
      <c r="T132" s="236" t="s">
        <v>234</v>
      </c>
      <c r="U132" s="222">
        <v>0.11899999999999999</v>
      </c>
      <c r="V132" s="222">
        <f>ROUND(E132*U132,2)</f>
        <v>0.81</v>
      </c>
      <c r="W132" s="222"/>
      <c r="X132" s="222" t="s">
        <v>235</v>
      </c>
      <c r="Y132" s="213"/>
      <c r="Z132" s="213"/>
      <c r="AA132" s="213"/>
      <c r="AB132" s="213"/>
      <c r="AC132" s="213"/>
      <c r="AD132" s="213"/>
      <c r="AE132" s="213"/>
      <c r="AF132" s="213"/>
      <c r="AG132" s="213" t="s">
        <v>236</v>
      </c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62" t="s">
        <v>275</v>
      </c>
      <c r="D133" s="253"/>
      <c r="E133" s="253"/>
      <c r="F133" s="253"/>
      <c r="G133" s="253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3"/>
      <c r="Z133" s="213"/>
      <c r="AA133" s="213"/>
      <c r="AB133" s="213"/>
      <c r="AC133" s="213"/>
      <c r="AD133" s="213"/>
      <c r="AE133" s="213"/>
      <c r="AF133" s="213"/>
      <c r="AG133" s="213" t="s">
        <v>238</v>
      </c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37" t="str">
        <f>C133</f>
        <v>s přemístěním výkopku v příčných profilech na vzdálenost do 15 m nebo s naložením na dopravní prostředek.</v>
      </c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20"/>
      <c r="B134" s="221"/>
      <c r="C134" s="244" t="s">
        <v>362</v>
      </c>
      <c r="D134" s="239"/>
      <c r="E134" s="239"/>
      <c r="F134" s="239"/>
      <c r="G134" s="239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181</v>
      </c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64" t="s">
        <v>366</v>
      </c>
      <c r="D135" s="249"/>
      <c r="E135" s="250">
        <v>6.7766200000000003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3"/>
      <c r="Z135" s="213"/>
      <c r="AA135" s="213"/>
      <c r="AB135" s="213"/>
      <c r="AC135" s="213"/>
      <c r="AD135" s="213"/>
      <c r="AE135" s="213"/>
      <c r="AF135" s="213"/>
      <c r="AG135" s="213" t="s">
        <v>242</v>
      </c>
      <c r="AH135" s="213">
        <v>5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30">
        <v>34</v>
      </c>
      <c r="B136" s="231" t="s">
        <v>325</v>
      </c>
      <c r="C136" s="242" t="s">
        <v>326</v>
      </c>
      <c r="D136" s="232" t="s">
        <v>263</v>
      </c>
      <c r="E136" s="233">
        <v>112.94389</v>
      </c>
      <c r="F136" s="234"/>
      <c r="G136" s="235">
        <f>ROUND(E136*F136,2)</f>
        <v>0</v>
      </c>
      <c r="H136" s="234"/>
      <c r="I136" s="235">
        <f>ROUND(E136*H136,2)</f>
        <v>0</v>
      </c>
      <c r="J136" s="234"/>
      <c r="K136" s="235">
        <f>ROUND(E136*J136,2)</f>
        <v>0</v>
      </c>
      <c r="L136" s="235">
        <v>21</v>
      </c>
      <c r="M136" s="235">
        <f>G136*(1+L136/100)</f>
        <v>0</v>
      </c>
      <c r="N136" s="235">
        <v>0</v>
      </c>
      <c r="O136" s="235">
        <f>ROUND(E136*N136,2)</f>
        <v>0</v>
      </c>
      <c r="P136" s="235">
        <v>0</v>
      </c>
      <c r="Q136" s="235">
        <f>ROUND(E136*P136,2)</f>
        <v>0</v>
      </c>
      <c r="R136" s="235" t="s">
        <v>233</v>
      </c>
      <c r="S136" s="235" t="s">
        <v>176</v>
      </c>
      <c r="T136" s="236" t="s">
        <v>234</v>
      </c>
      <c r="U136" s="222">
        <v>1.0999999999999999E-2</v>
      </c>
      <c r="V136" s="222">
        <f>ROUND(E136*U136,2)</f>
        <v>1.24</v>
      </c>
      <c r="W136" s="222"/>
      <c r="X136" s="222" t="s">
        <v>235</v>
      </c>
      <c r="Y136" s="213"/>
      <c r="Z136" s="213"/>
      <c r="AA136" s="213"/>
      <c r="AB136" s="213"/>
      <c r="AC136" s="213"/>
      <c r="AD136" s="213"/>
      <c r="AE136" s="213"/>
      <c r="AF136" s="213"/>
      <c r="AG136" s="213" t="s">
        <v>236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62" t="s">
        <v>322</v>
      </c>
      <c r="D137" s="253"/>
      <c r="E137" s="253"/>
      <c r="F137" s="253"/>
      <c r="G137" s="253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3"/>
      <c r="Z137" s="213"/>
      <c r="AA137" s="213"/>
      <c r="AB137" s="213"/>
      <c r="AC137" s="213"/>
      <c r="AD137" s="213"/>
      <c r="AE137" s="213"/>
      <c r="AF137" s="213"/>
      <c r="AG137" s="213" t="s">
        <v>238</v>
      </c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5">
      <c r="A138" s="220"/>
      <c r="B138" s="221"/>
      <c r="C138" s="244" t="s">
        <v>362</v>
      </c>
      <c r="D138" s="239"/>
      <c r="E138" s="239"/>
      <c r="F138" s="239"/>
      <c r="G138" s="239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181</v>
      </c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5">
      <c r="A139" s="220"/>
      <c r="B139" s="221"/>
      <c r="C139" s="264" t="s">
        <v>367</v>
      </c>
      <c r="D139" s="249"/>
      <c r="E139" s="250">
        <v>79.0608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3"/>
      <c r="Z139" s="213"/>
      <c r="AA139" s="213"/>
      <c r="AB139" s="213"/>
      <c r="AC139" s="213"/>
      <c r="AD139" s="213"/>
      <c r="AE139" s="213"/>
      <c r="AF139" s="213"/>
      <c r="AG139" s="213" t="s">
        <v>242</v>
      </c>
      <c r="AH139" s="213">
        <v>5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64" t="s">
        <v>368</v>
      </c>
      <c r="D140" s="249"/>
      <c r="E140" s="250">
        <v>33.883090000000003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3"/>
      <c r="Z140" s="213"/>
      <c r="AA140" s="213"/>
      <c r="AB140" s="213"/>
      <c r="AC140" s="213"/>
      <c r="AD140" s="213"/>
      <c r="AE140" s="213"/>
      <c r="AF140" s="213"/>
      <c r="AG140" s="213" t="s">
        <v>242</v>
      </c>
      <c r="AH140" s="213">
        <v>5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ht="20.399999999999999" outlineLevel="1" x14ac:dyDescent="0.25">
      <c r="A141" s="230">
        <v>35</v>
      </c>
      <c r="B141" s="231" t="s">
        <v>369</v>
      </c>
      <c r="C141" s="242" t="s">
        <v>370</v>
      </c>
      <c r="D141" s="232" t="s">
        <v>263</v>
      </c>
      <c r="E141" s="233">
        <v>119.91</v>
      </c>
      <c r="F141" s="234"/>
      <c r="G141" s="235">
        <f>ROUND(E141*F141,2)</f>
        <v>0</v>
      </c>
      <c r="H141" s="234"/>
      <c r="I141" s="235">
        <f>ROUND(E141*H141,2)</f>
        <v>0</v>
      </c>
      <c r="J141" s="234"/>
      <c r="K141" s="235">
        <f>ROUND(E141*J141,2)</f>
        <v>0</v>
      </c>
      <c r="L141" s="235">
        <v>21</v>
      </c>
      <c r="M141" s="235">
        <f>G141*(1+L141/100)</f>
        <v>0</v>
      </c>
      <c r="N141" s="235">
        <v>0</v>
      </c>
      <c r="O141" s="235">
        <f>ROUND(E141*N141,2)</f>
        <v>0</v>
      </c>
      <c r="P141" s="235">
        <v>0</v>
      </c>
      <c r="Q141" s="235">
        <f>ROUND(E141*P141,2)</f>
        <v>0</v>
      </c>
      <c r="R141" s="235" t="s">
        <v>233</v>
      </c>
      <c r="S141" s="235" t="s">
        <v>176</v>
      </c>
      <c r="T141" s="236" t="s">
        <v>234</v>
      </c>
      <c r="U141" s="222">
        <v>0.121</v>
      </c>
      <c r="V141" s="222">
        <f>ROUND(E141*U141,2)</f>
        <v>14.51</v>
      </c>
      <c r="W141" s="222"/>
      <c r="X141" s="222" t="s">
        <v>235</v>
      </c>
      <c r="Y141" s="213"/>
      <c r="Z141" s="213"/>
      <c r="AA141" s="213"/>
      <c r="AB141" s="213"/>
      <c r="AC141" s="213"/>
      <c r="AD141" s="213"/>
      <c r="AE141" s="213"/>
      <c r="AF141" s="213"/>
      <c r="AG141" s="213" t="s">
        <v>236</v>
      </c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5">
      <c r="A142" s="220"/>
      <c r="B142" s="221"/>
      <c r="C142" s="262" t="s">
        <v>371</v>
      </c>
      <c r="D142" s="253"/>
      <c r="E142" s="253"/>
      <c r="F142" s="253"/>
      <c r="G142" s="253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3"/>
      <c r="Z142" s="213"/>
      <c r="AA142" s="213"/>
      <c r="AB142" s="213"/>
      <c r="AC142" s="213"/>
      <c r="AD142" s="213"/>
      <c r="AE142" s="213"/>
      <c r="AF142" s="213"/>
      <c r="AG142" s="213" t="s">
        <v>238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44" t="s">
        <v>362</v>
      </c>
      <c r="D143" s="239"/>
      <c r="E143" s="239"/>
      <c r="F143" s="239"/>
      <c r="G143" s="239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181</v>
      </c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20"/>
      <c r="B144" s="221"/>
      <c r="C144" s="264" t="s">
        <v>372</v>
      </c>
      <c r="D144" s="249"/>
      <c r="E144" s="250">
        <v>119.91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3"/>
      <c r="Z144" s="213"/>
      <c r="AA144" s="213"/>
      <c r="AB144" s="213"/>
      <c r="AC144" s="213"/>
      <c r="AD144" s="213"/>
      <c r="AE144" s="213"/>
      <c r="AF144" s="213"/>
      <c r="AG144" s="213" t="s">
        <v>242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30">
        <v>36</v>
      </c>
      <c r="B145" s="231" t="s">
        <v>359</v>
      </c>
      <c r="C145" s="242" t="s">
        <v>360</v>
      </c>
      <c r="D145" s="232" t="s">
        <v>263</v>
      </c>
      <c r="E145" s="233">
        <v>112.94389</v>
      </c>
      <c r="F145" s="234"/>
      <c r="G145" s="235">
        <f>ROUND(E145*F145,2)</f>
        <v>0</v>
      </c>
      <c r="H145" s="234"/>
      <c r="I145" s="235">
        <f>ROUND(E145*H145,2)</f>
        <v>0</v>
      </c>
      <c r="J145" s="234"/>
      <c r="K145" s="235">
        <f>ROUND(E145*J145,2)</f>
        <v>0</v>
      </c>
      <c r="L145" s="235">
        <v>21</v>
      </c>
      <c r="M145" s="235">
        <f>G145*(1+L145/100)</f>
        <v>0</v>
      </c>
      <c r="N145" s="235">
        <v>0</v>
      </c>
      <c r="O145" s="235">
        <f>ROUND(E145*N145,2)</f>
        <v>0</v>
      </c>
      <c r="P145" s="235">
        <v>0</v>
      </c>
      <c r="Q145" s="235">
        <f>ROUND(E145*P145,2)</f>
        <v>0</v>
      </c>
      <c r="R145" s="235" t="s">
        <v>233</v>
      </c>
      <c r="S145" s="235" t="s">
        <v>176</v>
      </c>
      <c r="T145" s="236" t="s">
        <v>234</v>
      </c>
      <c r="U145" s="222">
        <v>0</v>
      </c>
      <c r="V145" s="222">
        <f>ROUND(E145*U145,2)</f>
        <v>0</v>
      </c>
      <c r="W145" s="222"/>
      <c r="X145" s="222" t="s">
        <v>235</v>
      </c>
      <c r="Y145" s="213"/>
      <c r="Z145" s="213"/>
      <c r="AA145" s="213"/>
      <c r="AB145" s="213"/>
      <c r="AC145" s="213"/>
      <c r="AD145" s="213"/>
      <c r="AE145" s="213"/>
      <c r="AF145" s="213"/>
      <c r="AG145" s="213" t="s">
        <v>236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20"/>
      <c r="B146" s="221"/>
      <c r="C146" s="243" t="s">
        <v>362</v>
      </c>
      <c r="D146" s="238"/>
      <c r="E146" s="238"/>
      <c r="F146" s="238"/>
      <c r="G146" s="238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13"/>
      <c r="Z146" s="213"/>
      <c r="AA146" s="213"/>
      <c r="AB146" s="213"/>
      <c r="AC146" s="213"/>
      <c r="AD146" s="213"/>
      <c r="AE146" s="213"/>
      <c r="AF146" s="213"/>
      <c r="AG146" s="213" t="s">
        <v>181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64" t="s">
        <v>373</v>
      </c>
      <c r="D147" s="249"/>
      <c r="E147" s="250">
        <v>112.94389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242</v>
      </c>
      <c r="AH147" s="213">
        <v>5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30">
        <v>37</v>
      </c>
      <c r="B148" s="231" t="s">
        <v>374</v>
      </c>
      <c r="C148" s="242" t="s">
        <v>375</v>
      </c>
      <c r="D148" s="232" t="s">
        <v>376</v>
      </c>
      <c r="E148" s="233">
        <v>263.80200000000002</v>
      </c>
      <c r="F148" s="234"/>
      <c r="G148" s="235">
        <f>ROUND(E148*F148,2)</f>
        <v>0</v>
      </c>
      <c r="H148" s="234"/>
      <c r="I148" s="235">
        <f>ROUND(E148*H148,2)</f>
        <v>0</v>
      </c>
      <c r="J148" s="234"/>
      <c r="K148" s="235">
        <f>ROUND(E148*J148,2)</f>
        <v>0</v>
      </c>
      <c r="L148" s="235">
        <v>21</v>
      </c>
      <c r="M148" s="235">
        <f>G148*(1+L148/100)</f>
        <v>0</v>
      </c>
      <c r="N148" s="235">
        <v>1</v>
      </c>
      <c r="O148" s="235">
        <f>ROUND(E148*N148,2)</f>
        <v>263.8</v>
      </c>
      <c r="P148" s="235">
        <v>0</v>
      </c>
      <c r="Q148" s="235">
        <f>ROUND(E148*P148,2)</f>
        <v>0</v>
      </c>
      <c r="R148" s="235" t="s">
        <v>377</v>
      </c>
      <c r="S148" s="235" t="s">
        <v>176</v>
      </c>
      <c r="T148" s="236" t="s">
        <v>234</v>
      </c>
      <c r="U148" s="222">
        <v>0</v>
      </c>
      <c r="V148" s="222">
        <f>ROUND(E148*U148,2)</f>
        <v>0</v>
      </c>
      <c r="W148" s="222"/>
      <c r="X148" s="222" t="s">
        <v>378</v>
      </c>
      <c r="Y148" s="213"/>
      <c r="Z148" s="213"/>
      <c r="AA148" s="213"/>
      <c r="AB148" s="213"/>
      <c r="AC148" s="213"/>
      <c r="AD148" s="213"/>
      <c r="AE148" s="213"/>
      <c r="AF148" s="213"/>
      <c r="AG148" s="213" t="s">
        <v>379</v>
      </c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5">
      <c r="A149" s="220"/>
      <c r="B149" s="221"/>
      <c r="C149" s="243" t="s">
        <v>362</v>
      </c>
      <c r="D149" s="238"/>
      <c r="E149" s="238"/>
      <c r="F149" s="238"/>
      <c r="G149" s="238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13"/>
      <c r="Z149" s="213"/>
      <c r="AA149" s="213"/>
      <c r="AB149" s="213"/>
      <c r="AC149" s="213"/>
      <c r="AD149" s="213"/>
      <c r="AE149" s="213"/>
      <c r="AF149" s="213"/>
      <c r="AG149" s="213" t="s">
        <v>181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5">
      <c r="A150" s="220"/>
      <c r="B150" s="221"/>
      <c r="C150" s="264" t="s">
        <v>380</v>
      </c>
      <c r="D150" s="249"/>
      <c r="E150" s="250">
        <v>263.80200000000002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3"/>
      <c r="Z150" s="213"/>
      <c r="AA150" s="213"/>
      <c r="AB150" s="213"/>
      <c r="AC150" s="213"/>
      <c r="AD150" s="213"/>
      <c r="AE150" s="213"/>
      <c r="AF150" s="213"/>
      <c r="AG150" s="213" t="s">
        <v>242</v>
      </c>
      <c r="AH150" s="213">
        <v>5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x14ac:dyDescent="0.25">
      <c r="A151" s="224" t="s">
        <v>171</v>
      </c>
      <c r="B151" s="225" t="s">
        <v>97</v>
      </c>
      <c r="C151" s="241" t="s">
        <v>98</v>
      </c>
      <c r="D151" s="226"/>
      <c r="E151" s="227"/>
      <c r="F151" s="228"/>
      <c r="G151" s="228">
        <f>SUMIF(AG152:AG154,"&lt;&gt;NOR",G152:G154)</f>
        <v>0</v>
      </c>
      <c r="H151" s="228"/>
      <c r="I151" s="228">
        <f>SUM(I152:I154)</f>
        <v>0</v>
      </c>
      <c r="J151" s="228"/>
      <c r="K151" s="228">
        <f>SUM(K152:K154)</f>
        <v>0</v>
      </c>
      <c r="L151" s="228"/>
      <c r="M151" s="228">
        <f>SUM(M152:M154)</f>
        <v>0</v>
      </c>
      <c r="N151" s="228"/>
      <c r="O151" s="228">
        <f>SUM(O152:O154)</f>
        <v>0</v>
      </c>
      <c r="P151" s="228"/>
      <c r="Q151" s="228">
        <f>SUM(Q152:Q154)</f>
        <v>0</v>
      </c>
      <c r="R151" s="228"/>
      <c r="S151" s="228"/>
      <c r="T151" s="229"/>
      <c r="U151" s="223"/>
      <c r="V151" s="223">
        <f>SUM(V152:V154)</f>
        <v>13.74</v>
      </c>
      <c r="W151" s="223"/>
      <c r="X151" s="223"/>
      <c r="AG151" t="s">
        <v>172</v>
      </c>
    </row>
    <row r="152" spans="1:60" ht="40.799999999999997" outlineLevel="1" x14ac:dyDescent="0.25">
      <c r="A152" s="230">
        <v>38</v>
      </c>
      <c r="B152" s="231" t="s">
        <v>381</v>
      </c>
      <c r="C152" s="242" t="s">
        <v>382</v>
      </c>
      <c r="D152" s="232" t="s">
        <v>263</v>
      </c>
      <c r="E152" s="233">
        <v>319.55799999999999</v>
      </c>
      <c r="F152" s="234"/>
      <c r="G152" s="235">
        <f>ROUND(E152*F152,2)</f>
        <v>0</v>
      </c>
      <c r="H152" s="234"/>
      <c r="I152" s="235">
        <f>ROUND(E152*H152,2)</f>
        <v>0</v>
      </c>
      <c r="J152" s="234"/>
      <c r="K152" s="235">
        <f>ROUND(E152*J152,2)</f>
        <v>0</v>
      </c>
      <c r="L152" s="235">
        <v>21</v>
      </c>
      <c r="M152" s="235">
        <f>G152*(1+L152/100)</f>
        <v>0</v>
      </c>
      <c r="N152" s="235">
        <v>0</v>
      </c>
      <c r="O152" s="235">
        <f>ROUND(E152*N152,2)</f>
        <v>0</v>
      </c>
      <c r="P152" s="235">
        <v>0</v>
      </c>
      <c r="Q152" s="235">
        <f>ROUND(E152*P152,2)</f>
        <v>0</v>
      </c>
      <c r="R152" s="235" t="s">
        <v>233</v>
      </c>
      <c r="S152" s="235" t="s">
        <v>176</v>
      </c>
      <c r="T152" s="236" t="s">
        <v>234</v>
      </c>
      <c r="U152" s="222">
        <v>4.2999999999999997E-2</v>
      </c>
      <c r="V152" s="222">
        <f>ROUND(E152*U152,2)</f>
        <v>13.74</v>
      </c>
      <c r="W152" s="222"/>
      <c r="X152" s="222" t="s">
        <v>235</v>
      </c>
      <c r="Y152" s="213"/>
      <c r="Z152" s="213"/>
      <c r="AA152" s="213"/>
      <c r="AB152" s="213"/>
      <c r="AC152" s="213"/>
      <c r="AD152" s="213"/>
      <c r="AE152" s="213"/>
      <c r="AF152" s="213"/>
      <c r="AG152" s="213" t="s">
        <v>236</v>
      </c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20"/>
      <c r="B153" s="221"/>
      <c r="C153" s="262" t="s">
        <v>371</v>
      </c>
      <c r="D153" s="253"/>
      <c r="E153" s="253"/>
      <c r="F153" s="253"/>
      <c r="G153" s="253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3"/>
      <c r="Z153" s="213"/>
      <c r="AA153" s="213"/>
      <c r="AB153" s="213"/>
      <c r="AC153" s="213"/>
      <c r="AD153" s="213"/>
      <c r="AE153" s="213"/>
      <c r="AF153" s="213"/>
      <c r="AG153" s="213" t="s">
        <v>238</v>
      </c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20"/>
      <c r="B154" s="221"/>
      <c r="C154" s="264" t="s">
        <v>383</v>
      </c>
      <c r="D154" s="249"/>
      <c r="E154" s="250">
        <v>319.55799999999999</v>
      </c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3"/>
      <c r="Z154" s="213"/>
      <c r="AA154" s="213"/>
      <c r="AB154" s="213"/>
      <c r="AC154" s="213"/>
      <c r="AD154" s="213"/>
      <c r="AE154" s="213"/>
      <c r="AF154" s="213"/>
      <c r="AG154" s="213" t="s">
        <v>242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x14ac:dyDescent="0.25">
      <c r="A155" s="224" t="s">
        <v>171</v>
      </c>
      <c r="B155" s="225" t="s">
        <v>99</v>
      </c>
      <c r="C155" s="241" t="s">
        <v>100</v>
      </c>
      <c r="D155" s="226"/>
      <c r="E155" s="227"/>
      <c r="F155" s="228"/>
      <c r="G155" s="228">
        <f>SUMIF(AG156:AG200,"&lt;&gt;NOR",G156:G200)</f>
        <v>0</v>
      </c>
      <c r="H155" s="228"/>
      <c r="I155" s="228">
        <f>SUM(I156:I200)</f>
        <v>0</v>
      </c>
      <c r="J155" s="228"/>
      <c r="K155" s="228">
        <f>SUM(K156:K200)</f>
        <v>0</v>
      </c>
      <c r="L155" s="228"/>
      <c r="M155" s="228">
        <f>SUM(M156:M200)</f>
        <v>0</v>
      </c>
      <c r="N155" s="228"/>
      <c r="O155" s="228">
        <f>SUM(O156:O200)</f>
        <v>639.16</v>
      </c>
      <c r="P155" s="228"/>
      <c r="Q155" s="228">
        <f>SUM(Q156:Q200)</f>
        <v>0</v>
      </c>
      <c r="R155" s="228"/>
      <c r="S155" s="228"/>
      <c r="T155" s="229"/>
      <c r="U155" s="223"/>
      <c r="V155" s="223">
        <f>SUM(V156:V200)</f>
        <v>175.45000000000002</v>
      </c>
      <c r="W155" s="223"/>
      <c r="X155" s="223"/>
      <c r="AG155" t="s">
        <v>172</v>
      </c>
    </row>
    <row r="156" spans="1:60" outlineLevel="1" x14ac:dyDescent="0.25">
      <c r="A156" s="230">
        <v>39</v>
      </c>
      <c r="B156" s="231" t="s">
        <v>384</v>
      </c>
      <c r="C156" s="242" t="s">
        <v>385</v>
      </c>
      <c r="D156" s="232" t="s">
        <v>252</v>
      </c>
      <c r="E156" s="233">
        <v>532.6</v>
      </c>
      <c r="F156" s="234"/>
      <c r="G156" s="235">
        <f>ROUND(E156*F156,2)</f>
        <v>0</v>
      </c>
      <c r="H156" s="234"/>
      <c r="I156" s="235">
        <f>ROUND(E156*H156,2)</f>
        <v>0</v>
      </c>
      <c r="J156" s="234"/>
      <c r="K156" s="235">
        <f>ROUND(E156*J156,2)</f>
        <v>0</v>
      </c>
      <c r="L156" s="235">
        <v>21</v>
      </c>
      <c r="M156" s="235">
        <f>G156*(1+L156/100)</f>
        <v>0</v>
      </c>
      <c r="N156" s="235">
        <v>0</v>
      </c>
      <c r="O156" s="235">
        <f>ROUND(E156*N156,2)</f>
        <v>0</v>
      </c>
      <c r="P156" s="235">
        <v>0</v>
      </c>
      <c r="Q156" s="235">
        <f>ROUND(E156*P156,2)</f>
        <v>0</v>
      </c>
      <c r="R156" s="235" t="s">
        <v>245</v>
      </c>
      <c r="S156" s="235" t="s">
        <v>176</v>
      </c>
      <c r="T156" s="236" t="s">
        <v>234</v>
      </c>
      <c r="U156" s="222">
        <v>0.06</v>
      </c>
      <c r="V156" s="222">
        <f>ROUND(E156*U156,2)</f>
        <v>31.96</v>
      </c>
      <c r="W156" s="222"/>
      <c r="X156" s="222" t="s">
        <v>235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236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5">
      <c r="A157" s="220"/>
      <c r="B157" s="221"/>
      <c r="C157" s="262" t="s">
        <v>386</v>
      </c>
      <c r="D157" s="253"/>
      <c r="E157" s="253"/>
      <c r="F157" s="253"/>
      <c r="G157" s="253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3"/>
      <c r="Z157" s="213"/>
      <c r="AA157" s="213"/>
      <c r="AB157" s="213"/>
      <c r="AC157" s="213"/>
      <c r="AD157" s="213"/>
      <c r="AE157" s="213"/>
      <c r="AF157" s="213"/>
      <c r="AG157" s="213" t="s">
        <v>238</v>
      </c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20"/>
      <c r="B158" s="221"/>
      <c r="C158" s="244" t="s">
        <v>387</v>
      </c>
      <c r="D158" s="239"/>
      <c r="E158" s="239"/>
      <c r="F158" s="239"/>
      <c r="G158" s="239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181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5">
      <c r="A159" s="220"/>
      <c r="B159" s="221"/>
      <c r="C159" s="264" t="s">
        <v>388</v>
      </c>
      <c r="D159" s="249"/>
      <c r="E159" s="250">
        <v>532.6</v>
      </c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13"/>
      <c r="Z159" s="213"/>
      <c r="AA159" s="213"/>
      <c r="AB159" s="213"/>
      <c r="AC159" s="213"/>
      <c r="AD159" s="213"/>
      <c r="AE159" s="213"/>
      <c r="AF159" s="213"/>
      <c r="AG159" s="213" t="s">
        <v>242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30">
        <v>40</v>
      </c>
      <c r="B160" s="231" t="s">
        <v>389</v>
      </c>
      <c r="C160" s="242" t="s">
        <v>390</v>
      </c>
      <c r="D160" s="232" t="s">
        <v>252</v>
      </c>
      <c r="E160" s="233">
        <v>532.6</v>
      </c>
      <c r="F160" s="234"/>
      <c r="G160" s="235">
        <f>ROUND(E160*F160,2)</f>
        <v>0</v>
      </c>
      <c r="H160" s="234"/>
      <c r="I160" s="235">
        <f>ROUND(E160*H160,2)</f>
        <v>0</v>
      </c>
      <c r="J160" s="234"/>
      <c r="K160" s="235">
        <f>ROUND(E160*J160,2)</f>
        <v>0</v>
      </c>
      <c r="L160" s="235">
        <v>21</v>
      </c>
      <c r="M160" s="235">
        <f>G160*(1+L160/100)</f>
        <v>0</v>
      </c>
      <c r="N160" s="235">
        <v>0</v>
      </c>
      <c r="O160" s="235">
        <f>ROUND(E160*N160,2)</f>
        <v>0</v>
      </c>
      <c r="P160" s="235">
        <v>0</v>
      </c>
      <c r="Q160" s="235">
        <f>ROUND(E160*P160,2)</f>
        <v>0</v>
      </c>
      <c r="R160" s="235" t="s">
        <v>233</v>
      </c>
      <c r="S160" s="235" t="s">
        <v>176</v>
      </c>
      <c r="T160" s="236" t="s">
        <v>234</v>
      </c>
      <c r="U160" s="222">
        <v>1.2999999999999999E-2</v>
      </c>
      <c r="V160" s="222">
        <f>ROUND(E160*U160,2)</f>
        <v>6.92</v>
      </c>
      <c r="W160" s="222"/>
      <c r="X160" s="222" t="s">
        <v>235</v>
      </c>
      <c r="Y160" s="213"/>
      <c r="Z160" s="213"/>
      <c r="AA160" s="213"/>
      <c r="AB160" s="213"/>
      <c r="AC160" s="213"/>
      <c r="AD160" s="213"/>
      <c r="AE160" s="213"/>
      <c r="AF160" s="213"/>
      <c r="AG160" s="213" t="s">
        <v>236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5">
      <c r="A161" s="220"/>
      <c r="B161" s="221"/>
      <c r="C161" s="262" t="s">
        <v>391</v>
      </c>
      <c r="D161" s="253"/>
      <c r="E161" s="253"/>
      <c r="F161" s="253"/>
      <c r="G161" s="253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3"/>
      <c r="Z161" s="213"/>
      <c r="AA161" s="213"/>
      <c r="AB161" s="213"/>
      <c r="AC161" s="213"/>
      <c r="AD161" s="213"/>
      <c r="AE161" s="213"/>
      <c r="AF161" s="213"/>
      <c r="AG161" s="213" t="s">
        <v>238</v>
      </c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5">
      <c r="A162" s="220"/>
      <c r="B162" s="221"/>
      <c r="C162" s="264" t="s">
        <v>392</v>
      </c>
      <c r="D162" s="249"/>
      <c r="E162" s="250">
        <v>532.6</v>
      </c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13"/>
      <c r="Z162" s="213"/>
      <c r="AA162" s="213"/>
      <c r="AB162" s="213"/>
      <c r="AC162" s="213"/>
      <c r="AD162" s="213"/>
      <c r="AE162" s="213"/>
      <c r="AF162" s="213"/>
      <c r="AG162" s="213" t="s">
        <v>242</v>
      </c>
      <c r="AH162" s="213">
        <v>5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5">
      <c r="A163" s="230">
        <v>41</v>
      </c>
      <c r="B163" s="231" t="s">
        <v>393</v>
      </c>
      <c r="C163" s="242" t="s">
        <v>394</v>
      </c>
      <c r="D163" s="232" t="s">
        <v>252</v>
      </c>
      <c r="E163" s="233">
        <v>713.8</v>
      </c>
      <c r="F163" s="234"/>
      <c r="G163" s="235">
        <f>ROUND(E163*F163,2)</f>
        <v>0</v>
      </c>
      <c r="H163" s="234"/>
      <c r="I163" s="235">
        <f>ROUND(E163*H163,2)</f>
        <v>0</v>
      </c>
      <c r="J163" s="234"/>
      <c r="K163" s="235">
        <f>ROUND(E163*J163,2)</f>
        <v>0</v>
      </c>
      <c r="L163" s="235">
        <v>21</v>
      </c>
      <c r="M163" s="235">
        <f>G163*(1+L163/100)</f>
        <v>0</v>
      </c>
      <c r="N163" s="235">
        <v>0</v>
      </c>
      <c r="O163" s="235">
        <f>ROUND(E163*N163,2)</f>
        <v>0</v>
      </c>
      <c r="P163" s="235">
        <v>0</v>
      </c>
      <c r="Q163" s="235">
        <f>ROUND(E163*P163,2)</f>
        <v>0</v>
      </c>
      <c r="R163" s="235" t="s">
        <v>233</v>
      </c>
      <c r="S163" s="235" t="s">
        <v>176</v>
      </c>
      <c r="T163" s="236" t="s">
        <v>234</v>
      </c>
      <c r="U163" s="222">
        <v>1.7999999999999999E-2</v>
      </c>
      <c r="V163" s="222">
        <f>ROUND(E163*U163,2)</f>
        <v>12.85</v>
      </c>
      <c r="W163" s="222"/>
      <c r="X163" s="222" t="s">
        <v>235</v>
      </c>
      <c r="Y163" s="213"/>
      <c r="Z163" s="213"/>
      <c r="AA163" s="213"/>
      <c r="AB163" s="213"/>
      <c r="AC163" s="213"/>
      <c r="AD163" s="213"/>
      <c r="AE163" s="213"/>
      <c r="AF163" s="213"/>
      <c r="AG163" s="213" t="s">
        <v>236</v>
      </c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5">
      <c r="A164" s="220"/>
      <c r="B164" s="221"/>
      <c r="C164" s="262" t="s">
        <v>391</v>
      </c>
      <c r="D164" s="253"/>
      <c r="E164" s="253"/>
      <c r="F164" s="253"/>
      <c r="G164" s="253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13"/>
      <c r="Z164" s="213"/>
      <c r="AA164" s="213"/>
      <c r="AB164" s="213"/>
      <c r="AC164" s="213"/>
      <c r="AD164" s="213"/>
      <c r="AE164" s="213"/>
      <c r="AF164" s="213"/>
      <c r="AG164" s="213" t="s">
        <v>238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5">
      <c r="A165" s="220"/>
      <c r="B165" s="221"/>
      <c r="C165" s="264" t="s">
        <v>395</v>
      </c>
      <c r="D165" s="249"/>
      <c r="E165" s="250">
        <v>713.8</v>
      </c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3"/>
      <c r="Z165" s="213"/>
      <c r="AA165" s="213"/>
      <c r="AB165" s="213"/>
      <c r="AC165" s="213"/>
      <c r="AD165" s="213"/>
      <c r="AE165" s="213"/>
      <c r="AF165" s="213"/>
      <c r="AG165" s="213" t="s">
        <v>242</v>
      </c>
      <c r="AH165" s="213">
        <v>5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ht="20.399999999999999" outlineLevel="1" x14ac:dyDescent="0.25">
      <c r="A166" s="230">
        <v>42</v>
      </c>
      <c r="B166" s="231" t="s">
        <v>396</v>
      </c>
      <c r="C166" s="242" t="s">
        <v>397</v>
      </c>
      <c r="D166" s="232" t="s">
        <v>252</v>
      </c>
      <c r="E166" s="233">
        <v>532.6</v>
      </c>
      <c r="F166" s="234"/>
      <c r="G166" s="235">
        <f>ROUND(E166*F166,2)</f>
        <v>0</v>
      </c>
      <c r="H166" s="234"/>
      <c r="I166" s="235">
        <f>ROUND(E166*H166,2)</f>
        <v>0</v>
      </c>
      <c r="J166" s="234"/>
      <c r="K166" s="235">
        <f>ROUND(E166*J166,2)</f>
        <v>0</v>
      </c>
      <c r="L166" s="235">
        <v>21</v>
      </c>
      <c r="M166" s="235">
        <f>G166*(1+L166/100)</f>
        <v>0</v>
      </c>
      <c r="N166" s="235">
        <v>0</v>
      </c>
      <c r="O166" s="235">
        <f>ROUND(E166*N166,2)</f>
        <v>0</v>
      </c>
      <c r="P166" s="235">
        <v>0</v>
      </c>
      <c r="Q166" s="235">
        <f>ROUND(E166*P166,2)</f>
        <v>0</v>
      </c>
      <c r="R166" s="235" t="s">
        <v>233</v>
      </c>
      <c r="S166" s="235" t="s">
        <v>176</v>
      </c>
      <c r="T166" s="236" t="s">
        <v>234</v>
      </c>
      <c r="U166" s="222">
        <v>1.9E-2</v>
      </c>
      <c r="V166" s="222">
        <f>ROUND(E166*U166,2)</f>
        <v>10.119999999999999</v>
      </c>
      <c r="W166" s="222"/>
      <c r="X166" s="222" t="s">
        <v>235</v>
      </c>
      <c r="Y166" s="213"/>
      <c r="Z166" s="213"/>
      <c r="AA166" s="213"/>
      <c r="AB166" s="213"/>
      <c r="AC166" s="213"/>
      <c r="AD166" s="213"/>
      <c r="AE166" s="213"/>
      <c r="AF166" s="213"/>
      <c r="AG166" s="213" t="s">
        <v>236</v>
      </c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5">
      <c r="A167" s="220"/>
      <c r="B167" s="221"/>
      <c r="C167" s="262" t="s">
        <v>398</v>
      </c>
      <c r="D167" s="253"/>
      <c r="E167" s="253"/>
      <c r="F167" s="253"/>
      <c r="G167" s="253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13"/>
      <c r="Z167" s="213"/>
      <c r="AA167" s="213"/>
      <c r="AB167" s="213"/>
      <c r="AC167" s="213"/>
      <c r="AD167" s="213"/>
      <c r="AE167" s="213"/>
      <c r="AF167" s="213"/>
      <c r="AG167" s="213" t="s">
        <v>238</v>
      </c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37" t="str">
        <f>C167</f>
        <v>s případným nutným přemístěním hromad nebo dočasných skládek na místo potřeby ze vzdálenosti do 30 m, v rovině nebo ve svahu do 1 : 5,</v>
      </c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20"/>
      <c r="B168" s="221"/>
      <c r="C168" s="264" t="s">
        <v>392</v>
      </c>
      <c r="D168" s="249"/>
      <c r="E168" s="250">
        <v>532.6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3"/>
      <c r="Z168" s="213"/>
      <c r="AA168" s="213"/>
      <c r="AB168" s="213"/>
      <c r="AC168" s="213"/>
      <c r="AD168" s="213"/>
      <c r="AE168" s="213"/>
      <c r="AF168" s="213"/>
      <c r="AG168" s="213" t="s">
        <v>242</v>
      </c>
      <c r="AH168" s="213">
        <v>5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ht="20.399999999999999" outlineLevel="1" x14ac:dyDescent="0.25">
      <c r="A169" s="230">
        <v>43</v>
      </c>
      <c r="B169" s="231" t="s">
        <v>399</v>
      </c>
      <c r="C169" s="242" t="s">
        <v>400</v>
      </c>
      <c r="D169" s="232" t="s">
        <v>252</v>
      </c>
      <c r="E169" s="233">
        <v>532.6</v>
      </c>
      <c r="F169" s="234"/>
      <c r="G169" s="235">
        <f>ROUND(E169*F169,2)</f>
        <v>0</v>
      </c>
      <c r="H169" s="234"/>
      <c r="I169" s="235">
        <f>ROUND(E169*H169,2)</f>
        <v>0</v>
      </c>
      <c r="J169" s="234"/>
      <c r="K169" s="235">
        <f>ROUND(E169*J169,2)</f>
        <v>0</v>
      </c>
      <c r="L169" s="235">
        <v>21</v>
      </c>
      <c r="M169" s="235">
        <f>G169*(1+L169/100)</f>
        <v>0</v>
      </c>
      <c r="N169" s="235">
        <v>0</v>
      </c>
      <c r="O169" s="235">
        <f>ROUND(E169*N169,2)</f>
        <v>0</v>
      </c>
      <c r="P169" s="235">
        <v>0</v>
      </c>
      <c r="Q169" s="235">
        <f>ROUND(E169*P169,2)</f>
        <v>0</v>
      </c>
      <c r="R169" s="235" t="s">
        <v>245</v>
      </c>
      <c r="S169" s="235" t="s">
        <v>176</v>
      </c>
      <c r="T169" s="236" t="s">
        <v>234</v>
      </c>
      <c r="U169" s="222">
        <v>0.09</v>
      </c>
      <c r="V169" s="222">
        <f>ROUND(E169*U169,2)</f>
        <v>47.93</v>
      </c>
      <c r="W169" s="222"/>
      <c r="X169" s="222" t="s">
        <v>235</v>
      </c>
      <c r="Y169" s="213"/>
      <c r="Z169" s="213"/>
      <c r="AA169" s="213"/>
      <c r="AB169" s="213"/>
      <c r="AC169" s="213"/>
      <c r="AD169" s="213"/>
      <c r="AE169" s="213"/>
      <c r="AF169" s="213"/>
      <c r="AG169" s="213" t="s">
        <v>236</v>
      </c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5">
      <c r="A170" s="220"/>
      <c r="B170" s="221"/>
      <c r="C170" s="262" t="s">
        <v>401</v>
      </c>
      <c r="D170" s="253"/>
      <c r="E170" s="253"/>
      <c r="F170" s="253"/>
      <c r="G170" s="253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13"/>
      <c r="Z170" s="213"/>
      <c r="AA170" s="213"/>
      <c r="AB170" s="213"/>
      <c r="AC170" s="213"/>
      <c r="AD170" s="213"/>
      <c r="AE170" s="213"/>
      <c r="AF170" s="213"/>
      <c r="AG170" s="213" t="s">
        <v>238</v>
      </c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20"/>
      <c r="B171" s="221"/>
      <c r="C171" s="264" t="s">
        <v>392</v>
      </c>
      <c r="D171" s="249"/>
      <c r="E171" s="250">
        <v>532.6</v>
      </c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3"/>
      <c r="Z171" s="213"/>
      <c r="AA171" s="213"/>
      <c r="AB171" s="213"/>
      <c r="AC171" s="213"/>
      <c r="AD171" s="213"/>
      <c r="AE171" s="213"/>
      <c r="AF171" s="213"/>
      <c r="AG171" s="213" t="s">
        <v>242</v>
      </c>
      <c r="AH171" s="213">
        <v>5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ht="20.399999999999999" outlineLevel="1" x14ac:dyDescent="0.25">
      <c r="A172" s="230">
        <v>44</v>
      </c>
      <c r="B172" s="231" t="s">
        <v>402</v>
      </c>
      <c r="C172" s="242" t="s">
        <v>403</v>
      </c>
      <c r="D172" s="232" t="s">
        <v>252</v>
      </c>
      <c r="E172" s="233">
        <v>532.6</v>
      </c>
      <c r="F172" s="234"/>
      <c r="G172" s="235">
        <f>ROUND(E172*F172,2)</f>
        <v>0</v>
      </c>
      <c r="H172" s="234"/>
      <c r="I172" s="235">
        <f>ROUND(E172*H172,2)</f>
        <v>0</v>
      </c>
      <c r="J172" s="234"/>
      <c r="K172" s="235">
        <f>ROUND(E172*J172,2)</f>
        <v>0</v>
      </c>
      <c r="L172" s="235">
        <v>21</v>
      </c>
      <c r="M172" s="235">
        <f>G172*(1+L172/100)</f>
        <v>0</v>
      </c>
      <c r="N172" s="235">
        <v>0</v>
      </c>
      <c r="O172" s="235">
        <f>ROUND(E172*N172,2)</f>
        <v>0</v>
      </c>
      <c r="P172" s="235">
        <v>0</v>
      </c>
      <c r="Q172" s="235">
        <f>ROUND(E172*P172,2)</f>
        <v>0</v>
      </c>
      <c r="R172" s="235" t="s">
        <v>245</v>
      </c>
      <c r="S172" s="235" t="s">
        <v>176</v>
      </c>
      <c r="T172" s="236" t="s">
        <v>234</v>
      </c>
      <c r="U172" s="222">
        <v>3.5000000000000001E-3</v>
      </c>
      <c r="V172" s="222">
        <f>ROUND(E172*U172,2)</f>
        <v>1.86</v>
      </c>
      <c r="W172" s="222"/>
      <c r="X172" s="222" t="s">
        <v>235</v>
      </c>
      <c r="Y172" s="213"/>
      <c r="Z172" s="213"/>
      <c r="AA172" s="213"/>
      <c r="AB172" s="213"/>
      <c r="AC172" s="213"/>
      <c r="AD172" s="213"/>
      <c r="AE172" s="213"/>
      <c r="AF172" s="213"/>
      <c r="AG172" s="213" t="s">
        <v>236</v>
      </c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5">
      <c r="A173" s="220"/>
      <c r="B173" s="221"/>
      <c r="C173" s="262" t="s">
        <v>404</v>
      </c>
      <c r="D173" s="253"/>
      <c r="E173" s="253"/>
      <c r="F173" s="253"/>
      <c r="G173" s="253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13"/>
      <c r="Z173" s="213"/>
      <c r="AA173" s="213"/>
      <c r="AB173" s="213"/>
      <c r="AC173" s="213"/>
      <c r="AD173" s="213"/>
      <c r="AE173" s="213"/>
      <c r="AF173" s="213"/>
      <c r="AG173" s="213" t="s">
        <v>238</v>
      </c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5">
      <c r="A174" s="220"/>
      <c r="B174" s="221"/>
      <c r="C174" s="244" t="s">
        <v>405</v>
      </c>
      <c r="D174" s="239"/>
      <c r="E174" s="239"/>
      <c r="F174" s="239"/>
      <c r="G174" s="239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181</v>
      </c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5">
      <c r="A175" s="220"/>
      <c r="B175" s="221"/>
      <c r="C175" s="264" t="s">
        <v>392</v>
      </c>
      <c r="D175" s="249"/>
      <c r="E175" s="250">
        <v>532.6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3"/>
      <c r="Z175" s="213"/>
      <c r="AA175" s="213"/>
      <c r="AB175" s="213"/>
      <c r="AC175" s="213"/>
      <c r="AD175" s="213"/>
      <c r="AE175" s="213"/>
      <c r="AF175" s="213"/>
      <c r="AG175" s="213" t="s">
        <v>242</v>
      </c>
      <c r="AH175" s="213">
        <v>5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30">
        <v>45</v>
      </c>
      <c r="B176" s="231" t="s">
        <v>406</v>
      </c>
      <c r="C176" s="242" t="s">
        <v>407</v>
      </c>
      <c r="D176" s="232" t="s">
        <v>376</v>
      </c>
      <c r="E176" s="233">
        <v>1.5980000000000001E-2</v>
      </c>
      <c r="F176" s="234"/>
      <c r="G176" s="235">
        <f>ROUND(E176*F176,2)</f>
        <v>0</v>
      </c>
      <c r="H176" s="234"/>
      <c r="I176" s="235">
        <f>ROUND(E176*H176,2)</f>
        <v>0</v>
      </c>
      <c r="J176" s="234"/>
      <c r="K176" s="235">
        <f>ROUND(E176*J176,2)</f>
        <v>0</v>
      </c>
      <c r="L176" s="235">
        <v>21</v>
      </c>
      <c r="M176" s="235">
        <f>G176*(1+L176/100)</f>
        <v>0</v>
      </c>
      <c r="N176" s="235">
        <v>0</v>
      </c>
      <c r="O176" s="235">
        <f>ROUND(E176*N176,2)</f>
        <v>0</v>
      </c>
      <c r="P176" s="235">
        <v>0</v>
      </c>
      <c r="Q176" s="235">
        <f>ROUND(E176*P176,2)</f>
        <v>0</v>
      </c>
      <c r="R176" s="235" t="s">
        <v>245</v>
      </c>
      <c r="S176" s="235" t="s">
        <v>176</v>
      </c>
      <c r="T176" s="236" t="s">
        <v>234</v>
      </c>
      <c r="U176" s="222">
        <v>21.428999999999998</v>
      </c>
      <c r="V176" s="222">
        <f>ROUND(E176*U176,2)</f>
        <v>0.34</v>
      </c>
      <c r="W176" s="222"/>
      <c r="X176" s="222" t="s">
        <v>235</v>
      </c>
      <c r="Y176" s="213"/>
      <c r="Z176" s="213"/>
      <c r="AA176" s="213"/>
      <c r="AB176" s="213"/>
      <c r="AC176" s="213"/>
      <c r="AD176" s="213"/>
      <c r="AE176" s="213"/>
      <c r="AF176" s="213"/>
      <c r="AG176" s="213" t="s">
        <v>408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5">
      <c r="A177" s="220"/>
      <c r="B177" s="221"/>
      <c r="C177" s="262" t="s">
        <v>409</v>
      </c>
      <c r="D177" s="253"/>
      <c r="E177" s="253"/>
      <c r="F177" s="253"/>
      <c r="G177" s="253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3"/>
      <c r="Z177" s="213"/>
      <c r="AA177" s="213"/>
      <c r="AB177" s="213"/>
      <c r="AC177" s="213"/>
      <c r="AD177" s="213"/>
      <c r="AE177" s="213"/>
      <c r="AF177" s="213"/>
      <c r="AG177" s="213" t="s">
        <v>238</v>
      </c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5">
      <c r="A178" s="220"/>
      <c r="B178" s="221"/>
      <c r="C178" s="264" t="s">
        <v>410</v>
      </c>
      <c r="D178" s="249"/>
      <c r="E178" s="250">
        <v>1.5980000000000001E-2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3"/>
      <c r="Z178" s="213"/>
      <c r="AA178" s="213"/>
      <c r="AB178" s="213"/>
      <c r="AC178" s="213"/>
      <c r="AD178" s="213"/>
      <c r="AE178" s="213"/>
      <c r="AF178" s="213"/>
      <c r="AG178" s="213" t="s">
        <v>242</v>
      </c>
      <c r="AH178" s="213">
        <v>5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20"/>
      <c r="B179" s="221"/>
      <c r="C179" s="265" t="s">
        <v>287</v>
      </c>
      <c r="D179" s="251"/>
      <c r="E179" s="25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3"/>
      <c r="Z179" s="213"/>
      <c r="AA179" s="213"/>
      <c r="AB179" s="213"/>
      <c r="AC179" s="213"/>
      <c r="AD179" s="213"/>
      <c r="AE179" s="213"/>
      <c r="AF179" s="213"/>
      <c r="AG179" s="213" t="s">
        <v>242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5">
      <c r="A180" s="220"/>
      <c r="B180" s="221"/>
      <c r="C180" s="266" t="s">
        <v>411</v>
      </c>
      <c r="D180" s="251"/>
      <c r="E180" s="252">
        <v>9.7000000000000005E-4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3"/>
      <c r="Z180" s="213"/>
      <c r="AA180" s="213"/>
      <c r="AB180" s="213"/>
      <c r="AC180" s="213"/>
      <c r="AD180" s="213"/>
      <c r="AE180" s="213"/>
      <c r="AF180" s="213"/>
      <c r="AG180" s="213" t="s">
        <v>242</v>
      </c>
      <c r="AH180" s="213">
        <v>2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5">
      <c r="A181" s="220"/>
      <c r="B181" s="221"/>
      <c r="C181" s="265" t="s">
        <v>289</v>
      </c>
      <c r="D181" s="251"/>
      <c r="E181" s="25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13"/>
      <c r="Z181" s="213"/>
      <c r="AA181" s="213"/>
      <c r="AB181" s="213"/>
      <c r="AC181" s="213"/>
      <c r="AD181" s="213"/>
      <c r="AE181" s="213"/>
      <c r="AF181" s="213"/>
      <c r="AG181" s="213" t="s">
        <v>242</v>
      </c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5">
      <c r="A182" s="230">
        <v>46</v>
      </c>
      <c r="B182" s="231" t="s">
        <v>412</v>
      </c>
      <c r="C182" s="242" t="s">
        <v>413</v>
      </c>
      <c r="D182" s="232" t="s">
        <v>252</v>
      </c>
      <c r="E182" s="233">
        <v>532.6</v>
      </c>
      <c r="F182" s="234"/>
      <c r="G182" s="235">
        <f>ROUND(E182*F182,2)</f>
        <v>0</v>
      </c>
      <c r="H182" s="234"/>
      <c r="I182" s="235">
        <f>ROUND(E182*H182,2)</f>
        <v>0</v>
      </c>
      <c r="J182" s="234"/>
      <c r="K182" s="235">
        <f>ROUND(E182*J182,2)</f>
        <v>0</v>
      </c>
      <c r="L182" s="235">
        <v>21</v>
      </c>
      <c r="M182" s="235">
        <f>G182*(1+L182/100)</f>
        <v>0</v>
      </c>
      <c r="N182" s="235">
        <v>0</v>
      </c>
      <c r="O182" s="235">
        <f>ROUND(E182*N182,2)</f>
        <v>0</v>
      </c>
      <c r="P182" s="235">
        <v>0</v>
      </c>
      <c r="Q182" s="235">
        <f>ROUND(E182*P182,2)</f>
        <v>0</v>
      </c>
      <c r="R182" s="235" t="s">
        <v>245</v>
      </c>
      <c r="S182" s="235" t="s">
        <v>176</v>
      </c>
      <c r="T182" s="236" t="s">
        <v>234</v>
      </c>
      <c r="U182" s="222">
        <v>0.10199999999999999</v>
      </c>
      <c r="V182" s="222">
        <f>ROUND(E182*U182,2)</f>
        <v>54.33</v>
      </c>
      <c r="W182" s="222"/>
      <c r="X182" s="222" t="s">
        <v>235</v>
      </c>
      <c r="Y182" s="213"/>
      <c r="Z182" s="213"/>
      <c r="AA182" s="213"/>
      <c r="AB182" s="213"/>
      <c r="AC182" s="213"/>
      <c r="AD182" s="213"/>
      <c r="AE182" s="213"/>
      <c r="AF182" s="213"/>
      <c r="AG182" s="213" t="s">
        <v>236</v>
      </c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5">
      <c r="A183" s="220"/>
      <c r="B183" s="221"/>
      <c r="C183" s="262" t="s">
        <v>414</v>
      </c>
      <c r="D183" s="253"/>
      <c r="E183" s="253"/>
      <c r="F183" s="253"/>
      <c r="G183" s="253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13"/>
      <c r="Z183" s="213"/>
      <c r="AA183" s="213"/>
      <c r="AB183" s="213"/>
      <c r="AC183" s="213"/>
      <c r="AD183" s="213"/>
      <c r="AE183" s="213"/>
      <c r="AF183" s="213"/>
      <c r="AG183" s="213" t="s">
        <v>238</v>
      </c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5">
      <c r="A184" s="220"/>
      <c r="B184" s="221"/>
      <c r="C184" s="264" t="s">
        <v>392</v>
      </c>
      <c r="D184" s="249"/>
      <c r="E184" s="250">
        <v>532.6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13"/>
      <c r="Z184" s="213"/>
      <c r="AA184" s="213"/>
      <c r="AB184" s="213"/>
      <c r="AC184" s="213"/>
      <c r="AD184" s="213"/>
      <c r="AE184" s="213"/>
      <c r="AF184" s="213"/>
      <c r="AG184" s="213" t="s">
        <v>242</v>
      </c>
      <c r="AH184" s="213">
        <v>5</v>
      </c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5">
      <c r="A185" s="230">
        <v>47</v>
      </c>
      <c r="B185" s="231" t="s">
        <v>415</v>
      </c>
      <c r="C185" s="242" t="s">
        <v>416</v>
      </c>
      <c r="D185" s="232" t="s">
        <v>263</v>
      </c>
      <c r="E185" s="233">
        <v>7.9889999999999999</v>
      </c>
      <c r="F185" s="234"/>
      <c r="G185" s="235">
        <f>ROUND(E185*F185,2)</f>
        <v>0</v>
      </c>
      <c r="H185" s="234"/>
      <c r="I185" s="235">
        <f>ROUND(E185*H185,2)</f>
        <v>0</v>
      </c>
      <c r="J185" s="234"/>
      <c r="K185" s="235">
        <f>ROUND(E185*J185,2)</f>
        <v>0</v>
      </c>
      <c r="L185" s="235">
        <v>21</v>
      </c>
      <c r="M185" s="235">
        <f>G185*(1+L185/100)</f>
        <v>0</v>
      </c>
      <c r="N185" s="235">
        <v>0</v>
      </c>
      <c r="O185" s="235">
        <f>ROUND(E185*N185,2)</f>
        <v>0</v>
      </c>
      <c r="P185" s="235">
        <v>0</v>
      </c>
      <c r="Q185" s="235">
        <f>ROUND(E185*P185,2)</f>
        <v>0</v>
      </c>
      <c r="R185" s="235" t="s">
        <v>245</v>
      </c>
      <c r="S185" s="235" t="s">
        <v>176</v>
      </c>
      <c r="T185" s="236" t="s">
        <v>234</v>
      </c>
      <c r="U185" s="222">
        <v>0.26</v>
      </c>
      <c r="V185" s="222">
        <f>ROUND(E185*U185,2)</f>
        <v>2.08</v>
      </c>
      <c r="W185" s="222"/>
      <c r="X185" s="222" t="s">
        <v>235</v>
      </c>
      <c r="Y185" s="213"/>
      <c r="Z185" s="213"/>
      <c r="AA185" s="213"/>
      <c r="AB185" s="213"/>
      <c r="AC185" s="213"/>
      <c r="AD185" s="213"/>
      <c r="AE185" s="213"/>
      <c r="AF185" s="213"/>
      <c r="AG185" s="213" t="s">
        <v>236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5">
      <c r="A186" s="220"/>
      <c r="B186" s="221"/>
      <c r="C186" s="243" t="s">
        <v>417</v>
      </c>
      <c r="D186" s="238"/>
      <c r="E186" s="238"/>
      <c r="F186" s="238"/>
      <c r="G186" s="238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13"/>
      <c r="Z186" s="213"/>
      <c r="AA186" s="213"/>
      <c r="AB186" s="213"/>
      <c r="AC186" s="213"/>
      <c r="AD186" s="213"/>
      <c r="AE186" s="213"/>
      <c r="AF186" s="213"/>
      <c r="AG186" s="213" t="s">
        <v>181</v>
      </c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20"/>
      <c r="B187" s="221"/>
      <c r="C187" s="264" t="s">
        <v>418</v>
      </c>
      <c r="D187" s="249"/>
      <c r="E187" s="250">
        <v>7.9889999999999999</v>
      </c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13"/>
      <c r="Z187" s="213"/>
      <c r="AA187" s="213"/>
      <c r="AB187" s="213"/>
      <c r="AC187" s="213"/>
      <c r="AD187" s="213"/>
      <c r="AE187" s="213"/>
      <c r="AF187" s="213"/>
      <c r="AG187" s="213" t="s">
        <v>242</v>
      </c>
      <c r="AH187" s="213">
        <v>5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5">
      <c r="A188" s="230">
        <v>48</v>
      </c>
      <c r="B188" s="231" t="s">
        <v>419</v>
      </c>
      <c r="C188" s="242" t="s">
        <v>420</v>
      </c>
      <c r="D188" s="232" t="s">
        <v>263</v>
      </c>
      <c r="E188" s="233">
        <v>7.9889999999999999</v>
      </c>
      <c r="F188" s="234"/>
      <c r="G188" s="235">
        <f>ROUND(E188*F188,2)</f>
        <v>0</v>
      </c>
      <c r="H188" s="234"/>
      <c r="I188" s="235">
        <f>ROUND(E188*H188,2)</f>
        <v>0</v>
      </c>
      <c r="J188" s="234"/>
      <c r="K188" s="235">
        <f>ROUND(E188*J188,2)</f>
        <v>0</v>
      </c>
      <c r="L188" s="235">
        <v>21</v>
      </c>
      <c r="M188" s="235">
        <f>G188*(1+L188/100)</f>
        <v>0</v>
      </c>
      <c r="N188" s="235">
        <v>0</v>
      </c>
      <c r="O188" s="235">
        <f>ROUND(E188*N188,2)</f>
        <v>0</v>
      </c>
      <c r="P188" s="235">
        <v>0</v>
      </c>
      <c r="Q188" s="235">
        <f>ROUND(E188*P188,2)</f>
        <v>0</v>
      </c>
      <c r="R188" s="235" t="s">
        <v>245</v>
      </c>
      <c r="S188" s="235" t="s">
        <v>176</v>
      </c>
      <c r="T188" s="236" t="s">
        <v>234</v>
      </c>
      <c r="U188" s="222">
        <v>0.88400000000000001</v>
      </c>
      <c r="V188" s="222">
        <f>ROUND(E188*U188,2)</f>
        <v>7.06</v>
      </c>
      <c r="W188" s="222"/>
      <c r="X188" s="222" t="s">
        <v>235</v>
      </c>
      <c r="Y188" s="213"/>
      <c r="Z188" s="213"/>
      <c r="AA188" s="213"/>
      <c r="AB188" s="213"/>
      <c r="AC188" s="213"/>
      <c r="AD188" s="213"/>
      <c r="AE188" s="213"/>
      <c r="AF188" s="213"/>
      <c r="AG188" s="213" t="s">
        <v>236</v>
      </c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5">
      <c r="A189" s="220"/>
      <c r="B189" s="221"/>
      <c r="C189" s="264" t="s">
        <v>421</v>
      </c>
      <c r="D189" s="249"/>
      <c r="E189" s="250">
        <v>7.9889999999999999</v>
      </c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13"/>
      <c r="Z189" s="213"/>
      <c r="AA189" s="213"/>
      <c r="AB189" s="213"/>
      <c r="AC189" s="213"/>
      <c r="AD189" s="213"/>
      <c r="AE189" s="213"/>
      <c r="AF189" s="213"/>
      <c r="AG189" s="213" t="s">
        <v>242</v>
      </c>
      <c r="AH189" s="213">
        <v>5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5">
      <c r="A190" s="230">
        <v>49</v>
      </c>
      <c r="B190" s="231" t="s">
        <v>422</v>
      </c>
      <c r="C190" s="242" t="s">
        <v>423</v>
      </c>
      <c r="D190" s="232" t="s">
        <v>424</v>
      </c>
      <c r="E190" s="233">
        <v>13.98075</v>
      </c>
      <c r="F190" s="234"/>
      <c r="G190" s="235">
        <f>ROUND(E190*F190,2)</f>
        <v>0</v>
      </c>
      <c r="H190" s="234"/>
      <c r="I190" s="235">
        <f>ROUND(E190*H190,2)</f>
        <v>0</v>
      </c>
      <c r="J190" s="234"/>
      <c r="K190" s="235">
        <f>ROUND(E190*J190,2)</f>
        <v>0</v>
      </c>
      <c r="L190" s="235">
        <v>21</v>
      </c>
      <c r="M190" s="235">
        <f>G190*(1+L190/100)</f>
        <v>0</v>
      </c>
      <c r="N190" s="235">
        <v>0</v>
      </c>
      <c r="O190" s="235">
        <f>ROUND(E190*N190,2)</f>
        <v>0</v>
      </c>
      <c r="P190" s="235">
        <v>0</v>
      </c>
      <c r="Q190" s="235">
        <f>ROUND(E190*P190,2)</f>
        <v>0</v>
      </c>
      <c r="R190" s="235" t="s">
        <v>377</v>
      </c>
      <c r="S190" s="235" t="s">
        <v>176</v>
      </c>
      <c r="T190" s="236" t="s">
        <v>234</v>
      </c>
      <c r="U190" s="222">
        <v>0</v>
      </c>
      <c r="V190" s="222">
        <f>ROUND(E190*U190,2)</f>
        <v>0</v>
      </c>
      <c r="W190" s="222"/>
      <c r="X190" s="222" t="s">
        <v>378</v>
      </c>
      <c r="Y190" s="213"/>
      <c r="Z190" s="213"/>
      <c r="AA190" s="213"/>
      <c r="AB190" s="213"/>
      <c r="AC190" s="213"/>
      <c r="AD190" s="213"/>
      <c r="AE190" s="213"/>
      <c r="AF190" s="213"/>
      <c r="AG190" s="213" t="s">
        <v>379</v>
      </c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5">
      <c r="A191" s="220"/>
      <c r="B191" s="221"/>
      <c r="C191" s="243" t="s">
        <v>425</v>
      </c>
      <c r="D191" s="238"/>
      <c r="E191" s="238"/>
      <c r="F191" s="238"/>
      <c r="G191" s="238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13"/>
      <c r="Z191" s="213"/>
      <c r="AA191" s="213"/>
      <c r="AB191" s="213"/>
      <c r="AC191" s="213"/>
      <c r="AD191" s="213"/>
      <c r="AE191" s="213"/>
      <c r="AF191" s="213"/>
      <c r="AG191" s="213" t="s">
        <v>181</v>
      </c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5">
      <c r="A192" s="220"/>
      <c r="B192" s="221"/>
      <c r="C192" s="264" t="s">
        <v>426</v>
      </c>
      <c r="D192" s="249"/>
      <c r="E192" s="250">
        <v>13.98075</v>
      </c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13"/>
      <c r="Z192" s="213"/>
      <c r="AA192" s="213"/>
      <c r="AB192" s="213"/>
      <c r="AC192" s="213"/>
      <c r="AD192" s="213"/>
      <c r="AE192" s="213"/>
      <c r="AF192" s="213"/>
      <c r="AG192" s="213" t="s">
        <v>242</v>
      </c>
      <c r="AH192" s="213">
        <v>5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5">
      <c r="A193" s="230">
        <v>50</v>
      </c>
      <c r="B193" s="231" t="s">
        <v>427</v>
      </c>
      <c r="C193" s="242" t="s">
        <v>428</v>
      </c>
      <c r="D193" s="232" t="s">
        <v>429</v>
      </c>
      <c r="E193" s="233">
        <v>16.457339999999999</v>
      </c>
      <c r="F193" s="234"/>
      <c r="G193" s="235">
        <f>ROUND(E193*F193,2)</f>
        <v>0</v>
      </c>
      <c r="H193" s="234"/>
      <c r="I193" s="235">
        <f>ROUND(E193*H193,2)</f>
        <v>0</v>
      </c>
      <c r="J193" s="234"/>
      <c r="K193" s="235">
        <f>ROUND(E193*J193,2)</f>
        <v>0</v>
      </c>
      <c r="L193" s="235">
        <v>21</v>
      </c>
      <c r="M193" s="235">
        <f>G193*(1+L193/100)</f>
        <v>0</v>
      </c>
      <c r="N193" s="235">
        <v>1E-3</v>
      </c>
      <c r="O193" s="235">
        <f>ROUND(E193*N193,2)</f>
        <v>0.02</v>
      </c>
      <c r="P193" s="235">
        <v>0</v>
      </c>
      <c r="Q193" s="235">
        <f>ROUND(E193*P193,2)</f>
        <v>0</v>
      </c>
      <c r="R193" s="235" t="s">
        <v>377</v>
      </c>
      <c r="S193" s="235" t="s">
        <v>176</v>
      </c>
      <c r="T193" s="236" t="s">
        <v>234</v>
      </c>
      <c r="U193" s="222">
        <v>0</v>
      </c>
      <c r="V193" s="222">
        <f>ROUND(E193*U193,2)</f>
        <v>0</v>
      </c>
      <c r="W193" s="222"/>
      <c r="X193" s="222" t="s">
        <v>378</v>
      </c>
      <c r="Y193" s="213"/>
      <c r="Z193" s="213"/>
      <c r="AA193" s="213"/>
      <c r="AB193" s="213"/>
      <c r="AC193" s="213"/>
      <c r="AD193" s="213"/>
      <c r="AE193" s="213"/>
      <c r="AF193" s="213"/>
      <c r="AG193" s="213" t="s">
        <v>379</v>
      </c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5">
      <c r="A194" s="220"/>
      <c r="B194" s="221"/>
      <c r="C194" s="243" t="s">
        <v>430</v>
      </c>
      <c r="D194" s="238"/>
      <c r="E194" s="238"/>
      <c r="F194" s="238"/>
      <c r="G194" s="238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13"/>
      <c r="Z194" s="213"/>
      <c r="AA194" s="213"/>
      <c r="AB194" s="213"/>
      <c r="AC194" s="213"/>
      <c r="AD194" s="213"/>
      <c r="AE194" s="213"/>
      <c r="AF194" s="213"/>
      <c r="AG194" s="213" t="s">
        <v>181</v>
      </c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5">
      <c r="A195" s="220"/>
      <c r="B195" s="221"/>
      <c r="C195" s="264" t="s">
        <v>431</v>
      </c>
      <c r="D195" s="249"/>
      <c r="E195" s="250">
        <v>16.457339999999999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3"/>
      <c r="Z195" s="213"/>
      <c r="AA195" s="213"/>
      <c r="AB195" s="213"/>
      <c r="AC195" s="213"/>
      <c r="AD195" s="213"/>
      <c r="AE195" s="213"/>
      <c r="AF195" s="213"/>
      <c r="AG195" s="213" t="s">
        <v>242</v>
      </c>
      <c r="AH195" s="213">
        <v>5</v>
      </c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ht="20.399999999999999" outlineLevel="1" x14ac:dyDescent="0.25">
      <c r="A196" s="230">
        <v>51</v>
      </c>
      <c r="B196" s="231" t="s">
        <v>432</v>
      </c>
      <c r="C196" s="242" t="s">
        <v>433</v>
      </c>
      <c r="D196" s="232" t="s">
        <v>434</v>
      </c>
      <c r="E196" s="233">
        <v>21.303999999999998</v>
      </c>
      <c r="F196" s="234"/>
      <c r="G196" s="235">
        <f>ROUND(E196*F196,2)</f>
        <v>0</v>
      </c>
      <c r="H196" s="234"/>
      <c r="I196" s="235">
        <f>ROUND(E196*H196,2)</f>
        <v>0</v>
      </c>
      <c r="J196" s="234"/>
      <c r="K196" s="235">
        <f>ROUND(E196*J196,2)</f>
        <v>0</v>
      </c>
      <c r="L196" s="235">
        <v>21</v>
      </c>
      <c r="M196" s="235">
        <f>G196*(1+L196/100)</f>
        <v>0</v>
      </c>
      <c r="N196" s="235">
        <v>1E-3</v>
      </c>
      <c r="O196" s="235">
        <f>ROUND(E196*N196,2)</f>
        <v>0.02</v>
      </c>
      <c r="P196" s="235">
        <v>0</v>
      </c>
      <c r="Q196" s="235">
        <f>ROUND(E196*P196,2)</f>
        <v>0</v>
      </c>
      <c r="R196" s="235" t="s">
        <v>377</v>
      </c>
      <c r="S196" s="235" t="s">
        <v>176</v>
      </c>
      <c r="T196" s="236" t="s">
        <v>234</v>
      </c>
      <c r="U196" s="222">
        <v>0</v>
      </c>
      <c r="V196" s="222">
        <f>ROUND(E196*U196,2)</f>
        <v>0</v>
      </c>
      <c r="W196" s="222"/>
      <c r="X196" s="222" t="s">
        <v>378</v>
      </c>
      <c r="Y196" s="213"/>
      <c r="Z196" s="213"/>
      <c r="AA196" s="213"/>
      <c r="AB196" s="213"/>
      <c r="AC196" s="213"/>
      <c r="AD196" s="213"/>
      <c r="AE196" s="213"/>
      <c r="AF196" s="213"/>
      <c r="AG196" s="213" t="s">
        <v>379</v>
      </c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5">
      <c r="A197" s="220"/>
      <c r="B197" s="221"/>
      <c r="C197" s="243" t="s">
        <v>435</v>
      </c>
      <c r="D197" s="238"/>
      <c r="E197" s="238"/>
      <c r="F197" s="238"/>
      <c r="G197" s="238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181</v>
      </c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5">
      <c r="A198" s="220"/>
      <c r="B198" s="221"/>
      <c r="C198" s="264" t="s">
        <v>436</v>
      </c>
      <c r="D198" s="249"/>
      <c r="E198" s="250">
        <v>21.303999999999998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13"/>
      <c r="Z198" s="213"/>
      <c r="AA198" s="213"/>
      <c r="AB198" s="213"/>
      <c r="AC198" s="213"/>
      <c r="AD198" s="213"/>
      <c r="AE198" s="213"/>
      <c r="AF198" s="213"/>
      <c r="AG198" s="213" t="s">
        <v>242</v>
      </c>
      <c r="AH198" s="213">
        <v>5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5">
      <c r="A199" s="230">
        <v>52</v>
      </c>
      <c r="B199" s="231" t="s">
        <v>437</v>
      </c>
      <c r="C199" s="242" t="s">
        <v>438</v>
      </c>
      <c r="D199" s="232" t="s">
        <v>376</v>
      </c>
      <c r="E199" s="233">
        <v>639.11599999999999</v>
      </c>
      <c r="F199" s="234"/>
      <c r="G199" s="235">
        <f>ROUND(E199*F199,2)</f>
        <v>0</v>
      </c>
      <c r="H199" s="234"/>
      <c r="I199" s="235">
        <f>ROUND(E199*H199,2)</f>
        <v>0</v>
      </c>
      <c r="J199" s="234"/>
      <c r="K199" s="235">
        <f>ROUND(E199*J199,2)</f>
        <v>0</v>
      </c>
      <c r="L199" s="235">
        <v>21</v>
      </c>
      <c r="M199" s="235">
        <f>G199*(1+L199/100)</f>
        <v>0</v>
      </c>
      <c r="N199" s="235">
        <v>1</v>
      </c>
      <c r="O199" s="235">
        <f>ROUND(E199*N199,2)</f>
        <v>639.12</v>
      </c>
      <c r="P199" s="235">
        <v>0</v>
      </c>
      <c r="Q199" s="235">
        <f>ROUND(E199*P199,2)</f>
        <v>0</v>
      </c>
      <c r="R199" s="235" t="s">
        <v>377</v>
      </c>
      <c r="S199" s="235" t="s">
        <v>176</v>
      </c>
      <c r="T199" s="236" t="s">
        <v>234</v>
      </c>
      <c r="U199" s="222">
        <v>0</v>
      </c>
      <c r="V199" s="222">
        <f>ROUND(E199*U199,2)</f>
        <v>0</v>
      </c>
      <c r="W199" s="222"/>
      <c r="X199" s="222" t="s">
        <v>378</v>
      </c>
      <c r="Y199" s="213"/>
      <c r="Z199" s="213"/>
      <c r="AA199" s="213"/>
      <c r="AB199" s="213"/>
      <c r="AC199" s="213"/>
      <c r="AD199" s="213"/>
      <c r="AE199" s="213"/>
      <c r="AF199" s="213"/>
      <c r="AG199" s="213" t="s">
        <v>379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5">
      <c r="A200" s="220"/>
      <c r="B200" s="221"/>
      <c r="C200" s="264" t="s">
        <v>439</v>
      </c>
      <c r="D200" s="249"/>
      <c r="E200" s="250">
        <v>639.11599999999999</v>
      </c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13"/>
      <c r="Z200" s="213"/>
      <c r="AA200" s="213"/>
      <c r="AB200" s="213"/>
      <c r="AC200" s="213"/>
      <c r="AD200" s="213"/>
      <c r="AE200" s="213"/>
      <c r="AF200" s="213"/>
      <c r="AG200" s="213" t="s">
        <v>242</v>
      </c>
      <c r="AH200" s="213">
        <v>5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x14ac:dyDescent="0.25">
      <c r="A201" s="224" t="s">
        <v>171</v>
      </c>
      <c r="B201" s="225" t="s">
        <v>103</v>
      </c>
      <c r="C201" s="241" t="s">
        <v>104</v>
      </c>
      <c r="D201" s="226"/>
      <c r="E201" s="227"/>
      <c r="F201" s="228"/>
      <c r="G201" s="228">
        <f>SUMIF(AG202:AG211,"&lt;&gt;NOR",G202:G211)</f>
        <v>0</v>
      </c>
      <c r="H201" s="228"/>
      <c r="I201" s="228">
        <f>SUM(I202:I211)</f>
        <v>0</v>
      </c>
      <c r="J201" s="228"/>
      <c r="K201" s="228">
        <f>SUM(K202:K211)</f>
        <v>0</v>
      </c>
      <c r="L201" s="228"/>
      <c r="M201" s="228">
        <f>SUM(M202:M211)</f>
        <v>0</v>
      </c>
      <c r="N201" s="228"/>
      <c r="O201" s="228">
        <f>SUM(O202:O211)</f>
        <v>2.4699999999999998</v>
      </c>
      <c r="P201" s="228"/>
      <c r="Q201" s="228">
        <f>SUM(Q202:Q211)</f>
        <v>0</v>
      </c>
      <c r="R201" s="228"/>
      <c r="S201" s="228"/>
      <c r="T201" s="229"/>
      <c r="U201" s="223"/>
      <c r="V201" s="223">
        <f>SUM(V202:V211)</f>
        <v>37.549999999999997</v>
      </c>
      <c r="W201" s="223"/>
      <c r="X201" s="223"/>
      <c r="AG201" t="s">
        <v>172</v>
      </c>
    </row>
    <row r="202" spans="1:60" outlineLevel="1" x14ac:dyDescent="0.25">
      <c r="A202" s="230">
        <v>53</v>
      </c>
      <c r="B202" s="231" t="s">
        <v>440</v>
      </c>
      <c r="C202" s="242" t="s">
        <v>441</v>
      </c>
      <c r="D202" s="232" t="s">
        <v>263</v>
      </c>
      <c r="E202" s="233">
        <v>0.3</v>
      </c>
      <c r="F202" s="234"/>
      <c r="G202" s="235">
        <f>ROUND(E202*F202,2)</f>
        <v>0</v>
      </c>
      <c r="H202" s="234"/>
      <c r="I202" s="235">
        <f>ROUND(E202*H202,2)</f>
        <v>0</v>
      </c>
      <c r="J202" s="234"/>
      <c r="K202" s="235">
        <f>ROUND(E202*J202,2)</f>
        <v>0</v>
      </c>
      <c r="L202" s="235">
        <v>21</v>
      </c>
      <c r="M202" s="235">
        <f>G202*(1+L202/100)</f>
        <v>0</v>
      </c>
      <c r="N202" s="235">
        <v>1.8907700000000001</v>
      </c>
      <c r="O202" s="235">
        <f>ROUND(E202*N202,2)</f>
        <v>0.56999999999999995</v>
      </c>
      <c r="P202" s="235">
        <v>0</v>
      </c>
      <c r="Q202" s="235">
        <f>ROUND(E202*P202,2)</f>
        <v>0</v>
      </c>
      <c r="R202" s="235" t="s">
        <v>442</v>
      </c>
      <c r="S202" s="235" t="s">
        <v>176</v>
      </c>
      <c r="T202" s="236" t="s">
        <v>234</v>
      </c>
      <c r="U202" s="222">
        <v>1.6950000000000001</v>
      </c>
      <c r="V202" s="222">
        <f>ROUND(E202*U202,2)</f>
        <v>0.51</v>
      </c>
      <c r="W202" s="222"/>
      <c r="X202" s="222" t="s">
        <v>235</v>
      </c>
      <c r="Y202" s="213"/>
      <c r="Z202" s="213"/>
      <c r="AA202" s="213"/>
      <c r="AB202" s="213"/>
      <c r="AC202" s="213"/>
      <c r="AD202" s="213"/>
      <c r="AE202" s="213"/>
      <c r="AF202" s="213"/>
      <c r="AG202" s="213" t="s">
        <v>236</v>
      </c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5">
      <c r="A203" s="220"/>
      <c r="B203" s="221"/>
      <c r="C203" s="262" t="s">
        <v>443</v>
      </c>
      <c r="D203" s="253"/>
      <c r="E203" s="253"/>
      <c r="F203" s="253"/>
      <c r="G203" s="253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13"/>
      <c r="Z203" s="213"/>
      <c r="AA203" s="213"/>
      <c r="AB203" s="213"/>
      <c r="AC203" s="213"/>
      <c r="AD203" s="213"/>
      <c r="AE203" s="213"/>
      <c r="AF203" s="213"/>
      <c r="AG203" s="213" t="s">
        <v>238</v>
      </c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1" x14ac:dyDescent="0.25">
      <c r="A204" s="220"/>
      <c r="B204" s="221"/>
      <c r="C204" s="264" t="s">
        <v>444</v>
      </c>
      <c r="D204" s="249"/>
      <c r="E204" s="250">
        <v>0.3</v>
      </c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13"/>
      <c r="Z204" s="213"/>
      <c r="AA204" s="213"/>
      <c r="AB204" s="213"/>
      <c r="AC204" s="213"/>
      <c r="AD204" s="213"/>
      <c r="AE204" s="213"/>
      <c r="AF204" s="213"/>
      <c r="AG204" s="213" t="s">
        <v>242</v>
      </c>
      <c r="AH204" s="213">
        <v>0</v>
      </c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5">
      <c r="A205" s="230">
        <v>54</v>
      </c>
      <c r="B205" s="231" t="s">
        <v>445</v>
      </c>
      <c r="C205" s="242" t="s">
        <v>446</v>
      </c>
      <c r="D205" s="232" t="s">
        <v>263</v>
      </c>
      <c r="E205" s="233">
        <v>0.432</v>
      </c>
      <c r="F205" s="234"/>
      <c r="G205" s="235">
        <f>ROUND(E205*F205,2)</f>
        <v>0</v>
      </c>
      <c r="H205" s="234"/>
      <c r="I205" s="235">
        <f>ROUND(E205*H205,2)</f>
        <v>0</v>
      </c>
      <c r="J205" s="234"/>
      <c r="K205" s="235">
        <f>ROUND(E205*J205,2)</f>
        <v>0</v>
      </c>
      <c r="L205" s="235">
        <v>21</v>
      </c>
      <c r="M205" s="235">
        <f>G205*(1+L205/100)</f>
        <v>0</v>
      </c>
      <c r="N205" s="235">
        <v>1.8907700000000001</v>
      </c>
      <c r="O205" s="235">
        <f>ROUND(E205*N205,2)</f>
        <v>0.82</v>
      </c>
      <c r="P205" s="235">
        <v>0</v>
      </c>
      <c r="Q205" s="235">
        <f>ROUND(E205*P205,2)</f>
        <v>0</v>
      </c>
      <c r="R205" s="235" t="s">
        <v>442</v>
      </c>
      <c r="S205" s="235" t="s">
        <v>176</v>
      </c>
      <c r="T205" s="236" t="s">
        <v>234</v>
      </c>
      <c r="U205" s="222">
        <v>84.287999999999997</v>
      </c>
      <c r="V205" s="222">
        <f>ROUND(E205*U205,2)</f>
        <v>36.409999999999997</v>
      </c>
      <c r="W205" s="222"/>
      <c r="X205" s="222" t="s">
        <v>235</v>
      </c>
      <c r="Y205" s="213"/>
      <c r="Z205" s="213"/>
      <c r="AA205" s="213"/>
      <c r="AB205" s="213"/>
      <c r="AC205" s="213"/>
      <c r="AD205" s="213"/>
      <c r="AE205" s="213"/>
      <c r="AF205" s="213"/>
      <c r="AG205" s="213" t="s">
        <v>236</v>
      </c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5">
      <c r="A206" s="220"/>
      <c r="B206" s="221"/>
      <c r="C206" s="262" t="s">
        <v>443</v>
      </c>
      <c r="D206" s="253"/>
      <c r="E206" s="253"/>
      <c r="F206" s="253"/>
      <c r="G206" s="253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3"/>
      <c r="Z206" s="213"/>
      <c r="AA206" s="213"/>
      <c r="AB206" s="213"/>
      <c r="AC206" s="213"/>
      <c r="AD206" s="213"/>
      <c r="AE206" s="213"/>
      <c r="AF206" s="213"/>
      <c r="AG206" s="213" t="s">
        <v>238</v>
      </c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5">
      <c r="A207" s="220"/>
      <c r="B207" s="221"/>
      <c r="C207" s="264" t="s">
        <v>447</v>
      </c>
      <c r="D207" s="249"/>
      <c r="E207" s="250">
        <v>0.432</v>
      </c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13"/>
      <c r="Z207" s="213"/>
      <c r="AA207" s="213"/>
      <c r="AB207" s="213"/>
      <c r="AC207" s="213"/>
      <c r="AD207" s="213"/>
      <c r="AE207" s="213"/>
      <c r="AF207" s="213"/>
      <c r="AG207" s="213" t="s">
        <v>242</v>
      </c>
      <c r="AH207" s="213">
        <v>0</v>
      </c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ht="20.399999999999999" outlineLevel="1" x14ac:dyDescent="0.25">
      <c r="A208" s="230">
        <v>55</v>
      </c>
      <c r="B208" s="231" t="s">
        <v>448</v>
      </c>
      <c r="C208" s="242" t="s">
        <v>449</v>
      </c>
      <c r="D208" s="232" t="s">
        <v>263</v>
      </c>
      <c r="E208" s="233">
        <v>0.432</v>
      </c>
      <c r="F208" s="234"/>
      <c r="G208" s="235">
        <f>ROUND(E208*F208,2)</f>
        <v>0</v>
      </c>
      <c r="H208" s="234"/>
      <c r="I208" s="235">
        <f>ROUND(E208*H208,2)</f>
        <v>0</v>
      </c>
      <c r="J208" s="234"/>
      <c r="K208" s="235">
        <f>ROUND(E208*J208,2)</f>
        <v>0</v>
      </c>
      <c r="L208" s="235">
        <v>21</v>
      </c>
      <c r="M208" s="235">
        <f>G208*(1+L208/100)</f>
        <v>0</v>
      </c>
      <c r="N208" s="235">
        <v>2.5</v>
      </c>
      <c r="O208" s="235">
        <f>ROUND(E208*N208,2)</f>
        <v>1.08</v>
      </c>
      <c r="P208" s="235">
        <v>0</v>
      </c>
      <c r="Q208" s="235">
        <f>ROUND(E208*P208,2)</f>
        <v>0</v>
      </c>
      <c r="R208" s="235" t="s">
        <v>442</v>
      </c>
      <c r="S208" s="235" t="s">
        <v>176</v>
      </c>
      <c r="T208" s="236" t="s">
        <v>234</v>
      </c>
      <c r="U208" s="222">
        <v>1.4490000000000001</v>
      </c>
      <c r="V208" s="222">
        <f>ROUND(E208*U208,2)</f>
        <v>0.63</v>
      </c>
      <c r="W208" s="222"/>
      <c r="X208" s="222" t="s">
        <v>235</v>
      </c>
      <c r="Y208" s="213"/>
      <c r="Z208" s="213"/>
      <c r="AA208" s="213"/>
      <c r="AB208" s="213"/>
      <c r="AC208" s="213"/>
      <c r="AD208" s="213"/>
      <c r="AE208" s="213"/>
      <c r="AF208" s="213"/>
      <c r="AG208" s="213" t="s">
        <v>236</v>
      </c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5">
      <c r="A209" s="220"/>
      <c r="B209" s="221"/>
      <c r="C209" s="262" t="s">
        <v>450</v>
      </c>
      <c r="D209" s="253"/>
      <c r="E209" s="253"/>
      <c r="F209" s="253"/>
      <c r="G209" s="253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3"/>
      <c r="Z209" s="213"/>
      <c r="AA209" s="213"/>
      <c r="AB209" s="213"/>
      <c r="AC209" s="213"/>
      <c r="AD209" s="213"/>
      <c r="AE209" s="213"/>
      <c r="AF209" s="213"/>
      <c r="AG209" s="213" t="s">
        <v>238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5">
      <c r="A210" s="220"/>
      <c r="B210" s="221"/>
      <c r="C210" s="244" t="s">
        <v>451</v>
      </c>
      <c r="D210" s="239"/>
      <c r="E210" s="239"/>
      <c r="F210" s="239"/>
      <c r="G210" s="239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13"/>
      <c r="Z210" s="213"/>
      <c r="AA210" s="213"/>
      <c r="AB210" s="213"/>
      <c r="AC210" s="213"/>
      <c r="AD210" s="213"/>
      <c r="AE210" s="213"/>
      <c r="AF210" s="213"/>
      <c r="AG210" s="213" t="s">
        <v>181</v>
      </c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37" t="str">
        <f>C210</f>
        <v>Podkladní prstenec UV a šachet, vč. nákladů na bednění, odbedněné a nátěr bednění proti přilnavosti betonu.</v>
      </c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5">
      <c r="A211" s="220"/>
      <c r="B211" s="221"/>
      <c r="C211" s="264" t="s">
        <v>452</v>
      </c>
      <c r="D211" s="249"/>
      <c r="E211" s="250">
        <v>0.432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13"/>
      <c r="Z211" s="213"/>
      <c r="AA211" s="213"/>
      <c r="AB211" s="213"/>
      <c r="AC211" s="213"/>
      <c r="AD211" s="213"/>
      <c r="AE211" s="213"/>
      <c r="AF211" s="213"/>
      <c r="AG211" s="213" t="s">
        <v>242</v>
      </c>
      <c r="AH211" s="213">
        <v>5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x14ac:dyDescent="0.25">
      <c r="A212" s="224" t="s">
        <v>171</v>
      </c>
      <c r="B212" s="225" t="s">
        <v>105</v>
      </c>
      <c r="C212" s="241" t="s">
        <v>106</v>
      </c>
      <c r="D212" s="226"/>
      <c r="E212" s="227"/>
      <c r="F212" s="228"/>
      <c r="G212" s="228">
        <f>SUMIF(AG213:AG232,"&lt;&gt;NOR",G213:G232)</f>
        <v>0</v>
      </c>
      <c r="H212" s="228"/>
      <c r="I212" s="228">
        <f>SUM(I213:I232)</f>
        <v>0</v>
      </c>
      <c r="J212" s="228"/>
      <c r="K212" s="228">
        <f>SUM(K213:K232)</f>
        <v>0</v>
      </c>
      <c r="L212" s="228"/>
      <c r="M212" s="228">
        <f>SUM(M213:M232)</f>
        <v>0</v>
      </c>
      <c r="N212" s="228"/>
      <c r="O212" s="228">
        <f>SUM(O213:O232)</f>
        <v>744.25</v>
      </c>
      <c r="P212" s="228"/>
      <c r="Q212" s="228">
        <f>SUM(Q213:Q232)</f>
        <v>0</v>
      </c>
      <c r="R212" s="228"/>
      <c r="S212" s="228"/>
      <c r="T212" s="229"/>
      <c r="U212" s="223"/>
      <c r="V212" s="223">
        <f>SUM(V213:V232)</f>
        <v>90.22</v>
      </c>
      <c r="W212" s="223"/>
      <c r="X212" s="223"/>
      <c r="AG212" t="s">
        <v>172</v>
      </c>
    </row>
    <row r="213" spans="1:60" ht="20.399999999999999" outlineLevel="1" x14ac:dyDescent="0.25">
      <c r="A213" s="230">
        <v>56</v>
      </c>
      <c r="B213" s="231" t="s">
        <v>453</v>
      </c>
      <c r="C213" s="242" t="s">
        <v>454</v>
      </c>
      <c r="D213" s="232" t="s">
        <v>252</v>
      </c>
      <c r="E213" s="233">
        <v>713.8</v>
      </c>
      <c r="F213" s="234"/>
      <c r="G213" s="235">
        <f>ROUND(E213*F213,2)</f>
        <v>0</v>
      </c>
      <c r="H213" s="234"/>
      <c r="I213" s="235">
        <f>ROUND(E213*H213,2)</f>
        <v>0</v>
      </c>
      <c r="J213" s="234"/>
      <c r="K213" s="235">
        <f>ROUND(E213*J213,2)</f>
        <v>0</v>
      </c>
      <c r="L213" s="235">
        <v>21</v>
      </c>
      <c r="M213" s="235">
        <f>G213*(1+L213/100)</f>
        <v>0</v>
      </c>
      <c r="N213" s="235">
        <v>0.378</v>
      </c>
      <c r="O213" s="235">
        <f>ROUND(E213*N213,2)</f>
        <v>269.82</v>
      </c>
      <c r="P213" s="235">
        <v>0</v>
      </c>
      <c r="Q213" s="235">
        <f>ROUND(E213*P213,2)</f>
        <v>0</v>
      </c>
      <c r="R213" s="235" t="s">
        <v>253</v>
      </c>
      <c r="S213" s="235" t="s">
        <v>176</v>
      </c>
      <c r="T213" s="236" t="s">
        <v>234</v>
      </c>
      <c r="U213" s="222">
        <v>2.5999999999999999E-2</v>
      </c>
      <c r="V213" s="222">
        <f>ROUND(E213*U213,2)</f>
        <v>18.559999999999999</v>
      </c>
      <c r="W213" s="222"/>
      <c r="X213" s="222" t="s">
        <v>235</v>
      </c>
      <c r="Y213" s="213"/>
      <c r="Z213" s="213"/>
      <c r="AA213" s="213"/>
      <c r="AB213" s="213"/>
      <c r="AC213" s="213"/>
      <c r="AD213" s="213"/>
      <c r="AE213" s="213"/>
      <c r="AF213" s="213"/>
      <c r="AG213" s="213" t="s">
        <v>236</v>
      </c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5">
      <c r="A214" s="220"/>
      <c r="B214" s="221"/>
      <c r="C214" s="264" t="s">
        <v>455</v>
      </c>
      <c r="D214" s="249"/>
      <c r="E214" s="250">
        <v>713.8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3"/>
      <c r="Z214" s="213"/>
      <c r="AA214" s="213"/>
      <c r="AB214" s="213"/>
      <c r="AC214" s="213"/>
      <c r="AD214" s="213"/>
      <c r="AE214" s="213"/>
      <c r="AF214" s="213"/>
      <c r="AG214" s="213" t="s">
        <v>242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ht="20.399999999999999" outlineLevel="1" x14ac:dyDescent="0.25">
      <c r="A215" s="230">
        <v>57</v>
      </c>
      <c r="B215" s="231" t="s">
        <v>456</v>
      </c>
      <c r="C215" s="242" t="s">
        <v>457</v>
      </c>
      <c r="D215" s="232" t="s">
        <v>252</v>
      </c>
      <c r="E215" s="233">
        <v>708.1</v>
      </c>
      <c r="F215" s="234"/>
      <c r="G215" s="235">
        <f>ROUND(E215*F215,2)</f>
        <v>0</v>
      </c>
      <c r="H215" s="234"/>
      <c r="I215" s="235">
        <f>ROUND(E215*H215,2)</f>
        <v>0</v>
      </c>
      <c r="J215" s="234"/>
      <c r="K215" s="235">
        <f>ROUND(E215*J215,2)</f>
        <v>0</v>
      </c>
      <c r="L215" s="235">
        <v>21</v>
      </c>
      <c r="M215" s="235">
        <f>G215*(1+L215/100)</f>
        <v>0</v>
      </c>
      <c r="N215" s="235">
        <v>0.13188</v>
      </c>
      <c r="O215" s="235">
        <f>ROUND(E215*N215,2)</f>
        <v>93.38</v>
      </c>
      <c r="P215" s="235">
        <v>0</v>
      </c>
      <c r="Q215" s="235">
        <f>ROUND(E215*P215,2)</f>
        <v>0</v>
      </c>
      <c r="R215" s="235" t="s">
        <v>253</v>
      </c>
      <c r="S215" s="235" t="s">
        <v>176</v>
      </c>
      <c r="T215" s="236" t="s">
        <v>234</v>
      </c>
      <c r="U215" s="222">
        <v>4.9000000000000002E-2</v>
      </c>
      <c r="V215" s="222">
        <f>ROUND(E215*U215,2)</f>
        <v>34.700000000000003</v>
      </c>
      <c r="W215" s="222"/>
      <c r="X215" s="222" t="s">
        <v>235</v>
      </c>
      <c r="Y215" s="213"/>
      <c r="Z215" s="213"/>
      <c r="AA215" s="213"/>
      <c r="AB215" s="213"/>
      <c r="AC215" s="213"/>
      <c r="AD215" s="213"/>
      <c r="AE215" s="213"/>
      <c r="AF215" s="213"/>
      <c r="AG215" s="213" t="s">
        <v>236</v>
      </c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5">
      <c r="A216" s="220"/>
      <c r="B216" s="221"/>
      <c r="C216" s="262" t="s">
        <v>458</v>
      </c>
      <c r="D216" s="253"/>
      <c r="E216" s="253"/>
      <c r="F216" s="253"/>
      <c r="G216" s="253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13"/>
      <c r="Z216" s="213"/>
      <c r="AA216" s="213"/>
      <c r="AB216" s="213"/>
      <c r="AC216" s="213"/>
      <c r="AD216" s="213"/>
      <c r="AE216" s="213"/>
      <c r="AF216" s="213"/>
      <c r="AG216" s="213" t="s">
        <v>238</v>
      </c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5">
      <c r="A217" s="220"/>
      <c r="B217" s="221"/>
      <c r="C217" s="264" t="s">
        <v>459</v>
      </c>
      <c r="D217" s="249"/>
      <c r="E217" s="250">
        <v>708.1</v>
      </c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13"/>
      <c r="Z217" s="213"/>
      <c r="AA217" s="213"/>
      <c r="AB217" s="213"/>
      <c r="AC217" s="213"/>
      <c r="AD217" s="213"/>
      <c r="AE217" s="213"/>
      <c r="AF217" s="213"/>
      <c r="AG217" s="213" t="s">
        <v>242</v>
      </c>
      <c r="AH217" s="213"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1" x14ac:dyDescent="0.25">
      <c r="A218" s="230">
        <v>58</v>
      </c>
      <c r="B218" s="231" t="s">
        <v>460</v>
      </c>
      <c r="C218" s="242" t="s">
        <v>461</v>
      </c>
      <c r="D218" s="232" t="s">
        <v>252</v>
      </c>
      <c r="E218" s="233">
        <v>5.7</v>
      </c>
      <c r="F218" s="234"/>
      <c r="G218" s="235">
        <f>ROUND(E218*F218,2)</f>
        <v>0</v>
      </c>
      <c r="H218" s="234"/>
      <c r="I218" s="235">
        <f>ROUND(E218*H218,2)</f>
        <v>0</v>
      </c>
      <c r="J218" s="234"/>
      <c r="K218" s="235">
        <f>ROUND(E218*J218,2)</f>
        <v>0</v>
      </c>
      <c r="L218" s="235">
        <v>21</v>
      </c>
      <c r="M218" s="235">
        <f>G218*(1+L218/100)</f>
        <v>0</v>
      </c>
      <c r="N218" s="235">
        <v>0.33206000000000002</v>
      </c>
      <c r="O218" s="235">
        <f>ROUND(E218*N218,2)</f>
        <v>1.89</v>
      </c>
      <c r="P218" s="235">
        <v>0</v>
      </c>
      <c r="Q218" s="235">
        <f>ROUND(E218*P218,2)</f>
        <v>0</v>
      </c>
      <c r="R218" s="235" t="s">
        <v>253</v>
      </c>
      <c r="S218" s="235" t="s">
        <v>176</v>
      </c>
      <c r="T218" s="236" t="s">
        <v>234</v>
      </c>
      <c r="U218" s="222">
        <v>2.5000000000000001E-2</v>
      </c>
      <c r="V218" s="222">
        <f>ROUND(E218*U218,2)</f>
        <v>0.14000000000000001</v>
      </c>
      <c r="W218" s="222"/>
      <c r="X218" s="222" t="s">
        <v>235</v>
      </c>
      <c r="Y218" s="213"/>
      <c r="Z218" s="213"/>
      <c r="AA218" s="213"/>
      <c r="AB218" s="213"/>
      <c r="AC218" s="213"/>
      <c r="AD218" s="213"/>
      <c r="AE218" s="213"/>
      <c r="AF218" s="213"/>
      <c r="AG218" s="213" t="s">
        <v>236</v>
      </c>
      <c r="AH218" s="213"/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5">
      <c r="A219" s="220"/>
      <c r="B219" s="221"/>
      <c r="C219" s="262" t="s">
        <v>462</v>
      </c>
      <c r="D219" s="253"/>
      <c r="E219" s="253"/>
      <c r="F219" s="253"/>
      <c r="G219" s="253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13"/>
      <c r="Z219" s="213"/>
      <c r="AA219" s="213"/>
      <c r="AB219" s="213"/>
      <c r="AC219" s="213"/>
      <c r="AD219" s="213"/>
      <c r="AE219" s="213"/>
      <c r="AF219" s="213"/>
      <c r="AG219" s="213" t="s">
        <v>238</v>
      </c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5">
      <c r="A220" s="220"/>
      <c r="B220" s="221"/>
      <c r="C220" s="264" t="s">
        <v>463</v>
      </c>
      <c r="D220" s="249"/>
      <c r="E220" s="250">
        <v>5.7</v>
      </c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3"/>
      <c r="Z220" s="213"/>
      <c r="AA220" s="213"/>
      <c r="AB220" s="213"/>
      <c r="AC220" s="213"/>
      <c r="AD220" s="213"/>
      <c r="AE220" s="213"/>
      <c r="AF220" s="213"/>
      <c r="AG220" s="213" t="s">
        <v>242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5">
      <c r="A221" s="230">
        <v>59</v>
      </c>
      <c r="B221" s="231" t="s">
        <v>464</v>
      </c>
      <c r="C221" s="242" t="s">
        <v>465</v>
      </c>
      <c r="D221" s="232" t="s">
        <v>252</v>
      </c>
      <c r="E221" s="233">
        <v>708.1</v>
      </c>
      <c r="F221" s="234"/>
      <c r="G221" s="235">
        <f>ROUND(E221*F221,2)</f>
        <v>0</v>
      </c>
      <c r="H221" s="234"/>
      <c r="I221" s="235">
        <f>ROUND(E221*H221,2)</f>
        <v>0</v>
      </c>
      <c r="J221" s="234"/>
      <c r="K221" s="235">
        <f>ROUND(E221*J221,2)</f>
        <v>0</v>
      </c>
      <c r="L221" s="235">
        <v>21</v>
      </c>
      <c r="M221" s="235">
        <f>G221*(1+L221/100)</f>
        <v>0</v>
      </c>
      <c r="N221" s="235">
        <v>0.38313999999999998</v>
      </c>
      <c r="O221" s="235">
        <f>ROUND(E221*N221,2)</f>
        <v>271.3</v>
      </c>
      <c r="P221" s="235">
        <v>0</v>
      </c>
      <c r="Q221" s="235">
        <f>ROUND(E221*P221,2)</f>
        <v>0</v>
      </c>
      <c r="R221" s="235" t="s">
        <v>253</v>
      </c>
      <c r="S221" s="235" t="s">
        <v>176</v>
      </c>
      <c r="T221" s="236" t="s">
        <v>234</v>
      </c>
      <c r="U221" s="222">
        <v>2.5999999999999999E-2</v>
      </c>
      <c r="V221" s="222">
        <f>ROUND(E221*U221,2)</f>
        <v>18.41</v>
      </c>
      <c r="W221" s="222"/>
      <c r="X221" s="222" t="s">
        <v>235</v>
      </c>
      <c r="Y221" s="213"/>
      <c r="Z221" s="213"/>
      <c r="AA221" s="213"/>
      <c r="AB221" s="213"/>
      <c r="AC221" s="213"/>
      <c r="AD221" s="213"/>
      <c r="AE221" s="213"/>
      <c r="AF221" s="213"/>
      <c r="AG221" s="213" t="s">
        <v>236</v>
      </c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5">
      <c r="A222" s="220"/>
      <c r="B222" s="221"/>
      <c r="C222" s="262" t="s">
        <v>462</v>
      </c>
      <c r="D222" s="253"/>
      <c r="E222" s="253"/>
      <c r="F222" s="253"/>
      <c r="G222" s="253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13"/>
      <c r="Z222" s="213"/>
      <c r="AA222" s="213"/>
      <c r="AB222" s="213"/>
      <c r="AC222" s="213"/>
      <c r="AD222" s="213"/>
      <c r="AE222" s="213"/>
      <c r="AF222" s="213"/>
      <c r="AG222" s="213" t="s">
        <v>238</v>
      </c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5">
      <c r="A223" s="220"/>
      <c r="B223" s="221"/>
      <c r="C223" s="264" t="s">
        <v>459</v>
      </c>
      <c r="D223" s="249"/>
      <c r="E223" s="250">
        <v>708.1</v>
      </c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3"/>
      <c r="Z223" s="213"/>
      <c r="AA223" s="213"/>
      <c r="AB223" s="213"/>
      <c r="AC223" s="213"/>
      <c r="AD223" s="213"/>
      <c r="AE223" s="213"/>
      <c r="AF223" s="213"/>
      <c r="AG223" s="213" t="s">
        <v>242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5">
      <c r="A224" s="230">
        <v>60</v>
      </c>
      <c r="B224" s="231" t="s">
        <v>466</v>
      </c>
      <c r="C224" s="242" t="s">
        <v>467</v>
      </c>
      <c r="D224" s="232" t="s">
        <v>252</v>
      </c>
      <c r="E224" s="233">
        <v>708.1</v>
      </c>
      <c r="F224" s="234"/>
      <c r="G224" s="235">
        <f>ROUND(E224*F224,2)</f>
        <v>0</v>
      </c>
      <c r="H224" s="234"/>
      <c r="I224" s="235">
        <f>ROUND(E224*H224,2)</f>
        <v>0</v>
      </c>
      <c r="J224" s="234"/>
      <c r="K224" s="235">
        <f>ROUND(E224*J224,2)</f>
        <v>0</v>
      </c>
      <c r="L224" s="235">
        <v>21</v>
      </c>
      <c r="M224" s="235">
        <f>G224*(1+L224/100)</f>
        <v>0</v>
      </c>
      <c r="N224" s="235">
        <v>0</v>
      </c>
      <c r="O224" s="235">
        <f>ROUND(E224*N224,2)</f>
        <v>0</v>
      </c>
      <c r="P224" s="235">
        <v>0</v>
      </c>
      <c r="Q224" s="235">
        <f>ROUND(E224*P224,2)</f>
        <v>0</v>
      </c>
      <c r="R224" s="235" t="s">
        <v>253</v>
      </c>
      <c r="S224" s="235" t="s">
        <v>176</v>
      </c>
      <c r="T224" s="236" t="s">
        <v>234</v>
      </c>
      <c r="U224" s="222">
        <v>4.0000000000000001E-3</v>
      </c>
      <c r="V224" s="222">
        <f>ROUND(E224*U224,2)</f>
        <v>2.83</v>
      </c>
      <c r="W224" s="222"/>
      <c r="X224" s="222" t="s">
        <v>235</v>
      </c>
      <c r="Y224" s="213"/>
      <c r="Z224" s="213"/>
      <c r="AA224" s="213"/>
      <c r="AB224" s="213"/>
      <c r="AC224" s="213"/>
      <c r="AD224" s="213"/>
      <c r="AE224" s="213"/>
      <c r="AF224" s="213"/>
      <c r="AG224" s="213" t="s">
        <v>236</v>
      </c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5">
      <c r="A225" s="220"/>
      <c r="B225" s="221"/>
      <c r="C225" s="262" t="s">
        <v>468</v>
      </c>
      <c r="D225" s="253"/>
      <c r="E225" s="253"/>
      <c r="F225" s="253"/>
      <c r="G225" s="253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3"/>
      <c r="Z225" s="213"/>
      <c r="AA225" s="213"/>
      <c r="AB225" s="213"/>
      <c r="AC225" s="213"/>
      <c r="AD225" s="213"/>
      <c r="AE225" s="213"/>
      <c r="AF225" s="213"/>
      <c r="AG225" s="213" t="s">
        <v>238</v>
      </c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5">
      <c r="A226" s="220"/>
      <c r="B226" s="221"/>
      <c r="C226" s="264" t="s">
        <v>469</v>
      </c>
      <c r="D226" s="249"/>
      <c r="E226" s="250">
        <v>708.1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3"/>
      <c r="Z226" s="213"/>
      <c r="AA226" s="213"/>
      <c r="AB226" s="213"/>
      <c r="AC226" s="213"/>
      <c r="AD226" s="213"/>
      <c r="AE226" s="213"/>
      <c r="AF226" s="213"/>
      <c r="AG226" s="213" t="s">
        <v>242</v>
      </c>
      <c r="AH226" s="213">
        <v>5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5">
      <c r="A227" s="230">
        <v>61</v>
      </c>
      <c r="B227" s="231" t="s">
        <v>470</v>
      </c>
      <c r="C227" s="242" t="s">
        <v>471</v>
      </c>
      <c r="D227" s="232" t="s">
        <v>252</v>
      </c>
      <c r="E227" s="233">
        <v>708.1</v>
      </c>
      <c r="F227" s="234"/>
      <c r="G227" s="235">
        <f>ROUND(E227*F227,2)</f>
        <v>0</v>
      </c>
      <c r="H227" s="234"/>
      <c r="I227" s="235">
        <f>ROUND(E227*H227,2)</f>
        <v>0</v>
      </c>
      <c r="J227" s="234"/>
      <c r="K227" s="235">
        <f>ROUND(E227*J227,2)</f>
        <v>0</v>
      </c>
      <c r="L227" s="235">
        <v>21</v>
      </c>
      <c r="M227" s="235">
        <f>G227*(1+L227/100)</f>
        <v>0</v>
      </c>
      <c r="N227" s="235">
        <v>0</v>
      </c>
      <c r="O227" s="235">
        <f>ROUND(E227*N227,2)</f>
        <v>0</v>
      </c>
      <c r="P227" s="235">
        <v>0</v>
      </c>
      <c r="Q227" s="235">
        <f>ROUND(E227*P227,2)</f>
        <v>0</v>
      </c>
      <c r="R227" s="235" t="s">
        <v>253</v>
      </c>
      <c r="S227" s="235" t="s">
        <v>176</v>
      </c>
      <c r="T227" s="236" t="s">
        <v>234</v>
      </c>
      <c r="U227" s="222">
        <v>2E-3</v>
      </c>
      <c r="V227" s="222">
        <f>ROUND(E227*U227,2)</f>
        <v>1.42</v>
      </c>
      <c r="W227" s="222"/>
      <c r="X227" s="222" t="s">
        <v>235</v>
      </c>
      <c r="Y227" s="213"/>
      <c r="Z227" s="213"/>
      <c r="AA227" s="213"/>
      <c r="AB227" s="213"/>
      <c r="AC227" s="213"/>
      <c r="AD227" s="213"/>
      <c r="AE227" s="213"/>
      <c r="AF227" s="213"/>
      <c r="AG227" s="213" t="s">
        <v>236</v>
      </c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5">
      <c r="A228" s="220"/>
      <c r="B228" s="221"/>
      <c r="C228" s="264" t="s">
        <v>469</v>
      </c>
      <c r="D228" s="249"/>
      <c r="E228" s="250">
        <v>708.1</v>
      </c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13"/>
      <c r="Z228" s="213"/>
      <c r="AA228" s="213"/>
      <c r="AB228" s="213"/>
      <c r="AC228" s="213"/>
      <c r="AD228" s="213"/>
      <c r="AE228" s="213"/>
      <c r="AF228" s="213"/>
      <c r="AG228" s="213" t="s">
        <v>242</v>
      </c>
      <c r="AH228" s="213">
        <v>5</v>
      </c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ht="20.399999999999999" outlineLevel="1" x14ac:dyDescent="0.25">
      <c r="A229" s="230">
        <v>62</v>
      </c>
      <c r="B229" s="231" t="s">
        <v>472</v>
      </c>
      <c r="C229" s="242" t="s">
        <v>473</v>
      </c>
      <c r="D229" s="232" t="s">
        <v>252</v>
      </c>
      <c r="E229" s="233">
        <v>708.1</v>
      </c>
      <c r="F229" s="234"/>
      <c r="G229" s="235">
        <f>ROUND(E229*F229,2)</f>
        <v>0</v>
      </c>
      <c r="H229" s="234"/>
      <c r="I229" s="235">
        <f>ROUND(E229*H229,2)</f>
        <v>0</v>
      </c>
      <c r="J229" s="234"/>
      <c r="K229" s="235">
        <f>ROUND(E229*J229,2)</f>
        <v>0</v>
      </c>
      <c r="L229" s="235">
        <v>21</v>
      </c>
      <c r="M229" s="235">
        <f>G229*(1+L229/100)</f>
        <v>0</v>
      </c>
      <c r="N229" s="235">
        <v>0.12966</v>
      </c>
      <c r="O229" s="235">
        <f>ROUND(E229*N229,2)</f>
        <v>91.81</v>
      </c>
      <c r="P229" s="235">
        <v>0</v>
      </c>
      <c r="Q229" s="235">
        <f>ROUND(E229*P229,2)</f>
        <v>0</v>
      </c>
      <c r="R229" s="235" t="s">
        <v>253</v>
      </c>
      <c r="S229" s="235" t="s">
        <v>176</v>
      </c>
      <c r="T229" s="236" t="s">
        <v>234</v>
      </c>
      <c r="U229" s="222">
        <v>0.02</v>
      </c>
      <c r="V229" s="222">
        <f>ROUND(E229*U229,2)</f>
        <v>14.16</v>
      </c>
      <c r="W229" s="222"/>
      <c r="X229" s="222" t="s">
        <v>235</v>
      </c>
      <c r="Y229" s="213"/>
      <c r="Z229" s="213"/>
      <c r="AA229" s="213"/>
      <c r="AB229" s="213"/>
      <c r="AC229" s="213"/>
      <c r="AD229" s="213"/>
      <c r="AE229" s="213"/>
      <c r="AF229" s="213"/>
      <c r="AG229" s="213" t="s">
        <v>236</v>
      </c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5">
      <c r="A230" s="220"/>
      <c r="B230" s="221"/>
      <c r="C230" s="264" t="s">
        <v>459</v>
      </c>
      <c r="D230" s="249"/>
      <c r="E230" s="250">
        <v>708.1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13"/>
      <c r="Z230" s="213"/>
      <c r="AA230" s="213"/>
      <c r="AB230" s="213"/>
      <c r="AC230" s="213"/>
      <c r="AD230" s="213"/>
      <c r="AE230" s="213"/>
      <c r="AF230" s="213"/>
      <c r="AG230" s="213" t="s">
        <v>242</v>
      </c>
      <c r="AH230" s="213">
        <v>0</v>
      </c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5">
      <c r="A231" s="230">
        <v>63</v>
      </c>
      <c r="B231" s="231" t="s">
        <v>474</v>
      </c>
      <c r="C231" s="242" t="s">
        <v>475</v>
      </c>
      <c r="D231" s="232" t="s">
        <v>376</v>
      </c>
      <c r="E231" s="233">
        <v>16.051200000000001</v>
      </c>
      <c r="F231" s="234"/>
      <c r="G231" s="235">
        <f>ROUND(E231*F231,2)</f>
        <v>0</v>
      </c>
      <c r="H231" s="234"/>
      <c r="I231" s="235">
        <f>ROUND(E231*H231,2)</f>
        <v>0</v>
      </c>
      <c r="J231" s="234"/>
      <c r="K231" s="235">
        <f>ROUND(E231*J231,2)</f>
        <v>0</v>
      </c>
      <c r="L231" s="235">
        <v>21</v>
      </c>
      <c r="M231" s="235">
        <f>G231*(1+L231/100)</f>
        <v>0</v>
      </c>
      <c r="N231" s="235">
        <v>1</v>
      </c>
      <c r="O231" s="235">
        <f>ROUND(E231*N231,2)</f>
        <v>16.05</v>
      </c>
      <c r="P231" s="235">
        <v>0</v>
      </c>
      <c r="Q231" s="235">
        <f>ROUND(E231*P231,2)</f>
        <v>0</v>
      </c>
      <c r="R231" s="235" t="s">
        <v>377</v>
      </c>
      <c r="S231" s="235" t="s">
        <v>176</v>
      </c>
      <c r="T231" s="236" t="s">
        <v>234</v>
      </c>
      <c r="U231" s="222">
        <v>0</v>
      </c>
      <c r="V231" s="222">
        <f>ROUND(E231*U231,2)</f>
        <v>0</v>
      </c>
      <c r="W231" s="222"/>
      <c r="X231" s="222" t="s">
        <v>378</v>
      </c>
      <c r="Y231" s="213"/>
      <c r="Z231" s="213"/>
      <c r="AA231" s="213"/>
      <c r="AB231" s="213"/>
      <c r="AC231" s="213"/>
      <c r="AD231" s="213"/>
      <c r="AE231" s="213"/>
      <c r="AF231" s="213"/>
      <c r="AG231" s="213" t="s">
        <v>379</v>
      </c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5">
      <c r="A232" s="220"/>
      <c r="B232" s="221"/>
      <c r="C232" s="264" t="s">
        <v>476</v>
      </c>
      <c r="D232" s="249"/>
      <c r="E232" s="250">
        <v>16.051200000000001</v>
      </c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13"/>
      <c r="Z232" s="213"/>
      <c r="AA232" s="213"/>
      <c r="AB232" s="213"/>
      <c r="AC232" s="213"/>
      <c r="AD232" s="213"/>
      <c r="AE232" s="213"/>
      <c r="AF232" s="213"/>
      <c r="AG232" s="213" t="s">
        <v>242</v>
      </c>
      <c r="AH232" s="213">
        <v>5</v>
      </c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x14ac:dyDescent="0.25">
      <c r="A233" s="224" t="s">
        <v>171</v>
      </c>
      <c r="B233" s="225" t="s">
        <v>107</v>
      </c>
      <c r="C233" s="241" t="s">
        <v>108</v>
      </c>
      <c r="D233" s="226"/>
      <c r="E233" s="227"/>
      <c r="F233" s="228"/>
      <c r="G233" s="228">
        <f>SUMIF(AG234:AG243,"&lt;&gt;NOR",G234:G243)</f>
        <v>0</v>
      </c>
      <c r="H233" s="228"/>
      <c r="I233" s="228">
        <f>SUM(I234:I243)</f>
        <v>0</v>
      </c>
      <c r="J233" s="228"/>
      <c r="K233" s="228">
        <f>SUM(K234:K243)</f>
        <v>0</v>
      </c>
      <c r="L233" s="228"/>
      <c r="M233" s="228">
        <f>SUM(M234:M243)</f>
        <v>0</v>
      </c>
      <c r="N233" s="228"/>
      <c r="O233" s="228">
        <f>SUM(O234:O243)</f>
        <v>1.47</v>
      </c>
      <c r="P233" s="228"/>
      <c r="Q233" s="228">
        <f>SUM(Q234:Q243)</f>
        <v>0</v>
      </c>
      <c r="R233" s="228"/>
      <c r="S233" s="228"/>
      <c r="T233" s="229"/>
      <c r="U233" s="223"/>
      <c r="V233" s="223">
        <f>SUM(V234:V243)</f>
        <v>2.98</v>
      </c>
      <c r="W233" s="223"/>
      <c r="X233" s="223"/>
      <c r="AG233" t="s">
        <v>172</v>
      </c>
    </row>
    <row r="234" spans="1:60" outlineLevel="1" x14ac:dyDescent="0.25">
      <c r="A234" s="230">
        <v>64</v>
      </c>
      <c r="B234" s="231" t="s">
        <v>477</v>
      </c>
      <c r="C234" s="242" t="s">
        <v>478</v>
      </c>
      <c r="D234" s="232" t="s">
        <v>252</v>
      </c>
      <c r="E234" s="233">
        <v>5.7047600000000003</v>
      </c>
      <c r="F234" s="234"/>
      <c r="G234" s="235">
        <f>ROUND(E234*F234,2)</f>
        <v>0</v>
      </c>
      <c r="H234" s="234"/>
      <c r="I234" s="235">
        <f>ROUND(E234*H234,2)</f>
        <v>0</v>
      </c>
      <c r="J234" s="234"/>
      <c r="K234" s="235">
        <f>ROUND(E234*J234,2)</f>
        <v>0</v>
      </c>
      <c r="L234" s="235">
        <v>21</v>
      </c>
      <c r="M234" s="235">
        <f>G234*(1+L234/100)</f>
        <v>0</v>
      </c>
      <c r="N234" s="235">
        <v>7.3899999999999993E-2</v>
      </c>
      <c r="O234" s="235">
        <f>ROUND(E234*N234,2)</f>
        <v>0.42</v>
      </c>
      <c r="P234" s="235">
        <v>0</v>
      </c>
      <c r="Q234" s="235">
        <f>ROUND(E234*P234,2)</f>
        <v>0</v>
      </c>
      <c r="R234" s="235" t="s">
        <v>253</v>
      </c>
      <c r="S234" s="235" t="s">
        <v>176</v>
      </c>
      <c r="T234" s="236" t="s">
        <v>234</v>
      </c>
      <c r="U234" s="222">
        <v>0.47799999999999998</v>
      </c>
      <c r="V234" s="222">
        <f>ROUND(E234*U234,2)</f>
        <v>2.73</v>
      </c>
      <c r="W234" s="222"/>
      <c r="X234" s="222" t="s">
        <v>235</v>
      </c>
      <c r="Y234" s="213"/>
      <c r="Z234" s="213"/>
      <c r="AA234" s="213"/>
      <c r="AB234" s="213"/>
      <c r="AC234" s="213"/>
      <c r="AD234" s="213"/>
      <c r="AE234" s="213"/>
      <c r="AF234" s="213"/>
      <c r="AG234" s="213" t="s">
        <v>236</v>
      </c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ht="21" outlineLevel="1" x14ac:dyDescent="0.25">
      <c r="A235" s="220"/>
      <c r="B235" s="221"/>
      <c r="C235" s="262" t="s">
        <v>479</v>
      </c>
      <c r="D235" s="253"/>
      <c r="E235" s="253"/>
      <c r="F235" s="253"/>
      <c r="G235" s="253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3"/>
      <c r="Z235" s="213"/>
      <c r="AA235" s="213"/>
      <c r="AB235" s="213"/>
      <c r="AC235" s="213"/>
      <c r="AD235" s="213"/>
      <c r="AE235" s="213"/>
      <c r="AF235" s="213"/>
      <c r="AG235" s="213" t="s">
        <v>238</v>
      </c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37" t="str">
        <f>C235</f>
        <v>s provedením lože z kameniva drceného, s vyplněním spár, s dvojitým hutněním a se smetením přebytečného materiálu na krajnici. S dodáním hmot pro lože a výplň spár.</v>
      </c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5">
      <c r="A236" s="220"/>
      <c r="B236" s="221"/>
      <c r="C236" s="264" t="s">
        <v>480</v>
      </c>
      <c r="D236" s="249"/>
      <c r="E236" s="250">
        <v>5.7047600000000003</v>
      </c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3"/>
      <c r="Z236" s="213"/>
      <c r="AA236" s="213"/>
      <c r="AB236" s="213"/>
      <c r="AC236" s="213"/>
      <c r="AD236" s="213"/>
      <c r="AE236" s="213"/>
      <c r="AF236" s="213"/>
      <c r="AG236" s="213" t="s">
        <v>242</v>
      </c>
      <c r="AH236" s="213">
        <v>0</v>
      </c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5">
      <c r="A237" s="230">
        <v>65</v>
      </c>
      <c r="B237" s="231" t="s">
        <v>481</v>
      </c>
      <c r="C237" s="242" t="s">
        <v>482</v>
      </c>
      <c r="D237" s="232" t="s">
        <v>258</v>
      </c>
      <c r="E237" s="233">
        <v>0.57047999999999999</v>
      </c>
      <c r="F237" s="234"/>
      <c r="G237" s="235">
        <f>ROUND(E237*F237,2)</f>
        <v>0</v>
      </c>
      <c r="H237" s="234"/>
      <c r="I237" s="235">
        <f>ROUND(E237*H237,2)</f>
        <v>0</v>
      </c>
      <c r="J237" s="234"/>
      <c r="K237" s="235">
        <f>ROUND(E237*J237,2)</f>
        <v>0</v>
      </c>
      <c r="L237" s="235">
        <v>21</v>
      </c>
      <c r="M237" s="235">
        <f>G237*(1+L237/100)</f>
        <v>0</v>
      </c>
      <c r="N237" s="235">
        <v>3.6000000000000002E-4</v>
      </c>
      <c r="O237" s="235">
        <f>ROUND(E237*N237,2)</f>
        <v>0</v>
      </c>
      <c r="P237" s="235">
        <v>0</v>
      </c>
      <c r="Q237" s="235">
        <f>ROUND(E237*P237,2)</f>
        <v>0</v>
      </c>
      <c r="R237" s="235" t="s">
        <v>253</v>
      </c>
      <c r="S237" s="235" t="s">
        <v>176</v>
      </c>
      <c r="T237" s="236" t="s">
        <v>234</v>
      </c>
      <c r="U237" s="222">
        <v>0.43</v>
      </c>
      <c r="V237" s="222">
        <f>ROUND(E237*U237,2)</f>
        <v>0.25</v>
      </c>
      <c r="W237" s="222"/>
      <c r="X237" s="222" t="s">
        <v>235</v>
      </c>
      <c r="Y237" s="213"/>
      <c r="Z237" s="213"/>
      <c r="AA237" s="213"/>
      <c r="AB237" s="213"/>
      <c r="AC237" s="213"/>
      <c r="AD237" s="213"/>
      <c r="AE237" s="213"/>
      <c r="AF237" s="213"/>
      <c r="AG237" s="213" t="s">
        <v>236</v>
      </c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5">
      <c r="A238" s="220"/>
      <c r="B238" s="221"/>
      <c r="C238" s="264" t="s">
        <v>483</v>
      </c>
      <c r="D238" s="249"/>
      <c r="E238" s="250">
        <v>0.57047999999999999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3"/>
      <c r="Z238" s="213"/>
      <c r="AA238" s="213"/>
      <c r="AB238" s="213"/>
      <c r="AC238" s="213"/>
      <c r="AD238" s="213"/>
      <c r="AE238" s="213"/>
      <c r="AF238" s="213"/>
      <c r="AG238" s="213" t="s">
        <v>242</v>
      </c>
      <c r="AH238" s="213">
        <v>5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5">
      <c r="A239" s="220"/>
      <c r="B239" s="221"/>
      <c r="C239" s="265" t="s">
        <v>287</v>
      </c>
      <c r="D239" s="251"/>
      <c r="E239" s="25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13"/>
      <c r="Z239" s="213"/>
      <c r="AA239" s="213"/>
      <c r="AB239" s="213"/>
      <c r="AC239" s="213"/>
      <c r="AD239" s="213"/>
      <c r="AE239" s="213"/>
      <c r="AF239" s="213"/>
      <c r="AG239" s="213" t="s">
        <v>242</v>
      </c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5">
      <c r="A240" s="220"/>
      <c r="B240" s="221"/>
      <c r="C240" s="266" t="s">
        <v>484</v>
      </c>
      <c r="D240" s="251"/>
      <c r="E240" s="25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3"/>
      <c r="Z240" s="213"/>
      <c r="AA240" s="213"/>
      <c r="AB240" s="213"/>
      <c r="AC240" s="213"/>
      <c r="AD240" s="213"/>
      <c r="AE240" s="213"/>
      <c r="AF240" s="213"/>
      <c r="AG240" s="213" t="s">
        <v>242</v>
      </c>
      <c r="AH240" s="213">
        <v>2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5">
      <c r="A241" s="220"/>
      <c r="B241" s="221"/>
      <c r="C241" s="265" t="s">
        <v>289</v>
      </c>
      <c r="D241" s="251"/>
      <c r="E241" s="25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3"/>
      <c r="Z241" s="213"/>
      <c r="AA241" s="213"/>
      <c r="AB241" s="213"/>
      <c r="AC241" s="213"/>
      <c r="AD241" s="213"/>
      <c r="AE241" s="213"/>
      <c r="AF241" s="213"/>
      <c r="AG241" s="213" t="s">
        <v>242</v>
      </c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ht="20.399999999999999" outlineLevel="1" x14ac:dyDescent="0.25">
      <c r="A242" s="230">
        <v>66</v>
      </c>
      <c r="B242" s="231" t="s">
        <v>485</v>
      </c>
      <c r="C242" s="242" t="s">
        <v>486</v>
      </c>
      <c r="D242" s="232" t="s">
        <v>252</v>
      </c>
      <c r="E242" s="233">
        <v>5.9850000000000003</v>
      </c>
      <c r="F242" s="234"/>
      <c r="G242" s="235">
        <f>ROUND(E242*F242,2)</f>
        <v>0</v>
      </c>
      <c r="H242" s="234"/>
      <c r="I242" s="235">
        <f>ROUND(E242*H242,2)</f>
        <v>0</v>
      </c>
      <c r="J242" s="234"/>
      <c r="K242" s="235">
        <f>ROUND(E242*J242,2)</f>
        <v>0</v>
      </c>
      <c r="L242" s="235">
        <v>21</v>
      </c>
      <c r="M242" s="235">
        <f>G242*(1+L242/100)</f>
        <v>0</v>
      </c>
      <c r="N242" s="235">
        <v>0.17599999999999999</v>
      </c>
      <c r="O242" s="235">
        <f>ROUND(E242*N242,2)</f>
        <v>1.05</v>
      </c>
      <c r="P242" s="235">
        <v>0</v>
      </c>
      <c r="Q242" s="235">
        <f>ROUND(E242*P242,2)</f>
        <v>0</v>
      </c>
      <c r="R242" s="235" t="s">
        <v>377</v>
      </c>
      <c r="S242" s="235" t="s">
        <v>176</v>
      </c>
      <c r="T242" s="236" t="s">
        <v>234</v>
      </c>
      <c r="U242" s="222">
        <v>0</v>
      </c>
      <c r="V242" s="222">
        <f>ROUND(E242*U242,2)</f>
        <v>0</v>
      </c>
      <c r="W242" s="222"/>
      <c r="X242" s="222" t="s">
        <v>378</v>
      </c>
      <c r="Y242" s="213"/>
      <c r="Z242" s="213"/>
      <c r="AA242" s="213"/>
      <c r="AB242" s="213"/>
      <c r="AC242" s="213"/>
      <c r="AD242" s="213"/>
      <c r="AE242" s="213"/>
      <c r="AF242" s="213"/>
      <c r="AG242" s="213" t="s">
        <v>379</v>
      </c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1" x14ac:dyDescent="0.25">
      <c r="A243" s="220"/>
      <c r="B243" s="221"/>
      <c r="C243" s="264" t="s">
        <v>487</v>
      </c>
      <c r="D243" s="249"/>
      <c r="E243" s="250">
        <v>5.9850000000000003</v>
      </c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13"/>
      <c r="Z243" s="213"/>
      <c r="AA243" s="213"/>
      <c r="AB243" s="213"/>
      <c r="AC243" s="213"/>
      <c r="AD243" s="213"/>
      <c r="AE243" s="213"/>
      <c r="AF243" s="213"/>
      <c r="AG243" s="213" t="s">
        <v>242</v>
      </c>
      <c r="AH243" s="213">
        <v>0</v>
      </c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x14ac:dyDescent="0.25">
      <c r="A244" s="224" t="s">
        <v>171</v>
      </c>
      <c r="B244" s="225" t="s">
        <v>109</v>
      </c>
      <c r="C244" s="241" t="s">
        <v>110</v>
      </c>
      <c r="D244" s="226"/>
      <c r="E244" s="227"/>
      <c r="F244" s="228"/>
      <c r="G244" s="228">
        <f>SUMIF(AG245:AG276,"&lt;&gt;NOR",G245:G276)</f>
        <v>0</v>
      </c>
      <c r="H244" s="228"/>
      <c r="I244" s="228">
        <f>SUM(I245:I276)</f>
        <v>0</v>
      </c>
      <c r="J244" s="228"/>
      <c r="K244" s="228">
        <f>SUM(K245:K276)</f>
        <v>0</v>
      </c>
      <c r="L244" s="228"/>
      <c r="M244" s="228">
        <f>SUM(M245:M276)</f>
        <v>0</v>
      </c>
      <c r="N244" s="228"/>
      <c r="O244" s="228">
        <f>SUM(O245:O276)</f>
        <v>5.28</v>
      </c>
      <c r="P244" s="228"/>
      <c r="Q244" s="228">
        <f>SUM(Q245:Q276)</f>
        <v>0</v>
      </c>
      <c r="R244" s="228"/>
      <c r="S244" s="228"/>
      <c r="T244" s="229"/>
      <c r="U244" s="223"/>
      <c r="V244" s="223">
        <f>SUM(V245:V276)</f>
        <v>231.28</v>
      </c>
      <c r="W244" s="223"/>
      <c r="X244" s="223"/>
      <c r="AG244" t="s">
        <v>172</v>
      </c>
    </row>
    <row r="245" spans="1:60" outlineLevel="1" x14ac:dyDescent="0.25">
      <c r="A245" s="230">
        <v>67</v>
      </c>
      <c r="B245" s="231" t="s">
        <v>488</v>
      </c>
      <c r="C245" s="242" t="s">
        <v>489</v>
      </c>
      <c r="D245" s="232" t="s">
        <v>258</v>
      </c>
      <c r="E245" s="233">
        <v>10</v>
      </c>
      <c r="F245" s="234"/>
      <c r="G245" s="235">
        <f>ROUND(E245*F245,2)</f>
        <v>0</v>
      </c>
      <c r="H245" s="234"/>
      <c r="I245" s="235">
        <f>ROUND(E245*H245,2)</f>
        <v>0</v>
      </c>
      <c r="J245" s="234"/>
      <c r="K245" s="235">
        <f>ROUND(E245*J245,2)</f>
        <v>0</v>
      </c>
      <c r="L245" s="235">
        <v>21</v>
      </c>
      <c r="M245" s="235">
        <f>G245*(1+L245/100)</f>
        <v>0</v>
      </c>
      <c r="N245" s="235">
        <v>0</v>
      </c>
      <c r="O245" s="235">
        <f>ROUND(E245*N245,2)</f>
        <v>0</v>
      </c>
      <c r="P245" s="235">
        <v>0</v>
      </c>
      <c r="Q245" s="235">
        <f>ROUND(E245*P245,2)</f>
        <v>0</v>
      </c>
      <c r="R245" s="235" t="s">
        <v>442</v>
      </c>
      <c r="S245" s="235" t="s">
        <v>176</v>
      </c>
      <c r="T245" s="236" t="s">
        <v>234</v>
      </c>
      <c r="U245" s="222">
        <v>6.6000000000000003E-2</v>
      </c>
      <c r="V245" s="222">
        <f>ROUND(E245*U245,2)</f>
        <v>0.66</v>
      </c>
      <c r="W245" s="222"/>
      <c r="X245" s="222" t="s">
        <v>235</v>
      </c>
      <c r="Y245" s="213"/>
      <c r="Z245" s="213"/>
      <c r="AA245" s="213"/>
      <c r="AB245" s="213"/>
      <c r="AC245" s="213"/>
      <c r="AD245" s="213"/>
      <c r="AE245" s="213"/>
      <c r="AF245" s="213"/>
      <c r="AG245" s="213" t="s">
        <v>236</v>
      </c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5">
      <c r="A246" s="220"/>
      <c r="B246" s="221"/>
      <c r="C246" s="262" t="s">
        <v>490</v>
      </c>
      <c r="D246" s="253"/>
      <c r="E246" s="253"/>
      <c r="F246" s="253"/>
      <c r="G246" s="253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13"/>
      <c r="Z246" s="213"/>
      <c r="AA246" s="213"/>
      <c r="AB246" s="213"/>
      <c r="AC246" s="213"/>
      <c r="AD246" s="213"/>
      <c r="AE246" s="213"/>
      <c r="AF246" s="213"/>
      <c r="AG246" s="213" t="s">
        <v>238</v>
      </c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1" x14ac:dyDescent="0.25">
      <c r="A247" s="220"/>
      <c r="B247" s="221"/>
      <c r="C247" s="264" t="s">
        <v>491</v>
      </c>
      <c r="D247" s="249"/>
      <c r="E247" s="250">
        <v>10</v>
      </c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13"/>
      <c r="Z247" s="213"/>
      <c r="AA247" s="213"/>
      <c r="AB247" s="213"/>
      <c r="AC247" s="213"/>
      <c r="AD247" s="213"/>
      <c r="AE247" s="213"/>
      <c r="AF247" s="213"/>
      <c r="AG247" s="213" t="s">
        <v>242</v>
      </c>
      <c r="AH247" s="213">
        <v>5</v>
      </c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ht="20.399999999999999" outlineLevel="1" x14ac:dyDescent="0.25">
      <c r="A248" s="230">
        <v>68</v>
      </c>
      <c r="B248" s="231" t="s">
        <v>492</v>
      </c>
      <c r="C248" s="242" t="s">
        <v>493</v>
      </c>
      <c r="D248" s="232" t="s">
        <v>258</v>
      </c>
      <c r="E248" s="233">
        <v>10</v>
      </c>
      <c r="F248" s="234"/>
      <c r="G248" s="235">
        <f>ROUND(E248*F248,2)</f>
        <v>0</v>
      </c>
      <c r="H248" s="234"/>
      <c r="I248" s="235">
        <f>ROUND(E248*H248,2)</f>
        <v>0</v>
      </c>
      <c r="J248" s="234"/>
      <c r="K248" s="235">
        <f>ROUND(E248*J248,2)</f>
        <v>0</v>
      </c>
      <c r="L248" s="235">
        <v>21</v>
      </c>
      <c r="M248" s="235">
        <f>G248*(1+L248/100)</f>
        <v>0</v>
      </c>
      <c r="N248" s="235">
        <v>0</v>
      </c>
      <c r="O248" s="235">
        <f>ROUND(E248*N248,2)</f>
        <v>0</v>
      </c>
      <c r="P248" s="235">
        <v>0</v>
      </c>
      <c r="Q248" s="235">
        <f>ROUND(E248*P248,2)</f>
        <v>0</v>
      </c>
      <c r="R248" s="235" t="s">
        <v>442</v>
      </c>
      <c r="S248" s="235" t="s">
        <v>176</v>
      </c>
      <c r="T248" s="236" t="s">
        <v>234</v>
      </c>
      <c r="U248" s="222">
        <v>4.8000000000000001E-2</v>
      </c>
      <c r="V248" s="222">
        <f>ROUND(E248*U248,2)</f>
        <v>0.48</v>
      </c>
      <c r="W248" s="222"/>
      <c r="X248" s="222" t="s">
        <v>235</v>
      </c>
      <c r="Y248" s="213"/>
      <c r="Z248" s="213"/>
      <c r="AA248" s="213"/>
      <c r="AB248" s="213"/>
      <c r="AC248" s="213"/>
      <c r="AD248" s="213"/>
      <c r="AE248" s="213"/>
      <c r="AF248" s="213"/>
      <c r="AG248" s="213" t="s">
        <v>236</v>
      </c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5">
      <c r="A249" s="220"/>
      <c r="B249" s="221"/>
      <c r="C249" s="262" t="s">
        <v>494</v>
      </c>
      <c r="D249" s="253"/>
      <c r="E249" s="253"/>
      <c r="F249" s="253"/>
      <c r="G249" s="253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3"/>
      <c r="Z249" s="213"/>
      <c r="AA249" s="213"/>
      <c r="AB249" s="213"/>
      <c r="AC249" s="213"/>
      <c r="AD249" s="213"/>
      <c r="AE249" s="213"/>
      <c r="AF249" s="213"/>
      <c r="AG249" s="213" t="s">
        <v>238</v>
      </c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5">
      <c r="A250" s="220"/>
      <c r="B250" s="221"/>
      <c r="C250" s="264" t="s">
        <v>495</v>
      </c>
      <c r="D250" s="249"/>
      <c r="E250" s="250">
        <v>10</v>
      </c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13"/>
      <c r="Z250" s="213"/>
      <c r="AA250" s="213"/>
      <c r="AB250" s="213"/>
      <c r="AC250" s="213"/>
      <c r="AD250" s="213"/>
      <c r="AE250" s="213"/>
      <c r="AF250" s="213"/>
      <c r="AG250" s="213" t="s">
        <v>242</v>
      </c>
      <c r="AH250" s="213">
        <v>5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1" x14ac:dyDescent="0.25">
      <c r="A251" s="230">
        <v>69</v>
      </c>
      <c r="B251" s="231" t="s">
        <v>496</v>
      </c>
      <c r="C251" s="242" t="s">
        <v>497</v>
      </c>
      <c r="D251" s="232" t="s">
        <v>232</v>
      </c>
      <c r="E251" s="233">
        <v>2</v>
      </c>
      <c r="F251" s="234"/>
      <c r="G251" s="235">
        <f>ROUND(E251*F251,2)</f>
        <v>0</v>
      </c>
      <c r="H251" s="234"/>
      <c r="I251" s="235">
        <f>ROUND(E251*H251,2)</f>
        <v>0</v>
      </c>
      <c r="J251" s="234"/>
      <c r="K251" s="235">
        <f>ROUND(E251*J251,2)</f>
        <v>0</v>
      </c>
      <c r="L251" s="235">
        <v>21</v>
      </c>
      <c r="M251" s="235">
        <f>G251*(1+L251/100)</f>
        <v>0</v>
      </c>
      <c r="N251" s="235">
        <v>0.51066</v>
      </c>
      <c r="O251" s="235">
        <f>ROUND(E251*N251,2)</f>
        <v>1.02</v>
      </c>
      <c r="P251" s="235">
        <v>0</v>
      </c>
      <c r="Q251" s="235">
        <f>ROUND(E251*P251,2)</f>
        <v>0</v>
      </c>
      <c r="R251" s="235" t="s">
        <v>498</v>
      </c>
      <c r="S251" s="235" t="s">
        <v>176</v>
      </c>
      <c r="T251" s="236" t="s">
        <v>499</v>
      </c>
      <c r="U251" s="222">
        <v>1.0986</v>
      </c>
      <c r="V251" s="222">
        <f>ROUND(E251*U251,2)</f>
        <v>2.2000000000000002</v>
      </c>
      <c r="W251" s="222"/>
      <c r="X251" s="222" t="s">
        <v>235</v>
      </c>
      <c r="Y251" s="213"/>
      <c r="Z251" s="213"/>
      <c r="AA251" s="213"/>
      <c r="AB251" s="213"/>
      <c r="AC251" s="213"/>
      <c r="AD251" s="213"/>
      <c r="AE251" s="213"/>
      <c r="AF251" s="213"/>
      <c r="AG251" s="213" t="s">
        <v>236</v>
      </c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5">
      <c r="A252" s="220"/>
      <c r="B252" s="221"/>
      <c r="C252" s="243" t="s">
        <v>500</v>
      </c>
      <c r="D252" s="238"/>
      <c r="E252" s="238"/>
      <c r="F252" s="238"/>
      <c r="G252" s="238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13"/>
      <c r="Z252" s="213"/>
      <c r="AA252" s="213"/>
      <c r="AB252" s="213"/>
      <c r="AC252" s="213"/>
      <c r="AD252" s="213"/>
      <c r="AE252" s="213"/>
      <c r="AF252" s="213"/>
      <c r="AG252" s="213" t="s">
        <v>181</v>
      </c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5">
      <c r="A253" s="220"/>
      <c r="B253" s="221"/>
      <c r="C253" s="244" t="s">
        <v>501</v>
      </c>
      <c r="D253" s="239"/>
      <c r="E253" s="239"/>
      <c r="F253" s="239"/>
      <c r="G253" s="239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3"/>
      <c r="Z253" s="213"/>
      <c r="AA253" s="213"/>
      <c r="AB253" s="213"/>
      <c r="AC253" s="213"/>
      <c r="AD253" s="213"/>
      <c r="AE253" s="213"/>
      <c r="AF253" s="213"/>
      <c r="AG253" s="213" t="s">
        <v>181</v>
      </c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5">
      <c r="A254" s="220"/>
      <c r="B254" s="221"/>
      <c r="C254" s="264" t="s">
        <v>502</v>
      </c>
      <c r="D254" s="249"/>
      <c r="E254" s="250">
        <v>2</v>
      </c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13"/>
      <c r="Z254" s="213"/>
      <c r="AA254" s="213"/>
      <c r="AB254" s="213"/>
      <c r="AC254" s="213"/>
      <c r="AD254" s="213"/>
      <c r="AE254" s="213"/>
      <c r="AF254" s="213"/>
      <c r="AG254" s="213" t="s">
        <v>242</v>
      </c>
      <c r="AH254" s="213">
        <v>5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5">
      <c r="A255" s="230">
        <v>70</v>
      </c>
      <c r="B255" s="231" t="s">
        <v>503</v>
      </c>
      <c r="C255" s="242" t="s">
        <v>504</v>
      </c>
      <c r="D255" s="232" t="s">
        <v>232</v>
      </c>
      <c r="E255" s="233">
        <v>1</v>
      </c>
      <c r="F255" s="234"/>
      <c r="G255" s="235">
        <f>ROUND(E255*F255,2)</f>
        <v>0</v>
      </c>
      <c r="H255" s="234"/>
      <c r="I255" s="235">
        <f>ROUND(E255*H255,2)</f>
        <v>0</v>
      </c>
      <c r="J255" s="234"/>
      <c r="K255" s="235">
        <f>ROUND(E255*J255,2)</f>
        <v>0</v>
      </c>
      <c r="L255" s="235">
        <v>21</v>
      </c>
      <c r="M255" s="235">
        <f>G255*(1+L255/100)</f>
        <v>0</v>
      </c>
      <c r="N255" s="235">
        <v>0.31590000000000001</v>
      </c>
      <c r="O255" s="235">
        <f>ROUND(E255*N255,2)</f>
        <v>0.32</v>
      </c>
      <c r="P255" s="235">
        <v>0</v>
      </c>
      <c r="Q255" s="235">
        <f>ROUND(E255*P255,2)</f>
        <v>0</v>
      </c>
      <c r="R255" s="235" t="s">
        <v>253</v>
      </c>
      <c r="S255" s="235" t="s">
        <v>176</v>
      </c>
      <c r="T255" s="236" t="s">
        <v>234</v>
      </c>
      <c r="U255" s="222">
        <v>1.5509999999999999</v>
      </c>
      <c r="V255" s="222">
        <f>ROUND(E255*U255,2)</f>
        <v>1.55</v>
      </c>
      <c r="W255" s="222"/>
      <c r="X255" s="222" t="s">
        <v>235</v>
      </c>
      <c r="Y255" s="213"/>
      <c r="Z255" s="213"/>
      <c r="AA255" s="213"/>
      <c r="AB255" s="213"/>
      <c r="AC255" s="213"/>
      <c r="AD255" s="213"/>
      <c r="AE255" s="213"/>
      <c r="AF255" s="213"/>
      <c r="AG255" s="213" t="s">
        <v>236</v>
      </c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ht="31.2" outlineLevel="1" x14ac:dyDescent="0.25">
      <c r="A256" s="220"/>
      <c r="B256" s="221"/>
      <c r="C256" s="262" t="s">
        <v>505</v>
      </c>
      <c r="D256" s="253"/>
      <c r="E256" s="253"/>
      <c r="F256" s="253"/>
      <c r="G256" s="253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3"/>
      <c r="Z256" s="213"/>
      <c r="AA256" s="213"/>
      <c r="AB256" s="213"/>
      <c r="AC256" s="213"/>
      <c r="AD256" s="213"/>
      <c r="AE256" s="213"/>
      <c r="AF256" s="213"/>
      <c r="AG256" s="213" t="s">
        <v>238</v>
      </c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37" t="str">
        <f>C256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5">
      <c r="A257" s="220"/>
      <c r="B257" s="221"/>
      <c r="C257" s="244" t="s">
        <v>506</v>
      </c>
      <c r="D257" s="239"/>
      <c r="E257" s="239"/>
      <c r="F257" s="239"/>
      <c r="G257" s="239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13"/>
      <c r="Z257" s="213"/>
      <c r="AA257" s="213"/>
      <c r="AB257" s="213"/>
      <c r="AC257" s="213"/>
      <c r="AD257" s="213"/>
      <c r="AE257" s="213"/>
      <c r="AF257" s="213"/>
      <c r="AG257" s="213" t="s">
        <v>181</v>
      </c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5">
      <c r="A258" s="220"/>
      <c r="B258" s="221"/>
      <c r="C258" s="264" t="s">
        <v>507</v>
      </c>
      <c r="D258" s="249"/>
      <c r="E258" s="250">
        <v>1</v>
      </c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3"/>
      <c r="Z258" s="213"/>
      <c r="AA258" s="213"/>
      <c r="AB258" s="213"/>
      <c r="AC258" s="213"/>
      <c r="AD258" s="213"/>
      <c r="AE258" s="213"/>
      <c r="AF258" s="213"/>
      <c r="AG258" s="213" t="s">
        <v>242</v>
      </c>
      <c r="AH258" s="213"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5">
      <c r="A259" s="230">
        <v>71</v>
      </c>
      <c r="B259" s="231" t="s">
        <v>508</v>
      </c>
      <c r="C259" s="242" t="s">
        <v>509</v>
      </c>
      <c r="D259" s="232" t="s">
        <v>232</v>
      </c>
      <c r="E259" s="233">
        <v>2</v>
      </c>
      <c r="F259" s="234"/>
      <c r="G259" s="235">
        <f>ROUND(E259*F259,2)</f>
        <v>0</v>
      </c>
      <c r="H259" s="234"/>
      <c r="I259" s="235">
        <f>ROUND(E259*H259,2)</f>
        <v>0</v>
      </c>
      <c r="J259" s="234"/>
      <c r="K259" s="235">
        <f>ROUND(E259*J259,2)</f>
        <v>0</v>
      </c>
      <c r="L259" s="235">
        <v>21</v>
      </c>
      <c r="M259" s="235">
        <f>G259*(1+L259/100)</f>
        <v>0</v>
      </c>
      <c r="N259" s="235">
        <v>9.3600000000000003E-3</v>
      </c>
      <c r="O259" s="235">
        <f>ROUND(E259*N259,2)</f>
        <v>0.02</v>
      </c>
      <c r="P259" s="235">
        <v>0</v>
      </c>
      <c r="Q259" s="235">
        <f>ROUND(E259*P259,2)</f>
        <v>0</v>
      </c>
      <c r="R259" s="235" t="s">
        <v>442</v>
      </c>
      <c r="S259" s="235" t="s">
        <v>176</v>
      </c>
      <c r="T259" s="236" t="s">
        <v>234</v>
      </c>
      <c r="U259" s="222">
        <v>1.3140000000000001</v>
      </c>
      <c r="V259" s="222">
        <f>ROUND(E259*U259,2)</f>
        <v>2.63</v>
      </c>
      <c r="W259" s="222"/>
      <c r="X259" s="222" t="s">
        <v>235</v>
      </c>
      <c r="Y259" s="213"/>
      <c r="Z259" s="213"/>
      <c r="AA259" s="213"/>
      <c r="AB259" s="213"/>
      <c r="AC259" s="213"/>
      <c r="AD259" s="213"/>
      <c r="AE259" s="213"/>
      <c r="AF259" s="213"/>
      <c r="AG259" s="213" t="s">
        <v>236</v>
      </c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5">
      <c r="A260" s="220"/>
      <c r="B260" s="221"/>
      <c r="C260" s="262" t="s">
        <v>510</v>
      </c>
      <c r="D260" s="253"/>
      <c r="E260" s="253"/>
      <c r="F260" s="253"/>
      <c r="G260" s="253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3"/>
      <c r="Z260" s="213"/>
      <c r="AA260" s="213"/>
      <c r="AB260" s="213"/>
      <c r="AC260" s="213"/>
      <c r="AD260" s="213"/>
      <c r="AE260" s="213"/>
      <c r="AF260" s="213"/>
      <c r="AG260" s="213" t="s">
        <v>238</v>
      </c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5">
      <c r="A261" s="220"/>
      <c r="B261" s="221"/>
      <c r="C261" s="244" t="s">
        <v>511</v>
      </c>
      <c r="D261" s="239"/>
      <c r="E261" s="239"/>
      <c r="F261" s="239"/>
      <c r="G261" s="239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13"/>
      <c r="Z261" s="213"/>
      <c r="AA261" s="213"/>
      <c r="AB261" s="213"/>
      <c r="AC261" s="213"/>
      <c r="AD261" s="213"/>
      <c r="AE261" s="213"/>
      <c r="AF261" s="213"/>
      <c r="AG261" s="213" t="s">
        <v>181</v>
      </c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5">
      <c r="A262" s="220"/>
      <c r="B262" s="221"/>
      <c r="C262" s="264" t="s">
        <v>512</v>
      </c>
      <c r="D262" s="249"/>
      <c r="E262" s="250">
        <v>2</v>
      </c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13"/>
      <c r="Z262" s="213"/>
      <c r="AA262" s="213"/>
      <c r="AB262" s="213"/>
      <c r="AC262" s="213"/>
      <c r="AD262" s="213"/>
      <c r="AE262" s="213"/>
      <c r="AF262" s="213"/>
      <c r="AG262" s="213" t="s">
        <v>242</v>
      </c>
      <c r="AH262" s="213"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5">
      <c r="A263" s="230">
        <v>72</v>
      </c>
      <c r="B263" s="231" t="s">
        <v>513</v>
      </c>
      <c r="C263" s="242" t="s">
        <v>514</v>
      </c>
      <c r="D263" s="232" t="s">
        <v>263</v>
      </c>
      <c r="E263" s="233">
        <v>1.44</v>
      </c>
      <c r="F263" s="234"/>
      <c r="G263" s="235">
        <f>ROUND(E263*F263,2)</f>
        <v>0</v>
      </c>
      <c r="H263" s="234"/>
      <c r="I263" s="235">
        <f>ROUND(E263*H263,2)</f>
        <v>0</v>
      </c>
      <c r="J263" s="234"/>
      <c r="K263" s="235">
        <f>ROUND(E263*J263,2)</f>
        <v>0</v>
      </c>
      <c r="L263" s="235">
        <v>21</v>
      </c>
      <c r="M263" s="235">
        <f>G263*(1+L263/100)</f>
        <v>0</v>
      </c>
      <c r="N263" s="235">
        <v>2.5249999999999999</v>
      </c>
      <c r="O263" s="235">
        <f>ROUND(E263*N263,2)</f>
        <v>3.64</v>
      </c>
      <c r="P263" s="235">
        <v>0</v>
      </c>
      <c r="Q263" s="235">
        <f>ROUND(E263*P263,2)</f>
        <v>0</v>
      </c>
      <c r="R263" s="235" t="s">
        <v>442</v>
      </c>
      <c r="S263" s="235" t="s">
        <v>176</v>
      </c>
      <c r="T263" s="236" t="s">
        <v>234</v>
      </c>
      <c r="U263" s="222">
        <v>1.3029999999999999</v>
      </c>
      <c r="V263" s="222">
        <f>ROUND(E263*U263,2)</f>
        <v>1.88</v>
      </c>
      <c r="W263" s="222"/>
      <c r="X263" s="222" t="s">
        <v>235</v>
      </c>
      <c r="Y263" s="213"/>
      <c r="Z263" s="213"/>
      <c r="AA263" s="213"/>
      <c r="AB263" s="213"/>
      <c r="AC263" s="213"/>
      <c r="AD263" s="213"/>
      <c r="AE263" s="213"/>
      <c r="AF263" s="213"/>
      <c r="AG263" s="213" t="s">
        <v>236</v>
      </c>
      <c r="AH263" s="213"/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5">
      <c r="A264" s="220"/>
      <c r="B264" s="221"/>
      <c r="C264" s="262" t="s">
        <v>450</v>
      </c>
      <c r="D264" s="253"/>
      <c r="E264" s="253"/>
      <c r="F264" s="253"/>
      <c r="G264" s="253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13"/>
      <c r="Z264" s="213"/>
      <c r="AA264" s="213"/>
      <c r="AB264" s="213"/>
      <c r="AC264" s="213"/>
      <c r="AD264" s="213"/>
      <c r="AE264" s="213"/>
      <c r="AF264" s="213"/>
      <c r="AG264" s="213" t="s">
        <v>238</v>
      </c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5">
      <c r="A265" s="220"/>
      <c r="B265" s="221"/>
      <c r="C265" s="264" t="s">
        <v>515</v>
      </c>
      <c r="D265" s="249"/>
      <c r="E265" s="250">
        <v>1.44</v>
      </c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13"/>
      <c r="Z265" s="213"/>
      <c r="AA265" s="213"/>
      <c r="AB265" s="213"/>
      <c r="AC265" s="213"/>
      <c r="AD265" s="213"/>
      <c r="AE265" s="213"/>
      <c r="AF265" s="213"/>
      <c r="AG265" s="213" t="s">
        <v>242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5">
      <c r="A266" s="230">
        <v>73</v>
      </c>
      <c r="B266" s="231" t="s">
        <v>516</v>
      </c>
      <c r="C266" s="242" t="s">
        <v>517</v>
      </c>
      <c r="D266" s="232" t="s">
        <v>252</v>
      </c>
      <c r="E266" s="233">
        <v>7.2</v>
      </c>
      <c r="F266" s="234"/>
      <c r="G266" s="235">
        <f>ROUND(E266*F266,2)</f>
        <v>0</v>
      </c>
      <c r="H266" s="234"/>
      <c r="I266" s="235">
        <f>ROUND(E266*H266,2)</f>
        <v>0</v>
      </c>
      <c r="J266" s="234"/>
      <c r="K266" s="235">
        <f>ROUND(E266*J266,2)</f>
        <v>0</v>
      </c>
      <c r="L266" s="235">
        <v>21</v>
      </c>
      <c r="M266" s="235">
        <f>G266*(1+L266/100)</f>
        <v>0</v>
      </c>
      <c r="N266" s="235">
        <v>4.1799999999999997E-3</v>
      </c>
      <c r="O266" s="235">
        <f>ROUND(E266*N266,2)</f>
        <v>0.03</v>
      </c>
      <c r="P266" s="235">
        <v>0</v>
      </c>
      <c r="Q266" s="235">
        <f>ROUND(E266*P266,2)</f>
        <v>0</v>
      </c>
      <c r="R266" s="235" t="s">
        <v>442</v>
      </c>
      <c r="S266" s="235" t="s">
        <v>176</v>
      </c>
      <c r="T266" s="236" t="s">
        <v>234</v>
      </c>
      <c r="U266" s="222">
        <v>30.815999999999999</v>
      </c>
      <c r="V266" s="222">
        <f>ROUND(E266*U266,2)</f>
        <v>221.88</v>
      </c>
      <c r="W266" s="222"/>
      <c r="X266" s="222" t="s">
        <v>235</v>
      </c>
      <c r="Y266" s="213"/>
      <c r="Z266" s="213"/>
      <c r="AA266" s="213"/>
      <c r="AB266" s="213"/>
      <c r="AC266" s="213"/>
      <c r="AD266" s="213"/>
      <c r="AE266" s="213"/>
      <c r="AF266" s="213"/>
      <c r="AG266" s="213" t="s">
        <v>236</v>
      </c>
      <c r="AH266" s="213"/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5">
      <c r="A267" s="220"/>
      <c r="B267" s="221"/>
      <c r="C267" s="264" t="s">
        <v>518</v>
      </c>
      <c r="D267" s="249"/>
      <c r="E267" s="250">
        <v>7.2</v>
      </c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13"/>
      <c r="Z267" s="213"/>
      <c r="AA267" s="213"/>
      <c r="AB267" s="213"/>
      <c r="AC267" s="213"/>
      <c r="AD267" s="213"/>
      <c r="AE267" s="213"/>
      <c r="AF267" s="213"/>
      <c r="AG267" s="213" t="s">
        <v>242</v>
      </c>
      <c r="AH267" s="213"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ht="20.399999999999999" outlineLevel="1" x14ac:dyDescent="0.25">
      <c r="A268" s="230">
        <v>74</v>
      </c>
      <c r="B268" s="231" t="s">
        <v>519</v>
      </c>
      <c r="C268" s="242" t="s">
        <v>520</v>
      </c>
      <c r="D268" s="232" t="s">
        <v>232</v>
      </c>
      <c r="E268" s="233">
        <v>10</v>
      </c>
      <c r="F268" s="234"/>
      <c r="G268" s="235">
        <f>ROUND(E268*F268,2)</f>
        <v>0</v>
      </c>
      <c r="H268" s="234"/>
      <c r="I268" s="235">
        <f>ROUND(E268*H268,2)</f>
        <v>0</v>
      </c>
      <c r="J268" s="234"/>
      <c r="K268" s="235">
        <f>ROUND(E268*J268,2)</f>
        <v>0</v>
      </c>
      <c r="L268" s="235">
        <v>21</v>
      </c>
      <c r="M268" s="235">
        <f>G268*(1+L268/100)</f>
        <v>0</v>
      </c>
      <c r="N268" s="235">
        <v>1.5E-3</v>
      </c>
      <c r="O268" s="235">
        <f>ROUND(E268*N268,2)</f>
        <v>0.02</v>
      </c>
      <c r="P268" s="235">
        <v>0</v>
      </c>
      <c r="Q268" s="235">
        <f>ROUND(E268*P268,2)</f>
        <v>0</v>
      </c>
      <c r="R268" s="235" t="s">
        <v>377</v>
      </c>
      <c r="S268" s="235" t="s">
        <v>176</v>
      </c>
      <c r="T268" s="236" t="s">
        <v>234</v>
      </c>
      <c r="U268" s="222">
        <v>0</v>
      </c>
      <c r="V268" s="222">
        <f>ROUND(E268*U268,2)</f>
        <v>0</v>
      </c>
      <c r="W268" s="222"/>
      <c r="X268" s="222" t="s">
        <v>378</v>
      </c>
      <c r="Y268" s="213"/>
      <c r="Z268" s="213"/>
      <c r="AA268" s="213"/>
      <c r="AB268" s="213"/>
      <c r="AC268" s="213"/>
      <c r="AD268" s="213"/>
      <c r="AE268" s="213"/>
      <c r="AF268" s="213"/>
      <c r="AG268" s="213" t="s">
        <v>379</v>
      </c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5">
      <c r="A269" s="220"/>
      <c r="B269" s="221"/>
      <c r="C269" s="264" t="s">
        <v>521</v>
      </c>
      <c r="D269" s="249"/>
      <c r="E269" s="250">
        <v>10</v>
      </c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3"/>
      <c r="Z269" s="213"/>
      <c r="AA269" s="213"/>
      <c r="AB269" s="213"/>
      <c r="AC269" s="213"/>
      <c r="AD269" s="213"/>
      <c r="AE269" s="213"/>
      <c r="AF269" s="213"/>
      <c r="AG269" s="213" t="s">
        <v>242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5">
      <c r="A270" s="230">
        <v>75</v>
      </c>
      <c r="B270" s="231" t="s">
        <v>522</v>
      </c>
      <c r="C270" s="242" t="s">
        <v>523</v>
      </c>
      <c r="D270" s="232" t="s">
        <v>232</v>
      </c>
      <c r="E270" s="233">
        <v>2</v>
      </c>
      <c r="F270" s="234"/>
      <c r="G270" s="235">
        <f>ROUND(E270*F270,2)</f>
        <v>0</v>
      </c>
      <c r="H270" s="234"/>
      <c r="I270" s="235">
        <f>ROUND(E270*H270,2)</f>
        <v>0</v>
      </c>
      <c r="J270" s="234"/>
      <c r="K270" s="235">
        <f>ROUND(E270*J270,2)</f>
        <v>0</v>
      </c>
      <c r="L270" s="235">
        <v>21</v>
      </c>
      <c r="M270" s="235">
        <f>G270*(1+L270/100)</f>
        <v>0</v>
      </c>
      <c r="N270" s="235">
        <v>3.7999999999999999E-2</v>
      </c>
      <c r="O270" s="235">
        <f>ROUND(E270*N270,2)</f>
        <v>0.08</v>
      </c>
      <c r="P270" s="235">
        <v>0</v>
      </c>
      <c r="Q270" s="235">
        <f>ROUND(E270*P270,2)</f>
        <v>0</v>
      </c>
      <c r="R270" s="235" t="s">
        <v>377</v>
      </c>
      <c r="S270" s="235" t="s">
        <v>176</v>
      </c>
      <c r="T270" s="236" t="s">
        <v>234</v>
      </c>
      <c r="U270" s="222">
        <v>0</v>
      </c>
      <c r="V270" s="222">
        <f>ROUND(E270*U270,2)</f>
        <v>0</v>
      </c>
      <c r="W270" s="222"/>
      <c r="X270" s="222" t="s">
        <v>378</v>
      </c>
      <c r="Y270" s="213"/>
      <c r="Z270" s="213"/>
      <c r="AA270" s="213"/>
      <c r="AB270" s="213"/>
      <c r="AC270" s="213"/>
      <c r="AD270" s="213"/>
      <c r="AE270" s="213"/>
      <c r="AF270" s="213"/>
      <c r="AG270" s="213" t="s">
        <v>379</v>
      </c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5">
      <c r="A271" s="220"/>
      <c r="B271" s="221"/>
      <c r="C271" s="264" t="s">
        <v>524</v>
      </c>
      <c r="D271" s="249"/>
      <c r="E271" s="250">
        <v>2</v>
      </c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13"/>
      <c r="Z271" s="213"/>
      <c r="AA271" s="213"/>
      <c r="AB271" s="213"/>
      <c r="AC271" s="213"/>
      <c r="AD271" s="213"/>
      <c r="AE271" s="213"/>
      <c r="AF271" s="213"/>
      <c r="AG271" s="213" t="s">
        <v>242</v>
      </c>
      <c r="AH271" s="213">
        <v>5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5">
      <c r="A272" s="230">
        <v>76</v>
      </c>
      <c r="B272" s="231" t="s">
        <v>525</v>
      </c>
      <c r="C272" s="242" t="s">
        <v>526</v>
      </c>
      <c r="D272" s="232" t="s">
        <v>232</v>
      </c>
      <c r="E272" s="233">
        <v>2</v>
      </c>
      <c r="F272" s="234"/>
      <c r="G272" s="235">
        <f>ROUND(E272*F272,2)</f>
        <v>0</v>
      </c>
      <c r="H272" s="234"/>
      <c r="I272" s="235">
        <f>ROUND(E272*H272,2)</f>
        <v>0</v>
      </c>
      <c r="J272" s="234"/>
      <c r="K272" s="235">
        <f>ROUND(E272*J272,2)</f>
        <v>0</v>
      </c>
      <c r="L272" s="235">
        <v>21</v>
      </c>
      <c r="M272" s="235">
        <f>G272*(1+L272/100)</f>
        <v>0</v>
      </c>
      <c r="N272" s="235">
        <v>7.4499999999999997E-2</v>
      </c>
      <c r="O272" s="235">
        <f>ROUND(E272*N272,2)</f>
        <v>0.15</v>
      </c>
      <c r="P272" s="235">
        <v>0</v>
      </c>
      <c r="Q272" s="235">
        <f>ROUND(E272*P272,2)</f>
        <v>0</v>
      </c>
      <c r="R272" s="235"/>
      <c r="S272" s="235" t="s">
        <v>215</v>
      </c>
      <c r="T272" s="236" t="s">
        <v>177</v>
      </c>
      <c r="U272" s="222">
        <v>0</v>
      </c>
      <c r="V272" s="222">
        <f>ROUND(E272*U272,2)</f>
        <v>0</v>
      </c>
      <c r="W272" s="222"/>
      <c r="X272" s="222" t="s">
        <v>378</v>
      </c>
      <c r="Y272" s="213"/>
      <c r="Z272" s="213"/>
      <c r="AA272" s="213"/>
      <c r="AB272" s="213"/>
      <c r="AC272" s="213"/>
      <c r="AD272" s="213"/>
      <c r="AE272" s="213"/>
      <c r="AF272" s="213"/>
      <c r="AG272" s="213" t="s">
        <v>379</v>
      </c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5">
      <c r="A273" s="220"/>
      <c r="B273" s="221"/>
      <c r="C273" s="243" t="s">
        <v>527</v>
      </c>
      <c r="D273" s="238"/>
      <c r="E273" s="238"/>
      <c r="F273" s="238"/>
      <c r="G273" s="238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13"/>
      <c r="Z273" s="213"/>
      <c r="AA273" s="213"/>
      <c r="AB273" s="213"/>
      <c r="AC273" s="213"/>
      <c r="AD273" s="213"/>
      <c r="AE273" s="213"/>
      <c r="AF273" s="213"/>
      <c r="AG273" s="213" t="s">
        <v>181</v>
      </c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5">
      <c r="A274" s="220"/>
      <c r="B274" s="221"/>
      <c r="C274" s="244" t="s">
        <v>528</v>
      </c>
      <c r="D274" s="239"/>
      <c r="E274" s="239"/>
      <c r="F274" s="239"/>
      <c r="G274" s="239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13"/>
      <c r="Z274" s="213"/>
      <c r="AA274" s="213"/>
      <c r="AB274" s="213"/>
      <c r="AC274" s="213"/>
      <c r="AD274" s="213"/>
      <c r="AE274" s="213"/>
      <c r="AF274" s="213"/>
      <c r="AG274" s="213" t="s">
        <v>181</v>
      </c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5">
      <c r="A275" s="220"/>
      <c r="B275" s="221"/>
      <c r="C275" s="244" t="s">
        <v>529</v>
      </c>
      <c r="D275" s="239"/>
      <c r="E275" s="239"/>
      <c r="F275" s="239"/>
      <c r="G275" s="239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13"/>
      <c r="Z275" s="213"/>
      <c r="AA275" s="213"/>
      <c r="AB275" s="213"/>
      <c r="AC275" s="213"/>
      <c r="AD275" s="213"/>
      <c r="AE275" s="213"/>
      <c r="AF275" s="213"/>
      <c r="AG275" s="213" t="s">
        <v>181</v>
      </c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5">
      <c r="A276" s="220"/>
      <c r="B276" s="221"/>
      <c r="C276" s="244" t="s">
        <v>530</v>
      </c>
      <c r="D276" s="239"/>
      <c r="E276" s="239"/>
      <c r="F276" s="239"/>
      <c r="G276" s="239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13"/>
      <c r="Z276" s="213"/>
      <c r="AA276" s="213"/>
      <c r="AB276" s="213"/>
      <c r="AC276" s="213"/>
      <c r="AD276" s="213"/>
      <c r="AE276" s="213"/>
      <c r="AF276" s="213"/>
      <c r="AG276" s="213" t="s">
        <v>181</v>
      </c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x14ac:dyDescent="0.25">
      <c r="A277" s="224" t="s">
        <v>171</v>
      </c>
      <c r="B277" s="225" t="s">
        <v>113</v>
      </c>
      <c r="C277" s="241" t="s">
        <v>114</v>
      </c>
      <c r="D277" s="226"/>
      <c r="E277" s="227"/>
      <c r="F277" s="228"/>
      <c r="G277" s="228">
        <f>SUMIF(AG278:AG310,"&lt;&gt;NOR",G278:G310)</f>
        <v>0</v>
      </c>
      <c r="H277" s="228"/>
      <c r="I277" s="228">
        <f>SUM(I278:I310)</f>
        <v>0</v>
      </c>
      <c r="J277" s="228"/>
      <c r="K277" s="228">
        <f>SUM(K278:K310)</f>
        <v>0</v>
      </c>
      <c r="L277" s="228"/>
      <c r="M277" s="228">
        <f>SUM(M278:M310)</f>
        <v>0</v>
      </c>
      <c r="N277" s="228"/>
      <c r="O277" s="228">
        <f>SUM(O278:O310)</f>
        <v>118.63000000000001</v>
      </c>
      <c r="P277" s="228"/>
      <c r="Q277" s="228">
        <f>SUM(Q278:Q310)</f>
        <v>0</v>
      </c>
      <c r="R277" s="228"/>
      <c r="S277" s="228"/>
      <c r="T277" s="229"/>
      <c r="U277" s="223"/>
      <c r="V277" s="223">
        <f>SUM(V278:V310)</f>
        <v>235.12</v>
      </c>
      <c r="W277" s="223"/>
      <c r="X277" s="223"/>
      <c r="AG277" t="s">
        <v>172</v>
      </c>
    </row>
    <row r="278" spans="1:60" outlineLevel="1" x14ac:dyDescent="0.25">
      <c r="A278" s="230">
        <v>77</v>
      </c>
      <c r="B278" s="231" t="s">
        <v>531</v>
      </c>
      <c r="C278" s="242" t="s">
        <v>532</v>
      </c>
      <c r="D278" s="232" t="s">
        <v>258</v>
      </c>
      <c r="E278" s="233">
        <v>110</v>
      </c>
      <c r="F278" s="234"/>
      <c r="G278" s="235">
        <f>ROUND(E278*F278,2)</f>
        <v>0</v>
      </c>
      <c r="H278" s="234"/>
      <c r="I278" s="235">
        <f>ROUND(E278*H278,2)</f>
        <v>0</v>
      </c>
      <c r="J278" s="234"/>
      <c r="K278" s="235">
        <f>ROUND(E278*J278,2)</f>
        <v>0</v>
      </c>
      <c r="L278" s="235">
        <v>21</v>
      </c>
      <c r="M278" s="235">
        <f>G278*(1+L278/100)</f>
        <v>0</v>
      </c>
      <c r="N278" s="235">
        <v>0.125</v>
      </c>
      <c r="O278" s="235">
        <f>ROUND(E278*N278,2)</f>
        <v>13.75</v>
      </c>
      <c r="P278" s="235">
        <v>0</v>
      </c>
      <c r="Q278" s="235">
        <f>ROUND(E278*P278,2)</f>
        <v>0</v>
      </c>
      <c r="R278" s="235"/>
      <c r="S278" s="235" t="s">
        <v>176</v>
      </c>
      <c r="T278" s="236" t="s">
        <v>234</v>
      </c>
      <c r="U278" s="222">
        <v>0.89</v>
      </c>
      <c r="V278" s="222">
        <f>ROUND(E278*U278,2)</f>
        <v>97.9</v>
      </c>
      <c r="W278" s="222"/>
      <c r="X278" s="222" t="s">
        <v>235</v>
      </c>
      <c r="Y278" s="213"/>
      <c r="Z278" s="213"/>
      <c r="AA278" s="213"/>
      <c r="AB278" s="213"/>
      <c r="AC278" s="213"/>
      <c r="AD278" s="213"/>
      <c r="AE278" s="213"/>
      <c r="AF278" s="213"/>
      <c r="AG278" s="213" t="s">
        <v>236</v>
      </c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5">
      <c r="A279" s="220"/>
      <c r="B279" s="221"/>
      <c r="C279" s="243" t="s">
        <v>533</v>
      </c>
      <c r="D279" s="238"/>
      <c r="E279" s="238"/>
      <c r="F279" s="238"/>
      <c r="G279" s="238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13"/>
      <c r="Z279" s="213"/>
      <c r="AA279" s="213"/>
      <c r="AB279" s="213"/>
      <c r="AC279" s="213"/>
      <c r="AD279" s="213"/>
      <c r="AE279" s="213"/>
      <c r="AF279" s="213"/>
      <c r="AG279" s="213" t="s">
        <v>181</v>
      </c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1" x14ac:dyDescent="0.25">
      <c r="A280" s="220"/>
      <c r="B280" s="221"/>
      <c r="C280" s="264" t="s">
        <v>534</v>
      </c>
      <c r="D280" s="249"/>
      <c r="E280" s="250">
        <v>110</v>
      </c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13"/>
      <c r="Z280" s="213"/>
      <c r="AA280" s="213"/>
      <c r="AB280" s="213"/>
      <c r="AC280" s="213"/>
      <c r="AD280" s="213"/>
      <c r="AE280" s="213"/>
      <c r="AF280" s="213"/>
      <c r="AG280" s="213" t="s">
        <v>242</v>
      </c>
      <c r="AH280" s="213">
        <v>5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5">
      <c r="A281" s="230">
        <v>78</v>
      </c>
      <c r="B281" s="231" t="s">
        <v>535</v>
      </c>
      <c r="C281" s="242" t="s">
        <v>536</v>
      </c>
      <c r="D281" s="232" t="s">
        <v>232</v>
      </c>
      <c r="E281" s="233">
        <v>5</v>
      </c>
      <c r="F281" s="234"/>
      <c r="G281" s="235">
        <f>ROUND(E281*F281,2)</f>
        <v>0</v>
      </c>
      <c r="H281" s="234"/>
      <c r="I281" s="235">
        <f>ROUND(E281*H281,2)</f>
        <v>0</v>
      </c>
      <c r="J281" s="234"/>
      <c r="K281" s="235">
        <f>ROUND(E281*J281,2)</f>
        <v>0</v>
      </c>
      <c r="L281" s="235">
        <v>21</v>
      </c>
      <c r="M281" s="235">
        <f>G281*(1+L281/100)</f>
        <v>0</v>
      </c>
      <c r="N281" s="235">
        <v>0.1125</v>
      </c>
      <c r="O281" s="235">
        <f>ROUND(E281*N281,2)</f>
        <v>0.56000000000000005</v>
      </c>
      <c r="P281" s="235">
        <v>0</v>
      </c>
      <c r="Q281" s="235">
        <f>ROUND(E281*P281,2)</f>
        <v>0</v>
      </c>
      <c r="R281" s="235" t="s">
        <v>253</v>
      </c>
      <c r="S281" s="235" t="s">
        <v>176</v>
      </c>
      <c r="T281" s="236" t="s">
        <v>234</v>
      </c>
      <c r="U281" s="222">
        <v>0.91800000000000004</v>
      </c>
      <c r="V281" s="222">
        <f>ROUND(E281*U281,2)</f>
        <v>4.59</v>
      </c>
      <c r="W281" s="222"/>
      <c r="X281" s="222" t="s">
        <v>235</v>
      </c>
      <c r="Y281" s="213"/>
      <c r="Z281" s="213"/>
      <c r="AA281" s="213"/>
      <c r="AB281" s="213"/>
      <c r="AC281" s="213"/>
      <c r="AD281" s="213"/>
      <c r="AE281" s="213"/>
      <c r="AF281" s="213"/>
      <c r="AG281" s="213" t="s">
        <v>236</v>
      </c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5">
      <c r="A282" s="220"/>
      <c r="B282" s="221"/>
      <c r="C282" s="264" t="s">
        <v>537</v>
      </c>
      <c r="D282" s="249"/>
      <c r="E282" s="250">
        <v>3</v>
      </c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13"/>
      <c r="Z282" s="213"/>
      <c r="AA282" s="213"/>
      <c r="AB282" s="213"/>
      <c r="AC282" s="213"/>
      <c r="AD282" s="213"/>
      <c r="AE282" s="213"/>
      <c r="AF282" s="213"/>
      <c r="AG282" s="213" t="s">
        <v>242</v>
      </c>
      <c r="AH282" s="213">
        <v>5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5">
      <c r="A283" s="220"/>
      <c r="B283" s="221"/>
      <c r="C283" s="264" t="s">
        <v>538</v>
      </c>
      <c r="D283" s="249"/>
      <c r="E283" s="250">
        <v>2</v>
      </c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13"/>
      <c r="Z283" s="213"/>
      <c r="AA283" s="213"/>
      <c r="AB283" s="213"/>
      <c r="AC283" s="213"/>
      <c r="AD283" s="213"/>
      <c r="AE283" s="213"/>
      <c r="AF283" s="213"/>
      <c r="AG283" s="213" t="s">
        <v>242</v>
      </c>
      <c r="AH283" s="213">
        <v>5</v>
      </c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ht="20.399999999999999" outlineLevel="1" x14ac:dyDescent="0.25">
      <c r="A284" s="255">
        <v>79</v>
      </c>
      <c r="B284" s="256" t="s">
        <v>539</v>
      </c>
      <c r="C284" s="267" t="s">
        <v>540</v>
      </c>
      <c r="D284" s="257" t="s">
        <v>232</v>
      </c>
      <c r="E284" s="258">
        <v>9</v>
      </c>
      <c r="F284" s="259"/>
      <c r="G284" s="260">
        <f>ROUND(E284*F284,2)</f>
        <v>0</v>
      </c>
      <c r="H284" s="259"/>
      <c r="I284" s="260">
        <f>ROUND(E284*H284,2)</f>
        <v>0</v>
      </c>
      <c r="J284" s="259"/>
      <c r="K284" s="260">
        <f>ROUND(E284*J284,2)</f>
        <v>0</v>
      </c>
      <c r="L284" s="260">
        <v>21</v>
      </c>
      <c r="M284" s="260">
        <f>G284*(1+L284/100)</f>
        <v>0</v>
      </c>
      <c r="N284" s="260">
        <v>0</v>
      </c>
      <c r="O284" s="260">
        <f>ROUND(E284*N284,2)</f>
        <v>0</v>
      </c>
      <c r="P284" s="260">
        <v>0</v>
      </c>
      <c r="Q284" s="260">
        <f>ROUND(E284*P284,2)</f>
        <v>0</v>
      </c>
      <c r="R284" s="260" t="s">
        <v>253</v>
      </c>
      <c r="S284" s="260" t="s">
        <v>176</v>
      </c>
      <c r="T284" s="261" t="s">
        <v>234</v>
      </c>
      <c r="U284" s="222">
        <v>0.2</v>
      </c>
      <c r="V284" s="222">
        <f>ROUND(E284*U284,2)</f>
        <v>1.8</v>
      </c>
      <c r="W284" s="222"/>
      <c r="X284" s="222" t="s">
        <v>235</v>
      </c>
      <c r="Y284" s="213"/>
      <c r="Z284" s="213"/>
      <c r="AA284" s="213"/>
      <c r="AB284" s="213"/>
      <c r="AC284" s="213"/>
      <c r="AD284" s="213"/>
      <c r="AE284" s="213"/>
      <c r="AF284" s="213"/>
      <c r="AG284" s="213" t="s">
        <v>236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ht="30.6" outlineLevel="1" x14ac:dyDescent="0.25">
      <c r="A285" s="230">
        <v>80</v>
      </c>
      <c r="B285" s="231" t="s">
        <v>541</v>
      </c>
      <c r="C285" s="242" t="s">
        <v>542</v>
      </c>
      <c r="D285" s="232" t="s">
        <v>258</v>
      </c>
      <c r="E285" s="233">
        <v>465</v>
      </c>
      <c r="F285" s="234"/>
      <c r="G285" s="235">
        <f>ROUND(E285*F285,2)</f>
        <v>0</v>
      </c>
      <c r="H285" s="234"/>
      <c r="I285" s="235">
        <f>ROUND(E285*H285,2)</f>
        <v>0</v>
      </c>
      <c r="J285" s="234"/>
      <c r="K285" s="235">
        <f>ROUND(E285*J285,2)</f>
        <v>0</v>
      </c>
      <c r="L285" s="235">
        <v>21</v>
      </c>
      <c r="M285" s="235">
        <f>G285*(1+L285/100)</f>
        <v>0</v>
      </c>
      <c r="N285" s="235">
        <v>0.22133</v>
      </c>
      <c r="O285" s="235">
        <f>ROUND(E285*N285,2)</f>
        <v>102.92</v>
      </c>
      <c r="P285" s="235">
        <v>0</v>
      </c>
      <c r="Q285" s="235">
        <f>ROUND(E285*P285,2)</f>
        <v>0</v>
      </c>
      <c r="R285" s="235" t="s">
        <v>253</v>
      </c>
      <c r="S285" s="235" t="s">
        <v>176</v>
      </c>
      <c r="T285" s="236" t="s">
        <v>234</v>
      </c>
      <c r="U285" s="222">
        <v>0.27200000000000002</v>
      </c>
      <c r="V285" s="222">
        <f>ROUND(E285*U285,2)</f>
        <v>126.48</v>
      </c>
      <c r="W285" s="222"/>
      <c r="X285" s="222" t="s">
        <v>235</v>
      </c>
      <c r="Y285" s="213"/>
      <c r="Z285" s="213"/>
      <c r="AA285" s="213"/>
      <c r="AB285" s="213"/>
      <c r="AC285" s="213"/>
      <c r="AD285" s="213"/>
      <c r="AE285" s="213"/>
      <c r="AF285" s="213"/>
      <c r="AG285" s="213" t="s">
        <v>236</v>
      </c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1" x14ac:dyDescent="0.25">
      <c r="A286" s="220"/>
      <c r="B286" s="221"/>
      <c r="C286" s="262" t="s">
        <v>543</v>
      </c>
      <c r="D286" s="253"/>
      <c r="E286" s="253"/>
      <c r="F286" s="253"/>
      <c r="G286" s="253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13"/>
      <c r="Z286" s="213"/>
      <c r="AA286" s="213"/>
      <c r="AB286" s="213"/>
      <c r="AC286" s="213"/>
      <c r="AD286" s="213"/>
      <c r="AE286" s="213"/>
      <c r="AF286" s="213"/>
      <c r="AG286" s="213" t="s">
        <v>238</v>
      </c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5">
      <c r="A287" s="220"/>
      <c r="B287" s="221"/>
      <c r="C287" s="244" t="s">
        <v>544</v>
      </c>
      <c r="D287" s="239"/>
      <c r="E287" s="239"/>
      <c r="F287" s="239"/>
      <c r="G287" s="239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181</v>
      </c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5">
      <c r="A288" s="220"/>
      <c r="B288" s="221"/>
      <c r="C288" s="264" t="s">
        <v>545</v>
      </c>
      <c r="D288" s="249"/>
      <c r="E288" s="250">
        <v>465</v>
      </c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3"/>
      <c r="Z288" s="213"/>
      <c r="AA288" s="213"/>
      <c r="AB288" s="213"/>
      <c r="AC288" s="213"/>
      <c r="AD288" s="213"/>
      <c r="AE288" s="213"/>
      <c r="AF288" s="213"/>
      <c r="AG288" s="213" t="s">
        <v>242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5">
      <c r="A289" s="230">
        <v>81</v>
      </c>
      <c r="B289" s="231" t="s">
        <v>546</v>
      </c>
      <c r="C289" s="242" t="s">
        <v>547</v>
      </c>
      <c r="D289" s="232" t="s">
        <v>258</v>
      </c>
      <c r="E289" s="233">
        <v>16</v>
      </c>
      <c r="F289" s="234"/>
      <c r="G289" s="235">
        <f>ROUND(E289*F289,2)</f>
        <v>0</v>
      </c>
      <c r="H289" s="234"/>
      <c r="I289" s="235">
        <f>ROUND(E289*H289,2)</f>
        <v>0</v>
      </c>
      <c r="J289" s="234"/>
      <c r="K289" s="235">
        <f>ROUND(E289*J289,2)</f>
        <v>0</v>
      </c>
      <c r="L289" s="235">
        <v>21</v>
      </c>
      <c r="M289" s="235">
        <f>G289*(1+L289/100)</f>
        <v>0</v>
      </c>
      <c r="N289" s="235">
        <v>0</v>
      </c>
      <c r="O289" s="235">
        <f>ROUND(E289*N289,2)</f>
        <v>0</v>
      </c>
      <c r="P289" s="235">
        <v>0</v>
      </c>
      <c r="Q289" s="235">
        <f>ROUND(E289*P289,2)</f>
        <v>0</v>
      </c>
      <c r="R289" s="235" t="s">
        <v>253</v>
      </c>
      <c r="S289" s="235" t="s">
        <v>176</v>
      </c>
      <c r="T289" s="236" t="s">
        <v>234</v>
      </c>
      <c r="U289" s="222">
        <v>0.12</v>
      </c>
      <c r="V289" s="222">
        <f>ROUND(E289*U289,2)</f>
        <v>1.92</v>
      </c>
      <c r="W289" s="222"/>
      <c r="X289" s="222" t="s">
        <v>235</v>
      </c>
      <c r="Y289" s="213"/>
      <c r="Z289" s="213"/>
      <c r="AA289" s="213"/>
      <c r="AB289" s="213"/>
      <c r="AC289" s="213"/>
      <c r="AD289" s="213"/>
      <c r="AE289" s="213"/>
      <c r="AF289" s="213"/>
      <c r="AG289" s="213" t="s">
        <v>236</v>
      </c>
      <c r="AH289" s="213"/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5">
      <c r="A290" s="220"/>
      <c r="B290" s="221"/>
      <c r="C290" s="262" t="s">
        <v>548</v>
      </c>
      <c r="D290" s="253"/>
      <c r="E290" s="253"/>
      <c r="F290" s="253"/>
      <c r="G290" s="253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13"/>
      <c r="Z290" s="213"/>
      <c r="AA290" s="213"/>
      <c r="AB290" s="213"/>
      <c r="AC290" s="213"/>
      <c r="AD290" s="213"/>
      <c r="AE290" s="213"/>
      <c r="AF290" s="213"/>
      <c r="AG290" s="213" t="s">
        <v>238</v>
      </c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5">
      <c r="A291" s="220"/>
      <c r="B291" s="221"/>
      <c r="C291" s="264" t="s">
        <v>549</v>
      </c>
      <c r="D291" s="249"/>
      <c r="E291" s="250">
        <v>16</v>
      </c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13"/>
      <c r="Z291" s="213"/>
      <c r="AA291" s="213"/>
      <c r="AB291" s="213"/>
      <c r="AC291" s="213"/>
      <c r="AD291" s="213"/>
      <c r="AE291" s="213"/>
      <c r="AF291" s="213"/>
      <c r="AG291" s="213" t="s">
        <v>242</v>
      </c>
      <c r="AH291" s="213">
        <v>5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5">
      <c r="A292" s="230">
        <v>82</v>
      </c>
      <c r="B292" s="231" t="s">
        <v>550</v>
      </c>
      <c r="C292" s="242" t="s">
        <v>551</v>
      </c>
      <c r="D292" s="232" t="s">
        <v>258</v>
      </c>
      <c r="E292" s="233">
        <v>16</v>
      </c>
      <c r="F292" s="234"/>
      <c r="G292" s="235">
        <f>ROUND(E292*F292,2)</f>
        <v>0</v>
      </c>
      <c r="H292" s="234"/>
      <c r="I292" s="235">
        <f>ROUND(E292*H292,2)</f>
        <v>0</v>
      </c>
      <c r="J292" s="234"/>
      <c r="K292" s="235">
        <f>ROUND(E292*J292,2)</f>
        <v>0</v>
      </c>
      <c r="L292" s="235">
        <v>21</v>
      </c>
      <c r="M292" s="235">
        <f>G292*(1+L292/100)</f>
        <v>0</v>
      </c>
      <c r="N292" s="235">
        <v>0</v>
      </c>
      <c r="O292" s="235">
        <f>ROUND(E292*N292,2)</f>
        <v>0</v>
      </c>
      <c r="P292" s="235">
        <v>0</v>
      </c>
      <c r="Q292" s="235">
        <f>ROUND(E292*P292,2)</f>
        <v>0</v>
      </c>
      <c r="R292" s="235" t="s">
        <v>253</v>
      </c>
      <c r="S292" s="235" t="s">
        <v>176</v>
      </c>
      <c r="T292" s="236" t="s">
        <v>234</v>
      </c>
      <c r="U292" s="222">
        <v>3.2000000000000001E-2</v>
      </c>
      <c r="V292" s="222">
        <f>ROUND(E292*U292,2)</f>
        <v>0.51</v>
      </c>
      <c r="W292" s="222"/>
      <c r="X292" s="222" t="s">
        <v>235</v>
      </c>
      <c r="Y292" s="213"/>
      <c r="Z292" s="213"/>
      <c r="AA292" s="213"/>
      <c r="AB292" s="213"/>
      <c r="AC292" s="213"/>
      <c r="AD292" s="213"/>
      <c r="AE292" s="213"/>
      <c r="AF292" s="213"/>
      <c r="AG292" s="213" t="s">
        <v>236</v>
      </c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5">
      <c r="A293" s="220"/>
      <c r="B293" s="221"/>
      <c r="C293" s="262" t="s">
        <v>552</v>
      </c>
      <c r="D293" s="253"/>
      <c r="E293" s="253"/>
      <c r="F293" s="253"/>
      <c r="G293" s="253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13"/>
      <c r="Z293" s="213"/>
      <c r="AA293" s="213"/>
      <c r="AB293" s="213"/>
      <c r="AC293" s="213"/>
      <c r="AD293" s="213"/>
      <c r="AE293" s="213"/>
      <c r="AF293" s="213"/>
      <c r="AG293" s="213" t="s">
        <v>238</v>
      </c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5">
      <c r="A294" s="220"/>
      <c r="B294" s="221"/>
      <c r="C294" s="264" t="s">
        <v>549</v>
      </c>
      <c r="D294" s="249"/>
      <c r="E294" s="250">
        <v>16</v>
      </c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13"/>
      <c r="Z294" s="213"/>
      <c r="AA294" s="213"/>
      <c r="AB294" s="213"/>
      <c r="AC294" s="213"/>
      <c r="AD294" s="213"/>
      <c r="AE294" s="213"/>
      <c r="AF294" s="213"/>
      <c r="AG294" s="213" t="s">
        <v>242</v>
      </c>
      <c r="AH294" s="213">
        <v>5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5">
      <c r="A295" s="220"/>
      <c r="B295" s="221"/>
      <c r="C295" s="265" t="s">
        <v>287</v>
      </c>
      <c r="D295" s="251"/>
      <c r="E295" s="25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13"/>
      <c r="Z295" s="213"/>
      <c r="AA295" s="213"/>
      <c r="AB295" s="213"/>
      <c r="AC295" s="213"/>
      <c r="AD295" s="213"/>
      <c r="AE295" s="213"/>
      <c r="AF295" s="213"/>
      <c r="AG295" s="213" t="s">
        <v>242</v>
      </c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1" x14ac:dyDescent="0.25">
      <c r="A296" s="220"/>
      <c r="B296" s="221"/>
      <c r="C296" s="266" t="s">
        <v>553</v>
      </c>
      <c r="D296" s="251"/>
      <c r="E296" s="25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13"/>
      <c r="Z296" s="213"/>
      <c r="AA296" s="213"/>
      <c r="AB296" s="213"/>
      <c r="AC296" s="213"/>
      <c r="AD296" s="213"/>
      <c r="AE296" s="213"/>
      <c r="AF296" s="213"/>
      <c r="AG296" s="213" t="s">
        <v>242</v>
      </c>
      <c r="AH296" s="213">
        <v>2</v>
      </c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5">
      <c r="A297" s="220"/>
      <c r="B297" s="221"/>
      <c r="C297" s="265" t="s">
        <v>289</v>
      </c>
      <c r="D297" s="251"/>
      <c r="E297" s="25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13"/>
      <c r="Z297" s="213"/>
      <c r="AA297" s="213"/>
      <c r="AB297" s="213"/>
      <c r="AC297" s="213"/>
      <c r="AD297" s="213"/>
      <c r="AE297" s="213"/>
      <c r="AF297" s="213"/>
      <c r="AG297" s="213" t="s">
        <v>242</v>
      </c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5">
      <c r="A298" s="230">
        <v>83</v>
      </c>
      <c r="B298" s="231" t="s">
        <v>554</v>
      </c>
      <c r="C298" s="242" t="s">
        <v>555</v>
      </c>
      <c r="D298" s="232" t="s">
        <v>258</v>
      </c>
      <c r="E298" s="233">
        <v>16</v>
      </c>
      <c r="F298" s="234"/>
      <c r="G298" s="235">
        <f>ROUND(E298*F298,2)</f>
        <v>0</v>
      </c>
      <c r="H298" s="234"/>
      <c r="I298" s="235">
        <f>ROUND(E298*H298,2)</f>
        <v>0</v>
      </c>
      <c r="J298" s="234"/>
      <c r="K298" s="235">
        <f>ROUND(E298*J298,2)</f>
        <v>0</v>
      </c>
      <c r="L298" s="235">
        <v>21</v>
      </c>
      <c r="M298" s="235">
        <f>G298*(1+L298/100)</f>
        <v>0</v>
      </c>
      <c r="N298" s="235">
        <v>0</v>
      </c>
      <c r="O298" s="235">
        <f>ROUND(E298*N298,2)</f>
        <v>0</v>
      </c>
      <c r="P298" s="235">
        <v>0</v>
      </c>
      <c r="Q298" s="235">
        <f>ROUND(E298*P298,2)</f>
        <v>0</v>
      </c>
      <c r="R298" s="235" t="s">
        <v>253</v>
      </c>
      <c r="S298" s="235" t="s">
        <v>176</v>
      </c>
      <c r="T298" s="236" t="s">
        <v>234</v>
      </c>
      <c r="U298" s="222">
        <v>7.3999999999999996E-2</v>
      </c>
      <c r="V298" s="222">
        <f>ROUND(E298*U298,2)</f>
        <v>1.18</v>
      </c>
      <c r="W298" s="222"/>
      <c r="X298" s="222" t="s">
        <v>235</v>
      </c>
      <c r="Y298" s="213"/>
      <c r="Z298" s="213"/>
      <c r="AA298" s="213"/>
      <c r="AB298" s="213"/>
      <c r="AC298" s="213"/>
      <c r="AD298" s="213"/>
      <c r="AE298" s="213"/>
      <c r="AF298" s="213"/>
      <c r="AG298" s="213" t="s">
        <v>236</v>
      </c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outlineLevel="1" x14ac:dyDescent="0.25">
      <c r="A299" s="220"/>
      <c r="B299" s="221"/>
      <c r="C299" s="262" t="s">
        <v>552</v>
      </c>
      <c r="D299" s="253"/>
      <c r="E299" s="253"/>
      <c r="F299" s="253"/>
      <c r="G299" s="253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13"/>
      <c r="Z299" s="213"/>
      <c r="AA299" s="213"/>
      <c r="AB299" s="213"/>
      <c r="AC299" s="213"/>
      <c r="AD299" s="213"/>
      <c r="AE299" s="213"/>
      <c r="AF299" s="213"/>
      <c r="AG299" s="213" t="s">
        <v>238</v>
      </c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5">
      <c r="A300" s="220"/>
      <c r="B300" s="221"/>
      <c r="C300" s="264" t="s">
        <v>556</v>
      </c>
      <c r="D300" s="249"/>
      <c r="E300" s="250">
        <v>16</v>
      </c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13"/>
      <c r="Z300" s="213"/>
      <c r="AA300" s="213"/>
      <c r="AB300" s="213"/>
      <c r="AC300" s="213"/>
      <c r="AD300" s="213"/>
      <c r="AE300" s="213"/>
      <c r="AF300" s="213"/>
      <c r="AG300" s="213" t="s">
        <v>242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5">
      <c r="A301" s="230">
        <v>84</v>
      </c>
      <c r="B301" s="231" t="s">
        <v>557</v>
      </c>
      <c r="C301" s="242" t="s">
        <v>558</v>
      </c>
      <c r="D301" s="232" t="s">
        <v>258</v>
      </c>
      <c r="E301" s="233">
        <v>16</v>
      </c>
      <c r="F301" s="234"/>
      <c r="G301" s="235">
        <f>ROUND(E301*F301,2)</f>
        <v>0</v>
      </c>
      <c r="H301" s="234"/>
      <c r="I301" s="235">
        <f>ROUND(E301*H301,2)</f>
        <v>0</v>
      </c>
      <c r="J301" s="234"/>
      <c r="K301" s="235">
        <f>ROUND(E301*J301,2)</f>
        <v>0</v>
      </c>
      <c r="L301" s="235">
        <v>21</v>
      </c>
      <c r="M301" s="235">
        <f>G301*(1+L301/100)</f>
        <v>0</v>
      </c>
      <c r="N301" s="235">
        <v>4.0000000000000001E-3</v>
      </c>
      <c r="O301" s="235">
        <f>ROUND(E301*N301,2)</f>
        <v>0.06</v>
      </c>
      <c r="P301" s="235">
        <v>0</v>
      </c>
      <c r="Q301" s="235">
        <f>ROUND(E301*P301,2)</f>
        <v>0</v>
      </c>
      <c r="R301" s="235"/>
      <c r="S301" s="235" t="s">
        <v>215</v>
      </c>
      <c r="T301" s="236" t="s">
        <v>177</v>
      </c>
      <c r="U301" s="222">
        <v>4.5999999999999999E-2</v>
      </c>
      <c r="V301" s="222">
        <f>ROUND(E301*U301,2)</f>
        <v>0.74</v>
      </c>
      <c r="W301" s="222"/>
      <c r="X301" s="222" t="s">
        <v>235</v>
      </c>
      <c r="Y301" s="213"/>
      <c r="Z301" s="213"/>
      <c r="AA301" s="213"/>
      <c r="AB301" s="213"/>
      <c r="AC301" s="213"/>
      <c r="AD301" s="213"/>
      <c r="AE301" s="213"/>
      <c r="AF301" s="213"/>
      <c r="AG301" s="213" t="s">
        <v>236</v>
      </c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ht="21" outlineLevel="1" x14ac:dyDescent="0.25">
      <c r="A302" s="220"/>
      <c r="B302" s="221"/>
      <c r="C302" s="243" t="s">
        <v>559</v>
      </c>
      <c r="D302" s="238"/>
      <c r="E302" s="238"/>
      <c r="F302" s="238"/>
      <c r="G302" s="238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181</v>
      </c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37" t="str">
        <f>C302</f>
        <v>Vyfrézovaná drážka bude vyčištěna a ihned zalita trvale pružnou modifikovanou zálivkovou hmotou za horka a utěsněna. Úprava styčné spáry bude provedena v souladu s VL 2 212.05 – Detail těsnící zálivky a TP 115 – Opravy trhlin na vozovkách s asfaltovým krytem.</v>
      </c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5">
      <c r="A303" s="220"/>
      <c r="B303" s="221"/>
      <c r="C303" s="264" t="s">
        <v>560</v>
      </c>
      <c r="D303" s="249"/>
      <c r="E303" s="250">
        <v>16</v>
      </c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13"/>
      <c r="Z303" s="213"/>
      <c r="AA303" s="213"/>
      <c r="AB303" s="213"/>
      <c r="AC303" s="213"/>
      <c r="AD303" s="213"/>
      <c r="AE303" s="213"/>
      <c r="AF303" s="213"/>
      <c r="AG303" s="213" t="s">
        <v>242</v>
      </c>
      <c r="AH303" s="213">
        <v>5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ht="20.399999999999999" outlineLevel="1" x14ac:dyDescent="0.25">
      <c r="A304" s="255">
        <v>85</v>
      </c>
      <c r="B304" s="256" t="s">
        <v>561</v>
      </c>
      <c r="C304" s="267" t="s">
        <v>562</v>
      </c>
      <c r="D304" s="257" t="s">
        <v>232</v>
      </c>
      <c r="E304" s="258">
        <v>3</v>
      </c>
      <c r="F304" s="259"/>
      <c r="G304" s="260">
        <f>ROUND(E304*F304,2)</f>
        <v>0</v>
      </c>
      <c r="H304" s="259"/>
      <c r="I304" s="260">
        <f>ROUND(E304*H304,2)</f>
        <v>0</v>
      </c>
      <c r="J304" s="259"/>
      <c r="K304" s="260">
        <f>ROUND(E304*J304,2)</f>
        <v>0</v>
      </c>
      <c r="L304" s="260">
        <v>21</v>
      </c>
      <c r="M304" s="260">
        <f>G304*(1+L304/100)</f>
        <v>0</v>
      </c>
      <c r="N304" s="260">
        <v>3.0000000000000001E-3</v>
      </c>
      <c r="O304" s="260">
        <f>ROUND(E304*N304,2)</f>
        <v>0.01</v>
      </c>
      <c r="P304" s="260">
        <v>0</v>
      </c>
      <c r="Q304" s="260">
        <f>ROUND(E304*P304,2)</f>
        <v>0</v>
      </c>
      <c r="R304" s="260" t="s">
        <v>377</v>
      </c>
      <c r="S304" s="260" t="s">
        <v>176</v>
      </c>
      <c r="T304" s="261" t="s">
        <v>234</v>
      </c>
      <c r="U304" s="222">
        <v>0</v>
      </c>
      <c r="V304" s="222">
        <f>ROUND(E304*U304,2)</f>
        <v>0</v>
      </c>
      <c r="W304" s="222"/>
      <c r="X304" s="222" t="s">
        <v>378</v>
      </c>
      <c r="Y304" s="213"/>
      <c r="Z304" s="213"/>
      <c r="AA304" s="213"/>
      <c r="AB304" s="213"/>
      <c r="AC304" s="213"/>
      <c r="AD304" s="213"/>
      <c r="AE304" s="213"/>
      <c r="AF304" s="213"/>
      <c r="AG304" s="213" t="s">
        <v>379</v>
      </c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ht="20.399999999999999" outlineLevel="1" x14ac:dyDescent="0.25">
      <c r="A305" s="255">
        <v>86</v>
      </c>
      <c r="B305" s="256" t="s">
        <v>563</v>
      </c>
      <c r="C305" s="267" t="s">
        <v>564</v>
      </c>
      <c r="D305" s="257" t="s">
        <v>232</v>
      </c>
      <c r="E305" s="258">
        <v>1</v>
      </c>
      <c r="F305" s="259"/>
      <c r="G305" s="260">
        <f>ROUND(E305*F305,2)</f>
        <v>0</v>
      </c>
      <c r="H305" s="259"/>
      <c r="I305" s="260">
        <f>ROUND(E305*H305,2)</f>
        <v>0</v>
      </c>
      <c r="J305" s="259"/>
      <c r="K305" s="260">
        <f>ROUND(E305*J305,2)</f>
        <v>0</v>
      </c>
      <c r="L305" s="260">
        <v>21</v>
      </c>
      <c r="M305" s="260">
        <f>G305*(1+L305/100)</f>
        <v>0</v>
      </c>
      <c r="N305" s="260">
        <v>5.1000000000000004E-3</v>
      </c>
      <c r="O305" s="260">
        <f>ROUND(E305*N305,2)</f>
        <v>0.01</v>
      </c>
      <c r="P305" s="260">
        <v>0</v>
      </c>
      <c r="Q305" s="260">
        <f>ROUND(E305*P305,2)</f>
        <v>0</v>
      </c>
      <c r="R305" s="260" t="s">
        <v>377</v>
      </c>
      <c r="S305" s="260" t="s">
        <v>176</v>
      </c>
      <c r="T305" s="261" t="s">
        <v>234</v>
      </c>
      <c r="U305" s="222">
        <v>0</v>
      </c>
      <c r="V305" s="222">
        <f>ROUND(E305*U305,2)</f>
        <v>0</v>
      </c>
      <c r="W305" s="222"/>
      <c r="X305" s="222" t="s">
        <v>378</v>
      </c>
      <c r="Y305" s="213"/>
      <c r="Z305" s="213"/>
      <c r="AA305" s="213"/>
      <c r="AB305" s="213"/>
      <c r="AC305" s="213"/>
      <c r="AD305" s="213"/>
      <c r="AE305" s="213"/>
      <c r="AF305" s="213"/>
      <c r="AG305" s="213" t="s">
        <v>379</v>
      </c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5">
      <c r="A306" s="255">
        <v>87</v>
      </c>
      <c r="B306" s="256" t="s">
        <v>565</v>
      </c>
      <c r="C306" s="267" t="s">
        <v>566</v>
      </c>
      <c r="D306" s="257" t="s">
        <v>232</v>
      </c>
      <c r="E306" s="258">
        <v>3</v>
      </c>
      <c r="F306" s="259"/>
      <c r="G306" s="260">
        <f>ROUND(E306*F306,2)</f>
        <v>0</v>
      </c>
      <c r="H306" s="259"/>
      <c r="I306" s="260">
        <f>ROUND(E306*H306,2)</f>
        <v>0</v>
      </c>
      <c r="J306" s="259"/>
      <c r="K306" s="260">
        <f>ROUND(E306*J306,2)</f>
        <v>0</v>
      </c>
      <c r="L306" s="260">
        <v>21</v>
      </c>
      <c r="M306" s="260">
        <f>G306*(1+L306/100)</f>
        <v>0</v>
      </c>
      <c r="N306" s="260">
        <v>0</v>
      </c>
      <c r="O306" s="260">
        <f>ROUND(E306*N306,2)</f>
        <v>0</v>
      </c>
      <c r="P306" s="260">
        <v>0</v>
      </c>
      <c r="Q306" s="260">
        <f>ROUND(E306*P306,2)</f>
        <v>0</v>
      </c>
      <c r="R306" s="260" t="s">
        <v>377</v>
      </c>
      <c r="S306" s="260" t="s">
        <v>176</v>
      </c>
      <c r="T306" s="261" t="s">
        <v>234</v>
      </c>
      <c r="U306" s="222">
        <v>0</v>
      </c>
      <c r="V306" s="222">
        <f>ROUND(E306*U306,2)</f>
        <v>0</v>
      </c>
      <c r="W306" s="222"/>
      <c r="X306" s="222" t="s">
        <v>378</v>
      </c>
      <c r="Y306" s="213"/>
      <c r="Z306" s="213"/>
      <c r="AA306" s="213"/>
      <c r="AB306" s="213"/>
      <c r="AC306" s="213"/>
      <c r="AD306" s="213"/>
      <c r="AE306" s="213"/>
      <c r="AF306" s="213"/>
      <c r="AG306" s="213" t="s">
        <v>379</v>
      </c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5">
      <c r="A307" s="255">
        <v>88</v>
      </c>
      <c r="B307" s="256" t="s">
        <v>567</v>
      </c>
      <c r="C307" s="267" t="s">
        <v>568</v>
      </c>
      <c r="D307" s="257" t="s">
        <v>232</v>
      </c>
      <c r="E307" s="258">
        <v>2</v>
      </c>
      <c r="F307" s="259"/>
      <c r="G307" s="260">
        <f>ROUND(E307*F307,2)</f>
        <v>0</v>
      </c>
      <c r="H307" s="259"/>
      <c r="I307" s="260">
        <f>ROUND(E307*H307,2)</f>
        <v>0</v>
      </c>
      <c r="J307" s="259"/>
      <c r="K307" s="260">
        <f>ROUND(E307*J307,2)</f>
        <v>0</v>
      </c>
      <c r="L307" s="260">
        <v>21</v>
      </c>
      <c r="M307" s="260">
        <f>G307*(1+L307/100)</f>
        <v>0</v>
      </c>
      <c r="N307" s="260">
        <v>0</v>
      </c>
      <c r="O307" s="260">
        <f>ROUND(E307*N307,2)</f>
        <v>0</v>
      </c>
      <c r="P307" s="260">
        <v>0</v>
      </c>
      <c r="Q307" s="260">
        <f>ROUND(E307*P307,2)</f>
        <v>0</v>
      </c>
      <c r="R307" s="260" t="s">
        <v>377</v>
      </c>
      <c r="S307" s="260" t="s">
        <v>176</v>
      </c>
      <c r="T307" s="261" t="s">
        <v>234</v>
      </c>
      <c r="U307" s="222">
        <v>0</v>
      </c>
      <c r="V307" s="222">
        <f>ROUND(E307*U307,2)</f>
        <v>0</v>
      </c>
      <c r="W307" s="222"/>
      <c r="X307" s="222" t="s">
        <v>378</v>
      </c>
      <c r="Y307" s="213"/>
      <c r="Z307" s="213"/>
      <c r="AA307" s="213"/>
      <c r="AB307" s="213"/>
      <c r="AC307" s="213"/>
      <c r="AD307" s="213"/>
      <c r="AE307" s="213"/>
      <c r="AF307" s="213"/>
      <c r="AG307" s="213" t="s">
        <v>379</v>
      </c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ht="20.399999999999999" outlineLevel="1" x14ac:dyDescent="0.25">
      <c r="A308" s="230">
        <v>89</v>
      </c>
      <c r="B308" s="231" t="s">
        <v>569</v>
      </c>
      <c r="C308" s="242" t="s">
        <v>570</v>
      </c>
      <c r="D308" s="232" t="s">
        <v>258</v>
      </c>
      <c r="E308" s="233">
        <v>110</v>
      </c>
      <c r="F308" s="234"/>
      <c r="G308" s="235">
        <f>ROUND(E308*F308,2)</f>
        <v>0</v>
      </c>
      <c r="H308" s="234"/>
      <c r="I308" s="235">
        <f>ROUND(E308*H308,2)</f>
        <v>0</v>
      </c>
      <c r="J308" s="234"/>
      <c r="K308" s="235">
        <f>ROUND(E308*J308,2)</f>
        <v>0</v>
      </c>
      <c r="L308" s="235">
        <v>21</v>
      </c>
      <c r="M308" s="235">
        <f>G308*(1+L308/100)</f>
        <v>0</v>
      </c>
      <c r="N308" s="235">
        <v>1.2E-2</v>
      </c>
      <c r="O308" s="235">
        <f>ROUND(E308*N308,2)</f>
        <v>1.32</v>
      </c>
      <c r="P308" s="235">
        <v>0</v>
      </c>
      <c r="Q308" s="235">
        <f>ROUND(E308*P308,2)</f>
        <v>0</v>
      </c>
      <c r="R308" s="235"/>
      <c r="S308" s="235" t="s">
        <v>215</v>
      </c>
      <c r="T308" s="236" t="s">
        <v>177</v>
      </c>
      <c r="U308" s="222">
        <v>0</v>
      </c>
      <c r="V308" s="222">
        <f>ROUND(E308*U308,2)</f>
        <v>0</v>
      </c>
      <c r="W308" s="222"/>
      <c r="X308" s="222" t="s">
        <v>378</v>
      </c>
      <c r="Y308" s="213"/>
      <c r="Z308" s="213"/>
      <c r="AA308" s="213"/>
      <c r="AB308" s="213"/>
      <c r="AC308" s="213"/>
      <c r="AD308" s="213"/>
      <c r="AE308" s="213"/>
      <c r="AF308" s="213"/>
      <c r="AG308" s="213" t="s">
        <v>379</v>
      </c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5">
      <c r="A309" s="220"/>
      <c r="B309" s="221"/>
      <c r="C309" s="243" t="s">
        <v>571</v>
      </c>
      <c r="D309" s="238"/>
      <c r="E309" s="238"/>
      <c r="F309" s="238"/>
      <c r="G309" s="238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181</v>
      </c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5">
      <c r="A310" s="220"/>
      <c r="B310" s="221"/>
      <c r="C310" s="264" t="s">
        <v>572</v>
      </c>
      <c r="D310" s="249"/>
      <c r="E310" s="250">
        <v>110</v>
      </c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13"/>
      <c r="Z310" s="213"/>
      <c r="AA310" s="213"/>
      <c r="AB310" s="213"/>
      <c r="AC310" s="213"/>
      <c r="AD310" s="213"/>
      <c r="AE310" s="213"/>
      <c r="AF310" s="213"/>
      <c r="AG310" s="213" t="s">
        <v>242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x14ac:dyDescent="0.25">
      <c r="A311" s="224" t="s">
        <v>171</v>
      </c>
      <c r="B311" s="225" t="s">
        <v>117</v>
      </c>
      <c r="C311" s="241" t="s">
        <v>118</v>
      </c>
      <c r="D311" s="226"/>
      <c r="E311" s="227"/>
      <c r="F311" s="228"/>
      <c r="G311" s="228">
        <f>SUMIF(AG312:AG317,"&lt;&gt;NOR",G312:G317)</f>
        <v>0</v>
      </c>
      <c r="H311" s="228"/>
      <c r="I311" s="228">
        <f>SUM(I312:I317)</f>
        <v>0</v>
      </c>
      <c r="J311" s="228"/>
      <c r="K311" s="228">
        <f>SUM(K312:K317)</f>
        <v>0</v>
      </c>
      <c r="L311" s="228"/>
      <c r="M311" s="228">
        <f>SUM(M312:M317)</f>
        <v>0</v>
      </c>
      <c r="N311" s="228"/>
      <c r="O311" s="228">
        <f>SUM(O312:O317)</f>
        <v>34.53</v>
      </c>
      <c r="P311" s="228"/>
      <c r="Q311" s="228">
        <f>SUM(Q312:Q317)</f>
        <v>0</v>
      </c>
      <c r="R311" s="228"/>
      <c r="S311" s="228"/>
      <c r="T311" s="229"/>
      <c r="U311" s="223"/>
      <c r="V311" s="223">
        <f>SUM(V312:V317)</f>
        <v>27.03</v>
      </c>
      <c r="W311" s="223"/>
      <c r="X311" s="223"/>
      <c r="AG311" t="s">
        <v>172</v>
      </c>
    </row>
    <row r="312" spans="1:60" ht="20.399999999999999" outlineLevel="1" x14ac:dyDescent="0.25">
      <c r="A312" s="230">
        <v>90</v>
      </c>
      <c r="B312" s="231" t="s">
        <v>573</v>
      </c>
      <c r="C312" s="242" t="s">
        <v>574</v>
      </c>
      <c r="D312" s="232" t="s">
        <v>258</v>
      </c>
      <c r="E312" s="233">
        <v>109</v>
      </c>
      <c r="F312" s="234"/>
      <c r="G312" s="235">
        <f>ROUND(E312*F312,2)</f>
        <v>0</v>
      </c>
      <c r="H312" s="234"/>
      <c r="I312" s="235">
        <f>ROUND(E312*H312,2)</f>
        <v>0</v>
      </c>
      <c r="J312" s="234"/>
      <c r="K312" s="235">
        <f>ROUND(E312*J312,2)</f>
        <v>0</v>
      </c>
      <c r="L312" s="235">
        <v>21</v>
      </c>
      <c r="M312" s="235">
        <f>G312*(1+L312/100)</f>
        <v>0</v>
      </c>
      <c r="N312" s="235">
        <v>0.18207000000000001</v>
      </c>
      <c r="O312" s="235">
        <f>ROUND(E312*N312,2)</f>
        <v>19.850000000000001</v>
      </c>
      <c r="P312" s="235">
        <v>0</v>
      </c>
      <c r="Q312" s="235">
        <f>ROUND(E312*P312,2)</f>
        <v>0</v>
      </c>
      <c r="R312" s="235" t="s">
        <v>253</v>
      </c>
      <c r="S312" s="235" t="s">
        <v>176</v>
      </c>
      <c r="T312" s="236" t="s">
        <v>234</v>
      </c>
      <c r="U312" s="222">
        <v>0.248</v>
      </c>
      <c r="V312" s="222">
        <f>ROUND(E312*U312,2)</f>
        <v>27.03</v>
      </c>
      <c r="W312" s="222"/>
      <c r="X312" s="222" t="s">
        <v>235</v>
      </c>
      <c r="Y312" s="213"/>
      <c r="Z312" s="213"/>
      <c r="AA312" s="213"/>
      <c r="AB312" s="213"/>
      <c r="AC312" s="213"/>
      <c r="AD312" s="213"/>
      <c r="AE312" s="213"/>
      <c r="AF312" s="213"/>
      <c r="AG312" s="213" t="s">
        <v>236</v>
      </c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5">
      <c r="A313" s="220"/>
      <c r="B313" s="221"/>
      <c r="C313" s="262" t="s">
        <v>575</v>
      </c>
      <c r="D313" s="253"/>
      <c r="E313" s="253"/>
      <c r="F313" s="253"/>
      <c r="G313" s="253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13"/>
      <c r="Z313" s="213"/>
      <c r="AA313" s="213"/>
      <c r="AB313" s="213"/>
      <c r="AC313" s="213"/>
      <c r="AD313" s="213"/>
      <c r="AE313" s="213"/>
      <c r="AF313" s="213"/>
      <c r="AG313" s="213" t="s">
        <v>238</v>
      </c>
      <c r="AH313" s="213"/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5">
      <c r="A314" s="220"/>
      <c r="B314" s="221"/>
      <c r="C314" s="244" t="s">
        <v>576</v>
      </c>
      <c r="D314" s="239"/>
      <c r="E314" s="239"/>
      <c r="F314" s="239"/>
      <c r="G314" s="239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13"/>
      <c r="Z314" s="213"/>
      <c r="AA314" s="213"/>
      <c r="AB314" s="213"/>
      <c r="AC314" s="213"/>
      <c r="AD314" s="213"/>
      <c r="AE314" s="213"/>
      <c r="AF314" s="213"/>
      <c r="AG314" s="213" t="s">
        <v>181</v>
      </c>
      <c r="AH314" s="213"/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5">
      <c r="A315" s="220"/>
      <c r="B315" s="221"/>
      <c r="C315" s="264" t="s">
        <v>577</v>
      </c>
      <c r="D315" s="249"/>
      <c r="E315" s="250">
        <v>109</v>
      </c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13"/>
      <c r="Z315" s="213"/>
      <c r="AA315" s="213"/>
      <c r="AB315" s="213"/>
      <c r="AC315" s="213"/>
      <c r="AD315" s="213"/>
      <c r="AE315" s="213"/>
      <c r="AF315" s="213"/>
      <c r="AG315" s="213" t="s">
        <v>242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5">
      <c r="A316" s="230">
        <v>91</v>
      </c>
      <c r="B316" s="231" t="s">
        <v>578</v>
      </c>
      <c r="C316" s="242" t="s">
        <v>579</v>
      </c>
      <c r="D316" s="232" t="s">
        <v>232</v>
      </c>
      <c r="E316" s="233">
        <v>333.60606000000001</v>
      </c>
      <c r="F316" s="234"/>
      <c r="G316" s="235">
        <f>ROUND(E316*F316,2)</f>
        <v>0</v>
      </c>
      <c r="H316" s="234"/>
      <c r="I316" s="235">
        <f>ROUND(E316*H316,2)</f>
        <v>0</v>
      </c>
      <c r="J316" s="234"/>
      <c r="K316" s="235">
        <f>ROUND(E316*J316,2)</f>
        <v>0</v>
      </c>
      <c r="L316" s="235">
        <v>21</v>
      </c>
      <c r="M316" s="235">
        <f>G316*(1+L316/100)</f>
        <v>0</v>
      </c>
      <c r="N316" s="235">
        <v>4.3999999999999997E-2</v>
      </c>
      <c r="O316" s="235">
        <f>ROUND(E316*N316,2)</f>
        <v>14.68</v>
      </c>
      <c r="P316" s="235">
        <v>0</v>
      </c>
      <c r="Q316" s="235">
        <f>ROUND(E316*P316,2)</f>
        <v>0</v>
      </c>
      <c r="R316" s="235" t="s">
        <v>377</v>
      </c>
      <c r="S316" s="235" t="s">
        <v>176</v>
      </c>
      <c r="T316" s="236" t="s">
        <v>234</v>
      </c>
      <c r="U316" s="222">
        <v>0</v>
      </c>
      <c r="V316" s="222">
        <f>ROUND(E316*U316,2)</f>
        <v>0</v>
      </c>
      <c r="W316" s="222"/>
      <c r="X316" s="222" t="s">
        <v>378</v>
      </c>
      <c r="Y316" s="213"/>
      <c r="Z316" s="213"/>
      <c r="AA316" s="213"/>
      <c r="AB316" s="213"/>
      <c r="AC316" s="213"/>
      <c r="AD316" s="213"/>
      <c r="AE316" s="213"/>
      <c r="AF316" s="213"/>
      <c r="AG316" s="213" t="s">
        <v>379</v>
      </c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5">
      <c r="A317" s="220"/>
      <c r="B317" s="221"/>
      <c r="C317" s="264" t="s">
        <v>580</v>
      </c>
      <c r="D317" s="249"/>
      <c r="E317" s="250">
        <v>333.60606000000001</v>
      </c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13"/>
      <c r="Z317" s="213"/>
      <c r="AA317" s="213"/>
      <c r="AB317" s="213"/>
      <c r="AC317" s="213"/>
      <c r="AD317" s="213"/>
      <c r="AE317" s="213"/>
      <c r="AF317" s="213"/>
      <c r="AG317" s="213" t="s">
        <v>242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x14ac:dyDescent="0.25">
      <c r="A318" s="224" t="s">
        <v>171</v>
      </c>
      <c r="B318" s="225" t="s">
        <v>119</v>
      </c>
      <c r="C318" s="241" t="s">
        <v>120</v>
      </c>
      <c r="D318" s="226"/>
      <c r="E318" s="227"/>
      <c r="F318" s="228"/>
      <c r="G318" s="228">
        <f>SUMIF(AG319:AG322,"&lt;&gt;NOR",G319:G322)</f>
        <v>0</v>
      </c>
      <c r="H318" s="228"/>
      <c r="I318" s="228">
        <f>SUM(I319:I322)</f>
        <v>0</v>
      </c>
      <c r="J318" s="228"/>
      <c r="K318" s="228">
        <f>SUM(K319:K322)</f>
        <v>0</v>
      </c>
      <c r="L318" s="228"/>
      <c r="M318" s="228">
        <f>SUM(M319:M322)</f>
        <v>0</v>
      </c>
      <c r="N318" s="228"/>
      <c r="O318" s="228">
        <f>SUM(O319:O322)</f>
        <v>0</v>
      </c>
      <c r="P318" s="228"/>
      <c r="Q318" s="228">
        <f>SUM(Q319:Q322)</f>
        <v>0.18</v>
      </c>
      <c r="R318" s="228"/>
      <c r="S318" s="228"/>
      <c r="T318" s="229"/>
      <c r="U318" s="223"/>
      <c r="V318" s="223">
        <f>SUM(V319:V322)</f>
        <v>2.0499999999999998</v>
      </c>
      <c r="W318" s="223"/>
      <c r="X318" s="223"/>
      <c r="AG318" t="s">
        <v>172</v>
      </c>
    </row>
    <row r="319" spans="1:60" ht="20.399999999999999" outlineLevel="1" x14ac:dyDescent="0.25">
      <c r="A319" s="230">
        <v>92</v>
      </c>
      <c r="B319" s="231" t="s">
        <v>581</v>
      </c>
      <c r="C319" s="242" t="s">
        <v>582</v>
      </c>
      <c r="D319" s="232" t="s">
        <v>232</v>
      </c>
      <c r="E319" s="233">
        <v>2</v>
      </c>
      <c r="F319" s="234"/>
      <c r="G319" s="235">
        <f>ROUND(E319*F319,2)</f>
        <v>0</v>
      </c>
      <c r="H319" s="234"/>
      <c r="I319" s="235">
        <f>ROUND(E319*H319,2)</f>
        <v>0</v>
      </c>
      <c r="J319" s="234"/>
      <c r="K319" s="235">
        <f>ROUND(E319*J319,2)</f>
        <v>0</v>
      </c>
      <c r="L319" s="235">
        <v>21</v>
      </c>
      <c r="M319" s="235">
        <f>G319*(1+L319/100)</f>
        <v>0</v>
      </c>
      <c r="N319" s="235">
        <v>0</v>
      </c>
      <c r="O319" s="235">
        <f>ROUND(E319*N319,2)</f>
        <v>0</v>
      </c>
      <c r="P319" s="235">
        <v>8.2000000000000003E-2</v>
      </c>
      <c r="Q319" s="235">
        <f>ROUND(E319*P319,2)</f>
        <v>0.16</v>
      </c>
      <c r="R319" s="235" t="s">
        <v>253</v>
      </c>
      <c r="S319" s="235" t="s">
        <v>176</v>
      </c>
      <c r="T319" s="236" t="s">
        <v>234</v>
      </c>
      <c r="U319" s="222">
        <v>0.58799999999999997</v>
      </c>
      <c r="V319" s="222">
        <f>ROUND(E319*U319,2)</f>
        <v>1.18</v>
      </c>
      <c r="W319" s="222"/>
      <c r="X319" s="222" t="s">
        <v>235</v>
      </c>
      <c r="Y319" s="213"/>
      <c r="Z319" s="213"/>
      <c r="AA319" s="213"/>
      <c r="AB319" s="213"/>
      <c r="AC319" s="213"/>
      <c r="AD319" s="213"/>
      <c r="AE319" s="213"/>
      <c r="AF319" s="213"/>
      <c r="AG319" s="213" t="s">
        <v>236</v>
      </c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5">
      <c r="A320" s="220"/>
      <c r="B320" s="221"/>
      <c r="C320" s="262" t="s">
        <v>583</v>
      </c>
      <c r="D320" s="253"/>
      <c r="E320" s="253"/>
      <c r="F320" s="253"/>
      <c r="G320" s="253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13"/>
      <c r="Z320" s="213"/>
      <c r="AA320" s="213"/>
      <c r="AB320" s="213"/>
      <c r="AC320" s="213"/>
      <c r="AD320" s="213"/>
      <c r="AE320" s="213"/>
      <c r="AF320" s="213"/>
      <c r="AG320" s="213" t="s">
        <v>238</v>
      </c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37" t="str">
        <f>C320</f>
        <v>s uložením hmot na skládku na vzdálenost do 3 m nebo s naložením na dopravní prostředek, se zásypem jam a jeho zhutněním</v>
      </c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5">
      <c r="A321" s="230">
        <v>93</v>
      </c>
      <c r="B321" s="231" t="s">
        <v>584</v>
      </c>
      <c r="C321" s="242" t="s">
        <v>585</v>
      </c>
      <c r="D321" s="232" t="s">
        <v>232</v>
      </c>
      <c r="E321" s="233">
        <v>5</v>
      </c>
      <c r="F321" s="234"/>
      <c r="G321" s="235">
        <f>ROUND(E321*F321,2)</f>
        <v>0</v>
      </c>
      <c r="H321" s="234"/>
      <c r="I321" s="235">
        <f>ROUND(E321*H321,2)</f>
        <v>0</v>
      </c>
      <c r="J321" s="234"/>
      <c r="K321" s="235">
        <f>ROUND(E321*J321,2)</f>
        <v>0</v>
      </c>
      <c r="L321" s="235">
        <v>21</v>
      </c>
      <c r="M321" s="235">
        <f>G321*(1+L321/100)</f>
        <v>0</v>
      </c>
      <c r="N321" s="235">
        <v>0</v>
      </c>
      <c r="O321" s="235">
        <f>ROUND(E321*N321,2)</f>
        <v>0</v>
      </c>
      <c r="P321" s="235">
        <v>4.0000000000000001E-3</v>
      </c>
      <c r="Q321" s="235">
        <f>ROUND(E321*P321,2)</f>
        <v>0.02</v>
      </c>
      <c r="R321" s="235" t="s">
        <v>253</v>
      </c>
      <c r="S321" s="235" t="s">
        <v>176</v>
      </c>
      <c r="T321" s="236" t="s">
        <v>234</v>
      </c>
      <c r="U321" s="222">
        <v>0.17399999999999999</v>
      </c>
      <c r="V321" s="222">
        <f>ROUND(E321*U321,2)</f>
        <v>0.87</v>
      </c>
      <c r="W321" s="222"/>
      <c r="X321" s="222" t="s">
        <v>235</v>
      </c>
      <c r="Y321" s="213"/>
      <c r="Z321" s="213"/>
      <c r="AA321" s="213"/>
      <c r="AB321" s="213"/>
      <c r="AC321" s="213"/>
      <c r="AD321" s="213"/>
      <c r="AE321" s="213"/>
      <c r="AF321" s="213"/>
      <c r="AG321" s="213" t="s">
        <v>236</v>
      </c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5">
      <c r="A322" s="220"/>
      <c r="B322" s="221"/>
      <c r="C322" s="262" t="s">
        <v>586</v>
      </c>
      <c r="D322" s="253"/>
      <c r="E322" s="253"/>
      <c r="F322" s="253"/>
      <c r="G322" s="253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13"/>
      <c r="Z322" s="213"/>
      <c r="AA322" s="213"/>
      <c r="AB322" s="213"/>
      <c r="AC322" s="213"/>
      <c r="AD322" s="213"/>
      <c r="AE322" s="213"/>
      <c r="AF322" s="213"/>
      <c r="AG322" s="213" t="s">
        <v>238</v>
      </c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x14ac:dyDescent="0.25">
      <c r="A323" s="224" t="s">
        <v>171</v>
      </c>
      <c r="B323" s="225" t="s">
        <v>121</v>
      </c>
      <c r="C323" s="241" t="s">
        <v>122</v>
      </c>
      <c r="D323" s="226"/>
      <c r="E323" s="227"/>
      <c r="F323" s="228"/>
      <c r="G323" s="228">
        <f>SUMIF(AG324:AG327,"&lt;&gt;NOR",G324:G327)</f>
        <v>0</v>
      </c>
      <c r="H323" s="228"/>
      <c r="I323" s="228">
        <f>SUM(I324:I327)</f>
        <v>0</v>
      </c>
      <c r="J323" s="228"/>
      <c r="K323" s="228">
        <f>SUM(K324:K327)</f>
        <v>0</v>
      </c>
      <c r="L323" s="228"/>
      <c r="M323" s="228">
        <f>SUM(M324:M327)</f>
        <v>0</v>
      </c>
      <c r="N323" s="228"/>
      <c r="O323" s="228">
        <f>SUM(O324:O327)</f>
        <v>0</v>
      </c>
      <c r="P323" s="228"/>
      <c r="Q323" s="228">
        <f>SUM(Q324:Q327)</f>
        <v>78.22</v>
      </c>
      <c r="R323" s="228"/>
      <c r="S323" s="228"/>
      <c r="T323" s="229"/>
      <c r="U323" s="223"/>
      <c r="V323" s="223">
        <f>SUM(V324:V327)</f>
        <v>26.2</v>
      </c>
      <c r="W323" s="223"/>
      <c r="X323" s="223"/>
      <c r="AG323" t="s">
        <v>172</v>
      </c>
    </row>
    <row r="324" spans="1:60" ht="20.399999999999999" outlineLevel="1" x14ac:dyDescent="0.25">
      <c r="A324" s="230">
        <v>94</v>
      </c>
      <c r="B324" s="231" t="s">
        <v>587</v>
      </c>
      <c r="C324" s="242" t="s">
        <v>588</v>
      </c>
      <c r="D324" s="232" t="s">
        <v>252</v>
      </c>
      <c r="E324" s="233">
        <v>273.5</v>
      </c>
      <c r="F324" s="234"/>
      <c r="G324" s="235">
        <f>ROUND(E324*F324,2)</f>
        <v>0</v>
      </c>
      <c r="H324" s="234"/>
      <c r="I324" s="235">
        <f>ROUND(E324*H324,2)</f>
        <v>0</v>
      </c>
      <c r="J324" s="234"/>
      <c r="K324" s="235">
        <f>ROUND(E324*J324,2)</f>
        <v>0</v>
      </c>
      <c r="L324" s="235">
        <v>21</v>
      </c>
      <c r="M324" s="235">
        <f>G324*(1+L324/100)</f>
        <v>0</v>
      </c>
      <c r="N324" s="235">
        <v>0</v>
      </c>
      <c r="O324" s="235">
        <f>ROUND(E324*N324,2)</f>
        <v>0</v>
      </c>
      <c r="P324" s="235">
        <v>0.28599999999999998</v>
      </c>
      <c r="Q324" s="235">
        <f>ROUND(E324*P324,2)</f>
        <v>78.22</v>
      </c>
      <c r="R324" s="235" t="s">
        <v>253</v>
      </c>
      <c r="S324" s="235" t="s">
        <v>176</v>
      </c>
      <c r="T324" s="236" t="s">
        <v>234</v>
      </c>
      <c r="U324" s="222">
        <v>9.5799999999999996E-2</v>
      </c>
      <c r="V324" s="222">
        <f>ROUND(E324*U324,2)</f>
        <v>26.2</v>
      </c>
      <c r="W324" s="222"/>
      <c r="X324" s="222" t="s">
        <v>235</v>
      </c>
      <c r="Y324" s="213"/>
      <c r="Z324" s="213"/>
      <c r="AA324" s="213"/>
      <c r="AB324" s="213"/>
      <c r="AC324" s="213"/>
      <c r="AD324" s="213"/>
      <c r="AE324" s="213"/>
      <c r="AF324" s="213"/>
      <c r="AG324" s="213" t="s">
        <v>236</v>
      </c>
      <c r="AH324" s="213"/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5">
      <c r="A325" s="220"/>
      <c r="B325" s="221"/>
      <c r="C325" s="264" t="s">
        <v>589</v>
      </c>
      <c r="D325" s="249"/>
      <c r="E325" s="250">
        <v>273.5</v>
      </c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13"/>
      <c r="Z325" s="213"/>
      <c r="AA325" s="213"/>
      <c r="AB325" s="213"/>
      <c r="AC325" s="213"/>
      <c r="AD325" s="213"/>
      <c r="AE325" s="213"/>
      <c r="AF325" s="213"/>
      <c r="AG325" s="213" t="s">
        <v>242</v>
      </c>
      <c r="AH325" s="213">
        <v>0</v>
      </c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outlineLevel="1" x14ac:dyDescent="0.25">
      <c r="A326" s="230">
        <v>95</v>
      </c>
      <c r="B326" s="231" t="s">
        <v>590</v>
      </c>
      <c r="C326" s="242" t="s">
        <v>591</v>
      </c>
      <c r="D326" s="232" t="s">
        <v>376</v>
      </c>
      <c r="E326" s="233">
        <v>78.221000000000004</v>
      </c>
      <c r="F326" s="234"/>
      <c r="G326" s="235">
        <f>ROUND(E326*F326,2)</f>
        <v>0</v>
      </c>
      <c r="H326" s="234"/>
      <c r="I326" s="235">
        <f>ROUND(E326*H326,2)</f>
        <v>0</v>
      </c>
      <c r="J326" s="234"/>
      <c r="K326" s="235">
        <f>ROUND(E326*J326,2)</f>
        <v>0</v>
      </c>
      <c r="L326" s="235">
        <v>21</v>
      </c>
      <c r="M326" s="235">
        <f>G326*(1+L326/100)</f>
        <v>0</v>
      </c>
      <c r="N326" s="235">
        <v>0</v>
      </c>
      <c r="O326" s="235">
        <f>ROUND(E326*N326,2)</f>
        <v>0</v>
      </c>
      <c r="P326" s="235">
        <v>0</v>
      </c>
      <c r="Q326" s="235">
        <f>ROUND(E326*P326,2)</f>
        <v>0</v>
      </c>
      <c r="R326" s="235"/>
      <c r="S326" s="235" t="s">
        <v>176</v>
      </c>
      <c r="T326" s="236" t="s">
        <v>177</v>
      </c>
      <c r="U326" s="222">
        <v>0</v>
      </c>
      <c r="V326" s="222">
        <f>ROUND(E326*U326,2)</f>
        <v>0</v>
      </c>
      <c r="W326" s="222"/>
      <c r="X326" s="222" t="s">
        <v>235</v>
      </c>
      <c r="Y326" s="213"/>
      <c r="Z326" s="213"/>
      <c r="AA326" s="213"/>
      <c r="AB326" s="213"/>
      <c r="AC326" s="213"/>
      <c r="AD326" s="213"/>
      <c r="AE326" s="213"/>
      <c r="AF326" s="213"/>
      <c r="AG326" s="213" t="s">
        <v>236</v>
      </c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outlineLevel="1" x14ac:dyDescent="0.25">
      <c r="A327" s="220"/>
      <c r="B327" s="221"/>
      <c r="C327" s="243" t="s">
        <v>592</v>
      </c>
      <c r="D327" s="238"/>
      <c r="E327" s="238"/>
      <c r="F327" s="238"/>
      <c r="G327" s="238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13"/>
      <c r="Z327" s="213"/>
      <c r="AA327" s="213"/>
      <c r="AB327" s="213"/>
      <c r="AC327" s="213"/>
      <c r="AD327" s="213"/>
      <c r="AE327" s="213"/>
      <c r="AF327" s="213"/>
      <c r="AG327" s="213" t="s">
        <v>181</v>
      </c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x14ac:dyDescent="0.25">
      <c r="A328" s="224" t="s">
        <v>171</v>
      </c>
      <c r="B328" s="225" t="s">
        <v>123</v>
      </c>
      <c r="C328" s="241" t="s">
        <v>124</v>
      </c>
      <c r="D328" s="226"/>
      <c r="E328" s="227"/>
      <c r="F328" s="228"/>
      <c r="G328" s="228">
        <f>SUMIF(AG329:AG334,"&lt;&gt;NOR",G329:G334)</f>
        <v>0</v>
      </c>
      <c r="H328" s="228"/>
      <c r="I328" s="228">
        <f>SUM(I329:I334)</f>
        <v>0</v>
      </c>
      <c r="J328" s="228"/>
      <c r="K328" s="228">
        <f>SUM(K329:K334)</f>
        <v>0</v>
      </c>
      <c r="L328" s="228"/>
      <c r="M328" s="228">
        <f>SUM(M329:M334)</f>
        <v>0</v>
      </c>
      <c r="N328" s="228"/>
      <c r="O328" s="228">
        <f>SUM(O329:O334)</f>
        <v>0</v>
      </c>
      <c r="P328" s="228"/>
      <c r="Q328" s="228">
        <f>SUM(Q329:Q334)</f>
        <v>0</v>
      </c>
      <c r="R328" s="228"/>
      <c r="S328" s="228"/>
      <c r="T328" s="229"/>
      <c r="U328" s="223"/>
      <c r="V328" s="223">
        <f>SUM(V329:V334)</f>
        <v>22.200000000000003</v>
      </c>
      <c r="W328" s="223"/>
      <c r="X328" s="223"/>
      <c r="AG328" t="s">
        <v>172</v>
      </c>
    </row>
    <row r="329" spans="1:60" ht="20.399999999999999" outlineLevel="1" x14ac:dyDescent="0.25">
      <c r="A329" s="230">
        <v>96</v>
      </c>
      <c r="B329" s="231" t="s">
        <v>593</v>
      </c>
      <c r="C329" s="242" t="s">
        <v>594</v>
      </c>
      <c r="D329" s="232" t="s">
        <v>258</v>
      </c>
      <c r="E329" s="233">
        <v>216</v>
      </c>
      <c r="F329" s="234"/>
      <c r="G329" s="235">
        <f>ROUND(E329*F329,2)</f>
        <v>0</v>
      </c>
      <c r="H329" s="234"/>
      <c r="I329" s="235">
        <f>ROUND(E329*H329,2)</f>
        <v>0</v>
      </c>
      <c r="J329" s="234"/>
      <c r="K329" s="235">
        <f>ROUND(E329*J329,2)</f>
        <v>0</v>
      </c>
      <c r="L329" s="235">
        <v>21</v>
      </c>
      <c r="M329" s="235">
        <f>G329*(1+L329/100)</f>
        <v>0</v>
      </c>
      <c r="N329" s="235">
        <v>0</v>
      </c>
      <c r="O329" s="235">
        <f>ROUND(E329*N329,2)</f>
        <v>0</v>
      </c>
      <c r="P329" s="235">
        <v>0</v>
      </c>
      <c r="Q329" s="235">
        <f>ROUND(E329*P329,2)</f>
        <v>0</v>
      </c>
      <c r="R329" s="235" t="s">
        <v>253</v>
      </c>
      <c r="S329" s="235" t="s">
        <v>176</v>
      </c>
      <c r="T329" s="236" t="s">
        <v>234</v>
      </c>
      <c r="U329" s="222">
        <v>0.09</v>
      </c>
      <c r="V329" s="222">
        <f>ROUND(E329*U329,2)</f>
        <v>19.440000000000001</v>
      </c>
      <c r="W329" s="222"/>
      <c r="X329" s="222" t="s">
        <v>235</v>
      </c>
      <c r="Y329" s="213"/>
      <c r="Z329" s="213"/>
      <c r="AA329" s="213"/>
      <c r="AB329" s="213"/>
      <c r="AC329" s="213"/>
      <c r="AD329" s="213"/>
      <c r="AE329" s="213"/>
      <c r="AF329" s="213"/>
      <c r="AG329" s="213" t="s">
        <v>236</v>
      </c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ht="21" outlineLevel="1" x14ac:dyDescent="0.25">
      <c r="A330" s="220"/>
      <c r="B330" s="221"/>
      <c r="C330" s="262" t="s">
        <v>595</v>
      </c>
      <c r="D330" s="253"/>
      <c r="E330" s="253"/>
      <c r="F330" s="253"/>
      <c r="G330" s="253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13"/>
      <c r="Z330" s="213"/>
      <c r="AA330" s="213"/>
      <c r="AB330" s="213"/>
      <c r="AC330" s="213"/>
      <c r="AD330" s="213"/>
      <c r="AE330" s="213"/>
      <c r="AF330" s="213"/>
      <c r="AG330" s="213" t="s">
        <v>238</v>
      </c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37" t="str">
        <f>C330</f>
        <v>krajníků, desek nebo panelů od spojovacího materiálu s odklizením a uložením očištěných hmot a spojovacího materiálu na skládku na vzdálenost do 10 m</v>
      </c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5">
      <c r="A331" s="220"/>
      <c r="B331" s="221"/>
      <c r="C331" s="264" t="s">
        <v>596</v>
      </c>
      <c r="D331" s="249"/>
      <c r="E331" s="250">
        <v>216</v>
      </c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13"/>
      <c r="Z331" s="213"/>
      <c r="AA331" s="213"/>
      <c r="AB331" s="213"/>
      <c r="AC331" s="213"/>
      <c r="AD331" s="213"/>
      <c r="AE331" s="213"/>
      <c r="AF331" s="213"/>
      <c r="AG331" s="213" t="s">
        <v>242</v>
      </c>
      <c r="AH331" s="213">
        <v>5</v>
      </c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ht="20.399999999999999" outlineLevel="1" x14ac:dyDescent="0.25">
      <c r="A332" s="230">
        <v>97</v>
      </c>
      <c r="B332" s="231" t="s">
        <v>597</v>
      </c>
      <c r="C332" s="242" t="s">
        <v>598</v>
      </c>
      <c r="D332" s="232" t="s">
        <v>252</v>
      </c>
      <c r="E332" s="233">
        <v>24</v>
      </c>
      <c r="F332" s="234"/>
      <c r="G332" s="235">
        <f>ROUND(E332*F332,2)</f>
        <v>0</v>
      </c>
      <c r="H332" s="234"/>
      <c r="I332" s="235">
        <f>ROUND(E332*H332,2)</f>
        <v>0</v>
      </c>
      <c r="J332" s="234"/>
      <c r="K332" s="235">
        <f>ROUND(E332*J332,2)</f>
        <v>0</v>
      </c>
      <c r="L332" s="235">
        <v>21</v>
      </c>
      <c r="M332" s="235">
        <f>G332*(1+L332/100)</f>
        <v>0</v>
      </c>
      <c r="N332" s="235">
        <v>0</v>
      </c>
      <c r="O332" s="235">
        <f>ROUND(E332*N332,2)</f>
        <v>0</v>
      </c>
      <c r="P332" s="235">
        <v>0</v>
      </c>
      <c r="Q332" s="235">
        <f>ROUND(E332*P332,2)</f>
        <v>0</v>
      </c>
      <c r="R332" s="235" t="s">
        <v>253</v>
      </c>
      <c r="S332" s="235" t="s">
        <v>176</v>
      </c>
      <c r="T332" s="236" t="s">
        <v>234</v>
      </c>
      <c r="U332" s="222">
        <v>0.115</v>
      </c>
      <c r="V332" s="222">
        <f>ROUND(E332*U332,2)</f>
        <v>2.76</v>
      </c>
      <c r="W332" s="222"/>
      <c r="X332" s="222" t="s">
        <v>235</v>
      </c>
      <c r="Y332" s="213"/>
      <c r="Z332" s="213"/>
      <c r="AA332" s="213"/>
      <c r="AB332" s="213"/>
      <c r="AC332" s="213"/>
      <c r="AD332" s="213"/>
      <c r="AE332" s="213"/>
      <c r="AF332" s="213"/>
      <c r="AG332" s="213" t="s">
        <v>236</v>
      </c>
      <c r="AH332" s="213"/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ht="21" outlineLevel="1" x14ac:dyDescent="0.25">
      <c r="A333" s="220"/>
      <c r="B333" s="221"/>
      <c r="C333" s="262" t="s">
        <v>595</v>
      </c>
      <c r="D333" s="253"/>
      <c r="E333" s="253"/>
      <c r="F333" s="253"/>
      <c r="G333" s="253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13"/>
      <c r="Z333" s="213"/>
      <c r="AA333" s="213"/>
      <c r="AB333" s="213"/>
      <c r="AC333" s="213"/>
      <c r="AD333" s="213"/>
      <c r="AE333" s="213"/>
      <c r="AF333" s="213"/>
      <c r="AG333" s="213" t="s">
        <v>238</v>
      </c>
      <c r="AH333" s="213"/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37" t="str">
        <f>C333</f>
        <v>krajníků, desek nebo panelů od spojovacího materiálu s odklizením a uložením očištěných hmot a spojovacího materiálu na skládku na vzdálenost do 10 m</v>
      </c>
      <c r="BB333" s="213"/>
      <c r="BC333" s="213"/>
      <c r="BD333" s="213"/>
      <c r="BE333" s="213"/>
      <c r="BF333" s="213"/>
      <c r="BG333" s="213"/>
      <c r="BH333" s="213"/>
    </row>
    <row r="334" spans="1:60" outlineLevel="1" x14ac:dyDescent="0.25">
      <c r="A334" s="220"/>
      <c r="B334" s="221"/>
      <c r="C334" s="264" t="s">
        <v>599</v>
      </c>
      <c r="D334" s="249"/>
      <c r="E334" s="250">
        <v>24</v>
      </c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13"/>
      <c r="Z334" s="213"/>
      <c r="AA334" s="213"/>
      <c r="AB334" s="213"/>
      <c r="AC334" s="213"/>
      <c r="AD334" s="213"/>
      <c r="AE334" s="213"/>
      <c r="AF334" s="213"/>
      <c r="AG334" s="213" t="s">
        <v>242</v>
      </c>
      <c r="AH334" s="213">
        <v>5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x14ac:dyDescent="0.25">
      <c r="A335" s="224" t="s">
        <v>171</v>
      </c>
      <c r="B335" s="225" t="s">
        <v>125</v>
      </c>
      <c r="C335" s="241" t="s">
        <v>126</v>
      </c>
      <c r="D335" s="226"/>
      <c r="E335" s="227"/>
      <c r="F335" s="228"/>
      <c r="G335" s="228">
        <f>SUMIF(AG336:AG342,"&lt;&gt;NOR",G336:G342)</f>
        <v>0</v>
      </c>
      <c r="H335" s="228"/>
      <c r="I335" s="228">
        <f>SUM(I336:I342)</f>
        <v>0</v>
      </c>
      <c r="J335" s="228"/>
      <c r="K335" s="228">
        <f>SUM(K336:K342)</f>
        <v>0</v>
      </c>
      <c r="L335" s="228"/>
      <c r="M335" s="228">
        <f>SUM(M336:M342)</f>
        <v>0</v>
      </c>
      <c r="N335" s="228"/>
      <c r="O335" s="228">
        <f>SUM(O336:O342)</f>
        <v>0</v>
      </c>
      <c r="P335" s="228"/>
      <c r="Q335" s="228">
        <f>SUM(Q336:Q342)</f>
        <v>0</v>
      </c>
      <c r="R335" s="228"/>
      <c r="S335" s="228"/>
      <c r="T335" s="229"/>
      <c r="U335" s="223"/>
      <c r="V335" s="223">
        <f>SUM(V336:V342)</f>
        <v>2.2999999999999998</v>
      </c>
      <c r="W335" s="223"/>
      <c r="X335" s="223"/>
      <c r="AG335" t="s">
        <v>172</v>
      </c>
    </row>
    <row r="336" spans="1:60" outlineLevel="1" x14ac:dyDescent="0.25">
      <c r="A336" s="230">
        <v>98</v>
      </c>
      <c r="B336" s="231" t="s">
        <v>600</v>
      </c>
      <c r="C336" s="242" t="s">
        <v>601</v>
      </c>
      <c r="D336" s="232" t="s">
        <v>376</v>
      </c>
      <c r="E336" s="233">
        <v>1808.57</v>
      </c>
      <c r="F336" s="234"/>
      <c r="G336" s="235">
        <f>ROUND(E336*F336,2)</f>
        <v>0</v>
      </c>
      <c r="H336" s="234"/>
      <c r="I336" s="235">
        <f>ROUND(E336*H336,2)</f>
        <v>0</v>
      </c>
      <c r="J336" s="234"/>
      <c r="K336" s="235">
        <f>ROUND(E336*J336,2)</f>
        <v>0</v>
      </c>
      <c r="L336" s="235">
        <v>21</v>
      </c>
      <c r="M336" s="235">
        <f>G336*(1+L336/100)</f>
        <v>0</v>
      </c>
      <c r="N336" s="235">
        <v>0</v>
      </c>
      <c r="O336" s="235">
        <f>ROUND(E336*N336,2)</f>
        <v>0</v>
      </c>
      <c r="P336" s="235">
        <v>0</v>
      </c>
      <c r="Q336" s="235">
        <f>ROUND(E336*P336,2)</f>
        <v>0</v>
      </c>
      <c r="R336" s="235" t="s">
        <v>253</v>
      </c>
      <c r="S336" s="235" t="s">
        <v>176</v>
      </c>
      <c r="T336" s="236" t="s">
        <v>234</v>
      </c>
      <c r="U336" s="222">
        <v>0</v>
      </c>
      <c r="V336" s="222">
        <f>ROUND(E336*U336,2)</f>
        <v>0</v>
      </c>
      <c r="W336" s="222"/>
      <c r="X336" s="222" t="s">
        <v>235</v>
      </c>
      <c r="Y336" s="213"/>
      <c r="Z336" s="213"/>
      <c r="AA336" s="213"/>
      <c r="AB336" s="213"/>
      <c r="AC336" s="213"/>
      <c r="AD336" s="213"/>
      <c r="AE336" s="213"/>
      <c r="AF336" s="213"/>
      <c r="AG336" s="213" t="s">
        <v>236</v>
      </c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1" x14ac:dyDescent="0.25">
      <c r="A337" s="220"/>
      <c r="B337" s="221"/>
      <c r="C337" s="262" t="s">
        <v>602</v>
      </c>
      <c r="D337" s="253"/>
      <c r="E337" s="253"/>
      <c r="F337" s="253"/>
      <c r="G337" s="253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13"/>
      <c r="Z337" s="213"/>
      <c r="AA337" s="213"/>
      <c r="AB337" s="213"/>
      <c r="AC337" s="213"/>
      <c r="AD337" s="213"/>
      <c r="AE337" s="213"/>
      <c r="AF337" s="213"/>
      <c r="AG337" s="213" t="s">
        <v>238</v>
      </c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5">
      <c r="A338" s="220"/>
      <c r="B338" s="221"/>
      <c r="C338" s="264" t="s">
        <v>603</v>
      </c>
      <c r="D338" s="249"/>
      <c r="E338" s="250">
        <v>1544.768</v>
      </c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13"/>
      <c r="Z338" s="213"/>
      <c r="AA338" s="213"/>
      <c r="AB338" s="213"/>
      <c r="AC338" s="213"/>
      <c r="AD338" s="213"/>
      <c r="AE338" s="213"/>
      <c r="AF338" s="213"/>
      <c r="AG338" s="213" t="s">
        <v>242</v>
      </c>
      <c r="AH338" s="213">
        <v>0</v>
      </c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5">
      <c r="A339" s="220"/>
      <c r="B339" s="221"/>
      <c r="C339" s="264" t="s">
        <v>604</v>
      </c>
      <c r="D339" s="249"/>
      <c r="E339" s="250">
        <v>263.80200000000002</v>
      </c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13"/>
      <c r="Z339" s="213"/>
      <c r="AA339" s="213"/>
      <c r="AB339" s="213"/>
      <c r="AC339" s="213"/>
      <c r="AD339" s="213"/>
      <c r="AE339" s="213"/>
      <c r="AF339" s="213"/>
      <c r="AG339" s="213" t="s">
        <v>242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5">
      <c r="A340" s="230">
        <v>99</v>
      </c>
      <c r="B340" s="231" t="s">
        <v>605</v>
      </c>
      <c r="C340" s="242" t="s">
        <v>606</v>
      </c>
      <c r="D340" s="232" t="s">
        <v>376</v>
      </c>
      <c r="E340" s="233">
        <v>1.4750000000000001</v>
      </c>
      <c r="F340" s="234"/>
      <c r="G340" s="235">
        <f>ROUND(E340*F340,2)</f>
        <v>0</v>
      </c>
      <c r="H340" s="234"/>
      <c r="I340" s="235">
        <f>ROUND(E340*H340,2)</f>
        <v>0</v>
      </c>
      <c r="J340" s="234"/>
      <c r="K340" s="235">
        <f>ROUND(E340*J340,2)</f>
        <v>0</v>
      </c>
      <c r="L340" s="235">
        <v>21</v>
      </c>
      <c r="M340" s="235">
        <f>G340*(1+L340/100)</f>
        <v>0</v>
      </c>
      <c r="N340" s="235">
        <v>0</v>
      </c>
      <c r="O340" s="235">
        <f>ROUND(E340*N340,2)</f>
        <v>0</v>
      </c>
      <c r="P340" s="235">
        <v>0</v>
      </c>
      <c r="Q340" s="235">
        <f>ROUND(E340*P340,2)</f>
        <v>0</v>
      </c>
      <c r="R340" s="235" t="s">
        <v>253</v>
      </c>
      <c r="S340" s="235" t="s">
        <v>176</v>
      </c>
      <c r="T340" s="236" t="s">
        <v>234</v>
      </c>
      <c r="U340" s="222">
        <v>1.56</v>
      </c>
      <c r="V340" s="222">
        <f>ROUND(E340*U340,2)</f>
        <v>2.2999999999999998</v>
      </c>
      <c r="W340" s="222"/>
      <c r="X340" s="222" t="s">
        <v>235</v>
      </c>
      <c r="Y340" s="213"/>
      <c r="Z340" s="213"/>
      <c r="AA340" s="213"/>
      <c r="AB340" s="213"/>
      <c r="AC340" s="213"/>
      <c r="AD340" s="213"/>
      <c r="AE340" s="213"/>
      <c r="AF340" s="213"/>
      <c r="AG340" s="213" t="s">
        <v>236</v>
      </c>
      <c r="AH340" s="213"/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5">
      <c r="A341" s="220"/>
      <c r="B341" s="221"/>
      <c r="C341" s="262" t="s">
        <v>607</v>
      </c>
      <c r="D341" s="253"/>
      <c r="E341" s="253"/>
      <c r="F341" s="253"/>
      <c r="G341" s="253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13"/>
      <c r="Z341" s="213"/>
      <c r="AA341" s="213"/>
      <c r="AB341" s="213"/>
      <c r="AC341" s="213"/>
      <c r="AD341" s="213"/>
      <c r="AE341" s="213"/>
      <c r="AF341" s="213"/>
      <c r="AG341" s="213" t="s">
        <v>238</v>
      </c>
      <c r="AH341" s="213"/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5">
      <c r="A342" s="220"/>
      <c r="B342" s="221"/>
      <c r="C342" s="264" t="s">
        <v>608</v>
      </c>
      <c r="D342" s="249"/>
      <c r="E342" s="250">
        <v>1.4750000000000001</v>
      </c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13"/>
      <c r="Z342" s="213"/>
      <c r="AA342" s="213"/>
      <c r="AB342" s="213"/>
      <c r="AC342" s="213"/>
      <c r="AD342" s="213"/>
      <c r="AE342" s="213"/>
      <c r="AF342" s="213"/>
      <c r="AG342" s="213" t="s">
        <v>242</v>
      </c>
      <c r="AH342" s="213">
        <v>0</v>
      </c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x14ac:dyDescent="0.25">
      <c r="A343" s="224" t="s">
        <v>171</v>
      </c>
      <c r="B343" s="225" t="s">
        <v>133</v>
      </c>
      <c r="C343" s="241" t="s">
        <v>134</v>
      </c>
      <c r="D343" s="226"/>
      <c r="E343" s="227"/>
      <c r="F343" s="228"/>
      <c r="G343" s="228">
        <f>SUMIF(AG344:AG346,"&lt;&gt;NOR",G344:G346)</f>
        <v>0</v>
      </c>
      <c r="H343" s="228"/>
      <c r="I343" s="228">
        <f>SUM(I344:I346)</f>
        <v>0</v>
      </c>
      <c r="J343" s="228"/>
      <c r="K343" s="228">
        <f>SUM(K344:K346)</f>
        <v>0</v>
      </c>
      <c r="L343" s="228"/>
      <c r="M343" s="228">
        <f>SUM(M344:M346)</f>
        <v>0</v>
      </c>
      <c r="N343" s="228"/>
      <c r="O343" s="228">
        <f>SUM(O344:O346)</f>
        <v>0</v>
      </c>
      <c r="P343" s="228"/>
      <c r="Q343" s="228">
        <f>SUM(Q344:Q346)</f>
        <v>0</v>
      </c>
      <c r="R343" s="228"/>
      <c r="S343" s="228"/>
      <c r="T343" s="229"/>
      <c r="U343" s="223"/>
      <c r="V343" s="223">
        <f>SUM(V344:V346)</f>
        <v>7817.59</v>
      </c>
      <c r="W343" s="223"/>
      <c r="X343" s="223"/>
      <c r="AG343" t="s">
        <v>172</v>
      </c>
    </row>
    <row r="344" spans="1:60" outlineLevel="1" x14ac:dyDescent="0.25">
      <c r="A344" s="230">
        <v>100</v>
      </c>
      <c r="B344" s="231" t="s">
        <v>609</v>
      </c>
      <c r="C344" s="242" t="s">
        <v>610</v>
      </c>
      <c r="D344" s="232" t="s">
        <v>611</v>
      </c>
      <c r="E344" s="233">
        <v>60</v>
      </c>
      <c r="F344" s="234"/>
      <c r="G344" s="235">
        <f>ROUND(E344*F344,2)</f>
        <v>0</v>
      </c>
      <c r="H344" s="234"/>
      <c r="I344" s="235">
        <f>ROUND(E344*H344,2)</f>
        <v>0</v>
      </c>
      <c r="J344" s="234"/>
      <c r="K344" s="235">
        <f>ROUND(E344*J344,2)</f>
        <v>0</v>
      </c>
      <c r="L344" s="235">
        <v>21</v>
      </c>
      <c r="M344" s="235">
        <f>G344*(1+L344/100)</f>
        <v>0</v>
      </c>
      <c r="N344" s="235">
        <v>0</v>
      </c>
      <c r="O344" s="235">
        <f>ROUND(E344*N344,2)</f>
        <v>0</v>
      </c>
      <c r="P344" s="235">
        <v>0</v>
      </c>
      <c r="Q344" s="235">
        <f>ROUND(E344*P344,2)</f>
        <v>0</v>
      </c>
      <c r="R344" s="235"/>
      <c r="S344" s="235" t="s">
        <v>215</v>
      </c>
      <c r="T344" s="236" t="s">
        <v>177</v>
      </c>
      <c r="U344" s="222">
        <v>130.29320000000001</v>
      </c>
      <c r="V344" s="222">
        <f>ROUND(E344*U344,2)</f>
        <v>7817.59</v>
      </c>
      <c r="W344" s="222"/>
      <c r="X344" s="222" t="s">
        <v>612</v>
      </c>
      <c r="Y344" s="213"/>
      <c r="Z344" s="213"/>
      <c r="AA344" s="213"/>
      <c r="AB344" s="213"/>
      <c r="AC344" s="213"/>
      <c r="AD344" s="213"/>
      <c r="AE344" s="213"/>
      <c r="AF344" s="213"/>
      <c r="AG344" s="213" t="s">
        <v>613</v>
      </c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ht="51.6" outlineLevel="1" x14ac:dyDescent="0.25">
      <c r="A345" s="220"/>
      <c r="B345" s="221"/>
      <c r="C345" s="243" t="s">
        <v>614</v>
      </c>
      <c r="D345" s="238"/>
      <c r="E345" s="238"/>
      <c r="F345" s="238"/>
      <c r="G345" s="238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181</v>
      </c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37" t="str">
        <f>C345</f>
        <v>Hloubení rýhy 60 x 50 cm v hornině 3. Svislé přemístění výkopku. Zřízení kabelového lože a obsyp potrubí z kopaného písku (0,10 m3/m), dodání kopaného písku, přísun písku do rýhy, pokrytí dna rýhy souvislou urovnanou vrstvou písku tloušťky 5-10 cm pod kabelem. Dodávka a uložení chráničky ve výkopu - KOPODUR 160 půlená vč. protahovacího lanka a zátek. Zakrytí kabelu ochrannou, nebo výstražnou fólií z PVC s rozvinutím a uložením, vč. dodávky fólie. Zásyp nezapažené rýhy sypaninou se zhutněním. Naložení přebytku po zásypu (0,10 m3/m rýhy) na dopravní prostředek. Odvoz do 15 km a uložení na skládku.</v>
      </c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5">
      <c r="A346" s="220"/>
      <c r="B346" s="221"/>
      <c r="C346" s="264" t="s">
        <v>615</v>
      </c>
      <c r="D346" s="249"/>
      <c r="E346" s="250">
        <v>60</v>
      </c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13"/>
      <c r="Z346" s="213"/>
      <c r="AA346" s="213"/>
      <c r="AB346" s="213"/>
      <c r="AC346" s="213"/>
      <c r="AD346" s="213"/>
      <c r="AE346" s="213"/>
      <c r="AF346" s="213"/>
      <c r="AG346" s="213" t="s">
        <v>242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x14ac:dyDescent="0.25">
      <c r="A347" s="224" t="s">
        <v>171</v>
      </c>
      <c r="B347" s="225" t="s">
        <v>135</v>
      </c>
      <c r="C347" s="241" t="s">
        <v>136</v>
      </c>
      <c r="D347" s="226"/>
      <c r="E347" s="227"/>
      <c r="F347" s="228"/>
      <c r="G347" s="228">
        <f>SUMIF(AG348:AG350,"&lt;&gt;NOR",G348:G350)</f>
        <v>0</v>
      </c>
      <c r="H347" s="228"/>
      <c r="I347" s="228">
        <f>SUM(I348:I350)</f>
        <v>0</v>
      </c>
      <c r="J347" s="228"/>
      <c r="K347" s="228">
        <f>SUM(K348:K350)</f>
        <v>0</v>
      </c>
      <c r="L347" s="228"/>
      <c r="M347" s="228">
        <f>SUM(M348:M350)</f>
        <v>0</v>
      </c>
      <c r="N347" s="228"/>
      <c r="O347" s="228">
        <f>SUM(O348:O350)</f>
        <v>0</v>
      </c>
      <c r="P347" s="228"/>
      <c r="Q347" s="228">
        <f>SUM(Q348:Q350)</f>
        <v>0</v>
      </c>
      <c r="R347" s="228"/>
      <c r="S347" s="228"/>
      <c r="T347" s="229"/>
      <c r="U347" s="223"/>
      <c r="V347" s="223">
        <f>SUM(V348:V350)</f>
        <v>1.56</v>
      </c>
      <c r="W347" s="223"/>
      <c r="X347" s="223"/>
      <c r="AG347" t="s">
        <v>172</v>
      </c>
    </row>
    <row r="348" spans="1:60" outlineLevel="1" x14ac:dyDescent="0.25">
      <c r="A348" s="230">
        <v>101</v>
      </c>
      <c r="B348" s="231" t="s">
        <v>616</v>
      </c>
      <c r="C348" s="242" t="s">
        <v>617</v>
      </c>
      <c r="D348" s="232" t="s">
        <v>258</v>
      </c>
      <c r="E348" s="233">
        <v>60</v>
      </c>
      <c r="F348" s="234"/>
      <c r="G348" s="235">
        <f>ROUND(E348*F348,2)</f>
        <v>0</v>
      </c>
      <c r="H348" s="234"/>
      <c r="I348" s="235">
        <f>ROUND(E348*H348,2)</f>
        <v>0</v>
      </c>
      <c r="J348" s="234"/>
      <c r="K348" s="235">
        <f>ROUND(E348*J348,2)</f>
        <v>0</v>
      </c>
      <c r="L348" s="235">
        <v>21</v>
      </c>
      <c r="M348" s="235">
        <f>G348*(1+L348/100)</f>
        <v>0</v>
      </c>
      <c r="N348" s="235">
        <v>6.0000000000000002E-5</v>
      </c>
      <c r="O348" s="235">
        <f>ROUND(E348*N348,2)</f>
        <v>0</v>
      </c>
      <c r="P348" s="235">
        <v>0</v>
      </c>
      <c r="Q348" s="235">
        <f>ROUND(E348*P348,2)</f>
        <v>0</v>
      </c>
      <c r="R348" s="235"/>
      <c r="S348" s="235" t="s">
        <v>176</v>
      </c>
      <c r="T348" s="236" t="s">
        <v>234</v>
      </c>
      <c r="U348" s="222">
        <v>2.5999999999999999E-2</v>
      </c>
      <c r="V348" s="222">
        <f>ROUND(E348*U348,2)</f>
        <v>1.56</v>
      </c>
      <c r="W348" s="222"/>
      <c r="X348" s="222" t="s">
        <v>235</v>
      </c>
      <c r="Y348" s="213"/>
      <c r="Z348" s="213"/>
      <c r="AA348" s="213"/>
      <c r="AB348" s="213"/>
      <c r="AC348" s="213"/>
      <c r="AD348" s="213"/>
      <c r="AE348" s="213"/>
      <c r="AF348" s="213"/>
      <c r="AG348" s="213" t="s">
        <v>236</v>
      </c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1" x14ac:dyDescent="0.25">
      <c r="A349" s="220"/>
      <c r="B349" s="221"/>
      <c r="C349" s="243" t="s">
        <v>618</v>
      </c>
      <c r="D349" s="238"/>
      <c r="E349" s="238"/>
      <c r="F349" s="238"/>
      <c r="G349" s="238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13"/>
      <c r="Z349" s="213"/>
      <c r="AA349" s="213"/>
      <c r="AB349" s="213"/>
      <c r="AC349" s="213"/>
      <c r="AD349" s="213"/>
      <c r="AE349" s="213"/>
      <c r="AF349" s="213"/>
      <c r="AG349" s="213" t="s">
        <v>181</v>
      </c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5">
      <c r="A350" s="220"/>
      <c r="B350" s="221"/>
      <c r="C350" s="264" t="s">
        <v>619</v>
      </c>
      <c r="D350" s="249"/>
      <c r="E350" s="250">
        <v>60</v>
      </c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13"/>
      <c r="Z350" s="213"/>
      <c r="AA350" s="213"/>
      <c r="AB350" s="213"/>
      <c r="AC350" s="213"/>
      <c r="AD350" s="213"/>
      <c r="AE350" s="213"/>
      <c r="AF350" s="213"/>
      <c r="AG350" s="213" t="s">
        <v>242</v>
      </c>
      <c r="AH350" s="213">
        <v>0</v>
      </c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x14ac:dyDescent="0.25">
      <c r="A351" s="224" t="s">
        <v>171</v>
      </c>
      <c r="B351" s="225" t="s">
        <v>140</v>
      </c>
      <c r="C351" s="241" t="s">
        <v>124</v>
      </c>
      <c r="D351" s="226"/>
      <c r="E351" s="227"/>
      <c r="F351" s="228"/>
      <c r="G351" s="228">
        <f>SUMIF(AG352:AG359,"&lt;&gt;NOR",G352:G359)</f>
        <v>0</v>
      </c>
      <c r="H351" s="228"/>
      <c r="I351" s="228">
        <f>SUM(I352:I359)</f>
        <v>0</v>
      </c>
      <c r="J351" s="228"/>
      <c r="K351" s="228">
        <f>SUM(K352:K359)</f>
        <v>0</v>
      </c>
      <c r="L351" s="228"/>
      <c r="M351" s="228">
        <f>SUM(M352:M359)</f>
        <v>0</v>
      </c>
      <c r="N351" s="228"/>
      <c r="O351" s="228">
        <f>SUM(O352:O359)</f>
        <v>0</v>
      </c>
      <c r="P351" s="228"/>
      <c r="Q351" s="228">
        <f>SUM(Q352:Q359)</f>
        <v>0</v>
      </c>
      <c r="R351" s="228"/>
      <c r="S351" s="228"/>
      <c r="T351" s="229"/>
      <c r="U351" s="223"/>
      <c r="V351" s="223">
        <f>SUM(V352:V359)</f>
        <v>1.06</v>
      </c>
      <c r="W351" s="223"/>
      <c r="X351" s="223"/>
      <c r="AG351" t="s">
        <v>172</v>
      </c>
    </row>
    <row r="352" spans="1:60" ht="20.399999999999999" outlineLevel="1" x14ac:dyDescent="0.25">
      <c r="A352" s="230">
        <v>102</v>
      </c>
      <c r="B352" s="231" t="s">
        <v>620</v>
      </c>
      <c r="C352" s="242" t="s">
        <v>621</v>
      </c>
      <c r="D352" s="232" t="s">
        <v>376</v>
      </c>
      <c r="E352" s="233">
        <v>53.103999999999999</v>
      </c>
      <c r="F352" s="234"/>
      <c r="G352" s="235">
        <f>ROUND(E352*F352,2)</f>
        <v>0</v>
      </c>
      <c r="H352" s="234"/>
      <c r="I352" s="235">
        <f>ROUND(E352*H352,2)</f>
        <v>0</v>
      </c>
      <c r="J352" s="234"/>
      <c r="K352" s="235">
        <f>ROUND(E352*J352,2)</f>
        <v>0</v>
      </c>
      <c r="L352" s="235">
        <v>21</v>
      </c>
      <c r="M352" s="235">
        <f>G352*(1+L352/100)</f>
        <v>0</v>
      </c>
      <c r="N352" s="235">
        <v>0</v>
      </c>
      <c r="O352" s="235">
        <f>ROUND(E352*N352,2)</f>
        <v>0</v>
      </c>
      <c r="P352" s="235">
        <v>0</v>
      </c>
      <c r="Q352" s="235">
        <f>ROUND(E352*P352,2)</f>
        <v>0</v>
      </c>
      <c r="R352" s="235" t="s">
        <v>253</v>
      </c>
      <c r="S352" s="235" t="s">
        <v>176</v>
      </c>
      <c r="T352" s="236" t="s">
        <v>234</v>
      </c>
      <c r="U352" s="222">
        <v>0.02</v>
      </c>
      <c r="V352" s="222">
        <f>ROUND(E352*U352,2)</f>
        <v>1.06</v>
      </c>
      <c r="W352" s="222"/>
      <c r="X352" s="222" t="s">
        <v>235</v>
      </c>
      <c r="Y352" s="213"/>
      <c r="Z352" s="213"/>
      <c r="AA352" s="213"/>
      <c r="AB352" s="213"/>
      <c r="AC352" s="213"/>
      <c r="AD352" s="213"/>
      <c r="AE352" s="213"/>
      <c r="AF352" s="213"/>
      <c r="AG352" s="213" t="s">
        <v>236</v>
      </c>
      <c r="AH352" s="213"/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5">
      <c r="A353" s="220"/>
      <c r="B353" s="221"/>
      <c r="C353" s="243" t="s">
        <v>622</v>
      </c>
      <c r="D353" s="238"/>
      <c r="E353" s="238"/>
      <c r="F353" s="238"/>
      <c r="G353" s="238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181</v>
      </c>
      <c r="AH353" s="213"/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5">
      <c r="A354" s="220"/>
      <c r="B354" s="221"/>
      <c r="C354" s="264" t="s">
        <v>623</v>
      </c>
      <c r="D354" s="249"/>
      <c r="E354" s="250">
        <v>53.103999999999999</v>
      </c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13"/>
      <c r="Z354" s="213"/>
      <c r="AA354" s="213"/>
      <c r="AB354" s="213"/>
      <c r="AC354" s="213"/>
      <c r="AD354" s="213"/>
      <c r="AE354" s="213"/>
      <c r="AF354" s="213"/>
      <c r="AG354" s="213" t="s">
        <v>242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5">
      <c r="A355" s="230">
        <v>103</v>
      </c>
      <c r="B355" s="231" t="s">
        <v>624</v>
      </c>
      <c r="C355" s="242" t="s">
        <v>625</v>
      </c>
      <c r="D355" s="232" t="s">
        <v>376</v>
      </c>
      <c r="E355" s="233">
        <v>265.52</v>
      </c>
      <c r="F355" s="234"/>
      <c r="G355" s="235">
        <f>ROUND(E355*F355,2)</f>
        <v>0</v>
      </c>
      <c r="H355" s="234"/>
      <c r="I355" s="235">
        <f>ROUND(E355*H355,2)</f>
        <v>0</v>
      </c>
      <c r="J355" s="234"/>
      <c r="K355" s="235">
        <f>ROUND(E355*J355,2)</f>
        <v>0</v>
      </c>
      <c r="L355" s="235">
        <v>21</v>
      </c>
      <c r="M355" s="235">
        <f>G355*(1+L355/100)</f>
        <v>0</v>
      </c>
      <c r="N355" s="235">
        <v>0</v>
      </c>
      <c r="O355" s="235">
        <f>ROUND(E355*N355,2)</f>
        <v>0</v>
      </c>
      <c r="P355" s="235">
        <v>0</v>
      </c>
      <c r="Q355" s="235">
        <f>ROUND(E355*P355,2)</f>
        <v>0</v>
      </c>
      <c r="R355" s="235" t="s">
        <v>253</v>
      </c>
      <c r="S355" s="235" t="s">
        <v>176</v>
      </c>
      <c r="T355" s="236" t="s">
        <v>234</v>
      </c>
      <c r="U355" s="222">
        <v>0</v>
      </c>
      <c r="V355" s="222">
        <f>ROUND(E355*U355,2)</f>
        <v>0</v>
      </c>
      <c r="W355" s="222"/>
      <c r="X355" s="222" t="s">
        <v>235</v>
      </c>
      <c r="Y355" s="213"/>
      <c r="Z355" s="213"/>
      <c r="AA355" s="213"/>
      <c r="AB355" s="213"/>
      <c r="AC355" s="213"/>
      <c r="AD355" s="213"/>
      <c r="AE355" s="213"/>
      <c r="AF355" s="213"/>
      <c r="AG355" s="213" t="s">
        <v>236</v>
      </c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5">
      <c r="A356" s="220"/>
      <c r="B356" s="221"/>
      <c r="C356" s="264" t="s">
        <v>626</v>
      </c>
      <c r="D356" s="249"/>
      <c r="E356" s="250">
        <v>265.52</v>
      </c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13"/>
      <c r="Z356" s="213"/>
      <c r="AA356" s="213"/>
      <c r="AB356" s="213"/>
      <c r="AC356" s="213"/>
      <c r="AD356" s="213"/>
      <c r="AE356" s="213"/>
      <c r="AF356" s="213"/>
      <c r="AG356" s="213" t="s">
        <v>242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5">
      <c r="A357" s="230">
        <v>104</v>
      </c>
      <c r="B357" s="231" t="s">
        <v>627</v>
      </c>
      <c r="C357" s="242" t="s">
        <v>628</v>
      </c>
      <c r="D357" s="232" t="s">
        <v>376</v>
      </c>
      <c r="E357" s="233">
        <v>53.103999999999999</v>
      </c>
      <c r="F357" s="234"/>
      <c r="G357" s="235">
        <f>ROUND(E357*F357,2)</f>
        <v>0</v>
      </c>
      <c r="H357" s="234"/>
      <c r="I357" s="235">
        <f>ROUND(E357*H357,2)</f>
        <v>0</v>
      </c>
      <c r="J357" s="234"/>
      <c r="K357" s="235">
        <f>ROUND(E357*J357,2)</f>
        <v>0</v>
      </c>
      <c r="L357" s="235">
        <v>21</v>
      </c>
      <c r="M357" s="235">
        <f>G357*(1+L357/100)</f>
        <v>0</v>
      </c>
      <c r="N357" s="235">
        <v>0</v>
      </c>
      <c r="O357" s="235">
        <f>ROUND(E357*N357,2)</f>
        <v>0</v>
      </c>
      <c r="P357" s="235">
        <v>0</v>
      </c>
      <c r="Q357" s="235">
        <f>ROUND(E357*P357,2)</f>
        <v>0</v>
      </c>
      <c r="R357" s="235"/>
      <c r="S357" s="235" t="s">
        <v>215</v>
      </c>
      <c r="T357" s="236" t="s">
        <v>177</v>
      </c>
      <c r="U357" s="222">
        <v>0</v>
      </c>
      <c r="V357" s="222">
        <f>ROUND(E357*U357,2)</f>
        <v>0</v>
      </c>
      <c r="W357" s="222"/>
      <c r="X357" s="222" t="s">
        <v>235</v>
      </c>
      <c r="Y357" s="213"/>
      <c r="Z357" s="213"/>
      <c r="AA357" s="213"/>
      <c r="AB357" s="213"/>
      <c r="AC357" s="213"/>
      <c r="AD357" s="213"/>
      <c r="AE357" s="213"/>
      <c r="AF357" s="213"/>
      <c r="AG357" s="213" t="s">
        <v>236</v>
      </c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5">
      <c r="A358" s="220"/>
      <c r="B358" s="221"/>
      <c r="C358" s="243" t="s">
        <v>629</v>
      </c>
      <c r="D358" s="238"/>
      <c r="E358" s="238"/>
      <c r="F358" s="238"/>
      <c r="G358" s="238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13"/>
      <c r="Z358" s="213"/>
      <c r="AA358" s="213"/>
      <c r="AB358" s="213"/>
      <c r="AC358" s="213"/>
      <c r="AD358" s="213"/>
      <c r="AE358" s="213"/>
      <c r="AF358" s="213"/>
      <c r="AG358" s="213" t="s">
        <v>181</v>
      </c>
      <c r="AH358" s="213"/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37" t="str">
        <f>C358</f>
        <v>Uložení na skládce vytěženého materiálu BKOM a.s. předepsaným způsobem nebo uložení a poplatek na nejbližší řízené skládce.</v>
      </c>
      <c r="BB358" s="213"/>
      <c r="BC358" s="213"/>
      <c r="BD358" s="213"/>
      <c r="BE358" s="213"/>
      <c r="BF358" s="213"/>
      <c r="BG358" s="213"/>
      <c r="BH358" s="213"/>
    </row>
    <row r="359" spans="1:60" outlineLevel="1" x14ac:dyDescent="0.25">
      <c r="A359" s="220"/>
      <c r="B359" s="221"/>
      <c r="C359" s="264" t="s">
        <v>630</v>
      </c>
      <c r="D359" s="249"/>
      <c r="E359" s="250">
        <v>53.103999999999999</v>
      </c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13"/>
      <c r="Z359" s="213"/>
      <c r="AA359" s="213"/>
      <c r="AB359" s="213"/>
      <c r="AC359" s="213"/>
      <c r="AD359" s="213"/>
      <c r="AE359" s="213"/>
      <c r="AF359" s="213"/>
      <c r="AG359" s="213" t="s">
        <v>242</v>
      </c>
      <c r="AH359" s="213">
        <v>5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x14ac:dyDescent="0.25">
      <c r="A360" s="3"/>
      <c r="B360" s="4"/>
      <c r="C360" s="245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AE360">
        <v>15</v>
      </c>
      <c r="AF360">
        <v>21</v>
      </c>
      <c r="AG360" t="s">
        <v>158</v>
      </c>
    </row>
    <row r="361" spans="1:60" x14ac:dyDescent="0.25">
      <c r="A361" s="216"/>
      <c r="B361" s="217" t="s">
        <v>29</v>
      </c>
      <c r="C361" s="246"/>
      <c r="D361" s="218"/>
      <c r="E361" s="219"/>
      <c r="F361" s="219"/>
      <c r="G361" s="240">
        <f>G8+G116+G151+G155+G201+G212+G233+G244+G277+G311+G318+G323+G328+G335+G343+G347+G351</f>
        <v>0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AE361">
        <f>SUMIF(L7:L359,AE360,G7:G359)</f>
        <v>0</v>
      </c>
      <c r="AF361">
        <f>SUMIF(L7:L359,AF360,G7:G359)</f>
        <v>0</v>
      </c>
      <c r="AG361" t="s">
        <v>225</v>
      </c>
    </row>
    <row r="362" spans="1:60" x14ac:dyDescent="0.25">
      <c r="A362" s="248" t="s">
        <v>631</v>
      </c>
      <c r="B362" s="248"/>
      <c r="C362" s="245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60" x14ac:dyDescent="0.25">
      <c r="A363" s="3"/>
      <c r="B363" s="4" t="s">
        <v>632</v>
      </c>
      <c r="C363" s="245" t="s">
        <v>633</v>
      </c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AG363" t="s">
        <v>634</v>
      </c>
    </row>
    <row r="364" spans="1:60" x14ac:dyDescent="0.25">
      <c r="A364" s="3"/>
      <c r="B364" s="4" t="s">
        <v>635</v>
      </c>
      <c r="C364" s="245" t="s">
        <v>636</v>
      </c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AG364" t="s">
        <v>637</v>
      </c>
    </row>
    <row r="365" spans="1:60" x14ac:dyDescent="0.25">
      <c r="A365" s="3"/>
      <c r="B365" s="4"/>
      <c r="C365" s="245" t="s">
        <v>638</v>
      </c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AG365" t="s">
        <v>639</v>
      </c>
    </row>
    <row r="366" spans="1:60" x14ac:dyDescent="0.25">
      <c r="A366" s="3"/>
      <c r="B366" s="4"/>
      <c r="C366" s="245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60" x14ac:dyDescent="0.25">
      <c r="C367" s="247"/>
      <c r="D367" s="10"/>
      <c r="AG367" t="s">
        <v>228</v>
      </c>
    </row>
    <row r="368" spans="1:60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inNlvFJYBAyZASJdW5aH6NBLzaoW3UV7prryMmzTdw/yKz74/Cr93pQo9BBrQBvj7AbigbHdCKMsNWspVINK7A==" saltValue="IpFNg+ymrGeEEZOt8qBLeA==" spinCount="100000" sheet="1"/>
  <mergeCells count="110">
    <mergeCell ref="C345:G345"/>
    <mergeCell ref="C349:G349"/>
    <mergeCell ref="C353:G353"/>
    <mergeCell ref="C358:G358"/>
    <mergeCell ref="C322:G322"/>
    <mergeCell ref="C327:G327"/>
    <mergeCell ref="C330:G330"/>
    <mergeCell ref="C333:G333"/>
    <mergeCell ref="C337:G337"/>
    <mergeCell ref="C341:G341"/>
    <mergeCell ref="C299:G299"/>
    <mergeCell ref="C302:G302"/>
    <mergeCell ref="C309:G309"/>
    <mergeCell ref="C313:G313"/>
    <mergeCell ref="C314:G314"/>
    <mergeCell ref="C320:G320"/>
    <mergeCell ref="C276:G276"/>
    <mergeCell ref="C279:G279"/>
    <mergeCell ref="C286:G286"/>
    <mergeCell ref="C287:G287"/>
    <mergeCell ref="C290:G290"/>
    <mergeCell ref="C293:G293"/>
    <mergeCell ref="C260:G260"/>
    <mergeCell ref="C261:G261"/>
    <mergeCell ref="C264:G264"/>
    <mergeCell ref="C273:G273"/>
    <mergeCell ref="C274:G274"/>
    <mergeCell ref="C275:G275"/>
    <mergeCell ref="C246:G246"/>
    <mergeCell ref="C249:G249"/>
    <mergeCell ref="C252:G252"/>
    <mergeCell ref="C253:G253"/>
    <mergeCell ref="C256:G256"/>
    <mergeCell ref="C257:G257"/>
    <mergeCell ref="C210:G210"/>
    <mergeCell ref="C216:G216"/>
    <mergeCell ref="C219:G219"/>
    <mergeCell ref="C222:G222"/>
    <mergeCell ref="C225:G225"/>
    <mergeCell ref="C235:G235"/>
    <mergeCell ref="C191:G191"/>
    <mergeCell ref="C194:G194"/>
    <mergeCell ref="C197:G197"/>
    <mergeCell ref="C203:G203"/>
    <mergeCell ref="C206:G206"/>
    <mergeCell ref="C209:G209"/>
    <mergeCell ref="C170:G170"/>
    <mergeCell ref="C173:G173"/>
    <mergeCell ref="C174:G174"/>
    <mergeCell ref="C177:G177"/>
    <mergeCell ref="C183:G183"/>
    <mergeCell ref="C186:G186"/>
    <mergeCell ref="C153:G153"/>
    <mergeCell ref="C157:G157"/>
    <mergeCell ref="C158:G158"/>
    <mergeCell ref="C161:G161"/>
    <mergeCell ref="C164:G164"/>
    <mergeCell ref="C167:G167"/>
    <mergeCell ref="C137:G137"/>
    <mergeCell ref="C138:G138"/>
    <mergeCell ref="C142:G142"/>
    <mergeCell ref="C143:G143"/>
    <mergeCell ref="C146:G146"/>
    <mergeCell ref="C149:G149"/>
    <mergeCell ref="C122:G122"/>
    <mergeCell ref="C123:G123"/>
    <mergeCell ref="C126:G126"/>
    <mergeCell ref="C127:G127"/>
    <mergeCell ref="C133:G133"/>
    <mergeCell ref="C134:G134"/>
    <mergeCell ref="C97:G97"/>
    <mergeCell ref="C108:G108"/>
    <mergeCell ref="C109:G109"/>
    <mergeCell ref="C112:G112"/>
    <mergeCell ref="C118:G118"/>
    <mergeCell ref="C119:G119"/>
    <mergeCell ref="C76:G76"/>
    <mergeCell ref="C80:G80"/>
    <mergeCell ref="C85:G85"/>
    <mergeCell ref="C88:G88"/>
    <mergeCell ref="C91:G91"/>
    <mergeCell ref="C94:G94"/>
    <mergeCell ref="C58:G58"/>
    <mergeCell ref="C61:G61"/>
    <mergeCell ref="C66:G66"/>
    <mergeCell ref="C69:G69"/>
    <mergeCell ref="C72:G72"/>
    <mergeCell ref="C75:G75"/>
    <mergeCell ref="C38:G38"/>
    <mergeCell ref="C42:G42"/>
    <mergeCell ref="C45:G45"/>
    <mergeCell ref="C51:G51"/>
    <mergeCell ref="C54:G54"/>
    <mergeCell ref="C55:G55"/>
    <mergeCell ref="C20:G20"/>
    <mergeCell ref="C23:G23"/>
    <mergeCell ref="C26:G26"/>
    <mergeCell ref="C31:G31"/>
    <mergeCell ref="C32:G32"/>
    <mergeCell ref="C35:G35"/>
    <mergeCell ref="A1:G1"/>
    <mergeCell ref="C2:G2"/>
    <mergeCell ref="C3:G3"/>
    <mergeCell ref="C4:G4"/>
    <mergeCell ref="A362:B362"/>
    <mergeCell ref="C10:G10"/>
    <mergeCell ref="C11:G11"/>
    <mergeCell ref="C12:G12"/>
    <mergeCell ref="C15:G15"/>
    <mergeCell ref="C17:G17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66A0-4BE1-48C6-8404-E1FAEF63A8A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65</v>
      </c>
      <c r="C4" s="205" t="s">
        <v>66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65</v>
      </c>
      <c r="C8" s="241" t="s">
        <v>92</v>
      </c>
      <c r="D8" s="226"/>
      <c r="E8" s="227"/>
      <c r="F8" s="228"/>
      <c r="G8" s="228">
        <f>SUMIF(AG9:AG27,"&lt;&gt;NOR",G9:G27)</f>
        <v>0</v>
      </c>
      <c r="H8" s="228"/>
      <c r="I8" s="228">
        <f>SUM(I9:I27)</f>
        <v>0</v>
      </c>
      <c r="J8" s="228"/>
      <c r="K8" s="228">
        <f>SUM(K9:K27)</f>
        <v>0</v>
      </c>
      <c r="L8" s="228"/>
      <c r="M8" s="228">
        <f>SUM(M9:M27)</f>
        <v>0</v>
      </c>
      <c r="N8" s="228"/>
      <c r="O8" s="228">
        <f>SUM(O9:O27)</f>
        <v>0</v>
      </c>
      <c r="P8" s="228"/>
      <c r="Q8" s="228">
        <f>SUM(Q9:Q27)</f>
        <v>0</v>
      </c>
      <c r="R8" s="228"/>
      <c r="S8" s="228"/>
      <c r="T8" s="229"/>
      <c r="U8" s="223"/>
      <c r="V8" s="223">
        <f>SUM(V9:V27)</f>
        <v>0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640</v>
      </c>
      <c r="C9" s="242" t="s">
        <v>641</v>
      </c>
      <c r="D9" s="232" t="s">
        <v>642</v>
      </c>
      <c r="E9" s="233">
        <v>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0</v>
      </c>
      <c r="V9" s="222">
        <f>ROUND(E9*U9,2)</f>
        <v>0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43" t="s">
        <v>643</v>
      </c>
      <c r="D10" s="238"/>
      <c r="E10" s="238"/>
      <c r="F10" s="238"/>
      <c r="G10" s="238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181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55">
        <v>2</v>
      </c>
      <c r="B11" s="256" t="s">
        <v>644</v>
      </c>
      <c r="C11" s="267" t="s">
        <v>645</v>
      </c>
      <c r="D11" s="257" t="s">
        <v>642</v>
      </c>
      <c r="E11" s="258">
        <v>1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176</v>
      </c>
      <c r="T11" s="261" t="s">
        <v>177</v>
      </c>
      <c r="U11" s="222">
        <v>0</v>
      </c>
      <c r="V11" s="222">
        <f>ROUND(E11*U11,2)</f>
        <v>0</v>
      </c>
      <c r="W11" s="222"/>
      <c r="X11" s="222" t="s">
        <v>612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613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30">
        <v>3</v>
      </c>
      <c r="B12" s="231" t="s">
        <v>646</v>
      </c>
      <c r="C12" s="242" t="s">
        <v>647</v>
      </c>
      <c r="D12" s="232" t="s">
        <v>263</v>
      </c>
      <c r="E12" s="233">
        <v>2774.2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/>
      <c r="S12" s="235" t="s">
        <v>176</v>
      </c>
      <c r="T12" s="236" t="s">
        <v>177</v>
      </c>
      <c r="U12" s="222">
        <v>0</v>
      </c>
      <c r="V12" s="222">
        <f>ROUND(E12*U12,2)</f>
        <v>0</v>
      </c>
      <c r="W12" s="222"/>
      <c r="X12" s="222" t="s">
        <v>612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613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43" t="s">
        <v>648</v>
      </c>
      <c r="D13" s="238"/>
      <c r="E13" s="238"/>
      <c r="F13" s="238"/>
      <c r="G13" s="238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181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20"/>
      <c r="B14" s="221"/>
      <c r="C14" s="264" t="s">
        <v>649</v>
      </c>
      <c r="D14" s="249"/>
      <c r="E14" s="250">
        <v>2774.2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3"/>
      <c r="Z14" s="213"/>
      <c r="AA14" s="213"/>
      <c r="AB14" s="213"/>
      <c r="AC14" s="213"/>
      <c r="AD14" s="213"/>
      <c r="AE14" s="213"/>
      <c r="AF14" s="213"/>
      <c r="AG14" s="213" t="s">
        <v>242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55">
        <v>4</v>
      </c>
      <c r="B15" s="256" t="s">
        <v>650</v>
      </c>
      <c r="C15" s="267" t="s">
        <v>651</v>
      </c>
      <c r="D15" s="257" t="s">
        <v>652</v>
      </c>
      <c r="E15" s="258">
        <v>1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176</v>
      </c>
      <c r="T15" s="261" t="s">
        <v>177</v>
      </c>
      <c r="U15" s="222">
        <v>0</v>
      </c>
      <c r="V15" s="222">
        <f>ROUND(E15*U15,2)</f>
        <v>0</v>
      </c>
      <c r="W15" s="222"/>
      <c r="X15" s="222" t="s">
        <v>612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613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55">
        <v>5</v>
      </c>
      <c r="B16" s="256" t="s">
        <v>653</v>
      </c>
      <c r="C16" s="267" t="s">
        <v>654</v>
      </c>
      <c r="D16" s="257" t="s">
        <v>652</v>
      </c>
      <c r="E16" s="258">
        <v>1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176</v>
      </c>
      <c r="T16" s="261" t="s">
        <v>177</v>
      </c>
      <c r="U16" s="222">
        <v>0</v>
      </c>
      <c r="V16" s="222">
        <f>ROUND(E16*U16,2)</f>
        <v>0</v>
      </c>
      <c r="W16" s="222"/>
      <c r="X16" s="222" t="s">
        <v>612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613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30">
        <v>6</v>
      </c>
      <c r="B17" s="231" t="s">
        <v>655</v>
      </c>
      <c r="C17" s="242" t="s">
        <v>656</v>
      </c>
      <c r="D17" s="232" t="s">
        <v>652</v>
      </c>
      <c r="E17" s="233">
        <v>1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35">
        <v>0</v>
      </c>
      <c r="O17" s="235">
        <f>ROUND(E17*N17,2)</f>
        <v>0</v>
      </c>
      <c r="P17" s="235">
        <v>0</v>
      </c>
      <c r="Q17" s="235">
        <f>ROUND(E17*P17,2)</f>
        <v>0</v>
      </c>
      <c r="R17" s="235"/>
      <c r="S17" s="235" t="s">
        <v>176</v>
      </c>
      <c r="T17" s="236" t="s">
        <v>177</v>
      </c>
      <c r="U17" s="222">
        <v>0</v>
      </c>
      <c r="V17" s="222">
        <f>ROUND(E17*U17,2)</f>
        <v>0</v>
      </c>
      <c r="W17" s="222"/>
      <c r="X17" s="222" t="s">
        <v>612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613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20"/>
      <c r="B18" s="221"/>
      <c r="C18" s="243" t="s">
        <v>657</v>
      </c>
      <c r="D18" s="238"/>
      <c r="E18" s="238"/>
      <c r="F18" s="238"/>
      <c r="G18" s="238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3"/>
      <c r="Z18" s="213"/>
      <c r="AA18" s="213"/>
      <c r="AB18" s="213"/>
      <c r="AC18" s="213"/>
      <c r="AD18" s="213"/>
      <c r="AE18" s="213"/>
      <c r="AF18" s="213"/>
      <c r="AG18" s="213" t="s">
        <v>181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30">
        <v>7</v>
      </c>
      <c r="B19" s="231" t="s">
        <v>658</v>
      </c>
      <c r="C19" s="242" t="s">
        <v>659</v>
      </c>
      <c r="D19" s="232" t="s">
        <v>652</v>
      </c>
      <c r="E19" s="233">
        <v>1</v>
      </c>
      <c r="F19" s="234"/>
      <c r="G19" s="235">
        <f>ROUND(E19*F19,2)</f>
        <v>0</v>
      </c>
      <c r="H19" s="234"/>
      <c r="I19" s="235">
        <f>ROUND(E19*H19,2)</f>
        <v>0</v>
      </c>
      <c r="J19" s="234"/>
      <c r="K19" s="235">
        <f>ROUND(E19*J19,2)</f>
        <v>0</v>
      </c>
      <c r="L19" s="235">
        <v>21</v>
      </c>
      <c r="M19" s="235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5"/>
      <c r="S19" s="235" t="s">
        <v>176</v>
      </c>
      <c r="T19" s="236" t="s">
        <v>177</v>
      </c>
      <c r="U19" s="222">
        <v>0</v>
      </c>
      <c r="V19" s="222">
        <f>ROUND(E19*U19,2)</f>
        <v>0</v>
      </c>
      <c r="W19" s="222"/>
      <c r="X19" s="222" t="s">
        <v>612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613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43" t="s">
        <v>691</v>
      </c>
      <c r="D20" s="238"/>
      <c r="E20" s="238"/>
      <c r="F20" s="238"/>
      <c r="G20" s="238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3"/>
      <c r="Z20" s="213"/>
      <c r="AA20" s="213"/>
      <c r="AB20" s="213"/>
      <c r="AC20" s="213"/>
      <c r="AD20" s="213"/>
      <c r="AE20" s="213"/>
      <c r="AF20" s="213"/>
      <c r="AG20" s="213" t="s">
        <v>181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44" t="s">
        <v>660</v>
      </c>
      <c r="D21" s="239"/>
      <c r="E21" s="239"/>
      <c r="F21" s="239"/>
      <c r="G21" s="239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181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0">
        <v>8</v>
      </c>
      <c r="B22" s="231" t="s">
        <v>661</v>
      </c>
      <c r="C22" s="242" t="s">
        <v>662</v>
      </c>
      <c r="D22" s="232" t="s">
        <v>652</v>
      </c>
      <c r="E22" s="233">
        <v>1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35">
        <v>0</v>
      </c>
      <c r="O22" s="235">
        <f>ROUND(E22*N22,2)</f>
        <v>0</v>
      </c>
      <c r="P22" s="235">
        <v>0</v>
      </c>
      <c r="Q22" s="235">
        <f>ROUND(E22*P22,2)</f>
        <v>0</v>
      </c>
      <c r="R22" s="235"/>
      <c r="S22" s="235" t="s">
        <v>176</v>
      </c>
      <c r="T22" s="236" t="s">
        <v>177</v>
      </c>
      <c r="U22" s="222">
        <v>0</v>
      </c>
      <c r="V22" s="222">
        <f>ROUND(E22*U22,2)</f>
        <v>0</v>
      </c>
      <c r="W22" s="222"/>
      <c r="X22" s="222" t="s">
        <v>612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613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43" t="s">
        <v>663</v>
      </c>
      <c r="D23" s="238"/>
      <c r="E23" s="238"/>
      <c r="F23" s="238"/>
      <c r="G23" s="238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181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55">
        <v>9</v>
      </c>
      <c r="B24" s="256" t="s">
        <v>664</v>
      </c>
      <c r="C24" s="267" t="s">
        <v>665</v>
      </c>
      <c r="D24" s="257" t="s">
        <v>223</v>
      </c>
      <c r="E24" s="258">
        <v>1</v>
      </c>
      <c r="F24" s="259"/>
      <c r="G24" s="260">
        <f>ROUND(E24*F24,2)</f>
        <v>0</v>
      </c>
      <c r="H24" s="259"/>
      <c r="I24" s="260">
        <f>ROUND(E24*H24,2)</f>
        <v>0</v>
      </c>
      <c r="J24" s="259"/>
      <c r="K24" s="260">
        <f>ROUND(E24*J24,2)</f>
        <v>0</v>
      </c>
      <c r="L24" s="260">
        <v>21</v>
      </c>
      <c r="M24" s="260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0"/>
      <c r="S24" s="260" t="s">
        <v>215</v>
      </c>
      <c r="T24" s="261" t="s">
        <v>177</v>
      </c>
      <c r="U24" s="222">
        <v>0</v>
      </c>
      <c r="V24" s="222">
        <f>ROUND(E24*U24,2)</f>
        <v>0</v>
      </c>
      <c r="W24" s="222"/>
      <c r="X24" s="222" t="s">
        <v>612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613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55">
        <v>10</v>
      </c>
      <c r="B25" s="256" t="s">
        <v>666</v>
      </c>
      <c r="C25" s="267" t="s">
        <v>667</v>
      </c>
      <c r="D25" s="257" t="s">
        <v>642</v>
      </c>
      <c r="E25" s="258">
        <v>1</v>
      </c>
      <c r="F25" s="259"/>
      <c r="G25" s="260">
        <f>ROUND(E25*F25,2)</f>
        <v>0</v>
      </c>
      <c r="H25" s="259"/>
      <c r="I25" s="260">
        <f>ROUND(E25*H25,2)</f>
        <v>0</v>
      </c>
      <c r="J25" s="259"/>
      <c r="K25" s="260">
        <f>ROUND(E25*J25,2)</f>
        <v>0</v>
      </c>
      <c r="L25" s="260">
        <v>21</v>
      </c>
      <c r="M25" s="260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0"/>
      <c r="S25" s="260" t="s">
        <v>215</v>
      </c>
      <c r="T25" s="261" t="s">
        <v>177</v>
      </c>
      <c r="U25" s="222">
        <v>0</v>
      </c>
      <c r="V25" s="222">
        <f>ROUND(E25*U25,2)</f>
        <v>0</v>
      </c>
      <c r="W25" s="222"/>
      <c r="X25" s="222" t="s">
        <v>612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613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30">
        <v>11</v>
      </c>
      <c r="B26" s="231" t="s">
        <v>668</v>
      </c>
      <c r="C26" s="242" t="s">
        <v>669</v>
      </c>
      <c r="D26" s="232" t="s">
        <v>214</v>
      </c>
      <c r="E26" s="233">
        <v>96.9</v>
      </c>
      <c r="F26" s="234"/>
      <c r="G26" s="235">
        <f>ROUND(E26*F26,2)</f>
        <v>0</v>
      </c>
      <c r="H26" s="234"/>
      <c r="I26" s="235">
        <f>ROUND(E26*H26,2)</f>
        <v>0</v>
      </c>
      <c r="J26" s="234"/>
      <c r="K26" s="235">
        <f>ROUND(E26*J26,2)</f>
        <v>0</v>
      </c>
      <c r="L26" s="235">
        <v>21</v>
      </c>
      <c r="M26" s="235">
        <f>G26*(1+L26/100)</f>
        <v>0</v>
      </c>
      <c r="N26" s="235">
        <v>0</v>
      </c>
      <c r="O26" s="235">
        <f>ROUND(E26*N26,2)</f>
        <v>0</v>
      </c>
      <c r="P26" s="235">
        <v>0</v>
      </c>
      <c r="Q26" s="235">
        <f>ROUND(E26*P26,2)</f>
        <v>0</v>
      </c>
      <c r="R26" s="235"/>
      <c r="S26" s="235" t="s">
        <v>215</v>
      </c>
      <c r="T26" s="236" t="s">
        <v>177</v>
      </c>
      <c r="U26" s="222">
        <v>0</v>
      </c>
      <c r="V26" s="222">
        <f>ROUND(E26*U26,2)</f>
        <v>0</v>
      </c>
      <c r="W26" s="222"/>
      <c r="X26" s="222" t="s">
        <v>612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613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64" t="s">
        <v>670</v>
      </c>
      <c r="D27" s="249"/>
      <c r="E27" s="250">
        <v>96.9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242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x14ac:dyDescent="0.25">
      <c r="A28" s="224" t="s">
        <v>171</v>
      </c>
      <c r="B28" s="225" t="s">
        <v>93</v>
      </c>
      <c r="C28" s="241" t="s">
        <v>94</v>
      </c>
      <c r="D28" s="226"/>
      <c r="E28" s="227"/>
      <c r="F28" s="228"/>
      <c r="G28" s="228">
        <f>SUMIF(AG29:AG36,"&lt;&gt;NOR",G29:G36)</f>
        <v>0</v>
      </c>
      <c r="H28" s="228"/>
      <c r="I28" s="228">
        <f>SUM(I29:I36)</f>
        <v>0</v>
      </c>
      <c r="J28" s="228"/>
      <c r="K28" s="228">
        <f>SUM(K29:K36)</f>
        <v>0</v>
      </c>
      <c r="L28" s="228"/>
      <c r="M28" s="228">
        <f>SUM(M29:M36)</f>
        <v>0</v>
      </c>
      <c r="N28" s="228"/>
      <c r="O28" s="228">
        <f>SUM(O29:O36)</f>
        <v>1921.92</v>
      </c>
      <c r="P28" s="228"/>
      <c r="Q28" s="228">
        <f>SUM(Q29:Q36)</f>
        <v>0</v>
      </c>
      <c r="R28" s="228"/>
      <c r="S28" s="228"/>
      <c r="T28" s="229"/>
      <c r="U28" s="223"/>
      <c r="V28" s="223">
        <f>SUM(V29:V36)</f>
        <v>781.30000000000007</v>
      </c>
      <c r="W28" s="223"/>
      <c r="X28" s="223"/>
      <c r="AG28" t="s">
        <v>172</v>
      </c>
    </row>
    <row r="29" spans="1:60" outlineLevel="1" x14ac:dyDescent="0.25">
      <c r="A29" s="230">
        <v>12</v>
      </c>
      <c r="B29" s="231" t="s">
        <v>671</v>
      </c>
      <c r="C29" s="242" t="s">
        <v>672</v>
      </c>
      <c r="D29" s="232" t="s">
        <v>673</v>
      </c>
      <c r="E29" s="233">
        <v>2774.2</v>
      </c>
      <c r="F29" s="234"/>
      <c r="G29" s="235">
        <f>ROUND(E29*F29,2)</f>
        <v>0</v>
      </c>
      <c r="H29" s="234"/>
      <c r="I29" s="235">
        <f>ROUND(E29*H29,2)</f>
        <v>0</v>
      </c>
      <c r="J29" s="234"/>
      <c r="K29" s="235">
        <f>ROUND(E29*J29,2)</f>
        <v>0</v>
      </c>
      <c r="L29" s="235">
        <v>21</v>
      </c>
      <c r="M29" s="235">
        <f>G29*(1+L29/100)</f>
        <v>0</v>
      </c>
      <c r="N29" s="235">
        <v>0</v>
      </c>
      <c r="O29" s="235">
        <f>ROUND(E29*N29,2)</f>
        <v>0</v>
      </c>
      <c r="P29" s="235">
        <v>0</v>
      </c>
      <c r="Q29" s="235">
        <f>ROUND(E29*P29,2)</f>
        <v>0</v>
      </c>
      <c r="R29" s="235"/>
      <c r="S29" s="235" t="s">
        <v>176</v>
      </c>
      <c r="T29" s="236" t="s">
        <v>177</v>
      </c>
      <c r="U29" s="222">
        <v>0.22835</v>
      </c>
      <c r="V29" s="222">
        <f>ROUND(E29*U29,2)</f>
        <v>633.49</v>
      </c>
      <c r="W29" s="222"/>
      <c r="X29" s="222" t="s">
        <v>612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613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43" t="s">
        <v>648</v>
      </c>
      <c r="D30" s="238"/>
      <c r="E30" s="238"/>
      <c r="F30" s="238"/>
      <c r="G30" s="238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181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4" t="s">
        <v>649</v>
      </c>
      <c r="D31" s="249"/>
      <c r="E31" s="250">
        <v>2774.2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242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30">
        <v>13</v>
      </c>
      <c r="B32" s="231" t="s">
        <v>674</v>
      </c>
      <c r="C32" s="242" t="s">
        <v>675</v>
      </c>
      <c r="D32" s="232" t="s">
        <v>673</v>
      </c>
      <c r="E32" s="233">
        <v>2774.2</v>
      </c>
      <c r="F32" s="234"/>
      <c r="G32" s="235">
        <f>ROUND(E32*F32,2)</f>
        <v>0</v>
      </c>
      <c r="H32" s="234"/>
      <c r="I32" s="235">
        <f>ROUND(E32*H32,2)</f>
        <v>0</v>
      </c>
      <c r="J32" s="234"/>
      <c r="K32" s="235">
        <f>ROUND(E32*J32,2)</f>
        <v>0</v>
      </c>
      <c r="L32" s="235">
        <v>21</v>
      </c>
      <c r="M32" s="235">
        <f>G32*(1+L32/100)</f>
        <v>0</v>
      </c>
      <c r="N32" s="235">
        <v>0</v>
      </c>
      <c r="O32" s="235">
        <f>ROUND(E32*N32,2)</f>
        <v>0</v>
      </c>
      <c r="P32" s="235">
        <v>0</v>
      </c>
      <c r="Q32" s="235">
        <f>ROUND(E32*P32,2)</f>
        <v>0</v>
      </c>
      <c r="R32" s="235"/>
      <c r="S32" s="235" t="s">
        <v>176</v>
      </c>
      <c r="T32" s="236" t="s">
        <v>676</v>
      </c>
      <c r="U32" s="222">
        <v>8.9999999999999993E-3</v>
      </c>
      <c r="V32" s="222">
        <f>ROUND(E32*U32,2)</f>
        <v>24.97</v>
      </c>
      <c r="W32" s="222"/>
      <c r="X32" s="222" t="s">
        <v>612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613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20"/>
      <c r="B33" s="221"/>
      <c r="C33" s="243" t="s">
        <v>648</v>
      </c>
      <c r="D33" s="238"/>
      <c r="E33" s="238"/>
      <c r="F33" s="238"/>
      <c r="G33" s="238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3"/>
      <c r="Z33" s="213"/>
      <c r="AA33" s="213"/>
      <c r="AB33" s="213"/>
      <c r="AC33" s="213"/>
      <c r="AD33" s="213"/>
      <c r="AE33" s="213"/>
      <c r="AF33" s="213"/>
      <c r="AG33" s="213" t="s">
        <v>181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64" t="s">
        <v>649</v>
      </c>
      <c r="D34" s="249"/>
      <c r="E34" s="250">
        <v>2774.2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242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30">
        <v>14</v>
      </c>
      <c r="B35" s="231" t="s">
        <v>677</v>
      </c>
      <c r="C35" s="242" t="s">
        <v>678</v>
      </c>
      <c r="D35" s="232" t="s">
        <v>673</v>
      </c>
      <c r="E35" s="233">
        <v>1001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35">
        <v>1.92</v>
      </c>
      <c r="O35" s="235">
        <f>ROUND(E35*N35,2)</f>
        <v>1921.92</v>
      </c>
      <c r="P35" s="235">
        <v>0</v>
      </c>
      <c r="Q35" s="235">
        <f>ROUND(E35*P35,2)</f>
        <v>0</v>
      </c>
      <c r="R35" s="235"/>
      <c r="S35" s="235" t="s">
        <v>176</v>
      </c>
      <c r="T35" s="236" t="s">
        <v>177</v>
      </c>
      <c r="U35" s="222">
        <v>0.12272</v>
      </c>
      <c r="V35" s="222">
        <f>ROUND(E35*U35,2)</f>
        <v>122.84</v>
      </c>
      <c r="W35" s="222"/>
      <c r="X35" s="222" t="s">
        <v>612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613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64" t="s">
        <v>679</v>
      </c>
      <c r="D36" s="249"/>
      <c r="E36" s="250">
        <v>1001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242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x14ac:dyDescent="0.25">
      <c r="A37" s="224" t="s">
        <v>171</v>
      </c>
      <c r="B37" s="225" t="s">
        <v>101</v>
      </c>
      <c r="C37" s="241" t="s">
        <v>102</v>
      </c>
      <c r="D37" s="226"/>
      <c r="E37" s="227"/>
      <c r="F37" s="228"/>
      <c r="G37" s="228">
        <f>SUMIF(AG38:AG41,"&lt;&gt;NOR",G38:G41)</f>
        <v>0</v>
      </c>
      <c r="H37" s="228"/>
      <c r="I37" s="228">
        <f>SUM(I38:I41)</f>
        <v>0</v>
      </c>
      <c r="J37" s="228"/>
      <c r="K37" s="228">
        <f>SUM(K38:K41)</f>
        <v>0</v>
      </c>
      <c r="L37" s="228"/>
      <c r="M37" s="228">
        <f>SUM(M38:M41)</f>
        <v>0</v>
      </c>
      <c r="N37" s="228"/>
      <c r="O37" s="228">
        <f>SUM(O38:O41)</f>
        <v>0</v>
      </c>
      <c r="P37" s="228"/>
      <c r="Q37" s="228">
        <f>SUM(Q38:Q41)</f>
        <v>0</v>
      </c>
      <c r="R37" s="228"/>
      <c r="S37" s="228"/>
      <c r="T37" s="229"/>
      <c r="U37" s="223"/>
      <c r="V37" s="223">
        <f>SUM(V38:V41)</f>
        <v>0</v>
      </c>
      <c r="W37" s="223"/>
      <c r="X37" s="223"/>
      <c r="AG37" t="s">
        <v>172</v>
      </c>
    </row>
    <row r="38" spans="1:60" outlineLevel="1" x14ac:dyDescent="0.25">
      <c r="A38" s="230">
        <v>15</v>
      </c>
      <c r="B38" s="231" t="s">
        <v>680</v>
      </c>
      <c r="C38" s="242" t="s">
        <v>681</v>
      </c>
      <c r="D38" s="232" t="s">
        <v>682</v>
      </c>
      <c r="E38" s="233">
        <v>680</v>
      </c>
      <c r="F38" s="234"/>
      <c r="G38" s="235">
        <f>ROUND(E38*F38,2)</f>
        <v>0</v>
      </c>
      <c r="H38" s="234"/>
      <c r="I38" s="235">
        <f>ROUND(E38*H38,2)</f>
        <v>0</v>
      </c>
      <c r="J38" s="234"/>
      <c r="K38" s="235">
        <f>ROUND(E38*J38,2)</f>
        <v>0</v>
      </c>
      <c r="L38" s="235">
        <v>21</v>
      </c>
      <c r="M38" s="235">
        <f>G38*(1+L38/100)</f>
        <v>0</v>
      </c>
      <c r="N38" s="235">
        <v>0</v>
      </c>
      <c r="O38" s="235">
        <f>ROUND(E38*N38,2)</f>
        <v>0</v>
      </c>
      <c r="P38" s="235">
        <v>0</v>
      </c>
      <c r="Q38" s="235">
        <f>ROUND(E38*P38,2)</f>
        <v>0</v>
      </c>
      <c r="R38" s="235"/>
      <c r="S38" s="235" t="s">
        <v>176</v>
      </c>
      <c r="T38" s="236" t="s">
        <v>177</v>
      </c>
      <c r="U38" s="222">
        <v>0</v>
      </c>
      <c r="V38" s="222">
        <f>ROUND(E38*U38,2)</f>
        <v>0</v>
      </c>
      <c r="W38" s="222"/>
      <c r="X38" s="222" t="s">
        <v>612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613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64" t="s">
        <v>683</v>
      </c>
      <c r="D39" s="249"/>
      <c r="E39" s="250">
        <v>680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242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30">
        <v>16</v>
      </c>
      <c r="B40" s="231" t="s">
        <v>684</v>
      </c>
      <c r="C40" s="242" t="s">
        <v>685</v>
      </c>
      <c r="D40" s="232" t="s">
        <v>682</v>
      </c>
      <c r="E40" s="233">
        <v>680</v>
      </c>
      <c r="F40" s="234"/>
      <c r="G40" s="235">
        <f>ROUND(E40*F40,2)</f>
        <v>0</v>
      </c>
      <c r="H40" s="234"/>
      <c r="I40" s="235">
        <f>ROUND(E40*H40,2)</f>
        <v>0</v>
      </c>
      <c r="J40" s="234"/>
      <c r="K40" s="235">
        <f>ROUND(E40*J40,2)</f>
        <v>0</v>
      </c>
      <c r="L40" s="235">
        <v>21</v>
      </c>
      <c r="M40" s="235">
        <f>G40*(1+L40/100)</f>
        <v>0</v>
      </c>
      <c r="N40" s="235">
        <v>0</v>
      </c>
      <c r="O40" s="235">
        <f>ROUND(E40*N40,2)</f>
        <v>0</v>
      </c>
      <c r="P40" s="235">
        <v>0</v>
      </c>
      <c r="Q40" s="235">
        <f>ROUND(E40*P40,2)</f>
        <v>0</v>
      </c>
      <c r="R40" s="235"/>
      <c r="S40" s="235" t="s">
        <v>176</v>
      </c>
      <c r="T40" s="236" t="s">
        <v>177</v>
      </c>
      <c r="U40" s="222">
        <v>0</v>
      </c>
      <c r="V40" s="222">
        <f>ROUND(E40*U40,2)</f>
        <v>0</v>
      </c>
      <c r="W40" s="222"/>
      <c r="X40" s="222" t="s">
        <v>612</v>
      </c>
      <c r="Y40" s="213"/>
      <c r="Z40" s="213"/>
      <c r="AA40" s="213"/>
      <c r="AB40" s="213"/>
      <c r="AC40" s="213"/>
      <c r="AD40" s="213"/>
      <c r="AE40" s="213"/>
      <c r="AF40" s="213"/>
      <c r="AG40" s="213" t="s">
        <v>613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64" t="s">
        <v>683</v>
      </c>
      <c r="D41" s="249"/>
      <c r="E41" s="250">
        <v>680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3"/>
      <c r="Z41" s="213"/>
      <c r="AA41" s="213"/>
      <c r="AB41" s="213"/>
      <c r="AC41" s="213"/>
      <c r="AD41" s="213"/>
      <c r="AE41" s="213"/>
      <c r="AF41" s="213"/>
      <c r="AG41" s="213" t="s">
        <v>242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5">
      <c r="A42" s="3"/>
      <c r="B42" s="4"/>
      <c r="C42" s="245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AE42">
        <v>15</v>
      </c>
      <c r="AF42">
        <v>21</v>
      </c>
      <c r="AG42" t="s">
        <v>158</v>
      </c>
    </row>
    <row r="43" spans="1:60" x14ac:dyDescent="0.25">
      <c r="A43" s="216"/>
      <c r="B43" s="217" t="s">
        <v>29</v>
      </c>
      <c r="C43" s="246"/>
      <c r="D43" s="218"/>
      <c r="E43" s="219"/>
      <c r="F43" s="219"/>
      <c r="G43" s="240">
        <f>G8+G28+G37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f>SUMIF(L7:L41,AE42,G7:G41)</f>
        <v>0</v>
      </c>
      <c r="AF43">
        <f>SUMIF(L7:L41,AF42,G7:G41)</f>
        <v>0</v>
      </c>
      <c r="AG43" t="s">
        <v>225</v>
      </c>
    </row>
    <row r="44" spans="1:60" x14ac:dyDescent="0.25">
      <c r="A44" s="248" t="s">
        <v>631</v>
      </c>
      <c r="B44" s="248"/>
      <c r="C44" s="245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0" x14ac:dyDescent="0.25">
      <c r="A45" s="3"/>
      <c r="B45" s="4" t="s">
        <v>686</v>
      </c>
      <c r="C45" s="245" t="s">
        <v>687</v>
      </c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G45" t="s">
        <v>634</v>
      </c>
    </row>
    <row r="46" spans="1:60" x14ac:dyDescent="0.25">
      <c r="A46" s="3"/>
      <c r="B46" s="4" t="s">
        <v>688</v>
      </c>
      <c r="C46" s="245" t="s">
        <v>689</v>
      </c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G46" t="s">
        <v>637</v>
      </c>
    </row>
    <row r="47" spans="1:60" x14ac:dyDescent="0.25">
      <c r="A47" s="3"/>
      <c r="B47" s="4"/>
      <c r="C47" s="245" t="s">
        <v>690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AG47" t="s">
        <v>639</v>
      </c>
    </row>
    <row r="48" spans="1:60" x14ac:dyDescent="0.25">
      <c r="A48" s="3"/>
      <c r="B48" s="4"/>
      <c r="C48" s="245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3:33" x14ac:dyDescent="0.25">
      <c r="C49" s="247"/>
      <c r="D49" s="10"/>
      <c r="AG49" t="s">
        <v>228</v>
      </c>
    </row>
    <row r="50" spans="3:33" x14ac:dyDescent="0.25">
      <c r="D50" s="10"/>
    </row>
    <row r="51" spans="3:33" x14ac:dyDescent="0.25">
      <c r="D51" s="10"/>
    </row>
    <row r="52" spans="3:33" x14ac:dyDescent="0.25">
      <c r="D52" s="10"/>
    </row>
    <row r="53" spans="3:33" x14ac:dyDescent="0.25">
      <c r="D53" s="10"/>
    </row>
    <row r="54" spans="3:33" x14ac:dyDescent="0.25">
      <c r="D54" s="10"/>
    </row>
    <row r="55" spans="3:33" x14ac:dyDescent="0.25">
      <c r="D55" s="10"/>
    </row>
    <row r="56" spans="3:33" x14ac:dyDescent="0.25">
      <c r="D56" s="10"/>
    </row>
    <row r="57" spans="3:33" x14ac:dyDescent="0.25">
      <c r="D57" s="10"/>
    </row>
    <row r="58" spans="3:33" x14ac:dyDescent="0.25">
      <c r="D58" s="10"/>
    </row>
    <row r="59" spans="3:33" x14ac:dyDescent="0.25">
      <c r="D59" s="10"/>
    </row>
    <row r="60" spans="3:33" x14ac:dyDescent="0.25">
      <c r="D60" s="10"/>
    </row>
    <row r="61" spans="3:33" x14ac:dyDescent="0.25">
      <c r="D61" s="10"/>
    </row>
    <row r="62" spans="3:33" x14ac:dyDescent="0.25">
      <c r="D62" s="10"/>
    </row>
    <row r="63" spans="3:33" x14ac:dyDescent="0.25">
      <c r="D63" s="10"/>
    </row>
    <row r="64" spans="3:3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HeImyh9KPTOIabyaSzugHiBsoddDJRpwYWZTVhxWNR88WBA3I1qcTjAs00mqyOsYarjfS19UXMa74jpkk1boVw==" saltValue="YHtkjPxu2Arcc0+ojXDDzw==" spinCount="100000" sheet="1"/>
  <mergeCells count="13">
    <mergeCell ref="C23:G23"/>
    <mergeCell ref="C30:G30"/>
    <mergeCell ref="C33:G33"/>
    <mergeCell ref="A1:G1"/>
    <mergeCell ref="C2:G2"/>
    <mergeCell ref="C3:G3"/>
    <mergeCell ref="C4:G4"/>
    <mergeCell ref="A44:B44"/>
    <mergeCell ref="C10:G10"/>
    <mergeCell ref="C13:G13"/>
    <mergeCell ref="C18:G18"/>
    <mergeCell ref="C20:G20"/>
    <mergeCell ref="C21:G21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64FD-5119-4731-9812-D5118805567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67</v>
      </c>
      <c r="C4" s="205" t="s">
        <v>68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101</v>
      </c>
      <c r="C8" s="241" t="s">
        <v>102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8"/>
      <c r="O8" s="228">
        <f>SUM(O9:O10)</f>
        <v>0</v>
      </c>
      <c r="P8" s="228"/>
      <c r="Q8" s="228">
        <f>SUM(Q9:Q10)</f>
        <v>0</v>
      </c>
      <c r="R8" s="228"/>
      <c r="S8" s="228"/>
      <c r="T8" s="229"/>
      <c r="U8" s="223"/>
      <c r="V8" s="223">
        <f>SUM(V9:V10)</f>
        <v>0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692</v>
      </c>
      <c r="C9" s="242" t="s">
        <v>693</v>
      </c>
      <c r="D9" s="232" t="s">
        <v>682</v>
      </c>
      <c r="E9" s="233">
        <v>149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0</v>
      </c>
      <c r="V9" s="222">
        <f>ROUND(E9*U9,2)</f>
        <v>0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4" t="s">
        <v>694</v>
      </c>
      <c r="D10" s="249"/>
      <c r="E10" s="250">
        <v>149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242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x14ac:dyDescent="0.25">
      <c r="A11" s="224" t="s">
        <v>171</v>
      </c>
      <c r="B11" s="225" t="s">
        <v>103</v>
      </c>
      <c r="C11" s="241" t="s">
        <v>104</v>
      </c>
      <c r="D11" s="226"/>
      <c r="E11" s="227"/>
      <c r="F11" s="228"/>
      <c r="G11" s="228">
        <f>SUMIF(AG12:AG19,"&lt;&gt;NOR",G12:G19)</f>
        <v>0</v>
      </c>
      <c r="H11" s="228"/>
      <c r="I11" s="228">
        <f>SUM(I12:I19)</f>
        <v>0</v>
      </c>
      <c r="J11" s="228"/>
      <c r="K11" s="228">
        <f>SUM(K12:K19)</f>
        <v>0</v>
      </c>
      <c r="L11" s="228"/>
      <c r="M11" s="228">
        <f>SUM(M12:M19)</f>
        <v>0</v>
      </c>
      <c r="N11" s="228"/>
      <c r="O11" s="228">
        <f>SUM(O12:O19)</f>
        <v>261.03999999999996</v>
      </c>
      <c r="P11" s="228"/>
      <c r="Q11" s="228">
        <f>SUM(Q12:Q19)</f>
        <v>0</v>
      </c>
      <c r="R11" s="228"/>
      <c r="S11" s="228"/>
      <c r="T11" s="229"/>
      <c r="U11" s="223"/>
      <c r="V11" s="223">
        <f>SUM(V12:V19)</f>
        <v>3401.1899999999996</v>
      </c>
      <c r="W11" s="223"/>
      <c r="X11" s="223"/>
      <c r="AG11" t="s">
        <v>172</v>
      </c>
    </row>
    <row r="12" spans="1:60" outlineLevel="1" x14ac:dyDescent="0.25">
      <c r="A12" s="230">
        <v>2</v>
      </c>
      <c r="B12" s="231" t="s">
        <v>695</v>
      </c>
      <c r="C12" s="242" t="s">
        <v>696</v>
      </c>
      <c r="D12" s="232" t="s">
        <v>673</v>
      </c>
      <c r="E12" s="233">
        <v>61.6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2.5</v>
      </c>
      <c r="O12" s="235">
        <f>ROUND(E12*N12,2)</f>
        <v>154</v>
      </c>
      <c r="P12" s="235">
        <v>0</v>
      </c>
      <c r="Q12" s="235">
        <f>ROUND(E12*P12,2)</f>
        <v>0</v>
      </c>
      <c r="R12" s="235"/>
      <c r="S12" s="235" t="s">
        <v>176</v>
      </c>
      <c r="T12" s="236" t="s">
        <v>177</v>
      </c>
      <c r="U12" s="222">
        <v>1.74275</v>
      </c>
      <c r="V12" s="222">
        <f>ROUND(E12*U12,2)</f>
        <v>107.35</v>
      </c>
      <c r="W12" s="222"/>
      <c r="X12" s="222" t="s">
        <v>612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613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64" t="s">
        <v>697</v>
      </c>
      <c r="D13" s="249"/>
      <c r="E13" s="250">
        <v>61.6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242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30">
        <v>3</v>
      </c>
      <c r="B14" s="231" t="s">
        <v>698</v>
      </c>
      <c r="C14" s="242" t="s">
        <v>699</v>
      </c>
      <c r="D14" s="232" t="s">
        <v>673</v>
      </c>
      <c r="E14" s="233">
        <v>11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35">
        <v>1.7034</v>
      </c>
      <c r="O14" s="235">
        <f>ROUND(E14*N14,2)</f>
        <v>18.739999999999998</v>
      </c>
      <c r="P14" s="235">
        <v>0</v>
      </c>
      <c r="Q14" s="235">
        <f>ROUND(E14*P14,2)</f>
        <v>0</v>
      </c>
      <c r="R14" s="235"/>
      <c r="S14" s="235" t="s">
        <v>176</v>
      </c>
      <c r="T14" s="236" t="s">
        <v>177</v>
      </c>
      <c r="U14" s="222">
        <v>1.3029999999999999</v>
      </c>
      <c r="V14" s="222">
        <f>ROUND(E14*U14,2)</f>
        <v>14.33</v>
      </c>
      <c r="W14" s="222"/>
      <c r="X14" s="222" t="s">
        <v>612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613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64" t="s">
        <v>700</v>
      </c>
      <c r="D15" s="249"/>
      <c r="E15" s="250">
        <v>11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3"/>
      <c r="Z15" s="213"/>
      <c r="AA15" s="213"/>
      <c r="AB15" s="213"/>
      <c r="AC15" s="213"/>
      <c r="AD15" s="213"/>
      <c r="AE15" s="213"/>
      <c r="AF15" s="213"/>
      <c r="AG15" s="213" t="s">
        <v>242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0.399999999999999" outlineLevel="1" x14ac:dyDescent="0.25">
      <c r="A16" s="230">
        <v>4</v>
      </c>
      <c r="B16" s="231" t="s">
        <v>701</v>
      </c>
      <c r="C16" s="242" t="s">
        <v>702</v>
      </c>
      <c r="D16" s="232" t="s">
        <v>703</v>
      </c>
      <c r="E16" s="233">
        <v>84.15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35">
        <v>1.01556</v>
      </c>
      <c r="O16" s="235">
        <f>ROUND(E16*N16,2)</f>
        <v>85.46</v>
      </c>
      <c r="P16" s="235">
        <v>0</v>
      </c>
      <c r="Q16" s="235">
        <f>ROUND(E16*P16,2)</f>
        <v>0</v>
      </c>
      <c r="R16" s="235"/>
      <c r="S16" s="235" t="s">
        <v>215</v>
      </c>
      <c r="T16" s="236" t="s">
        <v>177</v>
      </c>
      <c r="U16" s="222">
        <v>38.890610000000002</v>
      </c>
      <c r="V16" s="222">
        <f>ROUND(E16*U16,2)</f>
        <v>3272.64</v>
      </c>
      <c r="W16" s="222"/>
      <c r="X16" s="222" t="s">
        <v>612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613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4" t="s">
        <v>704</v>
      </c>
      <c r="D17" s="249"/>
      <c r="E17" s="250">
        <v>84.15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242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0">
        <v>5</v>
      </c>
      <c r="B18" s="231" t="s">
        <v>705</v>
      </c>
      <c r="C18" s="242" t="s">
        <v>706</v>
      </c>
      <c r="D18" s="232" t="s">
        <v>252</v>
      </c>
      <c r="E18" s="233">
        <v>11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0.25844</v>
      </c>
      <c r="O18" s="235">
        <f>ROUND(E18*N18,2)</f>
        <v>2.84</v>
      </c>
      <c r="P18" s="235">
        <v>0</v>
      </c>
      <c r="Q18" s="235">
        <f>ROUND(E18*P18,2)</f>
        <v>0</v>
      </c>
      <c r="R18" s="235"/>
      <c r="S18" s="235" t="s">
        <v>176</v>
      </c>
      <c r="T18" s="236" t="s">
        <v>177</v>
      </c>
      <c r="U18" s="222">
        <v>0.62414999999999998</v>
      </c>
      <c r="V18" s="222">
        <f>ROUND(E18*U18,2)</f>
        <v>6.87</v>
      </c>
      <c r="W18" s="222"/>
      <c r="X18" s="222" t="s">
        <v>612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613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64" t="s">
        <v>707</v>
      </c>
      <c r="D19" s="249"/>
      <c r="E19" s="250">
        <v>11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242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x14ac:dyDescent="0.25">
      <c r="A20" s="224" t="s">
        <v>171</v>
      </c>
      <c r="B20" s="225" t="s">
        <v>109</v>
      </c>
      <c r="C20" s="241" t="s">
        <v>110</v>
      </c>
      <c r="D20" s="226"/>
      <c r="E20" s="227"/>
      <c r="F20" s="228"/>
      <c r="G20" s="228">
        <f>SUMIF(AG21:AG24,"&lt;&gt;NOR",G21:G24)</f>
        <v>0</v>
      </c>
      <c r="H20" s="228"/>
      <c r="I20" s="228">
        <f>SUM(I21:I24)</f>
        <v>0</v>
      </c>
      <c r="J20" s="228"/>
      <c r="K20" s="228">
        <f>SUM(K21:K24)</f>
        <v>0</v>
      </c>
      <c r="L20" s="228"/>
      <c r="M20" s="228">
        <f>SUM(M21:M24)</f>
        <v>0</v>
      </c>
      <c r="N20" s="228"/>
      <c r="O20" s="228">
        <f>SUM(O21:O24)</f>
        <v>0</v>
      </c>
      <c r="P20" s="228"/>
      <c r="Q20" s="228">
        <f>SUM(Q21:Q24)</f>
        <v>0</v>
      </c>
      <c r="R20" s="228"/>
      <c r="S20" s="228"/>
      <c r="T20" s="229"/>
      <c r="U20" s="223"/>
      <c r="V20" s="223">
        <f>SUM(V21:V24)</f>
        <v>0.6</v>
      </c>
      <c r="W20" s="223"/>
      <c r="X20" s="223"/>
      <c r="AG20" t="s">
        <v>172</v>
      </c>
    </row>
    <row r="21" spans="1:60" outlineLevel="1" x14ac:dyDescent="0.25">
      <c r="A21" s="230">
        <v>6</v>
      </c>
      <c r="B21" s="231" t="s">
        <v>708</v>
      </c>
      <c r="C21" s="242" t="s">
        <v>709</v>
      </c>
      <c r="D21" s="232" t="s">
        <v>642</v>
      </c>
      <c r="E21" s="233">
        <v>2</v>
      </c>
      <c r="F21" s="234"/>
      <c r="G21" s="235">
        <f>ROUND(E21*F21,2)</f>
        <v>0</v>
      </c>
      <c r="H21" s="234"/>
      <c r="I21" s="235">
        <f>ROUND(E21*H21,2)</f>
        <v>0</v>
      </c>
      <c r="J21" s="234"/>
      <c r="K21" s="235">
        <f>ROUND(E21*J21,2)</f>
        <v>0</v>
      </c>
      <c r="L21" s="235">
        <v>21</v>
      </c>
      <c r="M21" s="235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5"/>
      <c r="S21" s="235" t="s">
        <v>176</v>
      </c>
      <c r="T21" s="236" t="s">
        <v>177</v>
      </c>
      <c r="U21" s="222">
        <v>0</v>
      </c>
      <c r="V21" s="222">
        <f>ROUND(E21*U21,2)</f>
        <v>0</v>
      </c>
      <c r="W21" s="222"/>
      <c r="X21" s="222" t="s">
        <v>612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613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20"/>
      <c r="B22" s="221"/>
      <c r="C22" s="264" t="s">
        <v>101</v>
      </c>
      <c r="D22" s="249"/>
      <c r="E22" s="250">
        <v>2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3"/>
      <c r="Z22" s="213"/>
      <c r="AA22" s="213"/>
      <c r="AB22" s="213"/>
      <c r="AC22" s="213"/>
      <c r="AD22" s="213"/>
      <c r="AE22" s="213"/>
      <c r="AF22" s="213"/>
      <c r="AG22" s="213" t="s">
        <v>242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30">
        <v>7</v>
      </c>
      <c r="B23" s="231" t="s">
        <v>710</v>
      </c>
      <c r="C23" s="242" t="s">
        <v>711</v>
      </c>
      <c r="D23" s="232" t="s">
        <v>258</v>
      </c>
      <c r="E23" s="233">
        <v>10</v>
      </c>
      <c r="F23" s="234"/>
      <c r="G23" s="235">
        <f>ROUND(E23*F23,2)</f>
        <v>0</v>
      </c>
      <c r="H23" s="234"/>
      <c r="I23" s="235">
        <f>ROUND(E23*H23,2)</f>
        <v>0</v>
      </c>
      <c r="J23" s="234"/>
      <c r="K23" s="235">
        <f>ROUND(E23*J23,2)</f>
        <v>0</v>
      </c>
      <c r="L23" s="235">
        <v>21</v>
      </c>
      <c r="M23" s="235">
        <f>G23*(1+L23/100)</f>
        <v>0</v>
      </c>
      <c r="N23" s="235">
        <v>4.8000000000000001E-4</v>
      </c>
      <c r="O23" s="235">
        <f>ROUND(E23*N23,2)</f>
        <v>0</v>
      </c>
      <c r="P23" s="235">
        <v>0</v>
      </c>
      <c r="Q23" s="235">
        <f>ROUND(E23*P23,2)</f>
        <v>0</v>
      </c>
      <c r="R23" s="235"/>
      <c r="S23" s="235" t="s">
        <v>176</v>
      </c>
      <c r="T23" s="236" t="s">
        <v>177</v>
      </c>
      <c r="U23" s="222">
        <v>0.06</v>
      </c>
      <c r="V23" s="222">
        <f>ROUND(E23*U23,2)</f>
        <v>0.6</v>
      </c>
      <c r="W23" s="222"/>
      <c r="X23" s="222" t="s">
        <v>612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613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64" t="s">
        <v>712</v>
      </c>
      <c r="D24" s="249"/>
      <c r="E24" s="250">
        <v>10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242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x14ac:dyDescent="0.25">
      <c r="A25" s="224" t="s">
        <v>171</v>
      </c>
      <c r="B25" s="225" t="s">
        <v>117</v>
      </c>
      <c r="C25" s="241" t="s">
        <v>118</v>
      </c>
      <c r="D25" s="226"/>
      <c r="E25" s="227"/>
      <c r="F25" s="228"/>
      <c r="G25" s="228">
        <f>SUMIF(AG26:AG27,"&lt;&gt;NOR",G26:G27)</f>
        <v>0</v>
      </c>
      <c r="H25" s="228"/>
      <c r="I25" s="228">
        <f>SUM(I26:I27)</f>
        <v>0</v>
      </c>
      <c r="J25" s="228"/>
      <c r="K25" s="228">
        <f>SUM(K26:K27)</f>
        <v>0</v>
      </c>
      <c r="L25" s="228"/>
      <c r="M25" s="228">
        <f>SUM(M26:M27)</f>
        <v>0</v>
      </c>
      <c r="N25" s="228"/>
      <c r="O25" s="228">
        <f>SUM(O26:O27)</f>
        <v>6.31</v>
      </c>
      <c r="P25" s="228"/>
      <c r="Q25" s="228">
        <f>SUM(Q26:Q27)</f>
        <v>0</v>
      </c>
      <c r="R25" s="228"/>
      <c r="S25" s="228"/>
      <c r="T25" s="229"/>
      <c r="U25" s="223"/>
      <c r="V25" s="223">
        <f>SUM(V26:V27)</f>
        <v>5.31</v>
      </c>
      <c r="W25" s="223"/>
      <c r="X25" s="223"/>
      <c r="AG25" t="s">
        <v>172</v>
      </c>
    </row>
    <row r="26" spans="1:60" outlineLevel="1" x14ac:dyDescent="0.25">
      <c r="A26" s="230">
        <v>8</v>
      </c>
      <c r="B26" s="231" t="s">
        <v>713</v>
      </c>
      <c r="C26" s="242" t="s">
        <v>714</v>
      </c>
      <c r="D26" s="232" t="s">
        <v>715</v>
      </c>
      <c r="E26" s="233">
        <v>21</v>
      </c>
      <c r="F26" s="234"/>
      <c r="G26" s="235">
        <f>ROUND(E26*F26,2)</f>
        <v>0</v>
      </c>
      <c r="H26" s="234"/>
      <c r="I26" s="235">
        <f>ROUND(E26*H26,2)</f>
        <v>0</v>
      </c>
      <c r="J26" s="234"/>
      <c r="K26" s="235">
        <f>ROUND(E26*J26,2)</f>
        <v>0</v>
      </c>
      <c r="L26" s="235">
        <v>21</v>
      </c>
      <c r="M26" s="235">
        <f>G26*(1+L26/100)</f>
        <v>0</v>
      </c>
      <c r="N26" s="235">
        <v>0.30024000000000001</v>
      </c>
      <c r="O26" s="235">
        <f>ROUND(E26*N26,2)</f>
        <v>6.31</v>
      </c>
      <c r="P26" s="235">
        <v>0</v>
      </c>
      <c r="Q26" s="235">
        <f>ROUND(E26*P26,2)</f>
        <v>0</v>
      </c>
      <c r="R26" s="235"/>
      <c r="S26" s="235" t="s">
        <v>176</v>
      </c>
      <c r="T26" s="236" t="s">
        <v>177</v>
      </c>
      <c r="U26" s="222">
        <v>0.25280000000000002</v>
      </c>
      <c r="V26" s="222">
        <f>ROUND(E26*U26,2)</f>
        <v>5.31</v>
      </c>
      <c r="W26" s="222"/>
      <c r="X26" s="222" t="s">
        <v>612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613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64" t="s">
        <v>716</v>
      </c>
      <c r="D27" s="249"/>
      <c r="E27" s="250">
        <v>21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242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x14ac:dyDescent="0.25">
      <c r="A28" s="3"/>
      <c r="B28" s="4"/>
      <c r="C28" s="245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v>15</v>
      </c>
      <c r="AF28">
        <v>21</v>
      </c>
      <c r="AG28" t="s">
        <v>158</v>
      </c>
    </row>
    <row r="29" spans="1:60" x14ac:dyDescent="0.25">
      <c r="A29" s="216"/>
      <c r="B29" s="217" t="s">
        <v>29</v>
      </c>
      <c r="C29" s="246"/>
      <c r="D29" s="218"/>
      <c r="E29" s="219"/>
      <c r="F29" s="219"/>
      <c r="G29" s="240">
        <f>G8+G11+G20+G25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f>SUMIF(L7:L27,AE28,G7:G27)</f>
        <v>0</v>
      </c>
      <c r="AF29">
        <f>SUMIF(L7:L27,AF28,G7:G27)</f>
        <v>0</v>
      </c>
      <c r="AG29" t="s">
        <v>225</v>
      </c>
    </row>
    <row r="30" spans="1:60" x14ac:dyDescent="0.25">
      <c r="A30" s="248" t="s">
        <v>631</v>
      </c>
      <c r="B30" s="248"/>
      <c r="C30" s="245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5">
      <c r="A31" s="3"/>
      <c r="B31" s="4" t="s">
        <v>686</v>
      </c>
      <c r="C31" s="245" t="s">
        <v>687</v>
      </c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G31" t="s">
        <v>634</v>
      </c>
    </row>
    <row r="32" spans="1:60" x14ac:dyDescent="0.25">
      <c r="A32" s="3"/>
      <c r="B32" s="4" t="s">
        <v>688</v>
      </c>
      <c r="C32" s="245" t="s">
        <v>689</v>
      </c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G32" t="s">
        <v>637</v>
      </c>
    </row>
    <row r="33" spans="1:33" x14ac:dyDescent="0.25">
      <c r="A33" s="3"/>
      <c r="B33" s="4"/>
      <c r="C33" s="245" t="s">
        <v>690</v>
      </c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G33" t="s">
        <v>639</v>
      </c>
    </row>
    <row r="34" spans="1:33" x14ac:dyDescent="0.25">
      <c r="A34" s="3"/>
      <c r="B34" s="4"/>
      <c r="C34" s="245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5">
      <c r="C35" s="247"/>
      <c r="D35" s="10"/>
      <c r="AG35" t="s">
        <v>228</v>
      </c>
    </row>
    <row r="36" spans="1:33" x14ac:dyDescent="0.25">
      <c r="D36" s="10"/>
    </row>
    <row r="37" spans="1:33" x14ac:dyDescent="0.25">
      <c r="D37" s="10"/>
    </row>
    <row r="38" spans="1:33" x14ac:dyDescent="0.25">
      <c r="D38" s="10"/>
    </row>
    <row r="39" spans="1:33" x14ac:dyDescent="0.25">
      <c r="D39" s="10"/>
    </row>
    <row r="40" spans="1:33" x14ac:dyDescent="0.25">
      <c r="D40" s="10"/>
    </row>
    <row r="41" spans="1:33" x14ac:dyDescent="0.25">
      <c r="D41" s="10"/>
    </row>
    <row r="42" spans="1:33" x14ac:dyDescent="0.25">
      <c r="D42" s="10"/>
    </row>
    <row r="43" spans="1:33" x14ac:dyDescent="0.25">
      <c r="D43" s="10"/>
    </row>
    <row r="44" spans="1:33" x14ac:dyDescent="0.25">
      <c r="D44" s="10"/>
    </row>
    <row r="45" spans="1:33" x14ac:dyDescent="0.25">
      <c r="D45" s="10"/>
    </row>
    <row r="46" spans="1:33" x14ac:dyDescent="0.25">
      <c r="D46" s="10"/>
    </row>
    <row r="47" spans="1:33" x14ac:dyDescent="0.25">
      <c r="D47" s="10"/>
    </row>
    <row r="48" spans="1:3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159f1nEzVR48C+HUOxHA/KnOgRE6pKBcZvPd06qVXdF4LlEbB6ZwQ00vKBgM571IEjf/xqp+jS6oN+UwY9vi8w==" saltValue="GoH4RtClLpXM6ETblEFtFQ==" spinCount="100000" sheet="1"/>
  <mergeCells count="5">
    <mergeCell ref="A1:G1"/>
    <mergeCell ref="C2:G2"/>
    <mergeCell ref="C3:G3"/>
    <mergeCell ref="C4:G4"/>
    <mergeCell ref="A30:B30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516C-7768-4268-8519-FC1CBCAF93B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69</v>
      </c>
      <c r="C4" s="205" t="s">
        <v>70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65</v>
      </c>
      <c r="C8" s="241" t="s">
        <v>92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8"/>
      <c r="O8" s="228">
        <f>SUM(O9:O10)</f>
        <v>0.14000000000000001</v>
      </c>
      <c r="P8" s="228"/>
      <c r="Q8" s="228">
        <f>SUM(Q9:Q10)</f>
        <v>0</v>
      </c>
      <c r="R8" s="228"/>
      <c r="S8" s="228"/>
      <c r="T8" s="229"/>
      <c r="U8" s="223"/>
      <c r="V8" s="223">
        <f>SUM(V9:V10)</f>
        <v>3.64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717</v>
      </c>
      <c r="C9" s="242" t="s">
        <v>718</v>
      </c>
      <c r="D9" s="232" t="s">
        <v>258</v>
      </c>
      <c r="E9" s="233">
        <v>53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2.63E-3</v>
      </c>
      <c r="O9" s="235">
        <f>ROUND(E9*N9,2)</f>
        <v>0.14000000000000001</v>
      </c>
      <c r="P9" s="235">
        <v>0</v>
      </c>
      <c r="Q9" s="235">
        <f>ROUND(E9*P9,2)</f>
        <v>0</v>
      </c>
      <c r="R9" s="235"/>
      <c r="S9" s="235" t="s">
        <v>215</v>
      </c>
      <c r="T9" s="236" t="s">
        <v>177</v>
      </c>
      <c r="U9" s="222">
        <v>6.8589999999999998E-2</v>
      </c>
      <c r="V9" s="222">
        <f>ROUND(E9*U9,2)</f>
        <v>3.64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4" t="s">
        <v>719</v>
      </c>
      <c r="D10" s="249"/>
      <c r="E10" s="250">
        <v>53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242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x14ac:dyDescent="0.25">
      <c r="A11" s="224" t="s">
        <v>171</v>
      </c>
      <c r="B11" s="225" t="s">
        <v>93</v>
      </c>
      <c r="C11" s="241" t="s">
        <v>94</v>
      </c>
      <c r="D11" s="226"/>
      <c r="E11" s="227"/>
      <c r="F11" s="228"/>
      <c r="G11" s="228">
        <f>SUMIF(AG12:AG13,"&lt;&gt;NOR",G12:G13)</f>
        <v>0</v>
      </c>
      <c r="H11" s="228"/>
      <c r="I11" s="228">
        <f>SUM(I12:I13)</f>
        <v>0</v>
      </c>
      <c r="J11" s="228"/>
      <c r="K11" s="228">
        <f>SUM(K12:K13)</f>
        <v>0</v>
      </c>
      <c r="L11" s="228"/>
      <c r="M11" s="228">
        <f>SUM(M12:M13)</f>
        <v>0</v>
      </c>
      <c r="N11" s="228"/>
      <c r="O11" s="228">
        <f>SUM(O12:O13)</f>
        <v>0</v>
      </c>
      <c r="P11" s="228"/>
      <c r="Q11" s="228">
        <f>SUM(Q12:Q13)</f>
        <v>0</v>
      </c>
      <c r="R11" s="228"/>
      <c r="S11" s="228"/>
      <c r="T11" s="229"/>
      <c r="U11" s="223"/>
      <c r="V11" s="223">
        <f>SUM(V12:V13)</f>
        <v>6.37</v>
      </c>
      <c r="W11" s="223"/>
      <c r="X11" s="223"/>
      <c r="AG11" t="s">
        <v>172</v>
      </c>
    </row>
    <row r="12" spans="1:60" outlineLevel="1" x14ac:dyDescent="0.25">
      <c r="A12" s="230">
        <v>2</v>
      </c>
      <c r="B12" s="231" t="s">
        <v>720</v>
      </c>
      <c r="C12" s="242" t="s">
        <v>721</v>
      </c>
      <c r="D12" s="232" t="s">
        <v>682</v>
      </c>
      <c r="E12" s="233">
        <v>490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35">
        <v>0</v>
      </c>
      <c r="O12" s="235">
        <f>ROUND(E12*N12,2)</f>
        <v>0</v>
      </c>
      <c r="P12" s="235">
        <v>0</v>
      </c>
      <c r="Q12" s="235">
        <f>ROUND(E12*P12,2)</f>
        <v>0</v>
      </c>
      <c r="R12" s="235"/>
      <c r="S12" s="235" t="s">
        <v>176</v>
      </c>
      <c r="T12" s="236" t="s">
        <v>676</v>
      </c>
      <c r="U12" s="222">
        <v>1.2999999999999999E-2</v>
      </c>
      <c r="V12" s="222">
        <f>ROUND(E12*U12,2)</f>
        <v>6.37</v>
      </c>
      <c r="W12" s="222"/>
      <c r="X12" s="222" t="s">
        <v>612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613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64" t="s">
        <v>722</v>
      </c>
      <c r="D13" s="249"/>
      <c r="E13" s="250">
        <v>490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3"/>
      <c r="Z13" s="213"/>
      <c r="AA13" s="213"/>
      <c r="AB13" s="213"/>
      <c r="AC13" s="213"/>
      <c r="AD13" s="213"/>
      <c r="AE13" s="213"/>
      <c r="AF13" s="213"/>
      <c r="AG13" s="213" t="s">
        <v>242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x14ac:dyDescent="0.25">
      <c r="A14" s="224" t="s">
        <v>171</v>
      </c>
      <c r="B14" s="225" t="s">
        <v>101</v>
      </c>
      <c r="C14" s="241" t="s">
        <v>102</v>
      </c>
      <c r="D14" s="226"/>
      <c r="E14" s="227"/>
      <c r="F14" s="228"/>
      <c r="G14" s="228">
        <f>SUMIF(AG15:AG31,"&lt;&gt;NOR",G15:G31)</f>
        <v>0</v>
      </c>
      <c r="H14" s="228"/>
      <c r="I14" s="228">
        <f>SUM(I15:I31)</f>
        <v>0</v>
      </c>
      <c r="J14" s="228"/>
      <c r="K14" s="228">
        <f>SUM(K15:K31)</f>
        <v>0</v>
      </c>
      <c r="L14" s="228"/>
      <c r="M14" s="228">
        <f>SUM(M15:M31)</f>
        <v>0</v>
      </c>
      <c r="N14" s="228"/>
      <c r="O14" s="228">
        <f>SUM(O15:O31)</f>
        <v>149.06</v>
      </c>
      <c r="P14" s="228"/>
      <c r="Q14" s="228">
        <f>SUM(Q15:Q31)</f>
        <v>0</v>
      </c>
      <c r="R14" s="228"/>
      <c r="S14" s="228"/>
      <c r="T14" s="229"/>
      <c r="U14" s="223"/>
      <c r="V14" s="223">
        <f>SUM(V15:V31)</f>
        <v>487.22</v>
      </c>
      <c r="W14" s="223"/>
      <c r="X14" s="223"/>
      <c r="AG14" t="s">
        <v>172</v>
      </c>
    </row>
    <row r="15" spans="1:60" outlineLevel="1" x14ac:dyDescent="0.25">
      <c r="A15" s="230">
        <v>3</v>
      </c>
      <c r="B15" s="231" t="s">
        <v>692</v>
      </c>
      <c r="C15" s="242" t="s">
        <v>693</v>
      </c>
      <c r="D15" s="232" t="s">
        <v>682</v>
      </c>
      <c r="E15" s="233">
        <v>592.5</v>
      </c>
      <c r="F15" s="234"/>
      <c r="G15" s="235">
        <f>ROUND(E15*F15,2)</f>
        <v>0</v>
      </c>
      <c r="H15" s="234"/>
      <c r="I15" s="235">
        <f>ROUND(E15*H15,2)</f>
        <v>0</v>
      </c>
      <c r="J15" s="234"/>
      <c r="K15" s="235">
        <f>ROUND(E15*J15,2)</f>
        <v>0</v>
      </c>
      <c r="L15" s="235">
        <v>21</v>
      </c>
      <c r="M15" s="235">
        <f>G15*(1+L15/100)</f>
        <v>0</v>
      </c>
      <c r="N15" s="235">
        <v>0</v>
      </c>
      <c r="O15" s="235">
        <f>ROUND(E15*N15,2)</f>
        <v>0</v>
      </c>
      <c r="P15" s="235">
        <v>0</v>
      </c>
      <c r="Q15" s="235">
        <f>ROUND(E15*P15,2)</f>
        <v>0</v>
      </c>
      <c r="R15" s="235"/>
      <c r="S15" s="235" t="s">
        <v>176</v>
      </c>
      <c r="T15" s="236" t="s">
        <v>177</v>
      </c>
      <c r="U15" s="222">
        <v>0</v>
      </c>
      <c r="V15" s="222">
        <f>ROUND(E15*U15,2)</f>
        <v>0</v>
      </c>
      <c r="W15" s="222"/>
      <c r="X15" s="222" t="s">
        <v>612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613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64" t="s">
        <v>723</v>
      </c>
      <c r="D16" s="249"/>
      <c r="E16" s="250">
        <v>262.5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3"/>
      <c r="Z16" s="213"/>
      <c r="AA16" s="213"/>
      <c r="AB16" s="213"/>
      <c r="AC16" s="213"/>
      <c r="AD16" s="213"/>
      <c r="AE16" s="213"/>
      <c r="AF16" s="213"/>
      <c r="AG16" s="213" t="s">
        <v>242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64" t="s">
        <v>724</v>
      </c>
      <c r="D17" s="249"/>
      <c r="E17" s="250">
        <v>330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3"/>
      <c r="Z17" s="213"/>
      <c r="AA17" s="213"/>
      <c r="AB17" s="213"/>
      <c r="AC17" s="213"/>
      <c r="AD17" s="213"/>
      <c r="AE17" s="213"/>
      <c r="AF17" s="213"/>
      <c r="AG17" s="213" t="s">
        <v>242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0">
        <v>4</v>
      </c>
      <c r="B18" s="231" t="s">
        <v>725</v>
      </c>
      <c r="C18" s="242" t="s">
        <v>726</v>
      </c>
      <c r="D18" s="232" t="s">
        <v>673</v>
      </c>
      <c r="E18" s="233">
        <v>7.7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35">
        <v>2.53037</v>
      </c>
      <c r="O18" s="235">
        <f>ROUND(E18*N18,2)</f>
        <v>19.48</v>
      </c>
      <c r="P18" s="235">
        <v>0</v>
      </c>
      <c r="Q18" s="235">
        <f>ROUND(E18*P18,2)</f>
        <v>0</v>
      </c>
      <c r="R18" s="235"/>
      <c r="S18" s="235" t="s">
        <v>176</v>
      </c>
      <c r="T18" s="236" t="s">
        <v>177</v>
      </c>
      <c r="U18" s="222">
        <v>7.4024799999999997</v>
      </c>
      <c r="V18" s="222">
        <f>ROUND(E18*U18,2)</f>
        <v>57</v>
      </c>
      <c r="W18" s="222"/>
      <c r="X18" s="222" t="s">
        <v>612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613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64" t="s">
        <v>727</v>
      </c>
      <c r="D19" s="249"/>
      <c r="E19" s="250">
        <v>7.7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3"/>
      <c r="Z19" s="213"/>
      <c r="AA19" s="213"/>
      <c r="AB19" s="213"/>
      <c r="AC19" s="213"/>
      <c r="AD19" s="213"/>
      <c r="AE19" s="213"/>
      <c r="AF19" s="213"/>
      <c r="AG19" s="213" t="s">
        <v>242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30">
        <v>5</v>
      </c>
      <c r="B20" s="231" t="s">
        <v>728</v>
      </c>
      <c r="C20" s="242" t="s">
        <v>729</v>
      </c>
      <c r="D20" s="232" t="s">
        <v>673</v>
      </c>
      <c r="E20" s="233">
        <v>49.8</v>
      </c>
      <c r="F20" s="234"/>
      <c r="G20" s="235">
        <f>ROUND(E20*F20,2)</f>
        <v>0</v>
      </c>
      <c r="H20" s="234"/>
      <c r="I20" s="235">
        <f>ROUND(E20*H20,2)</f>
        <v>0</v>
      </c>
      <c r="J20" s="234"/>
      <c r="K20" s="235">
        <f>ROUND(E20*J20,2)</f>
        <v>0</v>
      </c>
      <c r="L20" s="235">
        <v>21</v>
      </c>
      <c r="M20" s="235">
        <f>G20*(1+L20/100)</f>
        <v>0</v>
      </c>
      <c r="N20" s="235">
        <v>2.53037</v>
      </c>
      <c r="O20" s="235">
        <f>ROUND(E20*N20,2)</f>
        <v>126.01</v>
      </c>
      <c r="P20" s="235">
        <v>0</v>
      </c>
      <c r="Q20" s="235">
        <f>ROUND(E20*P20,2)</f>
        <v>0</v>
      </c>
      <c r="R20" s="235"/>
      <c r="S20" s="235" t="s">
        <v>176</v>
      </c>
      <c r="T20" s="236" t="s">
        <v>177</v>
      </c>
      <c r="U20" s="222">
        <v>7.3854800000000003</v>
      </c>
      <c r="V20" s="222">
        <f>ROUND(E20*U20,2)</f>
        <v>367.8</v>
      </c>
      <c r="W20" s="222"/>
      <c r="X20" s="222" t="s">
        <v>612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613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64" t="s">
        <v>730</v>
      </c>
      <c r="D21" s="249"/>
      <c r="E21" s="250">
        <v>49.8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3"/>
      <c r="Z21" s="213"/>
      <c r="AA21" s="213"/>
      <c r="AB21" s="213"/>
      <c r="AC21" s="213"/>
      <c r="AD21" s="213"/>
      <c r="AE21" s="213"/>
      <c r="AF21" s="213"/>
      <c r="AG21" s="213" t="s">
        <v>242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0">
        <v>6</v>
      </c>
      <c r="B22" s="231" t="s">
        <v>731</v>
      </c>
      <c r="C22" s="242" t="s">
        <v>732</v>
      </c>
      <c r="D22" s="232" t="s">
        <v>733</v>
      </c>
      <c r="E22" s="233">
        <v>1.0278</v>
      </c>
      <c r="F22" s="234"/>
      <c r="G22" s="235">
        <f>ROUND(E22*F22,2)</f>
        <v>0</v>
      </c>
      <c r="H22" s="234"/>
      <c r="I22" s="235">
        <f>ROUND(E22*H22,2)</f>
        <v>0</v>
      </c>
      <c r="J22" s="234"/>
      <c r="K22" s="235">
        <f>ROUND(E22*J22,2)</f>
        <v>0</v>
      </c>
      <c r="L22" s="235">
        <v>21</v>
      </c>
      <c r="M22" s="235">
        <f>G22*(1+L22/100)</f>
        <v>0</v>
      </c>
      <c r="N22" s="235">
        <v>1.0080199999999999</v>
      </c>
      <c r="O22" s="235">
        <f>ROUND(E22*N22,2)</f>
        <v>1.04</v>
      </c>
      <c r="P22" s="235">
        <v>0</v>
      </c>
      <c r="Q22" s="235">
        <f>ROUND(E22*P22,2)</f>
        <v>0</v>
      </c>
      <c r="R22" s="235"/>
      <c r="S22" s="235" t="s">
        <v>176</v>
      </c>
      <c r="T22" s="236" t="s">
        <v>177</v>
      </c>
      <c r="U22" s="222">
        <v>23.3918</v>
      </c>
      <c r="V22" s="222">
        <f>ROUND(E22*U22,2)</f>
        <v>24.04</v>
      </c>
      <c r="W22" s="222"/>
      <c r="X22" s="222" t="s">
        <v>612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613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64" t="s">
        <v>734</v>
      </c>
      <c r="D23" s="249"/>
      <c r="E23" s="250">
        <v>0.61199999999999999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3"/>
      <c r="Z23" s="213"/>
      <c r="AA23" s="213"/>
      <c r="AB23" s="213"/>
      <c r="AC23" s="213"/>
      <c r="AD23" s="213"/>
      <c r="AE23" s="213"/>
      <c r="AF23" s="213"/>
      <c r="AG23" s="213" t="s">
        <v>242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20"/>
      <c r="B24" s="221"/>
      <c r="C24" s="264" t="s">
        <v>735</v>
      </c>
      <c r="D24" s="249"/>
      <c r="E24" s="250">
        <v>0.4158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3"/>
      <c r="Z24" s="213"/>
      <c r="AA24" s="213"/>
      <c r="AB24" s="213"/>
      <c r="AC24" s="213"/>
      <c r="AD24" s="213"/>
      <c r="AE24" s="213"/>
      <c r="AF24" s="213"/>
      <c r="AG24" s="213" t="s">
        <v>242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30">
        <v>7</v>
      </c>
      <c r="B25" s="231" t="s">
        <v>736</v>
      </c>
      <c r="C25" s="242" t="s">
        <v>737</v>
      </c>
      <c r="D25" s="232" t="s">
        <v>376</v>
      </c>
      <c r="E25" s="233">
        <v>2.3934000000000002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35">
        <v>1.0570200000000001</v>
      </c>
      <c r="O25" s="235">
        <f>ROUND(E25*N25,2)</f>
        <v>2.5299999999999998</v>
      </c>
      <c r="P25" s="235">
        <v>0</v>
      </c>
      <c r="Q25" s="235">
        <f>ROUND(E25*P25,2)</f>
        <v>0</v>
      </c>
      <c r="R25" s="235"/>
      <c r="S25" s="235" t="s">
        <v>176</v>
      </c>
      <c r="T25" s="236" t="s">
        <v>177</v>
      </c>
      <c r="U25" s="222">
        <v>16.03434</v>
      </c>
      <c r="V25" s="222">
        <f>ROUND(E25*U25,2)</f>
        <v>38.380000000000003</v>
      </c>
      <c r="W25" s="222"/>
      <c r="X25" s="222" t="s">
        <v>612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613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64" t="s">
        <v>738</v>
      </c>
      <c r="D26" s="249"/>
      <c r="E26" s="250">
        <v>2.1691799999999999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3"/>
      <c r="Z26" s="213"/>
      <c r="AA26" s="213"/>
      <c r="AB26" s="213"/>
      <c r="AC26" s="213"/>
      <c r="AD26" s="213"/>
      <c r="AE26" s="213"/>
      <c r="AF26" s="213"/>
      <c r="AG26" s="213" t="s">
        <v>242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64" t="s">
        <v>739</v>
      </c>
      <c r="D27" s="249"/>
      <c r="E27" s="250">
        <v>0.22422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3"/>
      <c r="Z27" s="213"/>
      <c r="AA27" s="213"/>
      <c r="AB27" s="213"/>
      <c r="AC27" s="213"/>
      <c r="AD27" s="213"/>
      <c r="AE27" s="213"/>
      <c r="AF27" s="213"/>
      <c r="AG27" s="213" t="s">
        <v>242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30">
        <v>8</v>
      </c>
      <c r="B28" s="231" t="s">
        <v>740</v>
      </c>
      <c r="C28" s="242" t="s">
        <v>741</v>
      </c>
      <c r="D28" s="232" t="s">
        <v>252</v>
      </c>
      <c r="E28" s="233">
        <v>1322.5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35">
        <v>0</v>
      </c>
      <c r="O28" s="235">
        <f>ROUND(E28*N28,2)</f>
        <v>0</v>
      </c>
      <c r="P28" s="235">
        <v>0</v>
      </c>
      <c r="Q28" s="235">
        <f>ROUND(E28*P28,2)</f>
        <v>0</v>
      </c>
      <c r="R28" s="235"/>
      <c r="S28" s="235" t="s">
        <v>176</v>
      </c>
      <c r="T28" s="236" t="s">
        <v>177</v>
      </c>
      <c r="U28" s="222">
        <v>0</v>
      </c>
      <c r="V28" s="222">
        <f>ROUND(E28*U28,2)</f>
        <v>0</v>
      </c>
      <c r="W28" s="222"/>
      <c r="X28" s="222" t="s">
        <v>612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613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64" t="s">
        <v>742</v>
      </c>
      <c r="D29" s="249"/>
      <c r="E29" s="250">
        <v>1055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3"/>
      <c r="Z29" s="213"/>
      <c r="AA29" s="213"/>
      <c r="AB29" s="213"/>
      <c r="AC29" s="213"/>
      <c r="AD29" s="213"/>
      <c r="AE29" s="213"/>
      <c r="AF29" s="213"/>
      <c r="AG29" s="213" t="s">
        <v>242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64" t="s">
        <v>743</v>
      </c>
      <c r="D30" s="249"/>
      <c r="E30" s="250">
        <v>160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3"/>
      <c r="Z30" s="213"/>
      <c r="AA30" s="213"/>
      <c r="AB30" s="213"/>
      <c r="AC30" s="213"/>
      <c r="AD30" s="213"/>
      <c r="AE30" s="213"/>
      <c r="AF30" s="213"/>
      <c r="AG30" s="213" t="s">
        <v>242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20"/>
      <c r="B31" s="221"/>
      <c r="C31" s="264" t="s">
        <v>744</v>
      </c>
      <c r="D31" s="249"/>
      <c r="E31" s="250">
        <v>107.5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3"/>
      <c r="Z31" s="213"/>
      <c r="AA31" s="213"/>
      <c r="AB31" s="213"/>
      <c r="AC31" s="213"/>
      <c r="AD31" s="213"/>
      <c r="AE31" s="213"/>
      <c r="AF31" s="213"/>
      <c r="AG31" s="213" t="s">
        <v>242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x14ac:dyDescent="0.25">
      <c r="A32" s="224" t="s">
        <v>171</v>
      </c>
      <c r="B32" s="225" t="s">
        <v>103</v>
      </c>
      <c r="C32" s="241" t="s">
        <v>104</v>
      </c>
      <c r="D32" s="226"/>
      <c r="E32" s="227"/>
      <c r="F32" s="228"/>
      <c r="G32" s="228">
        <f>SUMIF(AG33:AG36,"&lt;&gt;NOR",G33:G36)</f>
        <v>0</v>
      </c>
      <c r="H32" s="228"/>
      <c r="I32" s="228">
        <f>SUM(I33:I36)</f>
        <v>0</v>
      </c>
      <c r="J32" s="228"/>
      <c r="K32" s="228">
        <f>SUM(K33:K36)</f>
        <v>0</v>
      </c>
      <c r="L32" s="228"/>
      <c r="M32" s="228">
        <f>SUM(M33:M36)</f>
        <v>0</v>
      </c>
      <c r="N32" s="228"/>
      <c r="O32" s="228">
        <f>SUM(O33:O36)</f>
        <v>236.88</v>
      </c>
      <c r="P32" s="228"/>
      <c r="Q32" s="228">
        <f>SUM(Q33:Q36)</f>
        <v>0</v>
      </c>
      <c r="R32" s="228"/>
      <c r="S32" s="228"/>
      <c r="T32" s="229"/>
      <c r="U32" s="223"/>
      <c r="V32" s="223">
        <f>SUM(V33:V36)</f>
        <v>4583.34</v>
      </c>
      <c r="W32" s="223"/>
      <c r="X32" s="223"/>
      <c r="AG32" t="s">
        <v>172</v>
      </c>
    </row>
    <row r="33" spans="1:60" outlineLevel="1" x14ac:dyDescent="0.25">
      <c r="A33" s="230">
        <v>9</v>
      </c>
      <c r="B33" s="231" t="s">
        <v>698</v>
      </c>
      <c r="C33" s="242" t="s">
        <v>699</v>
      </c>
      <c r="D33" s="232" t="s">
        <v>673</v>
      </c>
      <c r="E33" s="233">
        <v>70.2</v>
      </c>
      <c r="F33" s="234"/>
      <c r="G33" s="235">
        <f>ROUND(E33*F33,2)</f>
        <v>0</v>
      </c>
      <c r="H33" s="234"/>
      <c r="I33" s="235">
        <f>ROUND(E33*H33,2)</f>
        <v>0</v>
      </c>
      <c r="J33" s="234"/>
      <c r="K33" s="235">
        <f>ROUND(E33*J33,2)</f>
        <v>0</v>
      </c>
      <c r="L33" s="235">
        <v>21</v>
      </c>
      <c r="M33" s="235">
        <f>G33*(1+L33/100)</f>
        <v>0</v>
      </c>
      <c r="N33" s="235">
        <v>1.7034</v>
      </c>
      <c r="O33" s="235">
        <f>ROUND(E33*N33,2)</f>
        <v>119.58</v>
      </c>
      <c r="P33" s="235">
        <v>0</v>
      </c>
      <c r="Q33" s="235">
        <f>ROUND(E33*P33,2)</f>
        <v>0</v>
      </c>
      <c r="R33" s="235"/>
      <c r="S33" s="235" t="s">
        <v>176</v>
      </c>
      <c r="T33" s="236" t="s">
        <v>177</v>
      </c>
      <c r="U33" s="222">
        <v>1.3029999999999999</v>
      </c>
      <c r="V33" s="222">
        <f>ROUND(E33*U33,2)</f>
        <v>91.47</v>
      </c>
      <c r="W33" s="222"/>
      <c r="X33" s="222" t="s">
        <v>612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613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64" t="s">
        <v>745</v>
      </c>
      <c r="D34" s="249"/>
      <c r="E34" s="250">
        <v>70.2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3"/>
      <c r="Z34" s="213"/>
      <c r="AA34" s="213"/>
      <c r="AB34" s="213"/>
      <c r="AC34" s="213"/>
      <c r="AD34" s="213"/>
      <c r="AE34" s="213"/>
      <c r="AF34" s="213"/>
      <c r="AG34" s="213" t="s">
        <v>242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ht="20.399999999999999" outlineLevel="1" x14ac:dyDescent="0.25">
      <c r="A35" s="230">
        <v>10</v>
      </c>
      <c r="B35" s="231" t="s">
        <v>701</v>
      </c>
      <c r="C35" s="242" t="s">
        <v>702</v>
      </c>
      <c r="D35" s="232" t="s">
        <v>703</v>
      </c>
      <c r="E35" s="233">
        <v>115.5</v>
      </c>
      <c r="F35" s="234"/>
      <c r="G35" s="235">
        <f>ROUND(E35*F35,2)</f>
        <v>0</v>
      </c>
      <c r="H35" s="234"/>
      <c r="I35" s="235">
        <f>ROUND(E35*H35,2)</f>
        <v>0</v>
      </c>
      <c r="J35" s="234"/>
      <c r="K35" s="235">
        <f>ROUND(E35*J35,2)</f>
        <v>0</v>
      </c>
      <c r="L35" s="235">
        <v>21</v>
      </c>
      <c r="M35" s="235">
        <f>G35*(1+L35/100)</f>
        <v>0</v>
      </c>
      <c r="N35" s="235">
        <v>1.01556</v>
      </c>
      <c r="O35" s="235">
        <f>ROUND(E35*N35,2)</f>
        <v>117.3</v>
      </c>
      <c r="P35" s="235">
        <v>0</v>
      </c>
      <c r="Q35" s="235">
        <f>ROUND(E35*P35,2)</f>
        <v>0</v>
      </c>
      <c r="R35" s="235"/>
      <c r="S35" s="235" t="s">
        <v>215</v>
      </c>
      <c r="T35" s="236" t="s">
        <v>177</v>
      </c>
      <c r="U35" s="222">
        <v>38.890610000000002</v>
      </c>
      <c r="V35" s="222">
        <f>ROUND(E35*U35,2)</f>
        <v>4491.87</v>
      </c>
      <c r="W35" s="222"/>
      <c r="X35" s="222" t="s">
        <v>612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613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64" t="s">
        <v>746</v>
      </c>
      <c r="D36" s="249"/>
      <c r="E36" s="250">
        <v>115.5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3"/>
      <c r="Z36" s="213"/>
      <c r="AA36" s="213"/>
      <c r="AB36" s="213"/>
      <c r="AC36" s="213"/>
      <c r="AD36" s="213"/>
      <c r="AE36" s="213"/>
      <c r="AF36" s="213"/>
      <c r="AG36" s="213" t="s">
        <v>242</v>
      </c>
      <c r="AH36" s="213">
        <v>0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x14ac:dyDescent="0.25">
      <c r="A37" s="224" t="s">
        <v>171</v>
      </c>
      <c r="B37" s="225" t="s">
        <v>109</v>
      </c>
      <c r="C37" s="241" t="s">
        <v>110</v>
      </c>
      <c r="D37" s="226"/>
      <c r="E37" s="227"/>
      <c r="F37" s="228"/>
      <c r="G37" s="228">
        <f>SUMIF(AG38:AG39,"&lt;&gt;NOR",G38:G39)</f>
        <v>0</v>
      </c>
      <c r="H37" s="228"/>
      <c r="I37" s="228">
        <f>SUM(I38:I39)</f>
        <v>0</v>
      </c>
      <c r="J37" s="228"/>
      <c r="K37" s="228">
        <f>SUM(K38:K39)</f>
        <v>0</v>
      </c>
      <c r="L37" s="228"/>
      <c r="M37" s="228">
        <f>SUM(M38:M39)</f>
        <v>0</v>
      </c>
      <c r="N37" s="228"/>
      <c r="O37" s="228">
        <f>SUM(O38:O39)</f>
        <v>0</v>
      </c>
      <c r="P37" s="228"/>
      <c r="Q37" s="228">
        <f>SUM(Q38:Q39)</f>
        <v>0</v>
      </c>
      <c r="R37" s="228"/>
      <c r="S37" s="228"/>
      <c r="T37" s="229"/>
      <c r="U37" s="223"/>
      <c r="V37" s="223">
        <f>SUM(V38:V39)</f>
        <v>0.48</v>
      </c>
      <c r="W37" s="223"/>
      <c r="X37" s="223"/>
      <c r="AG37" t="s">
        <v>172</v>
      </c>
    </row>
    <row r="38" spans="1:60" outlineLevel="1" x14ac:dyDescent="0.25">
      <c r="A38" s="230">
        <v>11</v>
      </c>
      <c r="B38" s="231" t="s">
        <v>747</v>
      </c>
      <c r="C38" s="242" t="s">
        <v>748</v>
      </c>
      <c r="D38" s="232" t="s">
        <v>258</v>
      </c>
      <c r="E38" s="233">
        <v>8</v>
      </c>
      <c r="F38" s="234"/>
      <c r="G38" s="235">
        <f>ROUND(E38*F38,2)</f>
        <v>0</v>
      </c>
      <c r="H38" s="234"/>
      <c r="I38" s="235">
        <f>ROUND(E38*H38,2)</f>
        <v>0</v>
      </c>
      <c r="J38" s="234"/>
      <c r="K38" s="235">
        <f>ROUND(E38*J38,2)</f>
        <v>0</v>
      </c>
      <c r="L38" s="235">
        <v>21</v>
      </c>
      <c r="M38" s="235">
        <f>G38*(1+L38/100)</f>
        <v>0</v>
      </c>
      <c r="N38" s="235">
        <v>2.2000000000000001E-4</v>
      </c>
      <c r="O38" s="235">
        <f>ROUND(E38*N38,2)</f>
        <v>0</v>
      </c>
      <c r="P38" s="235">
        <v>0</v>
      </c>
      <c r="Q38" s="235">
        <f>ROUND(E38*P38,2)</f>
        <v>0</v>
      </c>
      <c r="R38" s="235"/>
      <c r="S38" s="235" t="s">
        <v>176</v>
      </c>
      <c r="T38" s="236" t="s">
        <v>177</v>
      </c>
      <c r="U38" s="222">
        <v>0.06</v>
      </c>
      <c r="V38" s="222">
        <f>ROUND(E38*U38,2)</f>
        <v>0.48</v>
      </c>
      <c r="W38" s="222"/>
      <c r="X38" s="222" t="s">
        <v>612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613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5">
      <c r="A39" s="220"/>
      <c r="B39" s="221"/>
      <c r="C39" s="264" t="s">
        <v>749</v>
      </c>
      <c r="D39" s="249"/>
      <c r="E39" s="250">
        <v>8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3"/>
      <c r="Z39" s="213"/>
      <c r="AA39" s="213"/>
      <c r="AB39" s="213"/>
      <c r="AC39" s="213"/>
      <c r="AD39" s="213"/>
      <c r="AE39" s="213"/>
      <c r="AF39" s="213"/>
      <c r="AG39" s="213" t="s">
        <v>242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5">
      <c r="A40" s="224" t="s">
        <v>171</v>
      </c>
      <c r="B40" s="225" t="s">
        <v>113</v>
      </c>
      <c r="C40" s="241" t="s">
        <v>114</v>
      </c>
      <c r="D40" s="226"/>
      <c r="E40" s="227"/>
      <c r="F40" s="228"/>
      <c r="G40" s="228">
        <f>SUMIF(AG41:AG42,"&lt;&gt;NOR",G41:G42)</f>
        <v>0</v>
      </c>
      <c r="H40" s="228"/>
      <c r="I40" s="228">
        <f>SUM(I41:I42)</f>
        <v>0</v>
      </c>
      <c r="J40" s="228"/>
      <c r="K40" s="228">
        <f>SUM(K41:K42)</f>
        <v>0</v>
      </c>
      <c r="L40" s="228"/>
      <c r="M40" s="228">
        <f>SUM(M41:M42)</f>
        <v>0</v>
      </c>
      <c r="N40" s="228"/>
      <c r="O40" s="228">
        <f>SUM(O41:O42)</f>
        <v>0</v>
      </c>
      <c r="P40" s="228"/>
      <c r="Q40" s="228">
        <f>SUM(Q41:Q42)</f>
        <v>0</v>
      </c>
      <c r="R40" s="228"/>
      <c r="S40" s="228"/>
      <c r="T40" s="229"/>
      <c r="U40" s="223"/>
      <c r="V40" s="223">
        <f>SUM(V41:V42)</f>
        <v>0</v>
      </c>
      <c r="W40" s="223"/>
      <c r="X40" s="223"/>
      <c r="AG40" t="s">
        <v>172</v>
      </c>
    </row>
    <row r="41" spans="1:60" outlineLevel="1" x14ac:dyDescent="0.25">
      <c r="A41" s="230">
        <v>12</v>
      </c>
      <c r="B41" s="231" t="s">
        <v>750</v>
      </c>
      <c r="C41" s="242" t="s">
        <v>751</v>
      </c>
      <c r="D41" s="232" t="s">
        <v>715</v>
      </c>
      <c r="E41" s="233">
        <v>105</v>
      </c>
      <c r="F41" s="234"/>
      <c r="G41" s="235">
        <f>ROUND(E41*F41,2)</f>
        <v>0</v>
      </c>
      <c r="H41" s="234"/>
      <c r="I41" s="235">
        <f>ROUND(E41*H41,2)</f>
        <v>0</v>
      </c>
      <c r="J41" s="234"/>
      <c r="K41" s="235">
        <f>ROUND(E41*J41,2)</f>
        <v>0</v>
      </c>
      <c r="L41" s="235">
        <v>21</v>
      </c>
      <c r="M41" s="235">
        <f>G41*(1+L41/100)</f>
        <v>0</v>
      </c>
      <c r="N41" s="235">
        <v>0</v>
      </c>
      <c r="O41" s="235">
        <f>ROUND(E41*N41,2)</f>
        <v>0</v>
      </c>
      <c r="P41" s="235">
        <v>0</v>
      </c>
      <c r="Q41" s="235">
        <f>ROUND(E41*P41,2)</f>
        <v>0</v>
      </c>
      <c r="R41" s="235"/>
      <c r="S41" s="235" t="s">
        <v>176</v>
      </c>
      <c r="T41" s="236" t="s">
        <v>177</v>
      </c>
      <c r="U41" s="222">
        <v>0</v>
      </c>
      <c r="V41" s="222">
        <f>ROUND(E41*U41,2)</f>
        <v>0</v>
      </c>
      <c r="W41" s="222"/>
      <c r="X41" s="222" t="s">
        <v>612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613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64" t="s">
        <v>752</v>
      </c>
      <c r="D42" s="249"/>
      <c r="E42" s="250">
        <v>105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3"/>
      <c r="Z42" s="213"/>
      <c r="AA42" s="213"/>
      <c r="AB42" s="213"/>
      <c r="AC42" s="213"/>
      <c r="AD42" s="213"/>
      <c r="AE42" s="213"/>
      <c r="AF42" s="213"/>
      <c r="AG42" s="213" t="s">
        <v>242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x14ac:dyDescent="0.25">
      <c r="A43" s="3"/>
      <c r="B43" s="4"/>
      <c r="C43" s="245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v>15</v>
      </c>
      <c r="AF43">
        <v>21</v>
      </c>
      <c r="AG43" t="s">
        <v>158</v>
      </c>
    </row>
    <row r="44" spans="1:60" x14ac:dyDescent="0.25">
      <c r="A44" s="216"/>
      <c r="B44" s="217" t="s">
        <v>29</v>
      </c>
      <c r="C44" s="246"/>
      <c r="D44" s="218"/>
      <c r="E44" s="219"/>
      <c r="F44" s="219"/>
      <c r="G44" s="240">
        <f>G8+G11+G14+G32+G37+G40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f>SUMIF(L7:L42,AE43,G7:G42)</f>
        <v>0</v>
      </c>
      <c r="AF44">
        <f>SUMIF(L7:L42,AF43,G7:G42)</f>
        <v>0</v>
      </c>
      <c r="AG44" t="s">
        <v>225</v>
      </c>
    </row>
    <row r="45" spans="1:60" x14ac:dyDescent="0.25">
      <c r="A45" s="248" t="s">
        <v>631</v>
      </c>
      <c r="B45" s="248"/>
      <c r="C45" s="245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5">
      <c r="A46" s="3"/>
      <c r="B46" s="4" t="s">
        <v>686</v>
      </c>
      <c r="C46" s="245" t="s">
        <v>687</v>
      </c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G46" t="s">
        <v>634</v>
      </c>
    </row>
    <row r="47" spans="1:60" x14ac:dyDescent="0.25">
      <c r="A47" s="3"/>
      <c r="B47" s="4" t="s">
        <v>688</v>
      </c>
      <c r="C47" s="245" t="s">
        <v>689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AG47" t="s">
        <v>637</v>
      </c>
    </row>
    <row r="48" spans="1:60" x14ac:dyDescent="0.25">
      <c r="A48" s="3"/>
      <c r="B48" s="4"/>
      <c r="C48" s="245" t="s">
        <v>690</v>
      </c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AG48" t="s">
        <v>639</v>
      </c>
    </row>
    <row r="49" spans="1:33" x14ac:dyDescent="0.25">
      <c r="A49" s="3"/>
      <c r="B49" s="4"/>
      <c r="C49" s="245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3" x14ac:dyDescent="0.25">
      <c r="C50" s="247"/>
      <c r="D50" s="10"/>
      <c r="AG50" t="s">
        <v>228</v>
      </c>
    </row>
    <row r="51" spans="1:33" x14ac:dyDescent="0.25">
      <c r="D51" s="10"/>
    </row>
    <row r="52" spans="1:33" x14ac:dyDescent="0.25">
      <c r="D52" s="10"/>
    </row>
    <row r="53" spans="1:33" x14ac:dyDescent="0.25">
      <c r="D53" s="10"/>
    </row>
    <row r="54" spans="1:33" x14ac:dyDescent="0.25">
      <c r="D54" s="10"/>
    </row>
    <row r="55" spans="1:33" x14ac:dyDescent="0.25">
      <c r="D55" s="10"/>
    </row>
    <row r="56" spans="1:33" x14ac:dyDescent="0.25">
      <c r="D56" s="10"/>
    </row>
    <row r="57" spans="1:33" x14ac:dyDescent="0.25">
      <c r="D57" s="10"/>
    </row>
    <row r="58" spans="1:33" x14ac:dyDescent="0.25">
      <c r="D58" s="10"/>
    </row>
    <row r="59" spans="1:33" x14ac:dyDescent="0.25">
      <c r="D59" s="10"/>
    </row>
    <row r="60" spans="1:33" x14ac:dyDescent="0.25">
      <c r="D60" s="10"/>
    </row>
    <row r="61" spans="1:33" x14ac:dyDescent="0.25">
      <c r="D61" s="10"/>
    </row>
    <row r="62" spans="1:33" x14ac:dyDescent="0.25">
      <c r="D62" s="10"/>
    </row>
    <row r="63" spans="1:33" x14ac:dyDescent="0.25">
      <c r="D63" s="10"/>
    </row>
    <row r="64" spans="1:3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AxxxS2QFmjmHgkyUP1gnpOfLjhsBiJhxyAu3iDIno1tueuw5Nf1NgJ/cZFWcjhQMsfPXEyzLfQuOXUPcSm9ueA==" saltValue="/eeuzjlSaD3FTCYmej/7eQ==" spinCount="100000" sheet="1"/>
  <mergeCells count="5">
    <mergeCell ref="A1:G1"/>
    <mergeCell ref="C2:G2"/>
    <mergeCell ref="C3:G3"/>
    <mergeCell ref="C4:G4"/>
    <mergeCell ref="A45:B45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0028-1F27-4809-B2C6-30EBDAC9FE0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229</v>
      </c>
      <c r="B1" s="198"/>
      <c r="C1" s="198"/>
      <c r="D1" s="198"/>
      <c r="E1" s="198"/>
      <c r="F1" s="198"/>
      <c r="G1" s="198"/>
      <c r="AG1" t="s">
        <v>144</v>
      </c>
    </row>
    <row r="2" spans="1:60" ht="25.05" customHeight="1" x14ac:dyDescent="0.25">
      <c r="A2" s="199" t="s">
        <v>7</v>
      </c>
      <c r="B2" s="48" t="s">
        <v>43</v>
      </c>
      <c r="C2" s="202" t="s">
        <v>44</v>
      </c>
      <c r="D2" s="200"/>
      <c r="E2" s="200"/>
      <c r="F2" s="200"/>
      <c r="G2" s="201"/>
      <c r="AG2" t="s">
        <v>145</v>
      </c>
    </row>
    <row r="3" spans="1:60" ht="25.05" customHeight="1" x14ac:dyDescent="0.25">
      <c r="A3" s="199" t="s">
        <v>8</v>
      </c>
      <c r="B3" s="48" t="s">
        <v>63</v>
      </c>
      <c r="C3" s="202" t="s">
        <v>64</v>
      </c>
      <c r="D3" s="200"/>
      <c r="E3" s="200"/>
      <c r="F3" s="200"/>
      <c r="G3" s="201"/>
      <c r="AC3" s="178" t="s">
        <v>145</v>
      </c>
      <c r="AG3" t="s">
        <v>148</v>
      </c>
    </row>
    <row r="4" spans="1:60" ht="25.05" customHeight="1" x14ac:dyDescent="0.25">
      <c r="A4" s="203" t="s">
        <v>9</v>
      </c>
      <c r="B4" s="204" t="s">
        <v>71</v>
      </c>
      <c r="C4" s="205" t="s">
        <v>72</v>
      </c>
      <c r="D4" s="206"/>
      <c r="E4" s="206"/>
      <c r="F4" s="206"/>
      <c r="G4" s="207"/>
      <c r="AG4" t="s">
        <v>149</v>
      </c>
    </row>
    <row r="5" spans="1:60" x14ac:dyDescent="0.25">
      <c r="D5" s="10"/>
    </row>
    <row r="6" spans="1:60" ht="39.6" x14ac:dyDescent="0.25">
      <c r="A6" s="209" t="s">
        <v>150</v>
      </c>
      <c r="B6" s="211" t="s">
        <v>151</v>
      </c>
      <c r="C6" s="211" t="s">
        <v>152</v>
      </c>
      <c r="D6" s="210" t="s">
        <v>153</v>
      </c>
      <c r="E6" s="209" t="s">
        <v>154</v>
      </c>
      <c r="F6" s="208" t="s">
        <v>155</v>
      </c>
      <c r="G6" s="209" t="s">
        <v>29</v>
      </c>
      <c r="H6" s="212" t="s">
        <v>30</v>
      </c>
      <c r="I6" s="212" t="s">
        <v>156</v>
      </c>
      <c r="J6" s="212" t="s">
        <v>31</v>
      </c>
      <c r="K6" s="212" t="s">
        <v>157</v>
      </c>
      <c r="L6" s="212" t="s">
        <v>158</v>
      </c>
      <c r="M6" s="212" t="s">
        <v>159</v>
      </c>
      <c r="N6" s="212" t="s">
        <v>160</v>
      </c>
      <c r="O6" s="212" t="s">
        <v>161</v>
      </c>
      <c r="P6" s="212" t="s">
        <v>162</v>
      </c>
      <c r="Q6" s="212" t="s">
        <v>163</v>
      </c>
      <c r="R6" s="212" t="s">
        <v>164</v>
      </c>
      <c r="S6" s="212" t="s">
        <v>165</v>
      </c>
      <c r="T6" s="212" t="s">
        <v>166</v>
      </c>
      <c r="U6" s="212" t="s">
        <v>167</v>
      </c>
      <c r="V6" s="212" t="s">
        <v>168</v>
      </c>
      <c r="W6" s="212" t="s">
        <v>169</v>
      </c>
      <c r="X6" s="212" t="s">
        <v>170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4" t="s">
        <v>171</v>
      </c>
      <c r="B8" s="225" t="s">
        <v>101</v>
      </c>
      <c r="C8" s="241" t="s">
        <v>102</v>
      </c>
      <c r="D8" s="226"/>
      <c r="E8" s="227"/>
      <c r="F8" s="228"/>
      <c r="G8" s="228">
        <f>SUMIF(AG9:AG10,"&lt;&gt;NOR",G9:G10)</f>
        <v>0</v>
      </c>
      <c r="H8" s="228"/>
      <c r="I8" s="228">
        <f>SUM(I9:I10)</f>
        <v>0</v>
      </c>
      <c r="J8" s="228"/>
      <c r="K8" s="228">
        <f>SUM(K9:K10)</f>
        <v>0</v>
      </c>
      <c r="L8" s="228"/>
      <c r="M8" s="228">
        <f>SUM(M9:M10)</f>
        <v>0</v>
      </c>
      <c r="N8" s="228"/>
      <c r="O8" s="228">
        <f>SUM(O9:O10)</f>
        <v>1.49</v>
      </c>
      <c r="P8" s="228"/>
      <c r="Q8" s="228">
        <f>SUM(Q9:Q10)</f>
        <v>0</v>
      </c>
      <c r="R8" s="228"/>
      <c r="S8" s="228"/>
      <c r="T8" s="229"/>
      <c r="U8" s="223"/>
      <c r="V8" s="223">
        <f>SUM(V9:V10)</f>
        <v>4.3600000000000003</v>
      </c>
      <c r="W8" s="223"/>
      <c r="X8" s="223"/>
      <c r="AG8" t="s">
        <v>172</v>
      </c>
    </row>
    <row r="9" spans="1:60" outlineLevel="1" x14ac:dyDescent="0.25">
      <c r="A9" s="230">
        <v>1</v>
      </c>
      <c r="B9" s="231" t="s">
        <v>725</v>
      </c>
      <c r="C9" s="242" t="s">
        <v>726</v>
      </c>
      <c r="D9" s="232" t="s">
        <v>673</v>
      </c>
      <c r="E9" s="233">
        <v>0.58879999999999999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35">
        <v>2.53037</v>
      </c>
      <c r="O9" s="235">
        <f>ROUND(E9*N9,2)</f>
        <v>1.49</v>
      </c>
      <c r="P9" s="235">
        <v>0</v>
      </c>
      <c r="Q9" s="235">
        <f>ROUND(E9*P9,2)</f>
        <v>0</v>
      </c>
      <c r="R9" s="235"/>
      <c r="S9" s="235" t="s">
        <v>176</v>
      </c>
      <c r="T9" s="236" t="s">
        <v>177</v>
      </c>
      <c r="U9" s="222">
        <v>7.4024799999999997</v>
      </c>
      <c r="V9" s="222">
        <f>ROUND(E9*U9,2)</f>
        <v>4.3600000000000003</v>
      </c>
      <c r="W9" s="222"/>
      <c r="X9" s="222" t="s">
        <v>612</v>
      </c>
      <c r="Y9" s="213"/>
      <c r="Z9" s="213"/>
      <c r="AA9" s="213"/>
      <c r="AB9" s="213"/>
      <c r="AC9" s="213"/>
      <c r="AD9" s="213"/>
      <c r="AE9" s="213"/>
      <c r="AF9" s="213"/>
      <c r="AG9" s="213" t="s">
        <v>613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64" t="s">
        <v>753</v>
      </c>
      <c r="D10" s="249"/>
      <c r="E10" s="250">
        <v>0.58879999999999999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3"/>
      <c r="Z10" s="213"/>
      <c r="AA10" s="213"/>
      <c r="AB10" s="213"/>
      <c r="AC10" s="213"/>
      <c r="AD10" s="213"/>
      <c r="AE10" s="213"/>
      <c r="AF10" s="213"/>
      <c r="AG10" s="213" t="s">
        <v>242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x14ac:dyDescent="0.25">
      <c r="A11" s="3"/>
      <c r="B11" s="4"/>
      <c r="C11" s="24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158</v>
      </c>
    </row>
    <row r="12" spans="1:60" x14ac:dyDescent="0.25">
      <c r="A12" s="216"/>
      <c r="B12" s="217" t="s">
        <v>29</v>
      </c>
      <c r="C12" s="246"/>
      <c r="D12" s="218"/>
      <c r="E12" s="219"/>
      <c r="F12" s="219"/>
      <c r="G12" s="240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225</v>
      </c>
    </row>
    <row r="13" spans="1:60" x14ac:dyDescent="0.25">
      <c r="A13" s="248" t="s">
        <v>631</v>
      </c>
      <c r="B13" s="248"/>
      <c r="C13" s="245"/>
      <c r="D13" s="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60" x14ac:dyDescent="0.25">
      <c r="A14" s="3"/>
      <c r="B14" s="4" t="s">
        <v>686</v>
      </c>
      <c r="C14" s="245" t="s">
        <v>687</v>
      </c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G14" t="s">
        <v>634</v>
      </c>
    </row>
    <row r="15" spans="1:60" x14ac:dyDescent="0.25">
      <c r="A15" s="3"/>
      <c r="B15" s="4" t="s">
        <v>688</v>
      </c>
      <c r="C15" s="245" t="s">
        <v>689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G15" t="s">
        <v>637</v>
      </c>
    </row>
    <row r="16" spans="1:60" x14ac:dyDescent="0.25">
      <c r="A16" s="3"/>
      <c r="B16" s="4"/>
      <c r="C16" s="245" t="s">
        <v>690</v>
      </c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G16" t="s">
        <v>639</v>
      </c>
    </row>
    <row r="17" spans="1:33" x14ac:dyDescent="0.25">
      <c r="A17" s="3"/>
      <c r="B17" s="4"/>
      <c r="C17" s="245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33" x14ac:dyDescent="0.25">
      <c r="C18" s="247"/>
      <c r="D18" s="10"/>
      <c r="AG18" t="s">
        <v>228</v>
      </c>
    </row>
    <row r="19" spans="1:33" x14ac:dyDescent="0.25">
      <c r="D19" s="10"/>
    </row>
    <row r="20" spans="1:33" x14ac:dyDescent="0.25">
      <c r="D20" s="10"/>
    </row>
    <row r="21" spans="1:33" x14ac:dyDescent="0.25">
      <c r="D21" s="10"/>
    </row>
    <row r="22" spans="1:33" x14ac:dyDescent="0.25">
      <c r="D22" s="10"/>
    </row>
    <row r="23" spans="1:33" x14ac:dyDescent="0.25">
      <c r="D23" s="10"/>
    </row>
    <row r="24" spans="1:33" x14ac:dyDescent="0.25">
      <c r="D24" s="10"/>
    </row>
    <row r="25" spans="1:33" x14ac:dyDescent="0.25">
      <c r="D25" s="10"/>
    </row>
    <row r="26" spans="1:33" x14ac:dyDescent="0.25">
      <c r="D26" s="10"/>
    </row>
    <row r="27" spans="1:33" x14ac:dyDescent="0.25">
      <c r="D27" s="10"/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ri51N72+QaawsDlGBhOuwStG7EF87hv4HzXzKL+P/VEPB7t+hKDpVtTkMIXHTYx5Wub+9AEJ2l+eZZatGZ+WbA==" saltValue="j7KMd25PCsBOEupBjrkNrg==" spinCount="100000" sheet="1"/>
  <mergeCells count="5">
    <mergeCell ref="A1:G1"/>
    <mergeCell ref="C2:G2"/>
    <mergeCell ref="C3:G3"/>
    <mergeCell ref="C4:G4"/>
    <mergeCell ref="A13:B13"/>
  </mergeCells>
  <pageMargins left="0.59055118110236204" right="0.196850393700787" top="0.78740157499999996" bottom="0.78740157499999996" header="0.3" footer="0.3"/>
  <pageSetup paperSize="9" orientation="landscape" horizontalDpi="200" verticalDpi="2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70</vt:i4>
      </vt:variant>
    </vt:vector>
  </HeadingPairs>
  <TitlesOfParts>
    <vt:vector size="85" baseType="lpstr">
      <vt:lpstr>Pokyny pro vyplnění</vt:lpstr>
      <vt:lpstr>Stavba</vt:lpstr>
      <vt:lpstr>VzorPolozky</vt:lpstr>
      <vt:lpstr>00 00.01 Naklady</vt:lpstr>
      <vt:lpstr>101 101.01 Pol</vt:lpstr>
      <vt:lpstr>201 0 Pol</vt:lpstr>
      <vt:lpstr>201 K1 Pol</vt:lpstr>
      <vt:lpstr>201 K2 Pol</vt:lpstr>
      <vt:lpstr>201 K3 Pol</vt:lpstr>
      <vt:lpstr>201 K4 Pol</vt:lpstr>
      <vt:lpstr>201 K5 Pol</vt:lpstr>
      <vt:lpstr>401 191126 Pol</vt:lpstr>
      <vt:lpstr>402 191126 Pol</vt:lpstr>
      <vt:lpstr>501 501.01 Pol</vt:lpstr>
      <vt:lpstr>661 661.01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00.01 Naklady'!Názvy_tisku</vt:lpstr>
      <vt:lpstr>'101 101.01 Pol'!Názvy_tisku</vt:lpstr>
      <vt:lpstr>'201 0 Pol'!Názvy_tisku</vt:lpstr>
      <vt:lpstr>'201 K1 Pol'!Názvy_tisku</vt:lpstr>
      <vt:lpstr>'201 K2 Pol'!Názvy_tisku</vt:lpstr>
      <vt:lpstr>'201 K3 Pol'!Názvy_tisku</vt:lpstr>
      <vt:lpstr>'201 K4 Pol'!Názvy_tisku</vt:lpstr>
      <vt:lpstr>'201 K5 Pol'!Názvy_tisku</vt:lpstr>
      <vt:lpstr>'401 191126 Pol'!Názvy_tisku</vt:lpstr>
      <vt:lpstr>'402 191126 Pol'!Názvy_tisku</vt:lpstr>
      <vt:lpstr>'501 501.01 Pol'!Názvy_tisku</vt:lpstr>
      <vt:lpstr>'661 661.01 Pol'!Názvy_tisku</vt:lpstr>
      <vt:lpstr>oadresa</vt:lpstr>
      <vt:lpstr>Stavba!Objednatel</vt:lpstr>
      <vt:lpstr>Stavba!Objekt</vt:lpstr>
      <vt:lpstr>'00 00.01 Naklady'!Oblast_tisku</vt:lpstr>
      <vt:lpstr>'101 101.01 Pol'!Oblast_tisku</vt:lpstr>
      <vt:lpstr>'201 0 Pol'!Oblast_tisku</vt:lpstr>
      <vt:lpstr>'201 K1 Pol'!Oblast_tisku</vt:lpstr>
      <vt:lpstr>'201 K2 Pol'!Oblast_tisku</vt:lpstr>
      <vt:lpstr>'201 K3 Pol'!Oblast_tisku</vt:lpstr>
      <vt:lpstr>'201 K4 Pol'!Oblast_tisku</vt:lpstr>
      <vt:lpstr>'201 K5 Pol'!Oblast_tisku</vt:lpstr>
      <vt:lpstr>'401 191126 Pol'!Oblast_tisku</vt:lpstr>
      <vt:lpstr>'402 191126 Pol'!Oblast_tisku</vt:lpstr>
      <vt:lpstr>'501 501.01 Pol'!Oblast_tisku</vt:lpstr>
      <vt:lpstr>'661 661.01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Tomáš, Ing.</dc:creator>
  <cp:lastModifiedBy>Horák Tomáš, Ing.</cp:lastModifiedBy>
  <cp:lastPrinted>2019-03-19T12:27:02Z</cp:lastPrinted>
  <dcterms:created xsi:type="dcterms:W3CDTF">2009-04-08T07:15:50Z</dcterms:created>
  <dcterms:modified xsi:type="dcterms:W3CDTF">2021-03-15T14:21:15Z</dcterms:modified>
</cp:coreProperties>
</file>