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5840" activeTab="1"/>
  </bookViews>
  <sheets>
    <sheet name="Pokyny pro vyplnění" sheetId="11" r:id="rId1"/>
    <sheet name="Stavba" sheetId="1" r:id="rId2"/>
    <sheet name="VzorPolozky" sheetId="10" state="hidden" r:id="rId3"/>
    <sheet name="23 1 Pol" sheetId="12" r:id="rId4"/>
    <sheet name="3 3 Pol" sheetId="13" r:id="rId5"/>
    <sheet name="3a 3a Pol" sheetId="14" r:id="rId6"/>
    <sheet name="4 4 Pol" sheetId="15" r:id="rId7"/>
    <sheet name="5 5 Pol" sheetId="16" r:id="rId8"/>
  </sheets>
  <externalReferences>
    <externalReference r:id="rId9"/>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'23 1 Pol'!$1:$7</definedName>
    <definedName name="_xlnm.Print_Titles" localSheetId="4">'3 3 Pol'!$1:$7</definedName>
    <definedName name="_xlnm.Print_Titles" localSheetId="5">'3a 3a Pol'!$1:$7</definedName>
    <definedName name="_xlnm.Print_Titles" localSheetId="6">'4 4 Pol'!$1:$7</definedName>
    <definedName name="_xlnm.Print_Titles" localSheetId="7">'5 5 Pol'!$1:$7</definedName>
    <definedName name="oadresa">Stavba!$D$6</definedName>
    <definedName name="Objednatel" localSheetId="1">Stavba!$D$5</definedName>
    <definedName name="Objekt" localSheetId="1">Stavba!$B$38</definedName>
    <definedName name="_xlnm.Print_Area" localSheetId="3">'23 1 Pol'!$A$1:$X$261</definedName>
    <definedName name="_xlnm.Print_Area" localSheetId="4">'3 3 Pol'!$A$1:$X$139</definedName>
    <definedName name="_xlnm.Print_Area" localSheetId="5">'3a 3a Pol'!$A$1:$X$70</definedName>
    <definedName name="_xlnm.Print_Area" localSheetId="6">'4 4 Pol'!$A$1:$X$60</definedName>
    <definedName name="_xlnm.Print_Area" localSheetId="7">'5 5 Pol'!$A$1:$X$41</definedName>
    <definedName name="_xlnm.Print_Area" localSheetId="1">Stavba!$A$1:$J$97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96" i="1" l="1"/>
  <c r="I95" i="1"/>
  <c r="I94" i="1"/>
  <c r="I93" i="1"/>
  <c r="I92" i="1"/>
  <c r="I91" i="1"/>
  <c r="I90" i="1"/>
  <c r="I89" i="1"/>
  <c r="I88" i="1"/>
  <c r="I87" i="1"/>
  <c r="I86" i="1"/>
  <c r="I85" i="1"/>
  <c r="I84" i="1"/>
  <c r="I83" i="1"/>
  <c r="I82" i="1"/>
  <c r="I81" i="1"/>
  <c r="I80" i="1"/>
  <c r="I79" i="1"/>
  <c r="I78" i="1"/>
  <c r="I77" i="1"/>
  <c r="I76" i="1"/>
  <c r="I75" i="1"/>
  <c r="I74" i="1"/>
  <c r="I73" i="1"/>
  <c r="I72" i="1"/>
  <c r="I71" i="1"/>
  <c r="I17" i="1" s="1"/>
  <c r="I70" i="1"/>
  <c r="I69" i="1"/>
  <c r="I68" i="1"/>
  <c r="I67" i="1"/>
  <c r="I66" i="1"/>
  <c r="I65" i="1"/>
  <c r="I64" i="1"/>
  <c r="I63" i="1"/>
  <c r="I62" i="1"/>
  <c r="I61" i="1"/>
  <c r="I60" i="1"/>
  <c r="I59" i="1"/>
  <c r="I58" i="1"/>
  <c r="I57" i="1"/>
  <c r="I56" i="1"/>
  <c r="I55" i="1"/>
  <c r="I54" i="1"/>
  <c r="I53" i="1"/>
  <c r="G45" i="1"/>
  <c r="F45" i="1"/>
  <c r="G44" i="1"/>
  <c r="F44" i="1"/>
  <c r="I44" i="1" s="1"/>
  <c r="G43" i="1"/>
  <c r="F43" i="1"/>
  <c r="I43" i="1" s="1"/>
  <c r="G42" i="1"/>
  <c r="F42" i="1"/>
  <c r="G41" i="1"/>
  <c r="F41" i="1"/>
  <c r="G39" i="1"/>
  <c r="G46" i="1" s="1"/>
  <c r="G25" i="1" s="1"/>
  <c r="F39" i="1"/>
  <c r="F46" i="1" s="1"/>
  <c r="G23" i="1" s="1"/>
  <c r="G40" i="16"/>
  <c r="G9" i="16"/>
  <c r="G8" i="16" s="1"/>
  <c r="I9" i="16"/>
  <c r="K9" i="16"/>
  <c r="K8" i="16" s="1"/>
  <c r="O9" i="16"/>
  <c r="O8" i="16" s="1"/>
  <c r="Q9" i="16"/>
  <c r="Q8" i="16" s="1"/>
  <c r="V9" i="16"/>
  <c r="V8" i="16" s="1"/>
  <c r="G10" i="16"/>
  <c r="I10" i="16"/>
  <c r="K10" i="16"/>
  <c r="M10" i="16"/>
  <c r="O10" i="16"/>
  <c r="Q10" i="16"/>
  <c r="V10" i="16"/>
  <c r="G11" i="16"/>
  <c r="I11" i="16"/>
  <c r="K11" i="16"/>
  <c r="M11" i="16"/>
  <c r="O11" i="16"/>
  <c r="Q11" i="16"/>
  <c r="V11" i="16"/>
  <c r="G12" i="16"/>
  <c r="I12" i="16"/>
  <c r="K12" i="16"/>
  <c r="M12" i="16"/>
  <c r="O12" i="16"/>
  <c r="Q12" i="16"/>
  <c r="V12" i="16"/>
  <c r="G13" i="16"/>
  <c r="M13" i="16" s="1"/>
  <c r="I13" i="16"/>
  <c r="K13" i="16"/>
  <c r="O13" i="16"/>
  <c r="Q13" i="16"/>
  <c r="V13" i="16"/>
  <c r="G14" i="16"/>
  <c r="M14" i="16" s="1"/>
  <c r="I14" i="16"/>
  <c r="I8" i="16" s="1"/>
  <c r="K14" i="16"/>
  <c r="O14" i="16"/>
  <c r="Q14" i="16"/>
  <c r="V14" i="16"/>
  <c r="G15" i="16"/>
  <c r="M15" i="16" s="1"/>
  <c r="I15" i="16"/>
  <c r="K15" i="16"/>
  <c r="O15" i="16"/>
  <c r="Q15" i="16"/>
  <c r="V15" i="16"/>
  <c r="G16" i="16"/>
  <c r="I16" i="16"/>
  <c r="K16" i="16"/>
  <c r="M16" i="16"/>
  <c r="O16" i="16"/>
  <c r="Q16" i="16"/>
  <c r="V16" i="16"/>
  <c r="G17" i="16"/>
  <c r="I17" i="16"/>
  <c r="K17" i="16"/>
  <c r="M17" i="16"/>
  <c r="O17" i="16"/>
  <c r="Q17" i="16"/>
  <c r="V17" i="16"/>
  <c r="G21" i="16"/>
  <c r="M21" i="16" s="1"/>
  <c r="I21" i="16"/>
  <c r="I20" i="16" s="1"/>
  <c r="K21" i="16"/>
  <c r="K20" i="16" s="1"/>
  <c r="O21" i="16"/>
  <c r="O20" i="16" s="1"/>
  <c r="Q21" i="16"/>
  <c r="Q20" i="16" s="1"/>
  <c r="V21" i="16"/>
  <c r="G22" i="16"/>
  <c r="M22" i="16" s="1"/>
  <c r="I22" i="16"/>
  <c r="K22" i="16"/>
  <c r="O22" i="16"/>
  <c r="Q22" i="16"/>
  <c r="V22" i="16"/>
  <c r="V20" i="16" s="1"/>
  <c r="G23" i="16"/>
  <c r="M23" i="16" s="1"/>
  <c r="I23" i="16"/>
  <c r="K23" i="16"/>
  <c r="O23" i="16"/>
  <c r="Q23" i="16"/>
  <c r="V23" i="16"/>
  <c r="G24" i="16"/>
  <c r="I24" i="16"/>
  <c r="K24" i="16"/>
  <c r="M24" i="16"/>
  <c r="O24" i="16"/>
  <c r="Q24" i="16"/>
  <c r="V24" i="16"/>
  <c r="G27" i="16"/>
  <c r="I27" i="16"/>
  <c r="K27" i="16"/>
  <c r="M27" i="16"/>
  <c r="O27" i="16"/>
  <c r="Q27" i="16"/>
  <c r="V27" i="16"/>
  <c r="G29" i="16"/>
  <c r="M29" i="16" s="1"/>
  <c r="I29" i="16"/>
  <c r="I28" i="16" s="1"/>
  <c r="K29" i="16"/>
  <c r="K28" i="16" s="1"/>
  <c r="O29" i="16"/>
  <c r="O28" i="16" s="1"/>
  <c r="Q29" i="16"/>
  <c r="Q28" i="16" s="1"/>
  <c r="V29" i="16"/>
  <c r="G30" i="16"/>
  <c r="M30" i="16" s="1"/>
  <c r="I30" i="16"/>
  <c r="K30" i="16"/>
  <c r="O30" i="16"/>
  <c r="Q30" i="16"/>
  <c r="V30" i="16"/>
  <c r="V28" i="16" s="1"/>
  <c r="G31" i="16"/>
  <c r="M31" i="16" s="1"/>
  <c r="I31" i="16"/>
  <c r="K31" i="16"/>
  <c r="O31" i="16"/>
  <c r="Q31" i="16"/>
  <c r="V31" i="16"/>
  <c r="G32" i="16"/>
  <c r="M32" i="16" s="1"/>
  <c r="I32" i="16"/>
  <c r="K32" i="16"/>
  <c r="O32" i="16"/>
  <c r="Q32" i="16"/>
  <c r="V32" i="16"/>
  <c r="G33" i="16"/>
  <c r="I33" i="16"/>
  <c r="K33" i="16"/>
  <c r="M33" i="16"/>
  <c r="O33" i="16"/>
  <c r="Q33" i="16"/>
  <c r="V33" i="16"/>
  <c r="G34" i="16"/>
  <c r="I34" i="16"/>
  <c r="K34" i="16"/>
  <c r="M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M38" i="16" s="1"/>
  <c r="I38" i="16"/>
  <c r="K38" i="16"/>
  <c r="O38" i="16"/>
  <c r="Q38" i="16"/>
  <c r="V38" i="16"/>
  <c r="AF40" i="16"/>
  <c r="G59" i="15"/>
  <c r="BA57" i="15"/>
  <c r="G8" i="15"/>
  <c r="K8" i="15"/>
  <c r="V8" i="15"/>
  <c r="G9" i="15"/>
  <c r="M9" i="15" s="1"/>
  <c r="I9" i="15"/>
  <c r="I8" i="15" s="1"/>
  <c r="K9" i="15"/>
  <c r="O9" i="15"/>
  <c r="O8" i="15" s="1"/>
  <c r="Q9" i="15"/>
  <c r="Q8" i="15" s="1"/>
  <c r="V9" i="15"/>
  <c r="G10" i="15"/>
  <c r="M10" i="15" s="1"/>
  <c r="I10" i="15"/>
  <c r="K10" i="15"/>
  <c r="O10" i="15"/>
  <c r="Q10" i="15"/>
  <c r="V10" i="15"/>
  <c r="G12" i="15"/>
  <c r="I12" i="15"/>
  <c r="I11" i="15" s="1"/>
  <c r="K12" i="15"/>
  <c r="K11" i="15" s="1"/>
  <c r="M12" i="15"/>
  <c r="O12" i="15"/>
  <c r="O11" i="15" s="1"/>
  <c r="Q12" i="15"/>
  <c r="V12" i="15"/>
  <c r="G13" i="15"/>
  <c r="G11" i="15" s="1"/>
  <c r="I13" i="15"/>
  <c r="K13" i="15"/>
  <c r="M13" i="15"/>
  <c r="O13" i="15"/>
  <c r="Q13" i="15"/>
  <c r="V13" i="15"/>
  <c r="V11" i="15" s="1"/>
  <c r="G14" i="15"/>
  <c r="M14" i="15" s="1"/>
  <c r="I14" i="15"/>
  <c r="K14" i="15"/>
  <c r="O14" i="15"/>
  <c r="Q14" i="15"/>
  <c r="V14" i="15"/>
  <c r="G15" i="15"/>
  <c r="M15" i="15" s="1"/>
  <c r="I15" i="15"/>
  <c r="K15" i="15"/>
  <c r="O15" i="15"/>
  <c r="Q15" i="15"/>
  <c r="Q11" i="15" s="1"/>
  <c r="V15" i="15"/>
  <c r="G16" i="15"/>
  <c r="M16" i="15" s="1"/>
  <c r="I16" i="15"/>
  <c r="K16" i="15"/>
  <c r="O16" i="15"/>
  <c r="Q16" i="15"/>
  <c r="V16" i="15"/>
  <c r="G17" i="15"/>
  <c r="I17" i="15"/>
  <c r="K17" i="15"/>
  <c r="M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I23" i="15"/>
  <c r="K23" i="15"/>
  <c r="M23" i="15"/>
  <c r="O23" i="15"/>
  <c r="Q23" i="15"/>
  <c r="V23" i="15"/>
  <c r="G24" i="15"/>
  <c r="I24" i="15"/>
  <c r="K24" i="15"/>
  <c r="M24" i="15"/>
  <c r="O24" i="15"/>
  <c r="Q24" i="15"/>
  <c r="V24" i="15"/>
  <c r="G25" i="15"/>
  <c r="I25" i="15"/>
  <c r="K25" i="15"/>
  <c r="M25" i="15"/>
  <c r="O25" i="15"/>
  <c r="Q25" i="15"/>
  <c r="V25" i="15"/>
  <c r="G26" i="15"/>
  <c r="M26" i="15" s="1"/>
  <c r="I26" i="15"/>
  <c r="K26" i="15"/>
  <c r="O26" i="15"/>
  <c r="Q26" i="15"/>
  <c r="V26" i="15"/>
  <c r="G27" i="15"/>
  <c r="M27" i="15" s="1"/>
  <c r="I27" i="15"/>
  <c r="K27" i="15"/>
  <c r="O27" i="15"/>
  <c r="Q27" i="15"/>
  <c r="V27" i="15"/>
  <c r="G29" i="15"/>
  <c r="I29" i="15"/>
  <c r="K29" i="15"/>
  <c r="K28" i="15" s="1"/>
  <c r="M29" i="15"/>
  <c r="O29" i="15"/>
  <c r="Q29" i="15"/>
  <c r="Q28" i="15" s="1"/>
  <c r="V29" i="15"/>
  <c r="G30" i="15"/>
  <c r="I30" i="15"/>
  <c r="I28" i="15" s="1"/>
  <c r="K30" i="15"/>
  <c r="M30" i="15"/>
  <c r="O30" i="15"/>
  <c r="O28" i="15" s="1"/>
  <c r="Q30" i="15"/>
  <c r="V30" i="15"/>
  <c r="G31" i="15"/>
  <c r="I31" i="15"/>
  <c r="K31" i="15"/>
  <c r="M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V28" i="15" s="1"/>
  <c r="G35" i="15"/>
  <c r="I35" i="15"/>
  <c r="K35" i="15"/>
  <c r="M35" i="15"/>
  <c r="O35" i="15"/>
  <c r="Q35" i="15"/>
  <c r="V35" i="15"/>
  <c r="G36" i="15"/>
  <c r="I36" i="15"/>
  <c r="K36" i="15"/>
  <c r="M36" i="15"/>
  <c r="O36" i="15"/>
  <c r="Q36" i="15"/>
  <c r="V36" i="15"/>
  <c r="G37" i="15"/>
  <c r="I37" i="15"/>
  <c r="K37" i="15"/>
  <c r="M37" i="15"/>
  <c r="O37" i="15"/>
  <c r="Q37" i="15"/>
  <c r="V37" i="15"/>
  <c r="K38" i="15"/>
  <c r="G39" i="15"/>
  <c r="M39" i="15" s="1"/>
  <c r="I39" i="15"/>
  <c r="I38" i="15" s="1"/>
  <c r="K39" i="15"/>
  <c r="O39" i="15"/>
  <c r="O38" i="15" s="1"/>
  <c r="Q39" i="15"/>
  <c r="Q38" i="15" s="1"/>
  <c r="V39" i="15"/>
  <c r="G40" i="15"/>
  <c r="M40" i="15" s="1"/>
  <c r="I40" i="15"/>
  <c r="K40" i="15"/>
  <c r="O40" i="15"/>
  <c r="Q40" i="15"/>
  <c r="V40" i="15"/>
  <c r="V38" i="15" s="1"/>
  <c r="G41" i="15"/>
  <c r="I41" i="15"/>
  <c r="K41" i="15"/>
  <c r="M41" i="15"/>
  <c r="O41" i="15"/>
  <c r="Q41" i="15"/>
  <c r="V41" i="15"/>
  <c r="G42" i="15"/>
  <c r="I42" i="15"/>
  <c r="K42" i="15"/>
  <c r="M42" i="15"/>
  <c r="O42" i="15"/>
  <c r="Q42" i="15"/>
  <c r="V42" i="15"/>
  <c r="G43" i="15"/>
  <c r="I43" i="15"/>
  <c r="K43" i="15"/>
  <c r="M43" i="15"/>
  <c r="O43" i="15"/>
  <c r="Q43" i="15"/>
  <c r="V43" i="15"/>
  <c r="G45" i="15"/>
  <c r="M45" i="15" s="1"/>
  <c r="I45" i="15"/>
  <c r="I44" i="15" s="1"/>
  <c r="K45" i="15"/>
  <c r="O45" i="15"/>
  <c r="O44" i="15" s="1"/>
  <c r="Q45" i="15"/>
  <c r="Q44" i="15" s="1"/>
  <c r="V45" i="15"/>
  <c r="G46" i="15"/>
  <c r="G44" i="15" s="1"/>
  <c r="I46" i="15"/>
  <c r="K46" i="15"/>
  <c r="O46" i="15"/>
  <c r="Q46" i="15"/>
  <c r="V46" i="15"/>
  <c r="V44" i="15" s="1"/>
  <c r="G47" i="15"/>
  <c r="I47" i="15"/>
  <c r="K47" i="15"/>
  <c r="M47" i="15"/>
  <c r="O47" i="15"/>
  <c r="Q47" i="15"/>
  <c r="V47" i="15"/>
  <c r="G48" i="15"/>
  <c r="I48" i="15"/>
  <c r="K48" i="15"/>
  <c r="M48" i="15"/>
  <c r="O48" i="15"/>
  <c r="Q48" i="15"/>
  <c r="V48" i="15"/>
  <c r="G49" i="15"/>
  <c r="I49" i="15"/>
  <c r="K49" i="15"/>
  <c r="M49" i="15"/>
  <c r="O49" i="15"/>
  <c r="Q49" i="15"/>
  <c r="V49" i="15"/>
  <c r="G50" i="15"/>
  <c r="M50" i="15" s="1"/>
  <c r="I50" i="15"/>
  <c r="K50" i="15"/>
  <c r="K44" i="15" s="1"/>
  <c r="O50" i="15"/>
  <c r="Q50" i="15"/>
  <c r="V50" i="15"/>
  <c r="I51" i="15"/>
  <c r="G52" i="15"/>
  <c r="G51" i="15" s="1"/>
  <c r="I52" i="15"/>
  <c r="K52" i="15"/>
  <c r="O52" i="15"/>
  <c r="O51" i="15" s="1"/>
  <c r="Q52" i="15"/>
  <c r="V52" i="15"/>
  <c r="V51" i="15" s="1"/>
  <c r="G53" i="15"/>
  <c r="I53" i="15"/>
  <c r="K53" i="15"/>
  <c r="K51" i="15" s="1"/>
  <c r="M53" i="15"/>
  <c r="O53" i="15"/>
  <c r="Q53" i="15"/>
  <c r="Q51" i="15" s="1"/>
  <c r="V53" i="15"/>
  <c r="G54" i="15"/>
  <c r="I54" i="15"/>
  <c r="K54" i="15"/>
  <c r="M54" i="15"/>
  <c r="O54" i="15"/>
  <c r="Q54" i="15"/>
  <c r="V54" i="15"/>
  <c r="I55" i="15"/>
  <c r="O55" i="15"/>
  <c r="G56" i="15"/>
  <c r="M56" i="15" s="1"/>
  <c r="M55" i="15" s="1"/>
  <c r="I56" i="15"/>
  <c r="K56" i="15"/>
  <c r="K55" i="15" s="1"/>
  <c r="O56" i="15"/>
  <c r="Q56" i="15"/>
  <c r="Q55" i="15" s="1"/>
  <c r="V56" i="15"/>
  <c r="V55" i="15" s="1"/>
  <c r="AF59" i="15"/>
  <c r="G69" i="14"/>
  <c r="G9" i="14"/>
  <c r="G8" i="14" s="1"/>
  <c r="I9" i="14"/>
  <c r="K9" i="14"/>
  <c r="K8" i="14" s="1"/>
  <c r="O9" i="14"/>
  <c r="O8" i="14" s="1"/>
  <c r="Q9" i="14"/>
  <c r="Q8" i="14" s="1"/>
  <c r="V9" i="14"/>
  <c r="V8" i="14" s="1"/>
  <c r="G10" i="14"/>
  <c r="I10" i="14"/>
  <c r="I8" i="14" s="1"/>
  <c r="K10" i="14"/>
  <c r="M10" i="14"/>
  <c r="O10" i="14"/>
  <c r="Q10" i="14"/>
  <c r="V10" i="14"/>
  <c r="G11" i="14"/>
  <c r="M11" i="14" s="1"/>
  <c r="I11" i="14"/>
  <c r="K11" i="14"/>
  <c r="O11" i="14"/>
  <c r="Q11" i="14"/>
  <c r="V11" i="14"/>
  <c r="G12" i="14"/>
  <c r="I12" i="14"/>
  <c r="K12" i="14"/>
  <c r="M12" i="14"/>
  <c r="O12" i="14"/>
  <c r="Q12" i="14"/>
  <c r="V12" i="14"/>
  <c r="G13" i="14"/>
  <c r="M13" i="14" s="1"/>
  <c r="I13" i="14"/>
  <c r="K13" i="14"/>
  <c r="O13" i="14"/>
  <c r="Q13" i="14"/>
  <c r="V13" i="14"/>
  <c r="G14" i="14"/>
  <c r="I14" i="14"/>
  <c r="K14" i="14"/>
  <c r="M14" i="14"/>
  <c r="O14" i="14"/>
  <c r="Q14" i="14"/>
  <c r="V14" i="14"/>
  <c r="G15" i="14"/>
  <c r="M15" i="14" s="1"/>
  <c r="I15" i="14"/>
  <c r="K15" i="14"/>
  <c r="O15" i="14"/>
  <c r="Q15" i="14"/>
  <c r="V15" i="14"/>
  <c r="G18" i="14"/>
  <c r="M18" i="14" s="1"/>
  <c r="I18" i="14"/>
  <c r="K18" i="14"/>
  <c r="K17" i="14" s="1"/>
  <c r="O18" i="14"/>
  <c r="O17" i="14" s="1"/>
  <c r="Q18" i="14"/>
  <c r="V18" i="14"/>
  <c r="V17" i="14" s="1"/>
  <c r="G19" i="14"/>
  <c r="I19" i="14"/>
  <c r="K19" i="14"/>
  <c r="M19" i="14"/>
  <c r="O19" i="14"/>
  <c r="Q19" i="14"/>
  <c r="Q17" i="14" s="1"/>
  <c r="V19" i="14"/>
  <c r="G20" i="14"/>
  <c r="I20" i="14"/>
  <c r="K20" i="14"/>
  <c r="M20" i="14"/>
  <c r="O20" i="14"/>
  <c r="Q20" i="14"/>
  <c r="V20" i="14"/>
  <c r="G21" i="14"/>
  <c r="I21" i="14"/>
  <c r="I17" i="14" s="1"/>
  <c r="K21" i="14"/>
  <c r="M21" i="14"/>
  <c r="O21" i="14"/>
  <c r="Q21" i="14"/>
  <c r="V21" i="14"/>
  <c r="G22" i="14"/>
  <c r="M22" i="14" s="1"/>
  <c r="I22" i="14"/>
  <c r="K22" i="14"/>
  <c r="O22" i="14"/>
  <c r="Q22" i="14"/>
  <c r="V22" i="14"/>
  <c r="G23" i="14"/>
  <c r="M23" i="14" s="1"/>
  <c r="I23" i="14"/>
  <c r="K23" i="14"/>
  <c r="O23" i="14"/>
  <c r="Q23" i="14"/>
  <c r="V23" i="14"/>
  <c r="G26" i="14"/>
  <c r="I26" i="14"/>
  <c r="I25" i="14" s="1"/>
  <c r="K26" i="14"/>
  <c r="K25" i="14" s="1"/>
  <c r="M26" i="14"/>
  <c r="O26" i="14"/>
  <c r="Q26" i="14"/>
  <c r="Q25" i="14" s="1"/>
  <c r="V26" i="14"/>
  <c r="G28" i="14"/>
  <c r="I28" i="14"/>
  <c r="K28" i="14"/>
  <c r="M28" i="14"/>
  <c r="O28" i="14"/>
  <c r="O25" i="14" s="1"/>
  <c r="Q28" i="14"/>
  <c r="V28" i="14"/>
  <c r="G30" i="14"/>
  <c r="I30" i="14"/>
  <c r="K30" i="14"/>
  <c r="M30" i="14"/>
  <c r="O30" i="14"/>
  <c r="Q30" i="14"/>
  <c r="V30" i="14"/>
  <c r="G32" i="14"/>
  <c r="M32" i="14" s="1"/>
  <c r="I32" i="14"/>
  <c r="K32" i="14"/>
  <c r="O32" i="14"/>
  <c r="Q32" i="14"/>
  <c r="V32" i="14"/>
  <c r="G34" i="14"/>
  <c r="M34" i="14" s="1"/>
  <c r="I34" i="14"/>
  <c r="K34" i="14"/>
  <c r="O34" i="14"/>
  <c r="Q34" i="14"/>
  <c r="V34" i="14"/>
  <c r="G36" i="14"/>
  <c r="M36" i="14" s="1"/>
  <c r="I36" i="14"/>
  <c r="K36" i="14"/>
  <c r="O36" i="14"/>
  <c r="Q36" i="14"/>
  <c r="V36" i="14"/>
  <c r="V25" i="14" s="1"/>
  <c r="G38" i="14"/>
  <c r="I38" i="14"/>
  <c r="K38" i="14"/>
  <c r="M38" i="14"/>
  <c r="O38" i="14"/>
  <c r="Q38" i="14"/>
  <c r="V38" i="14"/>
  <c r="G39" i="14"/>
  <c r="I39" i="14"/>
  <c r="K39" i="14"/>
  <c r="M39" i="14"/>
  <c r="O39" i="14"/>
  <c r="Q39" i="14"/>
  <c r="V39" i="14"/>
  <c r="G41" i="14"/>
  <c r="G40" i="14" s="1"/>
  <c r="I41" i="14"/>
  <c r="K41" i="14"/>
  <c r="K40" i="14" s="1"/>
  <c r="O41" i="14"/>
  <c r="O40" i="14" s="1"/>
  <c r="Q41" i="14"/>
  <c r="Q40" i="14" s="1"/>
  <c r="V41" i="14"/>
  <c r="V40" i="14" s="1"/>
  <c r="G42" i="14"/>
  <c r="M42" i="14" s="1"/>
  <c r="I42" i="14"/>
  <c r="I40" i="14" s="1"/>
  <c r="K42" i="14"/>
  <c r="O42" i="14"/>
  <c r="Q42" i="14"/>
  <c r="V42" i="14"/>
  <c r="G43" i="14"/>
  <c r="M43" i="14" s="1"/>
  <c r="I43" i="14"/>
  <c r="K43" i="14"/>
  <c r="O43" i="14"/>
  <c r="Q43" i="14"/>
  <c r="V43" i="14"/>
  <c r="G44" i="14"/>
  <c r="I44" i="14"/>
  <c r="K44" i="14"/>
  <c r="M44" i="14"/>
  <c r="O44" i="14"/>
  <c r="Q44" i="14"/>
  <c r="V44" i="14"/>
  <c r="G45" i="14"/>
  <c r="I45" i="14"/>
  <c r="K45" i="14"/>
  <c r="M45" i="14"/>
  <c r="O45" i="14"/>
  <c r="Q45" i="14"/>
  <c r="V45" i="14"/>
  <c r="G46" i="14"/>
  <c r="I46" i="14"/>
  <c r="K46" i="14"/>
  <c r="M46" i="14"/>
  <c r="O46" i="14"/>
  <c r="Q46" i="14"/>
  <c r="V46" i="14"/>
  <c r="G47" i="14"/>
  <c r="M47" i="14" s="1"/>
  <c r="I47" i="14"/>
  <c r="K47" i="14"/>
  <c r="O47" i="14"/>
  <c r="Q47" i="14"/>
  <c r="V47" i="14"/>
  <c r="G48" i="14"/>
  <c r="M48" i="14" s="1"/>
  <c r="I48" i="14"/>
  <c r="K48" i="14"/>
  <c r="O48" i="14"/>
  <c r="Q48" i="14"/>
  <c r="V48" i="14"/>
  <c r="G49" i="14"/>
  <c r="M49" i="14" s="1"/>
  <c r="I49" i="14"/>
  <c r="K49" i="14"/>
  <c r="O49" i="14"/>
  <c r="Q49" i="14"/>
  <c r="V49" i="14"/>
  <c r="G51" i="14"/>
  <c r="I51" i="14"/>
  <c r="I50" i="14" s="1"/>
  <c r="K51" i="14"/>
  <c r="K50" i="14" s="1"/>
  <c r="M51" i="14"/>
  <c r="O51" i="14"/>
  <c r="O50" i="14" s="1"/>
  <c r="Q51" i="14"/>
  <c r="V51" i="14"/>
  <c r="G52" i="14"/>
  <c r="G50" i="14" s="1"/>
  <c r="I52" i="14"/>
  <c r="K52" i="14"/>
  <c r="M52" i="14"/>
  <c r="O52" i="14"/>
  <c r="Q52" i="14"/>
  <c r="V52" i="14"/>
  <c r="V50" i="14" s="1"/>
  <c r="G53" i="14"/>
  <c r="M53" i="14" s="1"/>
  <c r="I53" i="14"/>
  <c r="K53" i="14"/>
  <c r="O53" i="14"/>
  <c r="Q53" i="14"/>
  <c r="V53" i="14"/>
  <c r="G54" i="14"/>
  <c r="M54" i="14" s="1"/>
  <c r="I54" i="14"/>
  <c r="K54" i="14"/>
  <c r="O54" i="14"/>
  <c r="Q54" i="14"/>
  <c r="V54" i="14"/>
  <c r="G55" i="14"/>
  <c r="M55" i="14" s="1"/>
  <c r="I55" i="14"/>
  <c r="K55" i="14"/>
  <c r="O55" i="14"/>
  <c r="Q55" i="14"/>
  <c r="V55" i="14"/>
  <c r="G56" i="14"/>
  <c r="I56" i="14"/>
  <c r="K56" i="14"/>
  <c r="M56" i="14"/>
  <c r="O56" i="14"/>
  <c r="Q56" i="14"/>
  <c r="Q50" i="14" s="1"/>
  <c r="V56" i="14"/>
  <c r="G57" i="14"/>
  <c r="I57" i="14"/>
  <c r="K57" i="14"/>
  <c r="M57" i="14"/>
  <c r="O57" i="14"/>
  <c r="Q57" i="14"/>
  <c r="V57" i="14"/>
  <c r="G58" i="14"/>
  <c r="I58" i="14"/>
  <c r="K58" i="14"/>
  <c r="M58" i="14"/>
  <c r="O58" i="14"/>
  <c r="Q58" i="14"/>
  <c r="V58" i="14"/>
  <c r="G59" i="14"/>
  <c r="M59" i="14" s="1"/>
  <c r="I59" i="14"/>
  <c r="K59" i="14"/>
  <c r="O59" i="14"/>
  <c r="Q59" i="14"/>
  <c r="V59" i="14"/>
  <c r="G60" i="14"/>
  <c r="M60" i="14" s="1"/>
  <c r="I60" i="14"/>
  <c r="K60" i="14"/>
  <c r="O60" i="14"/>
  <c r="Q60" i="14"/>
  <c r="V60" i="14"/>
  <c r="G61" i="14"/>
  <c r="M61" i="14" s="1"/>
  <c r="I61" i="14"/>
  <c r="K61" i="14"/>
  <c r="O61" i="14"/>
  <c r="Q61" i="14"/>
  <c r="V61" i="14"/>
  <c r="Q62" i="14"/>
  <c r="G63" i="14"/>
  <c r="I63" i="14"/>
  <c r="I62" i="14" s="1"/>
  <c r="K63" i="14"/>
  <c r="K62" i="14" s="1"/>
  <c r="M63" i="14"/>
  <c r="O63" i="14"/>
  <c r="O62" i="14" s="1"/>
  <c r="Q63" i="14"/>
  <c r="V63" i="14"/>
  <c r="G64" i="14"/>
  <c r="G62" i="14" s="1"/>
  <c r="I64" i="14"/>
  <c r="K64" i="14"/>
  <c r="M64" i="14"/>
  <c r="M62" i="14" s="1"/>
  <c r="O64" i="14"/>
  <c r="Q64" i="14"/>
  <c r="V64" i="14"/>
  <c r="V62" i="14" s="1"/>
  <c r="G65" i="14"/>
  <c r="M65" i="14" s="1"/>
  <c r="I65" i="14"/>
  <c r="K65" i="14"/>
  <c r="O65" i="14"/>
  <c r="Q65" i="14"/>
  <c r="V65" i="14"/>
  <c r="G66" i="14"/>
  <c r="M66" i="14" s="1"/>
  <c r="I66" i="14"/>
  <c r="K66" i="14"/>
  <c r="O66" i="14"/>
  <c r="Q66" i="14"/>
  <c r="V66" i="14"/>
  <c r="G67" i="14"/>
  <c r="M67" i="14" s="1"/>
  <c r="I67" i="14"/>
  <c r="K67" i="14"/>
  <c r="O67" i="14"/>
  <c r="Q67" i="14"/>
  <c r="V67" i="14"/>
  <c r="AF69" i="14"/>
  <c r="G138" i="13"/>
  <c r="G9" i="13"/>
  <c r="G8" i="13" s="1"/>
  <c r="I9" i="13"/>
  <c r="K9" i="13"/>
  <c r="K8" i="13" s="1"/>
  <c r="O9" i="13"/>
  <c r="O8" i="13" s="1"/>
  <c r="Q9" i="13"/>
  <c r="Q8" i="13" s="1"/>
  <c r="V9" i="13"/>
  <c r="V8" i="13" s="1"/>
  <c r="G10" i="13"/>
  <c r="I10" i="13"/>
  <c r="I8" i="13" s="1"/>
  <c r="K10" i="13"/>
  <c r="M10" i="13"/>
  <c r="O10" i="13"/>
  <c r="Q10" i="13"/>
  <c r="V10" i="13"/>
  <c r="G11" i="13"/>
  <c r="I11" i="13"/>
  <c r="K11" i="13"/>
  <c r="M11" i="13"/>
  <c r="O11" i="13"/>
  <c r="Q11" i="13"/>
  <c r="V11" i="13"/>
  <c r="G12" i="13"/>
  <c r="I12" i="13"/>
  <c r="K12" i="13"/>
  <c r="M12" i="13"/>
  <c r="O12" i="13"/>
  <c r="Q12" i="13"/>
  <c r="V12" i="13"/>
  <c r="G13" i="13"/>
  <c r="M13" i="13" s="1"/>
  <c r="I13" i="13"/>
  <c r="K13" i="13"/>
  <c r="O13" i="13"/>
  <c r="Q13" i="13"/>
  <c r="V13" i="13"/>
  <c r="G14" i="13"/>
  <c r="I14" i="13"/>
  <c r="K14" i="13"/>
  <c r="M14" i="13"/>
  <c r="O14" i="13"/>
  <c r="Q14" i="13"/>
  <c r="V14" i="13"/>
  <c r="G17" i="13"/>
  <c r="I17" i="13"/>
  <c r="I16" i="13" s="1"/>
  <c r="K17" i="13"/>
  <c r="M17" i="13"/>
  <c r="O17" i="13"/>
  <c r="O16" i="13" s="1"/>
  <c r="Q17" i="13"/>
  <c r="Q16" i="13" s="1"/>
  <c r="V17" i="13"/>
  <c r="G19" i="13"/>
  <c r="M19" i="13" s="1"/>
  <c r="I19" i="13"/>
  <c r="K19" i="13"/>
  <c r="O19" i="13"/>
  <c r="Q19" i="13"/>
  <c r="V19" i="13"/>
  <c r="G21" i="13"/>
  <c r="I21" i="13"/>
  <c r="K21" i="13"/>
  <c r="K16" i="13" s="1"/>
  <c r="M21" i="13"/>
  <c r="O21" i="13"/>
  <c r="Q21" i="13"/>
  <c r="V21" i="13"/>
  <c r="G23" i="13"/>
  <c r="M23" i="13" s="1"/>
  <c r="I23" i="13"/>
  <c r="K23" i="13"/>
  <c r="O23" i="13"/>
  <c r="Q23" i="13"/>
  <c r="V23" i="13"/>
  <c r="G25" i="13"/>
  <c r="I25" i="13"/>
  <c r="K25" i="13"/>
  <c r="M25" i="13"/>
  <c r="O25" i="13"/>
  <c r="Q25" i="13"/>
  <c r="V25" i="13"/>
  <c r="G27" i="13"/>
  <c r="G16" i="13" s="1"/>
  <c r="I27" i="13"/>
  <c r="K27" i="13"/>
  <c r="O27" i="13"/>
  <c r="Q27" i="13"/>
  <c r="V27" i="13"/>
  <c r="V16" i="13" s="1"/>
  <c r="G29" i="13"/>
  <c r="I29" i="13"/>
  <c r="K29" i="13"/>
  <c r="M29" i="13"/>
  <c r="O29" i="13"/>
  <c r="Q29" i="13"/>
  <c r="V29" i="13"/>
  <c r="G31" i="13"/>
  <c r="M31" i="13" s="1"/>
  <c r="I31" i="13"/>
  <c r="K31" i="13"/>
  <c r="O31" i="13"/>
  <c r="Q31" i="13"/>
  <c r="V31" i="13"/>
  <c r="G33" i="13"/>
  <c r="I33" i="13"/>
  <c r="K33" i="13"/>
  <c r="M33" i="13"/>
  <c r="O33" i="13"/>
  <c r="Q33" i="13"/>
  <c r="V33" i="13"/>
  <c r="G34" i="13"/>
  <c r="M34" i="13" s="1"/>
  <c r="I34" i="13"/>
  <c r="K34" i="13"/>
  <c r="O34" i="13"/>
  <c r="Q34" i="13"/>
  <c r="V34" i="13"/>
  <c r="G36" i="13"/>
  <c r="I36" i="13"/>
  <c r="K36" i="13"/>
  <c r="M36" i="13"/>
  <c r="O36" i="13"/>
  <c r="Q36" i="13"/>
  <c r="V36" i="13"/>
  <c r="G39" i="13"/>
  <c r="I39" i="13"/>
  <c r="I38" i="13" s="1"/>
  <c r="K39" i="13"/>
  <c r="M39" i="13"/>
  <c r="O39" i="13"/>
  <c r="O38" i="13" s="1"/>
  <c r="Q39" i="13"/>
  <c r="Q38" i="13" s="1"/>
  <c r="V39" i="13"/>
  <c r="G41" i="13"/>
  <c r="M41" i="13" s="1"/>
  <c r="I41" i="13"/>
  <c r="K41" i="13"/>
  <c r="O41" i="13"/>
  <c r="Q41" i="13"/>
  <c r="V41" i="13"/>
  <c r="G43" i="13"/>
  <c r="I43" i="13"/>
  <c r="K43" i="13"/>
  <c r="M43" i="13"/>
  <c r="O43" i="13"/>
  <c r="Q43" i="13"/>
  <c r="V43" i="13"/>
  <c r="G45" i="13"/>
  <c r="M45" i="13" s="1"/>
  <c r="I45" i="13"/>
  <c r="K45" i="13"/>
  <c r="K38" i="13" s="1"/>
  <c r="O45" i="13"/>
  <c r="Q45" i="13"/>
  <c r="V45" i="13"/>
  <c r="G47" i="13"/>
  <c r="I47" i="13"/>
  <c r="K47" i="13"/>
  <c r="M47" i="13"/>
  <c r="O47" i="13"/>
  <c r="Q47" i="13"/>
  <c r="V47" i="13"/>
  <c r="G49" i="13"/>
  <c r="G38" i="13" s="1"/>
  <c r="I49" i="13"/>
  <c r="K49" i="13"/>
  <c r="O49" i="13"/>
  <c r="Q49" i="13"/>
  <c r="V49" i="13"/>
  <c r="V38" i="13" s="1"/>
  <c r="G51" i="13"/>
  <c r="I51" i="13"/>
  <c r="K51" i="13"/>
  <c r="M51" i="13"/>
  <c r="O51" i="13"/>
  <c r="Q51" i="13"/>
  <c r="V51" i="13"/>
  <c r="G53" i="13"/>
  <c r="M53" i="13" s="1"/>
  <c r="I53" i="13"/>
  <c r="K53" i="13"/>
  <c r="O53" i="13"/>
  <c r="Q53" i="13"/>
  <c r="V53" i="13"/>
  <c r="G54" i="13"/>
  <c r="I54" i="13"/>
  <c r="K54" i="13"/>
  <c r="M54" i="13"/>
  <c r="O54" i="13"/>
  <c r="Q54" i="13"/>
  <c r="V54" i="13"/>
  <c r="G55" i="13"/>
  <c r="M55" i="13" s="1"/>
  <c r="I55" i="13"/>
  <c r="K55" i="13"/>
  <c r="O55" i="13"/>
  <c r="Q55" i="13"/>
  <c r="V55" i="13"/>
  <c r="G56" i="13"/>
  <c r="I56" i="13"/>
  <c r="K56" i="13"/>
  <c r="M56" i="13"/>
  <c r="O56" i="13"/>
  <c r="Q56" i="13"/>
  <c r="V56" i="13"/>
  <c r="G57" i="13"/>
  <c r="M57" i="13" s="1"/>
  <c r="I57" i="13"/>
  <c r="K57" i="13"/>
  <c r="O57" i="13"/>
  <c r="Q57" i="13"/>
  <c r="V57" i="13"/>
  <c r="G58" i="13"/>
  <c r="I58" i="13"/>
  <c r="K58" i="13"/>
  <c r="M58" i="13"/>
  <c r="O58" i="13"/>
  <c r="Q58" i="13"/>
  <c r="V58" i="13"/>
  <c r="G59" i="13"/>
  <c r="M59" i="13" s="1"/>
  <c r="I59" i="13"/>
  <c r="K59" i="13"/>
  <c r="O59" i="13"/>
  <c r="Q59" i="13"/>
  <c r="V59" i="13"/>
  <c r="G60" i="13"/>
  <c r="I60" i="13"/>
  <c r="K60" i="13"/>
  <c r="M60" i="13"/>
  <c r="O60" i="13"/>
  <c r="Q60" i="13"/>
  <c r="V60" i="13"/>
  <c r="G61" i="13"/>
  <c r="M61" i="13" s="1"/>
  <c r="I61" i="13"/>
  <c r="K61" i="13"/>
  <c r="O61" i="13"/>
  <c r="Q61" i="13"/>
  <c r="V61" i="13"/>
  <c r="G62" i="13"/>
  <c r="I62" i="13"/>
  <c r="K62" i="13"/>
  <c r="M62" i="13"/>
  <c r="O62" i="13"/>
  <c r="Q62" i="13"/>
  <c r="V62" i="13"/>
  <c r="G63" i="13"/>
  <c r="M63" i="13" s="1"/>
  <c r="I63" i="13"/>
  <c r="K63" i="13"/>
  <c r="O63" i="13"/>
  <c r="Q63" i="13"/>
  <c r="V63" i="13"/>
  <c r="G64" i="13"/>
  <c r="I64" i="13"/>
  <c r="K64" i="13"/>
  <c r="M64" i="13"/>
  <c r="O64" i="13"/>
  <c r="Q64" i="13"/>
  <c r="V64" i="13"/>
  <c r="G65" i="13"/>
  <c r="M65" i="13" s="1"/>
  <c r="I65" i="13"/>
  <c r="K65" i="13"/>
  <c r="O65" i="13"/>
  <c r="Q65" i="13"/>
  <c r="V65" i="13"/>
  <c r="G66" i="13"/>
  <c r="I66" i="13"/>
  <c r="K66" i="13"/>
  <c r="M66" i="13"/>
  <c r="O66" i="13"/>
  <c r="Q66" i="13"/>
  <c r="V66" i="13"/>
  <c r="G67" i="13"/>
  <c r="M67" i="13" s="1"/>
  <c r="I67" i="13"/>
  <c r="K67" i="13"/>
  <c r="O67" i="13"/>
  <c r="Q67" i="13"/>
  <c r="V67" i="13"/>
  <c r="G70" i="13"/>
  <c r="G69" i="13" s="1"/>
  <c r="I70" i="13"/>
  <c r="K70" i="13"/>
  <c r="K69" i="13" s="1"/>
  <c r="O70" i="13"/>
  <c r="O69" i="13" s="1"/>
  <c r="Q70" i="13"/>
  <c r="Q69" i="13" s="1"/>
  <c r="V70" i="13"/>
  <c r="V69" i="13" s="1"/>
  <c r="G71" i="13"/>
  <c r="I71" i="13"/>
  <c r="K71" i="13"/>
  <c r="M71" i="13"/>
  <c r="O71" i="13"/>
  <c r="Q71" i="13"/>
  <c r="V71" i="13"/>
  <c r="G73" i="13"/>
  <c r="M73" i="13" s="1"/>
  <c r="I73" i="13"/>
  <c r="K73" i="13"/>
  <c r="O73" i="13"/>
  <c r="Q73" i="13"/>
  <c r="V73" i="13"/>
  <c r="G75" i="13"/>
  <c r="I75" i="13"/>
  <c r="K75" i="13"/>
  <c r="M75" i="13"/>
  <c r="O75" i="13"/>
  <c r="Q75" i="13"/>
  <c r="V75" i="13"/>
  <c r="G77" i="13"/>
  <c r="M77" i="13" s="1"/>
  <c r="I77" i="13"/>
  <c r="K77" i="13"/>
  <c r="O77" i="13"/>
  <c r="Q77" i="13"/>
  <c r="V77" i="13"/>
  <c r="G79" i="13"/>
  <c r="I79" i="13"/>
  <c r="I69" i="13" s="1"/>
  <c r="K79" i="13"/>
  <c r="M79" i="13"/>
  <c r="O79" i="13"/>
  <c r="Q79" i="13"/>
  <c r="V79" i="13"/>
  <c r="G81" i="13"/>
  <c r="M81" i="13" s="1"/>
  <c r="I81" i="13"/>
  <c r="K81" i="13"/>
  <c r="O81" i="13"/>
  <c r="Q81" i="13"/>
  <c r="V81" i="13"/>
  <c r="G82" i="13"/>
  <c r="I82" i="13"/>
  <c r="K82" i="13"/>
  <c r="M82" i="13"/>
  <c r="O82" i="13"/>
  <c r="Q82" i="13"/>
  <c r="V82" i="13"/>
  <c r="G83" i="13"/>
  <c r="M83" i="13" s="1"/>
  <c r="I83" i="13"/>
  <c r="K83" i="13"/>
  <c r="O83" i="13"/>
  <c r="Q83" i="13"/>
  <c r="V83" i="13"/>
  <c r="G84" i="13"/>
  <c r="I84" i="13"/>
  <c r="K84" i="13"/>
  <c r="M84" i="13"/>
  <c r="O84" i="13"/>
  <c r="Q84" i="13"/>
  <c r="V84" i="13"/>
  <c r="G85" i="13"/>
  <c r="M85" i="13" s="1"/>
  <c r="I85" i="13"/>
  <c r="K85" i="13"/>
  <c r="O85" i="13"/>
  <c r="Q85" i="13"/>
  <c r="V85" i="13"/>
  <c r="G86" i="13"/>
  <c r="I86" i="13"/>
  <c r="K86" i="13"/>
  <c r="M86" i="13"/>
  <c r="O86" i="13"/>
  <c r="Q86" i="13"/>
  <c r="V86" i="13"/>
  <c r="G87" i="13"/>
  <c r="M87" i="13" s="1"/>
  <c r="I87" i="13"/>
  <c r="K87" i="13"/>
  <c r="O87" i="13"/>
  <c r="Q87" i="13"/>
  <c r="V87" i="13"/>
  <c r="G88" i="13"/>
  <c r="I88" i="13"/>
  <c r="K88" i="13"/>
  <c r="M88" i="13"/>
  <c r="O88" i="13"/>
  <c r="Q88" i="13"/>
  <c r="V88" i="13"/>
  <c r="G89" i="13"/>
  <c r="M89" i="13" s="1"/>
  <c r="I89" i="13"/>
  <c r="K89" i="13"/>
  <c r="O89" i="13"/>
  <c r="Q89" i="13"/>
  <c r="V89" i="13"/>
  <c r="G90" i="13"/>
  <c r="I90" i="13"/>
  <c r="K90" i="13"/>
  <c r="M90" i="13"/>
  <c r="O90" i="13"/>
  <c r="Q90" i="13"/>
  <c r="V90" i="13"/>
  <c r="G92" i="13"/>
  <c r="M92" i="13" s="1"/>
  <c r="I92" i="13"/>
  <c r="K92" i="13"/>
  <c r="O92" i="13"/>
  <c r="Q92" i="13"/>
  <c r="V92" i="13"/>
  <c r="G93" i="13"/>
  <c r="I93" i="13"/>
  <c r="K93" i="13"/>
  <c r="M93" i="13"/>
  <c r="O93" i="13"/>
  <c r="Q93" i="13"/>
  <c r="V93" i="13"/>
  <c r="G94" i="13"/>
  <c r="M94" i="13" s="1"/>
  <c r="I94" i="13"/>
  <c r="K94" i="13"/>
  <c r="O94" i="13"/>
  <c r="Q94" i="13"/>
  <c r="V94" i="13"/>
  <c r="G95" i="13"/>
  <c r="I95" i="13"/>
  <c r="K95" i="13"/>
  <c r="M95" i="13"/>
  <c r="O95" i="13"/>
  <c r="Q95" i="13"/>
  <c r="V95" i="13"/>
  <c r="G96" i="13"/>
  <c r="M96" i="13" s="1"/>
  <c r="I96" i="13"/>
  <c r="K96" i="13"/>
  <c r="O96" i="13"/>
  <c r="Q96" i="13"/>
  <c r="V96" i="13"/>
  <c r="G99" i="13"/>
  <c r="M99" i="13" s="1"/>
  <c r="I99" i="13"/>
  <c r="I98" i="13" s="1"/>
  <c r="K99" i="13"/>
  <c r="K98" i="13" s="1"/>
  <c r="O99" i="13"/>
  <c r="O98" i="13" s="1"/>
  <c r="Q99" i="13"/>
  <c r="V99" i="13"/>
  <c r="G100" i="13"/>
  <c r="G98" i="13" s="1"/>
  <c r="I100" i="13"/>
  <c r="K100" i="13"/>
  <c r="M100" i="13"/>
  <c r="O100" i="13"/>
  <c r="Q100" i="13"/>
  <c r="V100" i="13"/>
  <c r="V98" i="13" s="1"/>
  <c r="G101" i="13"/>
  <c r="M101" i="13" s="1"/>
  <c r="I101" i="13"/>
  <c r="K101" i="13"/>
  <c r="O101" i="13"/>
  <c r="Q101" i="13"/>
  <c r="Q98" i="13" s="1"/>
  <c r="V101" i="13"/>
  <c r="G102" i="13"/>
  <c r="I102" i="13"/>
  <c r="K102" i="13"/>
  <c r="M102" i="13"/>
  <c r="O102" i="13"/>
  <c r="Q102" i="13"/>
  <c r="V102" i="13"/>
  <c r="G103" i="13"/>
  <c r="M103" i="13" s="1"/>
  <c r="I103" i="13"/>
  <c r="K103" i="13"/>
  <c r="O103" i="13"/>
  <c r="Q103" i="13"/>
  <c r="V103" i="13"/>
  <c r="G104" i="13"/>
  <c r="I104" i="13"/>
  <c r="K104" i="13"/>
  <c r="M104" i="13"/>
  <c r="O104" i="13"/>
  <c r="Q104" i="13"/>
  <c r="V104" i="13"/>
  <c r="G105" i="13"/>
  <c r="I105" i="13"/>
  <c r="K105" i="13"/>
  <c r="M105" i="13"/>
  <c r="O105" i="13"/>
  <c r="Q105" i="13"/>
  <c r="V105" i="13"/>
  <c r="G106" i="13"/>
  <c r="I106" i="13"/>
  <c r="K106" i="13"/>
  <c r="M106" i="13"/>
  <c r="O106" i="13"/>
  <c r="Q106" i="13"/>
  <c r="V106" i="13"/>
  <c r="G107" i="13"/>
  <c r="M107" i="13" s="1"/>
  <c r="I107" i="13"/>
  <c r="K107" i="13"/>
  <c r="O107" i="13"/>
  <c r="Q107" i="13"/>
  <c r="V107" i="13"/>
  <c r="G108" i="13"/>
  <c r="M108" i="13" s="1"/>
  <c r="I108" i="13"/>
  <c r="K108" i="13"/>
  <c r="O108" i="13"/>
  <c r="Q108" i="13"/>
  <c r="V108" i="13"/>
  <c r="G109" i="13"/>
  <c r="I109" i="13"/>
  <c r="K109" i="13"/>
  <c r="M109" i="13"/>
  <c r="O109" i="13"/>
  <c r="Q109" i="13"/>
  <c r="V109" i="13"/>
  <c r="G110" i="13"/>
  <c r="I110" i="13"/>
  <c r="K110" i="13"/>
  <c r="M110" i="13"/>
  <c r="O110" i="13"/>
  <c r="Q110" i="13"/>
  <c r="V110" i="13"/>
  <c r="G111" i="13"/>
  <c r="M111" i="13" s="1"/>
  <c r="I111" i="13"/>
  <c r="K111" i="13"/>
  <c r="O111" i="13"/>
  <c r="Q111" i="13"/>
  <c r="V111" i="13"/>
  <c r="G112" i="13"/>
  <c r="I112" i="13"/>
  <c r="K112" i="13"/>
  <c r="M112" i="13"/>
  <c r="O112" i="13"/>
  <c r="Q112" i="13"/>
  <c r="V112" i="13"/>
  <c r="G113" i="13"/>
  <c r="M113" i="13" s="1"/>
  <c r="I113" i="13"/>
  <c r="K113" i="13"/>
  <c r="O113" i="13"/>
  <c r="Q113" i="13"/>
  <c r="V113" i="13"/>
  <c r="G114" i="13"/>
  <c r="M114" i="13" s="1"/>
  <c r="I114" i="13"/>
  <c r="K114" i="13"/>
  <c r="O114" i="13"/>
  <c r="Q114" i="13"/>
  <c r="V114" i="13"/>
  <c r="G115" i="13"/>
  <c r="M115" i="13" s="1"/>
  <c r="I115" i="13"/>
  <c r="K115" i="13"/>
  <c r="O115" i="13"/>
  <c r="Q115" i="13"/>
  <c r="V115" i="13"/>
  <c r="G116" i="13"/>
  <c r="I116" i="13"/>
  <c r="K116" i="13"/>
  <c r="M116" i="13"/>
  <c r="O116" i="13"/>
  <c r="Q116" i="13"/>
  <c r="V116" i="13"/>
  <c r="G117" i="13"/>
  <c r="I117" i="13"/>
  <c r="K117" i="13"/>
  <c r="M117" i="13"/>
  <c r="O117" i="13"/>
  <c r="Q117" i="13"/>
  <c r="V117" i="13"/>
  <c r="G118" i="13"/>
  <c r="I118" i="13"/>
  <c r="K118" i="13"/>
  <c r="M118" i="13"/>
  <c r="O118" i="13"/>
  <c r="Q118" i="13"/>
  <c r="V118" i="13"/>
  <c r="G119" i="13"/>
  <c r="M119" i="13" s="1"/>
  <c r="I119" i="13"/>
  <c r="K119" i="13"/>
  <c r="O119" i="13"/>
  <c r="Q119" i="13"/>
  <c r="V119" i="13"/>
  <c r="G120" i="13"/>
  <c r="M120" i="13" s="1"/>
  <c r="I120" i="13"/>
  <c r="K120" i="13"/>
  <c r="O120" i="13"/>
  <c r="Q120" i="13"/>
  <c r="V120" i="13"/>
  <c r="G121" i="13"/>
  <c r="M121" i="13" s="1"/>
  <c r="I121" i="13"/>
  <c r="K121" i="13"/>
  <c r="O121" i="13"/>
  <c r="Q121" i="13"/>
  <c r="V121" i="13"/>
  <c r="G122" i="13"/>
  <c r="I122" i="13"/>
  <c r="K122" i="13"/>
  <c r="M122" i="13"/>
  <c r="O122" i="13"/>
  <c r="Q122" i="13"/>
  <c r="V122" i="13"/>
  <c r="G123" i="13"/>
  <c r="M123" i="13" s="1"/>
  <c r="I123" i="13"/>
  <c r="K123" i="13"/>
  <c r="O123" i="13"/>
  <c r="Q123" i="13"/>
  <c r="V123" i="13"/>
  <c r="G124" i="13"/>
  <c r="I124" i="13"/>
  <c r="K124" i="13"/>
  <c r="M124" i="13"/>
  <c r="O124" i="13"/>
  <c r="Q124" i="13"/>
  <c r="V124" i="13"/>
  <c r="G125" i="13"/>
  <c r="M125" i="13" s="1"/>
  <c r="I125" i="13"/>
  <c r="K125" i="13"/>
  <c r="O125" i="13"/>
  <c r="Q125" i="13"/>
  <c r="V125" i="13"/>
  <c r="G126" i="13"/>
  <c r="I126" i="13"/>
  <c r="K126" i="13"/>
  <c r="M126" i="13"/>
  <c r="O126" i="13"/>
  <c r="Q126" i="13"/>
  <c r="V126" i="13"/>
  <c r="G127" i="13"/>
  <c r="M127" i="13" s="1"/>
  <c r="I127" i="13"/>
  <c r="K127" i="13"/>
  <c r="O127" i="13"/>
  <c r="Q127" i="13"/>
  <c r="V127" i="13"/>
  <c r="G129" i="13"/>
  <c r="I129" i="13"/>
  <c r="K129" i="13"/>
  <c r="M129" i="13"/>
  <c r="O129" i="13"/>
  <c r="Q129" i="13"/>
  <c r="V129" i="13"/>
  <c r="G130" i="13"/>
  <c r="M130" i="13" s="1"/>
  <c r="I130" i="13"/>
  <c r="K130" i="13"/>
  <c r="O130" i="13"/>
  <c r="Q130" i="13"/>
  <c r="V130" i="13"/>
  <c r="I132" i="13"/>
  <c r="O132" i="13"/>
  <c r="G133" i="13"/>
  <c r="M133" i="13" s="1"/>
  <c r="M132" i="13" s="1"/>
  <c r="I133" i="13"/>
  <c r="K133" i="13"/>
  <c r="K132" i="13" s="1"/>
  <c r="O133" i="13"/>
  <c r="Q133" i="13"/>
  <c r="Q132" i="13" s="1"/>
  <c r="V133" i="13"/>
  <c r="V132" i="13" s="1"/>
  <c r="I135" i="13"/>
  <c r="K135" i="13"/>
  <c r="Q135" i="13"/>
  <c r="G136" i="13"/>
  <c r="G135" i="13" s="1"/>
  <c r="I136" i="13"/>
  <c r="K136" i="13"/>
  <c r="O136" i="13"/>
  <c r="O135" i="13" s="1"/>
  <c r="Q136" i="13"/>
  <c r="V136" i="13"/>
  <c r="V135" i="13" s="1"/>
  <c r="AF138" i="13"/>
  <c r="G260" i="12"/>
  <c r="BA208" i="12"/>
  <c r="BA150" i="12"/>
  <c r="BA101" i="12"/>
  <c r="BA87" i="12"/>
  <c r="BA80" i="12"/>
  <c r="BA67" i="12"/>
  <c r="BA36" i="12"/>
  <c r="BA32" i="12"/>
  <c r="BA23" i="12"/>
  <c r="G9" i="12"/>
  <c r="I9" i="12"/>
  <c r="I8" i="12" s="1"/>
  <c r="K9" i="12"/>
  <c r="K8" i="12" s="1"/>
  <c r="M9" i="12"/>
  <c r="O9" i="12"/>
  <c r="Q9" i="12"/>
  <c r="Q8" i="12" s="1"/>
  <c r="V9" i="12"/>
  <c r="G14" i="12"/>
  <c r="I14" i="12"/>
  <c r="K14" i="12"/>
  <c r="M14" i="12"/>
  <c r="O14" i="12"/>
  <c r="O8" i="12" s="1"/>
  <c r="Q14" i="12"/>
  <c r="V14" i="12"/>
  <c r="G19" i="12"/>
  <c r="I19" i="12"/>
  <c r="K19" i="12"/>
  <c r="M19" i="12"/>
  <c r="O19" i="12"/>
  <c r="Q19" i="12"/>
  <c r="V19" i="12"/>
  <c r="G22" i="12"/>
  <c r="M22" i="12" s="1"/>
  <c r="I22" i="12"/>
  <c r="K22" i="12"/>
  <c r="O22" i="12"/>
  <c r="Q22" i="12"/>
  <c r="V22" i="12"/>
  <c r="G26" i="12"/>
  <c r="M26" i="12" s="1"/>
  <c r="I26" i="12"/>
  <c r="K26" i="12"/>
  <c r="O26" i="12"/>
  <c r="Q26" i="12"/>
  <c r="V26" i="12"/>
  <c r="G28" i="12"/>
  <c r="M28" i="12" s="1"/>
  <c r="I28" i="12"/>
  <c r="K28" i="12"/>
  <c r="O28" i="12"/>
  <c r="Q28" i="12"/>
  <c r="V28" i="12"/>
  <c r="V8" i="12" s="1"/>
  <c r="G35" i="12"/>
  <c r="I35" i="12"/>
  <c r="K35" i="12"/>
  <c r="M35" i="12"/>
  <c r="O35" i="12"/>
  <c r="Q35" i="12"/>
  <c r="V35" i="12"/>
  <c r="G40" i="12"/>
  <c r="I40" i="12"/>
  <c r="K40" i="12"/>
  <c r="M40" i="12"/>
  <c r="O40" i="12"/>
  <c r="Q40" i="12"/>
  <c r="V40" i="12"/>
  <c r="G42" i="12"/>
  <c r="I42" i="12"/>
  <c r="K42" i="12"/>
  <c r="M42" i="12"/>
  <c r="O42" i="12"/>
  <c r="Q42" i="12"/>
  <c r="V42" i="12"/>
  <c r="G44" i="12"/>
  <c r="M44" i="12" s="1"/>
  <c r="I44" i="12"/>
  <c r="K44" i="12"/>
  <c r="O44" i="12"/>
  <c r="Q44" i="12"/>
  <c r="V44" i="12"/>
  <c r="G46" i="12"/>
  <c r="I46" i="12"/>
  <c r="K46" i="12"/>
  <c r="M46" i="12"/>
  <c r="O46" i="12"/>
  <c r="Q46" i="12"/>
  <c r="V46" i="12"/>
  <c r="G48" i="12"/>
  <c r="M48" i="12" s="1"/>
  <c r="I48" i="12"/>
  <c r="K48" i="12"/>
  <c r="O48" i="12"/>
  <c r="Q48" i="12"/>
  <c r="V48" i="12"/>
  <c r="G51" i="12"/>
  <c r="I51" i="12"/>
  <c r="K51" i="12"/>
  <c r="M51" i="12"/>
  <c r="O51" i="12"/>
  <c r="Q51" i="12"/>
  <c r="V51" i="12"/>
  <c r="O55" i="12"/>
  <c r="G56" i="12"/>
  <c r="G55" i="12" s="1"/>
  <c r="I56" i="12"/>
  <c r="I55" i="12" s="1"/>
  <c r="K56" i="12"/>
  <c r="M56" i="12"/>
  <c r="O56" i="12"/>
  <c r="Q56" i="12"/>
  <c r="Q55" i="12" s="1"/>
  <c r="V56" i="12"/>
  <c r="V55" i="12" s="1"/>
  <c r="G59" i="12"/>
  <c r="M59" i="12" s="1"/>
  <c r="I59" i="12"/>
  <c r="K59" i="12"/>
  <c r="K55" i="12" s="1"/>
  <c r="O59" i="12"/>
  <c r="Q59" i="12"/>
  <c r="V59" i="12"/>
  <c r="G61" i="12"/>
  <c r="I61" i="12"/>
  <c r="K61" i="12"/>
  <c r="M61" i="12"/>
  <c r="O61" i="12"/>
  <c r="Q61" i="12"/>
  <c r="V61" i="12"/>
  <c r="G66" i="12"/>
  <c r="M66" i="12" s="1"/>
  <c r="I66" i="12"/>
  <c r="K66" i="12"/>
  <c r="O66" i="12"/>
  <c r="Q66" i="12"/>
  <c r="V66" i="12"/>
  <c r="Q68" i="12"/>
  <c r="G69" i="12"/>
  <c r="M69" i="12" s="1"/>
  <c r="M68" i="12" s="1"/>
  <c r="I69" i="12"/>
  <c r="I68" i="12" s="1"/>
  <c r="K69" i="12"/>
  <c r="K68" i="12" s="1"/>
  <c r="O69" i="12"/>
  <c r="O68" i="12" s="1"/>
  <c r="Q69" i="12"/>
  <c r="V69" i="12"/>
  <c r="V68" i="12" s="1"/>
  <c r="G71" i="12"/>
  <c r="I71" i="12"/>
  <c r="K71" i="12"/>
  <c r="M71" i="12"/>
  <c r="O71" i="12"/>
  <c r="Q71" i="12"/>
  <c r="V71" i="12"/>
  <c r="K74" i="12"/>
  <c r="G75" i="12"/>
  <c r="I75" i="12"/>
  <c r="I74" i="12" s="1"/>
  <c r="K75" i="12"/>
  <c r="M75" i="12"/>
  <c r="O75" i="12"/>
  <c r="O74" i="12" s="1"/>
  <c r="Q75" i="12"/>
  <c r="Q74" i="12" s="1"/>
  <c r="V75" i="12"/>
  <c r="G77" i="12"/>
  <c r="M77" i="12" s="1"/>
  <c r="I77" i="12"/>
  <c r="K77" i="12"/>
  <c r="O77" i="12"/>
  <c r="Q77" i="12"/>
  <c r="V77" i="12"/>
  <c r="V74" i="12" s="1"/>
  <c r="G79" i="12"/>
  <c r="I79" i="12"/>
  <c r="K79" i="12"/>
  <c r="M79" i="12"/>
  <c r="O79" i="12"/>
  <c r="Q79" i="12"/>
  <c r="V79" i="12"/>
  <c r="K83" i="12"/>
  <c r="O83" i="12"/>
  <c r="G84" i="12"/>
  <c r="G83" i="12" s="1"/>
  <c r="I84" i="12"/>
  <c r="I83" i="12" s="1"/>
  <c r="K84" i="12"/>
  <c r="M84" i="12"/>
  <c r="M83" i="12" s="1"/>
  <c r="O84" i="12"/>
  <c r="Q84" i="12"/>
  <c r="Q83" i="12" s="1"/>
  <c r="V84" i="12"/>
  <c r="V83" i="12" s="1"/>
  <c r="G86" i="12"/>
  <c r="I86" i="12"/>
  <c r="I85" i="12" s="1"/>
  <c r="K86" i="12"/>
  <c r="M86" i="12"/>
  <c r="O86" i="12"/>
  <c r="O85" i="12" s="1"/>
  <c r="Q86" i="12"/>
  <c r="Q85" i="12" s="1"/>
  <c r="V86" i="12"/>
  <c r="G90" i="12"/>
  <c r="M90" i="12" s="1"/>
  <c r="I90" i="12"/>
  <c r="K90" i="12"/>
  <c r="O90" i="12"/>
  <c r="Q90" i="12"/>
  <c r="V90" i="12"/>
  <c r="G93" i="12"/>
  <c r="I93" i="12"/>
  <c r="K93" i="12"/>
  <c r="M93" i="12"/>
  <c r="O93" i="12"/>
  <c r="Q93" i="12"/>
  <c r="V93" i="12"/>
  <c r="G98" i="12"/>
  <c r="M98" i="12" s="1"/>
  <c r="I98" i="12"/>
  <c r="K98" i="12"/>
  <c r="K85" i="12" s="1"/>
  <c r="O98" i="12"/>
  <c r="Q98" i="12"/>
  <c r="V98" i="12"/>
  <c r="G100" i="12"/>
  <c r="I100" i="12"/>
  <c r="K100" i="12"/>
  <c r="M100" i="12"/>
  <c r="O100" i="12"/>
  <c r="Q100" i="12"/>
  <c r="V100" i="12"/>
  <c r="G105" i="12"/>
  <c r="G85" i="12" s="1"/>
  <c r="I105" i="12"/>
  <c r="K105" i="12"/>
  <c r="O105" i="12"/>
  <c r="Q105" i="12"/>
  <c r="V105" i="12"/>
  <c r="V85" i="12" s="1"/>
  <c r="G108" i="12"/>
  <c r="I108" i="12"/>
  <c r="K108" i="12"/>
  <c r="M108" i="12"/>
  <c r="O108" i="12"/>
  <c r="Q108" i="12"/>
  <c r="V108" i="12"/>
  <c r="G110" i="12"/>
  <c r="M110" i="12" s="1"/>
  <c r="I110" i="12"/>
  <c r="K110" i="12"/>
  <c r="O110" i="12"/>
  <c r="Q110" i="12"/>
  <c r="V110" i="12"/>
  <c r="G113" i="12"/>
  <c r="I113" i="12"/>
  <c r="K113" i="12"/>
  <c r="M113" i="12"/>
  <c r="O113" i="12"/>
  <c r="Q113" i="12"/>
  <c r="V113" i="12"/>
  <c r="K115" i="12"/>
  <c r="O115" i="12"/>
  <c r="G116" i="12"/>
  <c r="G115" i="12" s="1"/>
  <c r="I116" i="12"/>
  <c r="I115" i="12" s="1"/>
  <c r="K116" i="12"/>
  <c r="M116" i="12"/>
  <c r="O116" i="12"/>
  <c r="Q116" i="12"/>
  <c r="Q115" i="12" s="1"/>
  <c r="V116" i="12"/>
  <c r="V115" i="12" s="1"/>
  <c r="G119" i="12"/>
  <c r="M119" i="12" s="1"/>
  <c r="I119" i="12"/>
  <c r="K119" i="12"/>
  <c r="O119" i="12"/>
  <c r="Q119" i="12"/>
  <c r="V119" i="12"/>
  <c r="G121" i="12"/>
  <c r="I121" i="12"/>
  <c r="K121" i="12"/>
  <c r="M121" i="12"/>
  <c r="O121" i="12"/>
  <c r="Q121" i="12"/>
  <c r="V121" i="12"/>
  <c r="G126" i="12"/>
  <c r="O126" i="12"/>
  <c r="V126" i="12"/>
  <c r="G127" i="12"/>
  <c r="I127" i="12"/>
  <c r="I126" i="12" s="1"/>
  <c r="K127" i="12"/>
  <c r="K126" i="12" s="1"/>
  <c r="M127" i="12"/>
  <c r="M126" i="12" s="1"/>
  <c r="O127" i="12"/>
  <c r="Q127" i="12"/>
  <c r="Q126" i="12" s="1"/>
  <c r="V127" i="12"/>
  <c r="K129" i="12"/>
  <c r="O129" i="12"/>
  <c r="G130" i="12"/>
  <c r="G129" i="12" s="1"/>
  <c r="I130" i="12"/>
  <c r="I129" i="12" s="1"/>
  <c r="K130" i="12"/>
  <c r="M130" i="12"/>
  <c r="M129" i="12" s="1"/>
  <c r="O130" i="12"/>
  <c r="Q130" i="12"/>
  <c r="Q129" i="12" s="1"/>
  <c r="V130" i="12"/>
  <c r="V129" i="12" s="1"/>
  <c r="G134" i="12"/>
  <c r="I134" i="12"/>
  <c r="I133" i="12" s="1"/>
  <c r="K134" i="12"/>
  <c r="M134" i="12"/>
  <c r="O134" i="12"/>
  <c r="O133" i="12" s="1"/>
  <c r="Q134" i="12"/>
  <c r="Q133" i="12" s="1"/>
  <c r="V134" i="12"/>
  <c r="G135" i="12"/>
  <c r="M135" i="12" s="1"/>
  <c r="I135" i="12"/>
  <c r="K135" i="12"/>
  <c r="O135" i="12"/>
  <c r="Q135" i="12"/>
  <c r="V135" i="12"/>
  <c r="G136" i="12"/>
  <c r="I136" i="12"/>
  <c r="K136" i="12"/>
  <c r="M136" i="12"/>
  <c r="O136" i="12"/>
  <c r="Q136" i="12"/>
  <c r="V136" i="12"/>
  <c r="G138" i="12"/>
  <c r="M138" i="12" s="1"/>
  <c r="I138" i="12"/>
  <c r="K138" i="12"/>
  <c r="K133" i="12" s="1"/>
  <c r="O138" i="12"/>
  <c r="Q138" i="12"/>
  <c r="V138" i="12"/>
  <c r="G141" i="12"/>
  <c r="I141" i="12"/>
  <c r="K141" i="12"/>
  <c r="M141" i="12"/>
  <c r="O141" i="12"/>
  <c r="Q141" i="12"/>
  <c r="V141" i="12"/>
  <c r="G143" i="12"/>
  <c r="G133" i="12" s="1"/>
  <c r="I143" i="12"/>
  <c r="K143" i="12"/>
  <c r="O143" i="12"/>
  <c r="Q143" i="12"/>
  <c r="V143" i="12"/>
  <c r="V133" i="12" s="1"/>
  <c r="I145" i="12"/>
  <c r="Q145" i="12"/>
  <c r="G146" i="12"/>
  <c r="M146" i="12" s="1"/>
  <c r="M145" i="12" s="1"/>
  <c r="I146" i="12"/>
  <c r="K146" i="12"/>
  <c r="K145" i="12" s="1"/>
  <c r="O146" i="12"/>
  <c r="O145" i="12" s="1"/>
  <c r="Q146" i="12"/>
  <c r="V146" i="12"/>
  <c r="V145" i="12" s="1"/>
  <c r="G147" i="12"/>
  <c r="I147" i="12"/>
  <c r="K147" i="12"/>
  <c r="M147" i="12"/>
  <c r="O147" i="12"/>
  <c r="Q147" i="12"/>
  <c r="V147" i="12"/>
  <c r="K148" i="12"/>
  <c r="O148" i="12"/>
  <c r="G149" i="12"/>
  <c r="G148" i="12" s="1"/>
  <c r="I149" i="12"/>
  <c r="I148" i="12" s="1"/>
  <c r="K149" i="12"/>
  <c r="M149" i="12"/>
  <c r="M148" i="12" s="1"/>
  <c r="O149" i="12"/>
  <c r="Q149" i="12"/>
  <c r="Q148" i="12" s="1"/>
  <c r="V149" i="12"/>
  <c r="V148" i="12" s="1"/>
  <c r="G152" i="12"/>
  <c r="K152" i="12"/>
  <c r="V152" i="12"/>
  <c r="G153" i="12"/>
  <c r="I153" i="12"/>
  <c r="I152" i="12" s="1"/>
  <c r="K153" i="12"/>
  <c r="M153" i="12"/>
  <c r="O153" i="12"/>
  <c r="O152" i="12" s="1"/>
  <c r="Q153" i="12"/>
  <c r="Q152" i="12" s="1"/>
  <c r="V153" i="12"/>
  <c r="G154" i="12"/>
  <c r="M154" i="12" s="1"/>
  <c r="I154" i="12"/>
  <c r="K154" i="12"/>
  <c r="O154" i="12"/>
  <c r="Q154" i="12"/>
  <c r="V154" i="12"/>
  <c r="G155" i="12"/>
  <c r="I155" i="12"/>
  <c r="K155" i="12"/>
  <c r="M155" i="12"/>
  <c r="O155" i="12"/>
  <c r="Q155" i="12"/>
  <c r="V155" i="12"/>
  <c r="K156" i="12"/>
  <c r="O156" i="12"/>
  <c r="G157" i="12"/>
  <c r="G156" i="12" s="1"/>
  <c r="I157" i="12"/>
  <c r="I156" i="12" s="1"/>
  <c r="K157" i="12"/>
  <c r="M157" i="12"/>
  <c r="O157" i="12"/>
  <c r="Q157" i="12"/>
  <c r="Q156" i="12" s="1"/>
  <c r="V157" i="12"/>
  <c r="V156" i="12" s="1"/>
  <c r="G158" i="12"/>
  <c r="M158" i="12" s="1"/>
  <c r="I158" i="12"/>
  <c r="K158" i="12"/>
  <c r="O158" i="12"/>
  <c r="Q158" i="12"/>
  <c r="V158" i="12"/>
  <c r="I159" i="12"/>
  <c r="Q159" i="12"/>
  <c r="G160" i="12"/>
  <c r="M160" i="12" s="1"/>
  <c r="M159" i="12" s="1"/>
  <c r="I160" i="12"/>
  <c r="K160" i="12"/>
  <c r="K159" i="12" s="1"/>
  <c r="O160" i="12"/>
  <c r="O159" i="12" s="1"/>
  <c r="Q160" i="12"/>
  <c r="V160" i="12"/>
  <c r="V159" i="12" s="1"/>
  <c r="G162" i="12"/>
  <c r="I162" i="12"/>
  <c r="K162" i="12"/>
  <c r="M162" i="12"/>
  <c r="O162" i="12"/>
  <c r="Q162" i="12"/>
  <c r="V162" i="12"/>
  <c r="G165" i="12"/>
  <c r="I165" i="12"/>
  <c r="I164" i="12" s="1"/>
  <c r="K165" i="12"/>
  <c r="M165" i="12"/>
  <c r="O165" i="12"/>
  <c r="Q165" i="12"/>
  <c r="Q164" i="12" s="1"/>
  <c r="V165" i="12"/>
  <c r="G167" i="12"/>
  <c r="M167" i="12" s="1"/>
  <c r="I167" i="12"/>
  <c r="K167" i="12"/>
  <c r="O167" i="12"/>
  <c r="Q167" i="12"/>
  <c r="V167" i="12"/>
  <c r="V164" i="12" s="1"/>
  <c r="G169" i="12"/>
  <c r="I169" i="12"/>
  <c r="K169" i="12"/>
  <c r="M169" i="12"/>
  <c r="O169" i="12"/>
  <c r="Q169" i="12"/>
  <c r="V169" i="12"/>
  <c r="G171" i="12"/>
  <c r="M171" i="12" s="1"/>
  <c r="I171" i="12"/>
  <c r="K171" i="12"/>
  <c r="O171" i="12"/>
  <c r="O164" i="12" s="1"/>
  <c r="Q171" i="12"/>
  <c r="V171" i="12"/>
  <c r="G174" i="12"/>
  <c r="I174" i="12"/>
  <c r="K174" i="12"/>
  <c r="M174" i="12"/>
  <c r="O174" i="12"/>
  <c r="Q174" i="12"/>
  <c r="V174" i="12"/>
  <c r="G176" i="12"/>
  <c r="M176" i="12" s="1"/>
  <c r="I176" i="12"/>
  <c r="K176" i="12"/>
  <c r="K164" i="12" s="1"/>
  <c r="O176" i="12"/>
  <c r="Q176" i="12"/>
  <c r="V176" i="12"/>
  <c r="G178" i="12"/>
  <c r="I178" i="12"/>
  <c r="K178" i="12"/>
  <c r="M178" i="12"/>
  <c r="O178" i="12"/>
  <c r="Q178" i="12"/>
  <c r="V178" i="12"/>
  <c r="G179" i="12"/>
  <c r="M179" i="12" s="1"/>
  <c r="I179" i="12"/>
  <c r="K179" i="12"/>
  <c r="O179" i="12"/>
  <c r="Q179" i="12"/>
  <c r="V179" i="12"/>
  <c r="G180" i="12"/>
  <c r="I180" i="12"/>
  <c r="K180" i="12"/>
  <c r="M180" i="12"/>
  <c r="O180" i="12"/>
  <c r="Q180" i="12"/>
  <c r="V180" i="12"/>
  <c r="G181" i="12"/>
  <c r="M181" i="12" s="1"/>
  <c r="I181" i="12"/>
  <c r="K181" i="12"/>
  <c r="O181" i="12"/>
  <c r="Q181" i="12"/>
  <c r="V181" i="12"/>
  <c r="G183" i="12"/>
  <c r="I183" i="12"/>
  <c r="K183" i="12"/>
  <c r="M183" i="12"/>
  <c r="O183" i="12"/>
  <c r="Q183" i="12"/>
  <c r="V183" i="12"/>
  <c r="K185" i="12"/>
  <c r="O185" i="12"/>
  <c r="G186" i="12"/>
  <c r="I186" i="12"/>
  <c r="I185" i="12" s="1"/>
  <c r="K186" i="12"/>
  <c r="M186" i="12"/>
  <c r="O186" i="12"/>
  <c r="Q186" i="12"/>
  <c r="Q185" i="12" s="1"/>
  <c r="V186" i="12"/>
  <c r="G188" i="12"/>
  <c r="M188" i="12" s="1"/>
  <c r="I188" i="12"/>
  <c r="K188" i="12"/>
  <c r="O188" i="12"/>
  <c r="Q188" i="12"/>
  <c r="V188" i="12"/>
  <c r="V185" i="12" s="1"/>
  <c r="Q190" i="12"/>
  <c r="G191" i="12"/>
  <c r="M191" i="12" s="1"/>
  <c r="I191" i="12"/>
  <c r="K191" i="12"/>
  <c r="K190" i="12" s="1"/>
  <c r="O191" i="12"/>
  <c r="O190" i="12" s="1"/>
  <c r="Q191" i="12"/>
  <c r="V191" i="12"/>
  <c r="V190" i="12" s="1"/>
  <c r="G194" i="12"/>
  <c r="I194" i="12"/>
  <c r="K194" i="12"/>
  <c r="M194" i="12"/>
  <c r="O194" i="12"/>
  <c r="Q194" i="12"/>
  <c r="V194" i="12"/>
  <c r="G198" i="12"/>
  <c r="M198" i="12" s="1"/>
  <c r="I198" i="12"/>
  <c r="K198" i="12"/>
  <c r="O198" i="12"/>
  <c r="Q198" i="12"/>
  <c r="V198" i="12"/>
  <c r="G200" i="12"/>
  <c r="I200" i="12"/>
  <c r="I190" i="12" s="1"/>
  <c r="K200" i="12"/>
  <c r="M200" i="12"/>
  <c r="O200" i="12"/>
  <c r="Q200" i="12"/>
  <c r="V200" i="12"/>
  <c r="G202" i="12"/>
  <c r="K202" i="12"/>
  <c r="O202" i="12"/>
  <c r="V202" i="12"/>
  <c r="G203" i="12"/>
  <c r="I203" i="12"/>
  <c r="I202" i="12" s="1"/>
  <c r="K203" i="12"/>
  <c r="M203" i="12"/>
  <c r="M202" i="12" s="1"/>
  <c r="O203" i="12"/>
  <c r="Q203" i="12"/>
  <c r="Q202" i="12" s="1"/>
  <c r="V203" i="12"/>
  <c r="G206" i="12"/>
  <c r="K206" i="12"/>
  <c r="O206" i="12"/>
  <c r="V206" i="12"/>
  <c r="G207" i="12"/>
  <c r="I207" i="12"/>
  <c r="I206" i="12" s="1"/>
  <c r="K207" i="12"/>
  <c r="M207" i="12"/>
  <c r="M206" i="12" s="1"/>
  <c r="O207" i="12"/>
  <c r="Q207" i="12"/>
  <c r="Q206" i="12" s="1"/>
  <c r="V207" i="12"/>
  <c r="G211" i="12"/>
  <c r="I211" i="12"/>
  <c r="I210" i="12" s="1"/>
  <c r="K211" i="12"/>
  <c r="M211" i="12"/>
  <c r="O211" i="12"/>
  <c r="Q211" i="12"/>
  <c r="Q210" i="12" s="1"/>
  <c r="V211" i="12"/>
  <c r="G214" i="12"/>
  <c r="M214" i="12" s="1"/>
  <c r="I214" i="12"/>
  <c r="K214" i="12"/>
  <c r="K210" i="12" s="1"/>
  <c r="O214" i="12"/>
  <c r="Q214" i="12"/>
  <c r="V214" i="12"/>
  <c r="V210" i="12" s="1"/>
  <c r="G219" i="12"/>
  <c r="I219" i="12"/>
  <c r="K219" i="12"/>
  <c r="M219" i="12"/>
  <c r="O219" i="12"/>
  <c r="Q219" i="12"/>
  <c r="V219" i="12"/>
  <c r="G220" i="12"/>
  <c r="M220" i="12" s="1"/>
  <c r="I220" i="12"/>
  <c r="K220" i="12"/>
  <c r="O220" i="12"/>
  <c r="O210" i="12" s="1"/>
  <c r="Q220" i="12"/>
  <c r="V220" i="12"/>
  <c r="G222" i="12"/>
  <c r="I222" i="12"/>
  <c r="K222" i="12"/>
  <c r="M222" i="12"/>
  <c r="O222" i="12"/>
  <c r="Q222" i="12"/>
  <c r="V222" i="12"/>
  <c r="G223" i="12"/>
  <c r="K223" i="12"/>
  <c r="O223" i="12"/>
  <c r="V223" i="12"/>
  <c r="G224" i="12"/>
  <c r="I224" i="12"/>
  <c r="I223" i="12" s="1"/>
  <c r="K224" i="12"/>
  <c r="M224" i="12"/>
  <c r="M223" i="12" s="1"/>
  <c r="O224" i="12"/>
  <c r="Q224" i="12"/>
  <c r="Q223" i="12" s="1"/>
  <c r="V224" i="12"/>
  <c r="G226" i="12"/>
  <c r="K226" i="12"/>
  <c r="G227" i="12"/>
  <c r="I227" i="12"/>
  <c r="I226" i="12" s="1"/>
  <c r="K227" i="12"/>
  <c r="M227" i="12"/>
  <c r="O227" i="12"/>
  <c r="Q227" i="12"/>
  <c r="Q226" i="12" s="1"/>
  <c r="V227" i="12"/>
  <c r="G232" i="12"/>
  <c r="M232" i="12" s="1"/>
  <c r="I232" i="12"/>
  <c r="K232" i="12"/>
  <c r="O232" i="12"/>
  <c r="O226" i="12" s="1"/>
  <c r="Q232" i="12"/>
  <c r="V232" i="12"/>
  <c r="V226" i="12" s="1"/>
  <c r="Q241" i="12"/>
  <c r="G242" i="12"/>
  <c r="M242" i="12" s="1"/>
  <c r="M241" i="12" s="1"/>
  <c r="I242" i="12"/>
  <c r="K242" i="12"/>
  <c r="K241" i="12" s="1"/>
  <c r="O242" i="12"/>
  <c r="O241" i="12" s="1"/>
  <c r="Q242" i="12"/>
  <c r="V242" i="12"/>
  <c r="V241" i="12" s="1"/>
  <c r="G243" i="12"/>
  <c r="I243" i="12"/>
  <c r="I241" i="12" s="1"/>
  <c r="K243" i="12"/>
  <c r="M243" i="12"/>
  <c r="O243" i="12"/>
  <c r="Q243" i="12"/>
  <c r="V243" i="12"/>
  <c r="G244" i="12"/>
  <c r="K244" i="12"/>
  <c r="G245" i="12"/>
  <c r="I245" i="12"/>
  <c r="I244" i="12" s="1"/>
  <c r="K245" i="12"/>
  <c r="M245" i="12"/>
  <c r="O245" i="12"/>
  <c r="Q245" i="12"/>
  <c r="Q244" i="12" s="1"/>
  <c r="V245" i="12"/>
  <c r="G246" i="12"/>
  <c r="M246" i="12" s="1"/>
  <c r="I246" i="12"/>
  <c r="K246" i="12"/>
  <c r="O246" i="12"/>
  <c r="O244" i="12" s="1"/>
  <c r="Q246" i="12"/>
  <c r="V246" i="12"/>
  <c r="V244" i="12" s="1"/>
  <c r="G248" i="12"/>
  <c r="M248" i="12" s="1"/>
  <c r="I248" i="12"/>
  <c r="K248" i="12"/>
  <c r="K247" i="12" s="1"/>
  <c r="O248" i="12"/>
  <c r="O247" i="12" s="1"/>
  <c r="Q248" i="12"/>
  <c r="V248" i="12"/>
  <c r="V247" i="12" s="1"/>
  <c r="G249" i="12"/>
  <c r="I249" i="12"/>
  <c r="I247" i="12" s="1"/>
  <c r="K249" i="12"/>
  <c r="M249" i="12"/>
  <c r="O249" i="12"/>
  <c r="Q249" i="12"/>
  <c r="V249" i="12"/>
  <c r="G251" i="12"/>
  <c r="M251" i="12" s="1"/>
  <c r="I251" i="12"/>
  <c r="K251" i="12"/>
  <c r="O251" i="12"/>
  <c r="Q251" i="12"/>
  <c r="V251" i="12"/>
  <c r="G252" i="12"/>
  <c r="I252" i="12"/>
  <c r="K252" i="12"/>
  <c r="M252" i="12"/>
  <c r="O252" i="12"/>
  <c r="Q252" i="12"/>
  <c r="Q247" i="12" s="1"/>
  <c r="V252" i="12"/>
  <c r="G253" i="12"/>
  <c r="M253" i="12" s="1"/>
  <c r="I253" i="12"/>
  <c r="K253" i="12"/>
  <c r="O253" i="12"/>
  <c r="Q253" i="12"/>
  <c r="V253" i="12"/>
  <c r="G254" i="12"/>
  <c r="I254" i="12"/>
  <c r="K254" i="12"/>
  <c r="M254" i="12"/>
  <c r="O254" i="12"/>
  <c r="Q254" i="12"/>
  <c r="V254" i="12"/>
  <c r="O255" i="12"/>
  <c r="G256" i="12"/>
  <c r="I256" i="12"/>
  <c r="I255" i="12" s="1"/>
  <c r="K256" i="12"/>
  <c r="M256" i="12"/>
  <c r="M255" i="12" s="1"/>
  <c r="O256" i="12"/>
  <c r="Q256" i="12"/>
  <c r="Q255" i="12" s="1"/>
  <c r="V256" i="12"/>
  <c r="G257" i="12"/>
  <c r="M257" i="12" s="1"/>
  <c r="I257" i="12"/>
  <c r="K257" i="12"/>
  <c r="K255" i="12" s="1"/>
  <c r="O257" i="12"/>
  <c r="Q257" i="12"/>
  <c r="V257" i="12"/>
  <c r="V255" i="12" s="1"/>
  <c r="G258" i="12"/>
  <c r="I258" i="12"/>
  <c r="K258" i="12"/>
  <c r="M258" i="12"/>
  <c r="O258" i="12"/>
  <c r="Q258" i="12"/>
  <c r="V258" i="12"/>
  <c r="AE260" i="12"/>
  <c r="AF260" i="12"/>
  <c r="I20" i="1"/>
  <c r="I19" i="1"/>
  <c r="I18" i="1"/>
  <c r="H46" i="1"/>
  <c r="I40" i="1"/>
  <c r="I42" i="1" l="1"/>
  <c r="I45" i="1"/>
  <c r="I41" i="1"/>
  <c r="I39" i="1"/>
  <c r="I46" i="1" s="1"/>
  <c r="J40" i="1" s="1"/>
  <c r="I16" i="1"/>
  <c r="I21" i="1" s="1"/>
  <c r="I97" i="1"/>
  <c r="J93" i="1" s="1"/>
  <c r="A27" i="1"/>
  <c r="M20" i="16"/>
  <c r="M28" i="16"/>
  <c r="G28" i="16"/>
  <c r="G20" i="16"/>
  <c r="M9" i="16"/>
  <c r="M8" i="16" s="1"/>
  <c r="AE40" i="16"/>
  <c r="M8" i="15"/>
  <c r="M28" i="15"/>
  <c r="M38" i="15"/>
  <c r="M11" i="15"/>
  <c r="G55" i="15"/>
  <c r="M52" i="15"/>
  <c r="M51" i="15" s="1"/>
  <c r="M46" i="15"/>
  <c r="M44" i="15" s="1"/>
  <c r="G28" i="15"/>
  <c r="AE59" i="15"/>
  <c r="G38" i="15"/>
  <c r="M50" i="14"/>
  <c r="M25" i="14"/>
  <c r="M17" i="14"/>
  <c r="AE69" i="14"/>
  <c r="M41" i="14"/>
  <c r="M40" i="14" s="1"/>
  <c r="M9" i="14"/>
  <c r="M8" i="14" s="1"/>
  <c r="G25" i="14"/>
  <c r="G17" i="14"/>
  <c r="M16" i="13"/>
  <c r="M98" i="13"/>
  <c r="G132" i="13"/>
  <c r="M136" i="13"/>
  <c r="M135" i="13" s="1"/>
  <c r="AE138" i="13"/>
  <c r="M70" i="13"/>
  <c r="M69" i="13" s="1"/>
  <c r="M49" i="13"/>
  <c r="M38" i="13" s="1"/>
  <c r="M27" i="13"/>
  <c r="M9" i="13"/>
  <c r="M8" i="13" s="1"/>
  <c r="M210" i="12"/>
  <c r="M164" i="12"/>
  <c r="M152" i="12"/>
  <c r="M247" i="12"/>
  <c r="M226" i="12"/>
  <c r="M185" i="12"/>
  <c r="M156" i="12"/>
  <c r="M55" i="12"/>
  <c r="M244" i="12"/>
  <c r="M190" i="12"/>
  <c r="M115" i="12"/>
  <c r="M74" i="12"/>
  <c r="M8" i="12"/>
  <c r="G255" i="12"/>
  <c r="G210" i="12"/>
  <c r="G185" i="12"/>
  <c r="G164" i="12"/>
  <c r="G247" i="12"/>
  <c r="G241" i="12"/>
  <c r="M143" i="12"/>
  <c r="M133" i="12" s="1"/>
  <c r="M105" i="12"/>
  <c r="M85" i="12" s="1"/>
  <c r="G68" i="12"/>
  <c r="G8" i="12"/>
  <c r="G190" i="12"/>
  <c r="G159" i="12"/>
  <c r="G145" i="12"/>
  <c r="G74" i="12"/>
  <c r="J28" i="1"/>
  <c r="J26" i="1"/>
  <c r="G38" i="1"/>
  <c r="F38" i="1"/>
  <c r="J23" i="1"/>
  <c r="J24" i="1"/>
  <c r="J25" i="1"/>
  <c r="J27" i="1"/>
  <c r="E24" i="1"/>
  <c r="G24" i="1"/>
  <c r="E26" i="1"/>
  <c r="G26" i="1"/>
  <c r="J42" i="1" l="1"/>
  <c r="J43" i="1"/>
  <c r="J44" i="1"/>
  <c r="J39" i="1"/>
  <c r="J46" i="1" s="1"/>
  <c r="J45" i="1"/>
  <c r="J41" i="1"/>
  <c r="J56" i="1"/>
  <c r="J85" i="1"/>
  <c r="J73" i="1"/>
  <c r="J63" i="1"/>
  <c r="J92" i="1"/>
  <c r="J67" i="1"/>
  <c r="J82" i="1"/>
  <c r="J77" i="1"/>
  <c r="J74" i="1"/>
  <c r="J69" i="1"/>
  <c r="J59" i="1"/>
  <c r="J95" i="1"/>
  <c r="J66" i="1"/>
  <c r="J79" i="1"/>
  <c r="J53" i="1"/>
  <c r="J55" i="1"/>
  <c r="J64" i="1"/>
  <c r="J84" i="1"/>
  <c r="J61" i="1"/>
  <c r="J60" i="1"/>
  <c r="J96" i="1"/>
  <c r="J89" i="1"/>
  <c r="J71" i="1"/>
  <c r="J86" i="1"/>
  <c r="J90" i="1"/>
  <c r="J54" i="1"/>
  <c r="J72" i="1"/>
  <c r="J78" i="1"/>
  <c r="J68" i="1"/>
  <c r="J94" i="1"/>
  <c r="J83" i="1"/>
  <c r="J65" i="1"/>
  <c r="J91" i="1"/>
  <c r="J81" i="1"/>
  <c r="J58" i="1"/>
  <c r="J76" i="1"/>
  <c r="J87" i="1"/>
  <c r="J80" i="1"/>
  <c r="J62" i="1"/>
  <c r="J88" i="1"/>
  <c r="J70" i="1"/>
  <c r="J75" i="1"/>
  <c r="J57" i="1"/>
  <c r="G28" i="1"/>
  <c r="G27" i="1" s="1"/>
  <c r="G29" i="1" s="1"/>
  <c r="A28" i="1"/>
  <c r="J97" i="1"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OEM</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OEM</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OEM</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OEM</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OEM</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<sst xmlns="http://schemas.openxmlformats.org/spreadsheetml/2006/main" count="3222" uniqueCount="947">
  <si>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</si>
  <si>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</si>
  <si>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</si>
  <si>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</si>
  <si>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</si>
  <si>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</si>
  <si>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</si>
  <si>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</si>
  <si>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</si>
  <si>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</si>
  <si>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</si>
  <si>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</si>
  <si>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</si>
  <si>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</si>
  <si>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</si>
  <si>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</si>
  <si>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</si>
  <si>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</si>
  <si>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</si>
  <si>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</si>
  <si>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</si>
  <si>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</si>
  <si>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</si>
  <si>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</si>
  <si>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</si>
  <si>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</si>
  <si>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</si>
  <si>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</si>
  <si>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</si>
  <si>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</si>
  <si>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</si>
  <si>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</si>
  <si>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</si>
  <si>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</si>
  <si>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</si>
  <si>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</si>
  <si>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</si>
  <si>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</si>
  <si>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</si>
  <si>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</si>
  <si>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</si>
  <si>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</si>
  <si>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</si>
  <si>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MB</t>
  </si>
  <si>
    <t>REKONSTRUKCE BYTŮ PRO SOC. BYDLENÍ, BRNO, 5. SKUPI</t>
  </si>
  <si>
    <t>Stavba</t>
  </si>
  <si>
    <t>Stavební objekt</t>
  </si>
  <si>
    <t>23</t>
  </si>
  <si>
    <t>Svitavská 831/23 - byt č. 9</t>
  </si>
  <si>
    <t>1</t>
  </si>
  <si>
    <t>Svitavská 831/23 - byt č. 9 - Stavební úpravy</t>
  </si>
  <si>
    <t>3</t>
  </si>
  <si>
    <t>ZTI</t>
  </si>
  <si>
    <t>3a</t>
  </si>
  <si>
    <t>ÚT</t>
  </si>
  <si>
    <t>4</t>
  </si>
  <si>
    <t>Elektro</t>
  </si>
  <si>
    <t>5</t>
  </si>
  <si>
    <t>VZT</t>
  </si>
  <si>
    <t>Celkem za stavbu</t>
  </si>
  <si>
    <t>CZK</t>
  </si>
  <si>
    <t>Rekapitulace dílů</t>
  </si>
  <si>
    <t>Typ dílu</t>
  </si>
  <si>
    <t>_1</t>
  </si>
  <si>
    <t>Rozvaděče</t>
  </si>
  <si>
    <t>Větrání hygienického zázemí (koupelny+WC)</t>
  </si>
  <si>
    <t>_2</t>
  </si>
  <si>
    <t>Elektroinstalace silnoproud</t>
  </si>
  <si>
    <t>Větrání digestoře</t>
  </si>
  <si>
    <t>_3</t>
  </si>
  <si>
    <t>Elektroinstalační kabely</t>
  </si>
  <si>
    <t>_4</t>
  </si>
  <si>
    <t>Elektroinstalace slaboproud</t>
  </si>
  <si>
    <t>_6</t>
  </si>
  <si>
    <t>Poznmáka:</t>
  </si>
  <si>
    <t>Svislé a kompletní konstrukce</t>
  </si>
  <si>
    <t>61</t>
  </si>
  <si>
    <t>Upravy povrchů vnitřní</t>
  </si>
  <si>
    <t>63</t>
  </si>
  <si>
    <t>Podlahy a podlahové konstrukce</t>
  </si>
  <si>
    <t>64</t>
  </si>
  <si>
    <t>Výplně otvorů</t>
  </si>
  <si>
    <t>9</t>
  </si>
  <si>
    <t>Ostatní konstrukce, bourání</t>
  </si>
  <si>
    <t>94</t>
  </si>
  <si>
    <t>Lešení a stavební výtahy</t>
  </si>
  <si>
    <t>96</t>
  </si>
  <si>
    <t>Bourání konstrukcí</t>
  </si>
  <si>
    <t>97</t>
  </si>
  <si>
    <t>Prorážení otvorů</t>
  </si>
  <si>
    <t>99</t>
  </si>
  <si>
    <t>Staveništní přesun hmot</t>
  </si>
  <si>
    <t>HZS</t>
  </si>
  <si>
    <t>Hodinové zúčt.sazby</t>
  </si>
  <si>
    <t>711</t>
  </si>
  <si>
    <t>Izolace proti vodě</t>
  </si>
  <si>
    <t>713</t>
  </si>
  <si>
    <t>Izolace tepelné</t>
  </si>
  <si>
    <t>720</t>
  </si>
  <si>
    <t>Zdravotechnická instalace</t>
  </si>
  <si>
    <t>721</t>
  </si>
  <si>
    <t>Vnitřní kanalizace</t>
  </si>
  <si>
    <t>722</t>
  </si>
  <si>
    <t>Vnitřní vodovod</t>
  </si>
  <si>
    <t>723</t>
  </si>
  <si>
    <t>Vnitřní plynovod</t>
  </si>
  <si>
    <t>725</t>
  </si>
  <si>
    <t>Zařizovací předměty</t>
  </si>
  <si>
    <t>730</t>
  </si>
  <si>
    <t>Ústřední vytápění</t>
  </si>
  <si>
    <t>731</t>
  </si>
  <si>
    <t>Kotelny</t>
  </si>
  <si>
    <t>733</t>
  </si>
  <si>
    <t>Rozvod potrubí</t>
  </si>
  <si>
    <t>734</t>
  </si>
  <si>
    <t>Armatury</t>
  </si>
  <si>
    <t>735</t>
  </si>
  <si>
    <t>Otopná tělesa</t>
  </si>
  <si>
    <t>762</t>
  </si>
  <si>
    <t>Konstrukce tesařské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</si>
  <si>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</si>
  <si>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</si>
  <si>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</si>
  <si>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</si>
  <si>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</si>
  <si>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</si>
  <si>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</si>
  <si>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</si>
  <si>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</si>
  <si>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</si>
  <si>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</si>
  <si>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</si>
  <si>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</si>
  <si>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</si>
  <si>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</si>
  <si>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</si>
  <si>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799</t>
  </si>
  <si>
    <t>Ostatní</t>
  </si>
  <si>
    <t>M21</t>
  </si>
  <si>
    <t>Elektromontáže</t>
  </si>
  <si>
    <t>M24</t>
  </si>
  <si>
    <t>Montáže vzduchotechnických zařízení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</si>
  <si>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</si>
  <si>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</si>
  <si>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</si>
  <si>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</si>
  <si>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</si>
  <si>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</si>
  <si>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</si>
  <si>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</si>
  <si>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</si>
  <si>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</si>
  <si>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</si>
  <si>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</si>
  <si>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</si>
  <si>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</si>
  <si>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</si>
  <si>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</si>
  <si>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</si>
  <si>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</si>
  <si>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</si>
  <si>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</si>
  <si>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</si>
  <si>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</si>
  <si>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</si>
  <si>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</si>
  <si>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</si>
  <si>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</si>
  <si>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</si>
  <si>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</si>
  <si>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</si>
  <si>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</si>
  <si>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</si>
  <si>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</si>
  <si>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</si>
  <si>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310236251RT1</t>
  </si>
  <si>
    <t>Zazdívka otvorů o ploše přes 0,0225 m2 do 0,09 m2 ve zdivu nadzákladovém cihlami pálenými o tloušťce zdi přes 300 do 450 mm</t>
  </si>
  <si>
    <t>kus</t>
  </si>
  <si>
    <t>801-4</t>
  </si>
  <si>
    <t>RTS 20/ I</t>
  </si>
  <si>
    <t>RTS 19/ II</t>
  </si>
  <si>
    <t>Práce</t>
  </si>
  <si>
    <t>POL1_1</t>
  </si>
  <si>
    <t>včetně pomocného pracovního lešení</t>
  </si>
  <si>
    <t>SPI</t>
  </si>
  <si>
    <t>průduch po topidle : 1</t>
  </si>
  <si>
    <t>VV</t>
  </si>
  <si>
    <t>odvětr. : 1</t>
  </si>
  <si>
    <t>krb : 1</t>
  </si>
  <si>
    <t>310238411RT1</t>
  </si>
  <si>
    <t>Zazdívka otvorů o ploše přes 0,25 m2 do 1 m2 ve zdivu nadzákladovém cihlami pálenými pro jakoukoliv maltu cementovou</t>
  </si>
  <si>
    <t>m3</t>
  </si>
  <si>
    <t>výklenky : 1,2*2*0,15+0,7*2*0,15</t>
  </si>
  <si>
    <t>0,55*0,3*0,15</t>
  </si>
  <si>
    <t>vstup : 0,15*2*0,15</t>
  </si>
  <si>
    <t>310239211RT2</t>
  </si>
  <si>
    <t>Zazdívka otvorů o ploše přes 1 m2 do 4 m2 ve zdivu nadzákladovém cihlami pálenými pro jakoukoliv maltu vápenocementovou</t>
  </si>
  <si>
    <t>mezi 06 - 07 a 07- 09 : 0,9*2*0,3</t>
  </si>
  <si>
    <t>342261112RT1</t>
  </si>
  <si>
    <t>Příčky z desek sádrokartonových jednoduché opláštění, jednoduchá konstrukce CW 75 tloušťka příčky 100 mm, desky standard, tloušťky 12,5 mm, tloušťka izolace 50 mm, požární odolnost EI 30</t>
  </si>
  <si>
    <t>m2</t>
  </si>
  <si>
    <t>801-1</t>
  </si>
  <si>
    <t>RTS 17/ I</t>
  </si>
  <si>
    <t>zřízení nosné konstrukce příčky, vložení tepelné izolace tl. do 5 cm, montáž desek, tmelení spár Q2 a úprava rohů. Včetně dodávek materiálu.</t>
  </si>
  <si>
    <t>v.č.03 : 2,9*(2,3+1+1,6+4,15+2,85)-0,8*2*4</t>
  </si>
  <si>
    <t>mezi 04 a 06 : 1,05*2,05</t>
  </si>
  <si>
    <t>342263990RV1</t>
  </si>
  <si>
    <t>Úpravy, doplňkové práce a příplatky pro sádrokartonové a sádrovláknité příčky příplatek za desku tloušťky 12,5 mm, impregnovanou, z jedné strany příčky</t>
  </si>
  <si>
    <t>m.č.03 : (1,6+2,9)*2,3-0,8*2</t>
  </si>
  <si>
    <t>347015133R00</t>
  </si>
  <si>
    <t xml:space="preserve">Předstěny opláštěné sádrokartonovými deskami předsazené stěny volně stojící s minerální izolací tl. 40 mm 1x ocelová konstrukce CW 100, tloušťka stěny 115 mm, tloušťka desky 12,5, impregnovaná, tl. izolace 40 mm,  </t>
  </si>
  <si>
    <t>POP</t>
  </si>
  <si>
    <t>- nezbytné úpravy desek na příslušný rozměr</t>
  </si>
  <si>
    <t>- úpravy rohů, koutů a hran konstrukcí ze sádrokartonu</t>
  </si>
  <si>
    <t>- standardního tmelení Q2, to je: základní tmelení Q1+ dodatečné tmelení (tmelení najemno) a případné přebroušení.</t>
  </si>
  <si>
    <t>předstěna m.č. 03 : 1,2*2,3+1,8*2,9</t>
  </si>
  <si>
    <t>02 : 0,9*1,2</t>
  </si>
  <si>
    <t>349231811RT2</t>
  </si>
  <si>
    <t>Přizdívka ostění s ozubem  přes 80 do 150 mm</t>
  </si>
  <si>
    <t>ve vybouraných otvorech, s vysekáním kapes pro zavázání, z jakýchkoliv cihel, z pomocného pracovního lešení o výšce podlahy do 1900 mm a pro zatížení do 1,5 kPa,</t>
  </si>
  <si>
    <t>dveře mezi 01 a 04 : 0,3*2</t>
  </si>
  <si>
    <t>04 a 06 : 0,4*2</t>
  </si>
  <si>
    <t>01 a 07 : 0,15*2*2</t>
  </si>
  <si>
    <t>342264051RT1</t>
  </si>
  <si>
    <t>Podhledy na kovové konstrukci opláštěné deskami sádrokartonovými nosná konstrukce z profilů CD s přímým uchycením 1x deska, tloušťky 12,5 mm, standard, bez izolace</t>
  </si>
  <si>
    <t>6,4+1,5+4,7+7,9+14,1+15,7+10,8+11,9</t>
  </si>
  <si>
    <t>342264051RT3</t>
  </si>
  <si>
    <t>Podhledy na kovové konstrukci opláštěné deskami sádrokartonovými nosná konstrukce z profilů CD s přímým uchycením 1x deska, tloušťky 12,5 mm, impregnovaná, bez izolace</t>
  </si>
  <si>
    <t>m.č. 03 : 7,4</t>
  </si>
  <si>
    <t>342264101R00</t>
  </si>
  <si>
    <t xml:space="preserve">Doplňkové práce osazení revizních dvířek do sádrokartonového podhledu, do 0,25 m2,  ,  </t>
  </si>
  <si>
    <t>4/V : 1</t>
  </si>
  <si>
    <t>342264098RT2</t>
  </si>
  <si>
    <t>Příplatky k podhledům sádrokartonovým příplatek k podhledu sádrokartonovému za plochu přes 2 do 5 m2</t>
  </si>
  <si>
    <t>6,4+1,5+7,4+4,7+7,9</t>
  </si>
  <si>
    <t>342265112RT1</t>
  </si>
  <si>
    <t>Úprava podkroví sádrokartonem na plochách svislých na ocelový rošt 1x deska, standard, tloušťka izolace 160 mm</t>
  </si>
  <si>
    <t>POL1_</t>
  </si>
  <si>
    <t>deskami ze sádrokartonu tl. 12,5 mm, s vloženou tepelnou izolací a parotěsnou zábranou,</t>
  </si>
  <si>
    <t>2,15*2,9-0,9*2</t>
  </si>
  <si>
    <t>317100011RAA</t>
  </si>
  <si>
    <t>Dodatečné osazení prefabrikovaného překladu otvor šířky do 105 cm, vybourání rýhy, dodávka překladu</t>
  </si>
  <si>
    <t>AP-HSV</t>
  </si>
  <si>
    <t>Agregovaná položka</t>
  </si>
  <si>
    <t>POL2_0</t>
  </si>
  <si>
    <t>vysekání rýh, svislý a vodorovný přesun suti, odvoz na skládku, montáž a dodávka překladu.</t>
  </si>
  <si>
    <t>vstup : 1</t>
  </si>
  <si>
    <t>mezi 01 a 04 : 2</t>
  </si>
  <si>
    <t>612403384R00</t>
  </si>
  <si>
    <t>Hrubá výplň rýh ve stěnách, jakoukoliv maltou maltou ze suchých směsí_x000D_
 70 x 70 mm</t>
  </si>
  <si>
    <t>m</t>
  </si>
  <si>
    <t>RTS 19/ I</t>
  </si>
  <si>
    <t>jakékoliv šířky rýhy,</t>
  </si>
  <si>
    <t>po rozvodech : 150+88,8</t>
  </si>
  <si>
    <t>612409991RT2</t>
  </si>
  <si>
    <t>Začištění omítek kolem oken, dveří a obkladů apod. s použitím suché maltové směsi</t>
  </si>
  <si>
    <t>(1,1+2,05*2)*6</t>
  </si>
  <si>
    <t>612421331RT2</t>
  </si>
  <si>
    <t>Oprava vnitřních vápenných omítek stěn v množství opravované plochy přes 10 do 30 %,  štukových</t>
  </si>
  <si>
    <t>D.1.1B 02 m.č. 01, 02 : 3,1*(3,9*2+2,15*2)-0,8*2*2-1*2+0,4*(1+2*2)</t>
  </si>
  <si>
    <t>m.č.03, 04 : 3,1*(5,4*2+2,3*2)-1*2,07-0,8*2-1*2+0,4*(1+2*2+1*2+2,07*2)</t>
  </si>
  <si>
    <t>05, 06, 07, 08 : 3,1*(5*6+2,8*2+4,15*2+2,85*2)-0,8*2*9-1,1*2,05*4+0,4*(1,1*2*4+2,05*2*4)</t>
  </si>
  <si>
    <t>09 : 3,1*(2,2*2+5,4*2)-0,8*2-1,1*2,07+0,4*(1+2*2+1,1*2+2,07*2)</t>
  </si>
  <si>
    <t>612471411RT2</t>
  </si>
  <si>
    <t>Tenkovrstvá úprava stěn aktivovaným štukem malta vápenná</t>
  </si>
  <si>
    <t>na rovném povrchu vnitřních stěn, pilířů, svislých panelových konstrukcí, s nejnutnějším obroušením podkladu (pemzou apod.) a oprášením,</t>
  </si>
  <si>
    <t>631416221R00</t>
  </si>
  <si>
    <t>Mazanina betonová ze suché směsi, samonivelační tloušťky přes 50 do 80 mm pevnost v tlaku 20 MPa</t>
  </si>
  <si>
    <t>v.č.05 - nová skladba : 0,05*82,2</t>
  </si>
  <si>
    <t>632415104R00</t>
  </si>
  <si>
    <t>Potěr ze suchých směsí cementový samonivelační podkladový, tloušťky 4 mm, včetně penetrace</t>
  </si>
  <si>
    <t>s rozprostřením a uhlazením</t>
  </si>
  <si>
    <t>pod PVC : 6,4+14,6+15,7+10,8+11,9</t>
  </si>
  <si>
    <t>642942111RT3</t>
  </si>
  <si>
    <t>Osazení zárubní dveřních ocelových bez dveřních křídel, do zdiva včetně kotvení, na jakoukoliv cementovou maltu, s vybetonováním prahu v zárubni a s osazením špalíků nebo latí pro dřevěný práh_x000D_
 včetně dodávky zárubní_x000D_
 70 x 197 x 11 cm</t>
  </si>
  <si>
    <t>2, 3/O : 1+1</t>
  </si>
  <si>
    <t>642942111RT4</t>
  </si>
  <si>
    <t>Osazení zárubní dveřních ocelových bez dveřních křídel, do zdiva včetně kotvení, na jakoukoliv cementovou maltu, s vybetonováním prahu v zárubni a s osazením špalíků nebo latí pro dřevěný práh_x000D_
 včetně dodávky zárubní_x000D_
 80 x 197 x 11 cm</t>
  </si>
  <si>
    <t>7/O : 1</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</si>
  <si>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</si>
  <si>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</si>
  <si>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</si>
  <si>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1/O : 1</t>
  </si>
  <si>
    <t>4, 5, 6/O : 1+1+1</t>
  </si>
  <si>
    <t>941955002R00</t>
  </si>
  <si>
    <t>Lešení lehké pracovní pomocné pomocné, o výšce lešeňové podlahy přes 1,2 do 1,9 m</t>
  </si>
  <si>
    <t>800-3</t>
  </si>
  <si>
    <t>962031116R00</t>
  </si>
  <si>
    <t>Bourání příček z cihel pálených plných, tloušťky 140 mm</t>
  </si>
  <si>
    <t>801-3</t>
  </si>
  <si>
    <t>nebo vybourání otvorů průřezové plochy přes 4 m2 v příčkách, včetně pomocného lešení o výšce podlahy do 1900 mm a pro zatížení do 1,5 kPa  (150 kg/m2),</t>
  </si>
  <si>
    <t>v.č.02 m.č. 09 : 1,2*2+2,1*2,2-0,8*2</t>
  </si>
  <si>
    <t>m.č.02 : 2,1*(1+1,4)-0,8*2</t>
  </si>
  <si>
    <t>965031121R00</t>
  </si>
  <si>
    <t>Bourání podlah z cihel kladených na plocho, plochy do 1 m2</t>
  </si>
  <si>
    <t>bez podkladního lože, s jakoukoliv výplní spár,</t>
  </si>
  <si>
    <t>pod krbem : 0,8*1,2</t>
  </si>
  <si>
    <t>965081713RT1</t>
  </si>
  <si>
    <t>Bourání podlah z keramických dlaždic, tloušťky do 10 mm, plochy přes 1 m2</t>
  </si>
  <si>
    <t>bez podkladního lože, s jakoukoliv výplní spár</t>
  </si>
  <si>
    <t>D.1.1b 02 - WC : 1,5</t>
  </si>
  <si>
    <t>koup : 5,5</t>
  </si>
  <si>
    <t>ve dveřích : 1*0,5*2+0,3*1*2</t>
  </si>
  <si>
    <t>965082933RT1</t>
  </si>
  <si>
    <t>Odstranění násypu pod podlahami a ochranného na střechách tloušťky do 200 mm, plochy přes 2 m2</t>
  </si>
  <si>
    <t>82,2*0,11</t>
  </si>
  <si>
    <t>967031743R00</t>
  </si>
  <si>
    <t>Přisekání plošné zdiva cihelného na maltu cementovou, tloušťky do 150 mm</t>
  </si>
  <si>
    <t>z jakýchkoliv cihel pálených, včetně pomocného lešení o výšce podlahy do 1900 mm a pro zatížení do 1,5 kPa  (150 kg/m2),</t>
  </si>
  <si>
    <t>krb : 0,15*1,8*2</t>
  </si>
  <si>
    <t>parapet : 1,1*0,3</t>
  </si>
  <si>
    <t>WC : 1,5*2</t>
  </si>
  <si>
    <t>967052011R00</t>
  </si>
  <si>
    <t>Úprava ploch betonových konstrukcí chladících věží odstranění betonové vrstvy do tloušťky 100 mm</t>
  </si>
  <si>
    <t>801-5</t>
  </si>
  <si>
    <t>pod krbem : 1</t>
  </si>
  <si>
    <t>D.1.1b 04 - koupelna : 5,5</t>
  </si>
  <si>
    <t>968061125R00</t>
  </si>
  <si>
    <t>Vyvěšení nebo zavěšení dřevěných křídel dveří, plochy do 2 m2</t>
  </si>
  <si>
    <t>oken, dveří a vrat, s uložením a opětovným zavěšením po provedení stavebních změn,</t>
  </si>
  <si>
    <t>968062455R00</t>
  </si>
  <si>
    <t>Vybourání dřevěných rámů dveřních zárubní, plochy do 2 m2</t>
  </si>
  <si>
    <t>včetně pomocného lešení o výšce podlahy do 1900 mm a pro zatížení do 1,5 kPa  (150 kg/m2),</t>
  </si>
  <si>
    <t>0,8*2*8</t>
  </si>
  <si>
    <t>968072455R00</t>
  </si>
  <si>
    <t>Vybourání a vyjmutí kovových rámů a rolet rámů, včetně pomocného lešení o výšce podlahy do 1900 mm a pro zatížení do 1,5 kPa  (150 kg/m2) dveřních zárubní, plochy do 2 m2</t>
  </si>
  <si>
    <t>0,8*2</t>
  </si>
  <si>
    <t>971033541R00</t>
  </si>
  <si>
    <t>Vybourání otvorů ve zdivu cihelném z jakýchkoliv cihel pálených_x000D_
 na jakoukoliv maltu vápenou nebo vápenocementovou, plochy do 1 m2, tloušťky do 300 mm</t>
  </si>
  <si>
    <t>základovém nebo nadzákladovém,</t>
  </si>
  <si>
    <t>0,3*2*0,3</t>
  </si>
  <si>
    <t>974031132R00</t>
  </si>
  <si>
    <t>Vysekání rýh v jakémkoliv zdivu cihelném v ploše_x000D_
 do hloubky 50 mm, šířky do 70 mm</t>
  </si>
  <si>
    <t>pro nové rozvody : 150</t>
  </si>
  <si>
    <t>978013141R00</t>
  </si>
  <si>
    <t>Otlučení omítek vápenných nebo vápenocementových vnitřních s vyškrabáním spár, s očištěním zdiva stěn, v rozsahu do 30 %</t>
  </si>
  <si>
    <t>999281111R00</t>
  </si>
  <si>
    <t xml:space="preserve">Přesun hmot pro opravy a údržbu objektů pro opravy a údržbu dosavadních objektů včetně vnějších plášťů_x000D_
 výšky do 25 m,  </t>
  </si>
  <si>
    <t>t</t>
  </si>
  <si>
    <t>Přesun hmot</t>
  </si>
  <si>
    <t>POL7_</t>
  </si>
  <si>
    <t>oborů 801, 803, 811 a 812</t>
  </si>
  <si>
    <t>711210010RA0</t>
  </si>
  <si>
    <t>Izolace stěrkové nátěr hydroizolační těsnicí hmotou, tekutou jednosložkovou izolací , proti vlhkosti, včetně těsnicího pásu do spoje podlaha-stěna</t>
  </si>
  <si>
    <t>AP-PSV</t>
  </si>
  <si>
    <t>POL2_7</t>
  </si>
  <si>
    <t>pod dl.a obklad m.č. 03 : 7,4</t>
  </si>
  <si>
    <t>2*(3,25*2+2,3*2)-0,8*2+0,15*1,4*2</t>
  </si>
  <si>
    <t>713111111RV4</t>
  </si>
  <si>
    <t>Montáž tepelné izolace stropů tepelná izolace stropů kladená vrchem volně,  , z minerálnách vláken, tloušťky 160 mm</t>
  </si>
  <si>
    <t>800-713</t>
  </si>
  <si>
    <t>POL1_7</t>
  </si>
  <si>
    <t>713111211RK2</t>
  </si>
  <si>
    <t>Montáž tepelné izolace stropů parotěsná zábrana krovů spodem s přelepením spojů, včetně dodávky fólie</t>
  </si>
  <si>
    <t>713121111RV4</t>
  </si>
  <si>
    <t>Izolace podlah tepelná na sucho, tloušťky 80 mm, jednovrstvá</t>
  </si>
  <si>
    <t>v.č.04 - nová skladba : 82,2</t>
  </si>
  <si>
    <t>713121118RU1</t>
  </si>
  <si>
    <t xml:space="preserve">Izolace podlah tepelná obložení stěn dilatační páskou, tloušťky 100 mm,  </t>
  </si>
  <si>
    <t>5*6+2,8*2+4,15*4+2,85*4+2,06*2+3,25*2+2,3*4+5,4*2+2,2*2</t>
  </si>
  <si>
    <t>4*2+2,15*2+1*2+1,6*2-0,8*19</t>
  </si>
  <si>
    <t>713191100RT9</t>
  </si>
  <si>
    <t>Izolace tepelné běžných konstrukcí - doplňky položení separační fólie, včetně dodávky PE fólie</t>
  </si>
  <si>
    <t>998713202R00</t>
  </si>
  <si>
    <t>Přesun hmot pro izolace tepelné v objektech výšky do 12 m</t>
  </si>
  <si>
    <t>50 m vodorovně</t>
  </si>
  <si>
    <t>720-2</t>
  </si>
  <si>
    <t>Provedení prostupu v dř. trám. stropu pro ZTI, DN 150, zapravení</t>
  </si>
  <si>
    <t>ks</t>
  </si>
  <si>
    <t>Vlastní</t>
  </si>
  <si>
    <t>Indiv</t>
  </si>
  <si>
    <t>720-3</t>
  </si>
  <si>
    <t>Prostup střešní krytinou, vč. prostupové tašky, pro ZTI</t>
  </si>
  <si>
    <t>722200010RAA</t>
  </si>
  <si>
    <t>Demontáž vodovodního potrubí z oceli do DN 50 mm</t>
  </si>
  <si>
    <t>otlučení omítky šířky 20 cm, vysekání rýh v jakémkoliv zdivu cihelném na maltu vápennou nebo vápenocementovou profilu 10 x 15 cm, demontáž potrubí z ocelových trubek závitových, demontáž šroubení (1 kus/2 m), demontáž armatur závitových s jedním závitem (1kus/10 m) .</t>
  </si>
  <si>
    <t>plynové potrubí : 1,5</t>
  </si>
  <si>
    <t>725290010RA0</t>
  </si>
  <si>
    <t>Demontáž zařizovacích předmětů klozetu včetně splachovací nádrže</t>
  </si>
  <si>
    <t>725290020RA0</t>
  </si>
  <si>
    <t>Demontáž zařizovacích předmětů umyvadla včetně baterie a konzol</t>
  </si>
  <si>
    <t>725290030RA0</t>
  </si>
  <si>
    <t>Demontáž zařizovacích předmětů vany včetně baterie a obezdění</t>
  </si>
  <si>
    <t>730-2</t>
  </si>
  <si>
    <t>Provedení prostupu v dř. trám. stropu pro ÚT, DN 150, zapravení</t>
  </si>
  <si>
    <t>730-3</t>
  </si>
  <si>
    <t>Prostup střešní krytinou, vč. prostupové tašky, pro  ÚT</t>
  </si>
  <si>
    <t>762521811R00</t>
  </si>
  <si>
    <t>Demontáž podlah bez polštářů , z prken, tloušťky do 32 mm</t>
  </si>
  <si>
    <t>800-762</t>
  </si>
  <si>
    <t>03, 04 : 12,1</t>
  </si>
  <si>
    <t>762522811R00</t>
  </si>
  <si>
    <t>Demontáž podlah s polštáři , z prken, tloušťky do 32 mm</t>
  </si>
  <si>
    <t>8,2+1,5+12,1+14,1+20,6+14,1+6,1+5,5</t>
  </si>
  <si>
    <t>766-3</t>
  </si>
  <si>
    <t>Vnitřní dveře vstupní hladké plné 900/1970mm, EI 30 DP3 - C, panikové kování</t>
  </si>
  <si>
    <t>766-3a</t>
  </si>
  <si>
    <t>Vnitřní dveře vstupní hladké plné 800/1970mm, EI 30 DP3</t>
  </si>
  <si>
    <t>766-4</t>
  </si>
  <si>
    <t>Vnitřní dveře hladké plné 800/1970mm, vč. kování</t>
  </si>
  <si>
    <t>766-5</t>
  </si>
  <si>
    <t>Vnitřní dveře hladké plné 700/1970mm, vč. kování</t>
  </si>
  <si>
    <t>2/O : 1</t>
  </si>
  <si>
    <t>3/O : 1</t>
  </si>
  <si>
    <t>766-6</t>
  </si>
  <si>
    <t>Opláštění kotle - viz. popis v PD</t>
  </si>
  <si>
    <t>Kalkul</t>
  </si>
  <si>
    <t>2/V : 1</t>
  </si>
  <si>
    <t>766-7</t>
  </si>
  <si>
    <t>Kuchyňská linka, dodávka a montáž, skříňky, dle popisu v PD</t>
  </si>
  <si>
    <t>1/V : 1</t>
  </si>
  <si>
    <t>766-7a</t>
  </si>
  <si>
    <t>Elektrický sporák, sklokeramická varná deska, 3 funkce trouby, příkon 8kW</t>
  </si>
  <si>
    <t>766-7b</t>
  </si>
  <si>
    <t>Digestoř podvěsná s odtahem, š. 500mm</t>
  </si>
  <si>
    <t>766-7c</t>
  </si>
  <si>
    <t>Osvětlení z LED pásků, 1800mm, 1x zdroj, spínání vyp. ve stěně, vestavěné zespoda do horních skříněk</t>
  </si>
  <si>
    <t>766690010RAB</t>
  </si>
  <si>
    <t>Parapetní desky dřevěné, dodávka a montáž, šířka 30 cm</t>
  </si>
  <si>
    <t>dodávka a montáž parapetních desek z aglomerovaného dřeva jakkoliv upevněných.</t>
  </si>
  <si>
    <t>998766203R00</t>
  </si>
  <si>
    <t>Přesun hmot pro konstrukce truhlářské v objektech výšky do 24 m</t>
  </si>
  <si>
    <t>800-766</t>
  </si>
  <si>
    <t>767-1</t>
  </si>
  <si>
    <t>Revizní dvířka kovová bílá 250x250mm</t>
  </si>
  <si>
    <t>3/V : 1</t>
  </si>
  <si>
    <t>767-2</t>
  </si>
  <si>
    <t>Poštovní schránka kovová</t>
  </si>
  <si>
    <t>5/V : 1</t>
  </si>
  <si>
    <t>771578011R00</t>
  </si>
  <si>
    <t>Montáž podlah vnitřních z dlaždic keramických Zvláštní úpravy spár spára podlaha-stěna silikonem</t>
  </si>
  <si>
    <t>800-771</t>
  </si>
  <si>
    <t>m.č. 02 : 1*2+1,6*2</t>
  </si>
  <si>
    <t>03 : 2,3*2+3,25*2</t>
  </si>
  <si>
    <t>771570014RAI</t>
  </si>
  <si>
    <t>Dlažba z dlaždic keramických 30 x 30 cm, položených do tmele,  , bez dodávky dlažby</t>
  </si>
  <si>
    <t>m.č. 02 : 1,2</t>
  </si>
  <si>
    <t>03 : 5,7</t>
  </si>
  <si>
    <t>04, 05 : 4,7+7,9</t>
  </si>
  <si>
    <t>597642031R</t>
  </si>
  <si>
    <t>dlažba keramická š = 300 mm; l = 300 mm; h = 9,0 mm; protiskluzová úprava; pro interiér i exteriér</t>
  </si>
  <si>
    <t>SPCM</t>
  </si>
  <si>
    <t>Specifikace</t>
  </si>
  <si>
    <t>POL3_7</t>
  </si>
  <si>
    <t>19,5*1,1</t>
  </si>
  <si>
    <t>998771202R00</t>
  </si>
  <si>
    <t>Přesun hmot pro podlahy z dlaždic v objektech výšky do 12 m</t>
  </si>
  <si>
    <t>775521800R00</t>
  </si>
  <si>
    <t>Demontáž podlah vlysových přibíjených včetně lišt</t>
  </si>
  <si>
    <t>800-775</t>
  </si>
  <si>
    <t>01 : 8,2-1,5</t>
  </si>
  <si>
    <t>06-09 : 14,1+20,6+14,1+6,1</t>
  </si>
  <si>
    <t>776520010RA0</t>
  </si>
  <si>
    <t>Podlahy povlakové podlahovina heterogenní protiskluzná, tl. 2,0 mm, z pásů, včetně soklíku, bez vyrovnání podkladu</t>
  </si>
  <si>
    <t>lepení a dodávka podlahoviny z PVC, bez podkladu. Svaření podlahoviny. Dodávka a lepení podlahových soklíků z měkčeného PVC. Pastování a vyleštění podlah.</t>
  </si>
  <si>
    <t>m.č. 01 a 06 - 09 : 6,4+14,6+15,7+10,8+11,9</t>
  </si>
  <si>
    <t>781475116R00</t>
  </si>
  <si>
    <t>Montáž obkladů vnitřních z dlaždic keramických kladených do tmele 300 x 300 mm,  , kladených do flexibilního tmele</t>
  </si>
  <si>
    <t>m.č. 02 : 2*(1*2+1,6*2)-0,8*2</t>
  </si>
  <si>
    <t>03 : 2*(3,5*2+2,3*2)-0,8*2</t>
  </si>
  <si>
    <t>781497121RS3</t>
  </si>
  <si>
    <t xml:space="preserve">Lišty k obkladům profil rohový eloxovaný hliník, uložení do tmele,  , výška profilu 10 mm,  </t>
  </si>
  <si>
    <t xml:space="preserve">kovové lemovací lišty na svislých i vodorovných hranách : </t>
  </si>
  <si>
    <t xml:space="preserve">(předstěny) i vodorovně na ukončení obkladu nahoře (koupelna a WC) : </t>
  </si>
  <si>
    <t>3,5*2+2,3*2+2,3+1,8+1,2</t>
  </si>
  <si>
    <t>1,6*2+0,9*2+0,9</t>
  </si>
  <si>
    <t>781-1</t>
  </si>
  <si>
    <t>Zrcadlo podlepené a vlepené mezi obkadačky, 80x80 cm, silikonování kolem zrcadla</t>
  </si>
  <si>
    <t>59781345R</t>
  </si>
  <si>
    <t>obklad keramický š = 148 mm; l = 148 mm; h = 6,0 mm; pro interiér; barva bílá; mat</t>
  </si>
  <si>
    <t>30,17*1,1</t>
  </si>
  <si>
    <t>998781202R00</t>
  </si>
  <si>
    <t>Přesun hmot pro obklady keramické v objektech výšky do 12 m</t>
  </si>
  <si>
    <t>783220010RAC</t>
  </si>
  <si>
    <t>Nátěry kovových doplňkových konstrukcí syntetické dvojnásobý krycí s emailováním</t>
  </si>
  <si>
    <t>zárubně : 9*1,5</t>
  </si>
  <si>
    <t>784402801R00</t>
  </si>
  <si>
    <t>Odstranění maleb oškrabáním, v místnostech do 3,8 m</t>
  </si>
  <si>
    <t>800-784</t>
  </si>
  <si>
    <t>784450010RAB</t>
  </si>
  <si>
    <t>Malby z malířských směsí disperzní, penetrace jednonásobná, malba dvojnásobná, bílá</t>
  </si>
  <si>
    <t>stropy : 82,2</t>
  </si>
  <si>
    <t xml:space="preserve">stěny - omítka : </t>
  </si>
  <si>
    <t>2,9*(3,9*2+2,15*2)-0,8*2*2-1*2+0,4*(1+2*2)</t>
  </si>
  <si>
    <t>2,9*(5,4*2+2,3*2)-1*2,07-0,8*2-1*2+0,4*(1+2*2+1*2+2,07*2)</t>
  </si>
  <si>
    <t>2,9*(5*6+2,8*2+4,15*2+2,85*2)-0,8*2*9-1,1*2,05*4+0,4*(1,1*2*4+2,05*2*4)</t>
  </si>
  <si>
    <t>2,9*(2,2*2+5,4*2)-0,8*2-1,1*2,07+0,4*(1+2*2+1,1*2+2,07*2)</t>
  </si>
  <si>
    <t>stěny SDK : 2,9*(4,15*2+2,85*2+1,1+1,7+2,3)-0,8*2*5-0,7*2</t>
  </si>
  <si>
    <t>0,9*(2,3+1+1,6)</t>
  </si>
  <si>
    <t>210-2</t>
  </si>
  <si>
    <t>Odstranění stáv. elektrorozvodů, vč. likvidace</t>
  </si>
  <si>
    <t>210-3</t>
  </si>
  <si>
    <t>Odstr.í stáv. elektr. zásuvek a vyp, vč. likvidace</t>
  </si>
  <si>
    <t>240-2</t>
  </si>
  <si>
    <t>Provedení prostupu v dř. trám. stropu pro VZT, DN 150, zapravení</t>
  </si>
  <si>
    <t>240-3</t>
  </si>
  <si>
    <t>Prostup střešní krytinou, vč. prostupové tašky, pro VZT</t>
  </si>
  <si>
    <t>979011111R00</t>
  </si>
  <si>
    <t>Svislá doprava suti a vybouraných hmot za prvé podlaží nad nebo pod základním podlažím</t>
  </si>
  <si>
    <t>Přesun suti</t>
  </si>
  <si>
    <t>POL8_</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</si>
  <si>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</si>
  <si>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</si>
  <si>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</si>
  <si>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</si>
  <si>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</si>
  <si>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</si>
  <si>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</si>
  <si>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</si>
  <si>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</si>
  <si>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979999999R00</t>
  </si>
  <si>
    <t>Poplatek za skládku suti s 10 % příměsí - DUFONEV Brno</t>
  </si>
  <si>
    <t>VRN1</t>
  </si>
  <si>
    <t>Dokumentace skutečného provedení</t>
  </si>
  <si>
    <t>005121R</t>
  </si>
  <si>
    <t>Zařízení staveniště</t>
  </si>
  <si>
    <t>Soubor</t>
  </si>
  <si>
    <t>VRN</t>
  </si>
  <si>
    <t>POL99_2</t>
  </si>
  <si>
    <t>VRN0</t>
  </si>
  <si>
    <t>Ztížené výrobní podmínky</t>
  </si>
  <si>
    <t>SUM</t>
  </si>
  <si>
    <t>Včetně:</t>
  </si>
  <si>
    <t>END</t>
  </si>
  <si>
    <t>722182001R00</t>
  </si>
  <si>
    <t>Montáž tepelné izolace potrubí samolepicí spoj nebo rychlouzávěr, do DN 25</t>
  </si>
  <si>
    <t>800-721</t>
  </si>
  <si>
    <t>722181212RT6</t>
  </si>
  <si>
    <t>Izolace vodovodního potrubí návleková z trubic z pěnového polyetylenu, tloušťka stěny 9 mm, d 18 mm</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</si>
  <si>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</si>
  <si>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</si>
  <si>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</si>
  <si>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</si>
  <si>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998713203R00</t>
  </si>
  <si>
    <t>Přesun hmot pro izolace tepelné v objektech výšky do 24 m</t>
  </si>
  <si>
    <t>721176101R00</t>
  </si>
  <si>
    <t>Potrubí HT připojovací vnější průměr D 32 mm, tloušťka stěny 1,8 mm, DN 30</t>
  </si>
  <si>
    <t>včetně tvarovek, objímek. Bez zednických výpomocí.</t>
  </si>
  <si>
    <t>721176102R00</t>
  </si>
  <si>
    <t>Potrubí HT připojovací vnější průměr D 40 mm, tloušťka stěny 1,8 mm, DN 40</t>
  </si>
  <si>
    <t>721176103R00</t>
  </si>
  <si>
    <t>Potrubí HT připojovací vnější průměr D 50 mm, tloušťka stěny 1,8 mm, DN 50</t>
  </si>
  <si>
    <t>721176105R00</t>
  </si>
  <si>
    <t>Potrubí HT připojovací vnější průměr D 110 mm, tloušťka stěny 2,7 mm, DN 100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</si>
  <si>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</si>
  <si>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</si>
  <si>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</si>
  <si>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</si>
  <si>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</si>
  <si>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</si>
  <si>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</si>
  <si>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721194109R00</t>
  </si>
  <si>
    <t>Zřízení přípojek na potrubí D 110  mm, materiál ve specifikaci</t>
  </si>
  <si>
    <t>721290111R00</t>
  </si>
  <si>
    <t>Zkouška těsnosti kanalizace v objektech vodou, DN 125</t>
  </si>
  <si>
    <t>721171803R00</t>
  </si>
  <si>
    <t>Demontáž potrubí z novodurových trub do D 75 mm</t>
  </si>
  <si>
    <t>odpadního nebo připojovacího,</t>
  </si>
  <si>
    <t>998721203R00</t>
  </si>
  <si>
    <t>Přesun hmot pro vnitřní kanalizaci v objektech výšky do 24 m</t>
  </si>
  <si>
    <t>50 m vodorovně, měřeno od těžiště půdorysné plochy skládky do těžiště půdorysné plochy objektu</t>
  </si>
  <si>
    <t>722172311R00</t>
  </si>
  <si>
    <t>Potrubí z plastických hmot polypropylenové potrubí PP-R, D 20 mm, s 2,8 mm, PN 16, polyfúzně svařované, včetně zednických výpomocí</t>
  </si>
  <si>
    <t>včetně tvarovek, bez zednických výpomocí</t>
  </si>
  <si>
    <t>722172312R00</t>
  </si>
  <si>
    <t>Potrubí z plastických hmot polypropylenové potrubí PP-R, D 25 mm, s 3,5 mm, PN 16, polyfúzně svařované, včetně zednických výpomocí</t>
  </si>
  <si>
    <t>722172313R00</t>
  </si>
  <si>
    <t>Potrubí z plastických hmot polypropylenové potrubí PP-R, D 32 mm, s 4,4 mm, PN 16, polyfúzně svařované, včetně zednických výpomocí</t>
  </si>
  <si>
    <t>722172331R00</t>
  </si>
  <si>
    <t>Potrubí z plastických hmot polypropylenové potrubí PP-R, D 20 mm, s 3,4 mm, PN 20, polyfúzně svařované, včetně zednických výpomocí</t>
  </si>
  <si>
    <t>722172332R00</t>
  </si>
  <si>
    <t>Potrubí z plastických hmot polypropylenové potrubí PP-R, D 25 mm, s 4,2 mm, PN 20, polyfúzně svařované, včetně zednických výpomocí</t>
  </si>
  <si>
    <t>722190401R00</t>
  </si>
  <si>
    <t>Vyvedení a upevnění výpustek DN 15</t>
  </si>
  <si>
    <t>722190402R00</t>
  </si>
  <si>
    <t>Vyvedení a upevnění výpustek DN 20</t>
  </si>
  <si>
    <t>55111996</t>
  </si>
  <si>
    <t>Ventil pračkový/myčkový kulový s filtrem 1/2" x 3/4"</t>
  </si>
  <si>
    <t>POL3_0</t>
  </si>
  <si>
    <t>722229102R00</t>
  </si>
  <si>
    <t>Montáž armatury závitové s jedním závitem G 3/4"</t>
  </si>
  <si>
    <t>722235112R00</t>
  </si>
  <si>
    <t>Kohout kulový, mosazný, vnitřní-vnitřní závit, DN 20, PN 25, včetně dodávky materiálu</t>
  </si>
  <si>
    <t>722262222R00</t>
  </si>
  <si>
    <t>Vodoměry pro vodu do 40°C, závitové, horizontální, jednovtokové suchoběžné, G1/2 x 110 mm, Qn 1,5</t>
  </si>
  <si>
    <t>55166501R</t>
  </si>
  <si>
    <t>ventil pojistný pro el. tlakové ohřívače; membránový; DN 15 mm; těleso mosaz; ovládání manuální</t>
  </si>
  <si>
    <t>RTS 12/ II</t>
  </si>
  <si>
    <t>722239101R00</t>
  </si>
  <si>
    <t>Montáž armatury závitové se dvěma závity G 1/2"</t>
  </si>
  <si>
    <t>722239102R00</t>
  </si>
  <si>
    <t>Montáž armatury závitové se dvěma závity G 3/4"</t>
  </si>
  <si>
    <t>722290226R00</t>
  </si>
  <si>
    <t>Dílčí tlakové zkoušky vodovodního potrubí závitového, do DN 50</t>
  </si>
  <si>
    <t>722290234R00</t>
  </si>
  <si>
    <t>Proplach a dezinfekce vodovodního potrubí do DN 80</t>
  </si>
  <si>
    <t>725819201R00</t>
  </si>
  <si>
    <t>Montáž ventilu nástěnného  , G 1/2"</t>
  </si>
  <si>
    <t>soubor</t>
  </si>
  <si>
    <t>PC</t>
  </si>
  <si>
    <t>Ventil rohový s filtrem G 1/2 x 3/8</t>
  </si>
  <si>
    <t>722130801R00</t>
  </si>
  <si>
    <t>Demontáž potrubí z ocelových trubek závitových do DN 25</t>
  </si>
  <si>
    <t>998722203R00</t>
  </si>
  <si>
    <t>Přesun hmot pro vnitřní vodovod v objektech výšky do 24 m</t>
  </si>
  <si>
    <t>vodorovně do 50 m</t>
  </si>
  <si>
    <t>723190914R00</t>
  </si>
  <si>
    <t>Opravy plynovodního potrubí navaření odbočky na potrubí_x000D_
 DN 25</t>
  </si>
  <si>
    <t>723164105R00</t>
  </si>
  <si>
    <t>Montáž potrubí z měděných trubek D 28 mm, spojovaného pájením , včetně dodávky a montáže závěsů a objímek</t>
  </si>
  <si>
    <t>bez zednických výpomocí,</t>
  </si>
  <si>
    <t>722160226R00</t>
  </si>
  <si>
    <t>Potrubí z měděných trubek včetně závěsů D 28 mm, s 1,5 mm</t>
  </si>
  <si>
    <t>RTS 14/ II</t>
  </si>
  <si>
    <t>a zednických prací,</t>
  </si>
  <si>
    <t>723164104R00</t>
  </si>
  <si>
    <t>Montáž potrubí z měděných trubek D 22 mm, spojovaného pájením , včetně dodávky a montáže závěsů a objímek</t>
  </si>
  <si>
    <t>722160224R00</t>
  </si>
  <si>
    <t>Potrubí z měděných trubek včetně závěsů D 22 mm, s 1,0 mm</t>
  </si>
  <si>
    <t>723160204R00</t>
  </si>
  <si>
    <t>Přípojky k plynoměrům G 1", bez ochozu</t>
  </si>
  <si>
    <t>včetně uzavíracích armatur, tvarovek, upevňovacího a těsnícího materiálu,</t>
  </si>
  <si>
    <t>38822269R</t>
  </si>
  <si>
    <t>plynoměr membránový se šroubením; cyklický objem 1,2 dm3; světlost připojení 25 mm; měřicí rozsah 0,016 až 6,000 m3/hod; připojení dvouhrdlový; prac. teplota -30 až 60 °C; max.prac.tlak 0,5 bar</t>
  </si>
  <si>
    <t>723160334R00</t>
  </si>
  <si>
    <t>Rozpěrka přípojky plynoměru G 1"</t>
  </si>
  <si>
    <t>723239103R00</t>
  </si>
  <si>
    <t>Montáž plynovodních armatur se dvěma závity  , G 1"</t>
  </si>
  <si>
    <t>42237025.AR</t>
  </si>
  <si>
    <t>kohout kulový F-F vnitřní-vnitřní závit; pro plyn; PN 1; 1 "; ovládání páčka</t>
  </si>
  <si>
    <t>723229102R00</t>
  </si>
  <si>
    <t>Montáž armatur plynovodních s jedním závitem G 1/2"</t>
  </si>
  <si>
    <t>723190251R00</t>
  </si>
  <si>
    <t>Vyvedení a upevnění plynovodních výpustek nástěnka na, DN 15</t>
  </si>
  <si>
    <t>42237023.AR</t>
  </si>
  <si>
    <t>kohout kulový F-F vnitřní-vnitřní závit; pro plyn; PN 1; 1/2 "; ovládání páčka</t>
  </si>
  <si>
    <t>723239101R00</t>
  </si>
  <si>
    <t>Montáž plynovodních armatur se dvěma závity  , G 1/2"</t>
  </si>
  <si>
    <t>723191122R00</t>
  </si>
  <si>
    <t>Hadice pro plynové spotřebiče připojovací flexibilní hadice pro plynové spotřebiče s bajonetovým připojením, DN 15, délka 800 mm</t>
  </si>
  <si>
    <t>RTS 18/ I</t>
  </si>
  <si>
    <t>723200001RA0</t>
  </si>
  <si>
    <t>Montáž plynových spotřebičů sporák</t>
  </si>
  <si>
    <t>vyvedení a upevnění plynovodní výpustky na potrubí, montáž plynového sporáku bez regulátoru tlaku.</t>
  </si>
  <si>
    <t>723190901R00</t>
  </si>
  <si>
    <t>Opravy plynovodního potrubí doplňkové práce_x000D_
 uzavření nebo otevření plynového potrubí při opravách</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</si>
  <si>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</si>
  <si>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</si>
  <si>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</si>
  <si>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</si>
  <si>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Do+mont.</t>
  </si>
  <si>
    <t>Revize plynu,úřed.tlak.zkouška a revizní zpráva</t>
  </si>
  <si>
    <t>998723203R00</t>
  </si>
  <si>
    <t>Přesun hmot pro vnitřní plynovod v objektech výšky do 24 m</t>
  </si>
  <si>
    <t>725119121R00</t>
  </si>
  <si>
    <t>Montáž klozetových mís standardních</t>
  </si>
  <si>
    <t>725112001R00</t>
  </si>
  <si>
    <t>Klozety keramické standardní, samostatně stojící, s hlubokým splachováním, odpad vodorovný, sedátko,, bílý</t>
  </si>
  <si>
    <t>725219102R00</t>
  </si>
  <si>
    <t>Mtž umyvadla</t>
  </si>
  <si>
    <t>725017134R00</t>
  </si>
  <si>
    <t>Umyvadlo na šrouby, bílé, šířka 600 mm, hloubka 450 mm</t>
  </si>
  <si>
    <t>Umývátko na šrouby, 50x25 cm, bílé</t>
  </si>
  <si>
    <t>R-položka</t>
  </si>
  <si>
    <t>POL12_0</t>
  </si>
  <si>
    <t>725017138R00</t>
  </si>
  <si>
    <t>Kryt sifonu keramický bílý</t>
  </si>
  <si>
    <t>725249101R00</t>
  </si>
  <si>
    <t xml:space="preserve">Montáž sprchového boxu  </t>
  </si>
  <si>
    <t>Sprchová vanička čtvercová 90x90x15 cm, akrylátová</t>
  </si>
  <si>
    <t>Sprchové dveře dvoukřídlé 90 cm, čiré sklo, chrom profil</t>
  </si>
  <si>
    <t>Boční stěna pevná, 90 cm, mléčné sklo, chrom profil</t>
  </si>
  <si>
    <t>725319111R00</t>
  </si>
  <si>
    <t>Mtž dřez</t>
  </si>
  <si>
    <t>725311121R00</t>
  </si>
  <si>
    <t>Dřezy nerezové s odkapávací plochou</t>
  </si>
  <si>
    <t>725829111R00</t>
  </si>
  <si>
    <t>Montáž baterie stojánkové dřezové</t>
  </si>
  <si>
    <t>725821328R00</t>
  </si>
  <si>
    <t>Baterie dřezová stojánková páková s vytahovací sprškou</t>
  </si>
  <si>
    <t>725829131R00</t>
  </si>
  <si>
    <t>Montáž baterie umyvadlové stojánkové</t>
  </si>
  <si>
    <t>725822611U00</t>
  </si>
  <si>
    <t>Baterie umyvadlová stojánková, s výpustí, chrom</t>
  </si>
  <si>
    <t>Baterie umyvadlová stojánková s ruční bidetovou sprškou, chrom</t>
  </si>
  <si>
    <t>725849412R00</t>
  </si>
  <si>
    <t>Montáž baterie sprchové, nástěnné, s pevnou výškou sprchy</t>
  </si>
  <si>
    <t>725841322R00</t>
  </si>
  <si>
    <t>Baterie sprchová, klasická, rozteč 150 mm</t>
  </si>
  <si>
    <t>725869101R00</t>
  </si>
  <si>
    <t>Montáž zápachové uzávěrky pro zařiz. předměty umyvadlové, D 32</t>
  </si>
  <si>
    <t>725861102R00</t>
  </si>
  <si>
    <t>Zápachová uzávěrka pro umyvadla DN40</t>
  </si>
  <si>
    <t>725869204R00</t>
  </si>
  <si>
    <t>Montáž zápachové uzávěrky pro zařiz. předměty dřezovýé jednoduché, D 40</t>
  </si>
  <si>
    <t>725862113R00</t>
  </si>
  <si>
    <t>Zápachová uzávěrka pro dřezy s přípojkou pro myčku, DN40/50</t>
  </si>
  <si>
    <t>725865311R00</t>
  </si>
  <si>
    <t>Zápachová uzávěrka pro vany sprchových koutů, s kulovým kloubem na odtoku, DN40/50</t>
  </si>
  <si>
    <t>55161833R00</t>
  </si>
  <si>
    <t>Uzávěrka zápachová pračková podomítková z PE</t>
  </si>
  <si>
    <t>55161841</t>
  </si>
  <si>
    <t>Vtok se zápachovou uzávěrkou DN 30</t>
  </si>
  <si>
    <t>725240811R00</t>
  </si>
  <si>
    <t>Demontáž sprchových kabin a mís kabin bez výtokových armatur</t>
  </si>
  <si>
    <t>725210811R00</t>
  </si>
  <si>
    <t>Dmt umyvadel bez výtokových armatur</t>
  </si>
  <si>
    <t>725310823R00</t>
  </si>
  <si>
    <t>Demontáž dřezů jednodílných v kuchyňské sestavě</t>
  </si>
  <si>
    <t>bez výtokových armatur,</t>
  </si>
  <si>
    <t>725820801R00</t>
  </si>
  <si>
    <t>Demontáž baterií nástěnných do G 3/4"</t>
  </si>
  <si>
    <t>998725203R00</t>
  </si>
  <si>
    <t>Přesun hmot pro zařizovací předměty v objektech výšky do 24 m</t>
  </si>
  <si>
    <t>612403399R00</t>
  </si>
  <si>
    <t>Hrubá výplň rýh ve stěnách, jakoukoliv maltou jakoukoliv maltou_x000D_
 jakékoliv šířky</t>
  </si>
  <si>
    <t>Pol__0095</t>
  </si>
  <si>
    <t>náklady zhotovitele, související s prováděním zkoušek a revizí, předepsaných technickými normami, nebo objednatelem, které jsou pro provedení díla nezbytné</t>
  </si>
  <si>
    <t>POL1_9</t>
  </si>
  <si>
    <t>713182001P</t>
  </si>
  <si>
    <t>Montáž tepel.izol.PE-návleků potr.do DN25</t>
  </si>
  <si>
    <t>713181213P</t>
  </si>
  <si>
    <t>Izolace tepel.PE-návlek tl.13mm vnitř.pr.15 mm</t>
  </si>
  <si>
    <t>713181213PR</t>
  </si>
  <si>
    <t>Izolace tepel.PE-návlek tl.13mm vnitř.pr.18 mm</t>
  </si>
  <si>
    <t>713181214PU</t>
  </si>
  <si>
    <t>Izolace tepel.PE-návlek tl.13mm vnitř.pr.22 mm</t>
  </si>
  <si>
    <t>713-S1Mirel</t>
  </si>
  <si>
    <t>Lepící páska pro PE-tepel.iz. š.38mm x 50m</t>
  </si>
  <si>
    <t>bal</t>
  </si>
  <si>
    <t>713-S2Mirel</t>
  </si>
  <si>
    <t>Sponky plast.PE-izol.návleků 100ks/bal</t>
  </si>
  <si>
    <t>998713102R00</t>
  </si>
  <si>
    <t>731249322R00</t>
  </si>
  <si>
    <t>Montáž ocelových kotlů do 50 kW (100 kW) závěsných turbo s TUV, odkouření</t>
  </si>
  <si>
    <t>800-731</t>
  </si>
  <si>
    <t>731-S1</t>
  </si>
  <si>
    <t>Turbokotel závěs.vč.nerez.zás.TeV min.40l</t>
  </si>
  <si>
    <t>kpl</t>
  </si>
  <si>
    <t>731-S2</t>
  </si>
  <si>
    <t>Čidlo-sonda venk.teploty vzduchu kotle</t>
  </si>
  <si>
    <t>731-S3</t>
  </si>
  <si>
    <t>Prostor.REG.kotle-týdení program</t>
  </si>
  <si>
    <t>731-S4</t>
  </si>
  <si>
    <t>Vzduchospalin.potr.kotle-nad střechu, H=8m vč., reviz.kusu,střeš.koncovky, soustřed.D60/100mm</t>
  </si>
  <si>
    <t>998731101R00</t>
  </si>
  <si>
    <t>Přesun hmot pro kotelny umístěné ve výšce (hloubce) do 6 m</t>
  </si>
  <si>
    <t>722160222R00</t>
  </si>
  <si>
    <t>Potrubí z měděných trubek včetně závěsů D 15 mm, s 1,0 mm</t>
  </si>
  <si>
    <t>722160223R00</t>
  </si>
  <si>
    <t>Potrubí z měděných trubek včetně závěsů D 18 mm, s 1,0 mm</t>
  </si>
  <si>
    <t>733163104R00</t>
  </si>
  <si>
    <t>Potrubí z měděných trubek měděné potrubí, D 22 mm, s 1,0 mm, pájení pomocí kapilárních pájecích tvarovek</t>
  </si>
  <si>
    <t>723164102R00</t>
  </si>
  <si>
    <t>Montáž potrubí z měděných trubek D 15 mm, spojovaného pájením , včetně dodávky a montáže závěsů a objímek</t>
  </si>
  <si>
    <t>723164103R00</t>
  </si>
  <si>
    <t>Montáž potrubí z měděných trubek D 18 mm, spojovaného pájením , včetně dodávky a montáže závěsů a objímek</t>
  </si>
  <si>
    <t>733190106R00</t>
  </si>
  <si>
    <t>Tlakové zkoušky potrubí ocelových závitových, plastových, měděných do DN 32</t>
  </si>
  <si>
    <t>998733103R00</t>
  </si>
  <si>
    <t>Přesun hmot pro rozvody potrubí v objektech výšky do 24 m</t>
  </si>
  <si>
    <t>734209113R00</t>
  </si>
  <si>
    <t>Montáž závitové armatury se dvěma závity, G 1/2", bez dodávky materiálu</t>
  </si>
  <si>
    <t>734209114R00</t>
  </si>
  <si>
    <t>Montáž závitové armatury se dvěma závity, G 3/4", bez dodávky materiálu</t>
  </si>
  <si>
    <t>734226212R00</t>
  </si>
  <si>
    <t>Ventil termostatický, dvouregulační, přímý, mosazný, DN 15, bez termostatické hlavice, PN 10, vnější závit, včetně dodávky materiálu</t>
  </si>
  <si>
    <t>734233112R00</t>
  </si>
  <si>
    <t>Kohout kulový, mosazný, DN 20, PN 25, vnitřní-vnitřní, včetně dodávky materiálu</t>
  </si>
  <si>
    <t>734266212R00</t>
  </si>
  <si>
    <t>Šroubení uzavíratelné radiátorové regulační s vypouštěním, rohové, bronzové, DN 15, PN 10, včetně dodávky materiálu</t>
  </si>
  <si>
    <t>734266426R00</t>
  </si>
  <si>
    <t>Šroubení pro radiátory typu VK dvoutrubkový systém s vypouštěním, rohové, bronzové, DN EK 20x15, PN 10, včetně dodávky materiálu</t>
  </si>
  <si>
    <t>734293222R00</t>
  </si>
  <si>
    <t>Filtr mosazný, DN 20, PN 20, vnitřní-vnitřní závit, včetně dodávky materiálu</t>
  </si>
  <si>
    <t>73424S1</t>
  </si>
  <si>
    <t>Hlavice radiátor.termostat.s vestav.čidlem</t>
  </si>
  <si>
    <t>998734103R00</t>
  </si>
  <si>
    <t>Přesun hmot pro armatury v objektech výšky do 4 m</t>
  </si>
  <si>
    <t>735156920R00</t>
  </si>
  <si>
    <t>Otopná tělesa panelová doplňkové práce tlakové zkoušky , těles dvouřadých</t>
  </si>
  <si>
    <t>735157240R00</t>
  </si>
  <si>
    <t>Otopná tělesa panelová počet desek 1, počet přídavných přestupných ploch 1, výška 500 mm, délka 400 mm, provedení ventil kompakt, pravé spodní připojení, s nuceným oběhem, čelní deska profilovaná, včetně dodávky materiálu</t>
  </si>
  <si>
    <t>735157544R00</t>
  </si>
  <si>
    <t>Otopná tělesa panelová počet desek 2, počet přídavných přestupných ploch 1, výška 500 mm, délka 800 mm, provedení ventil kompakt, pravé spodní připojení, s nuceným oběhem, čelní deska profilovaná, včetně dodávky materiálu</t>
  </si>
  <si>
    <t>735157586R00</t>
  </si>
  <si>
    <t>Otopná tělesa panelová počet desek 2, počet přídavných přestupných ploch 1, výška 900 mm, délka 1000 mm, provedení ventil kompakt, pravé spodní připojení, s nuceným oběhem, čelní deska profilovaná, včetně dodávky materiálu</t>
  </si>
  <si>
    <t>735157645R00</t>
  </si>
  <si>
    <t>Otopná tělesa panelová počet desek 2, počet přídavných přestupných ploch 2, výška 500 mm, délka 900 mm, provedení ventil kompakt, pravé spodní připojení, s nuceným oběhem, čelní deska profilovaná, včetně dodávky materiálu</t>
  </si>
  <si>
    <t>735157647R00</t>
  </si>
  <si>
    <t>Otopná tělesa panelová počet desek 2, počet přídavných přestupných ploch 2, výška 500 mm, délka 1100 mm, provedení ventil kompakt, pravé spodní připojení, s nuceným oběhem, čelní deska profilovaná, včetně dodávky materiálu</t>
  </si>
  <si>
    <t>735157648R00</t>
  </si>
  <si>
    <t>Otopná tělesa panelová počet desek 2, počet přídavných přestupných ploch 2, výška 500 mm, délka 1200 mm, provedení ventil kompakt, pravé spodní připojení, s nuceným oběhem, čelní deska profilovaná, včetně dodávky materiálu</t>
  </si>
  <si>
    <t>735159111R00</t>
  </si>
  <si>
    <t>Otopná tělesa panelová montáž bez ohledu na počet desek, délky do 1600 mm, bez dodávky materiálu</t>
  </si>
  <si>
    <t>735171310R00</t>
  </si>
  <si>
    <t>Otopná tělesa koupelnová trubkové otopné těleso rovné, spodní zdola dolů nebo oboustranné shora dolů připojení, výška 1500 mm, šířka 450 mm, průměr trubek 20 mm, objem tělesa 5,7 l, včetně dodávky materiálu</t>
  </si>
  <si>
    <t>735179110R00</t>
  </si>
  <si>
    <t>Otopná tělesa koupelnová montáž_x000D_
 topných žebříků, bez dodávky materiálu</t>
  </si>
  <si>
    <t>998735102R00</t>
  </si>
  <si>
    <t>Přesun hmot pro otopná tělesa v objektech výšky do 12 m</t>
  </si>
  <si>
    <t>HZS1</t>
  </si>
  <si>
    <t>Proplach zaříz.+Zkoušky-těsnosti, topná+dilatační</t>
  </si>
  <si>
    <t>hod</t>
  </si>
  <si>
    <t>HZS2</t>
  </si>
  <si>
    <t>Zednická výpomoc-bourání+zapravení</t>
  </si>
  <si>
    <t>HZS3</t>
  </si>
  <si>
    <t>Autoriz.zapoj.kotle, seříz.spalování, zprovoznění, potvrz.záruky, zaškolení obsluhy,protokol.předání</t>
  </si>
  <si>
    <t>HZS4</t>
  </si>
  <si>
    <t>Revize elektro+uzemnění zaříz.ÚT, reviz.zpráva</t>
  </si>
  <si>
    <t>HZS5</t>
  </si>
  <si>
    <t>Revize zapoj.plynu zaříz.ÚT, reviz.zpráva</t>
  </si>
  <si>
    <t>Pol__0001</t>
  </si>
  <si>
    <t>Bytová rozvodnice nástěnná dle D.1.4.3.3 vč. obsahu - kompletní</t>
  </si>
  <si>
    <t>Pol__0002</t>
  </si>
  <si>
    <t>Jistič 25/3/B</t>
  </si>
  <si>
    <t>Pol__0003</t>
  </si>
  <si>
    <t>Svítidlo stropní 1x60W vč. zdroje a ek. likvidace</t>
  </si>
  <si>
    <t>Pol__0004</t>
  </si>
  <si>
    <t>Svítidlo nástěnné 1x60W vč. zdroje a ek. likvidace</t>
  </si>
  <si>
    <t>Pol__0005</t>
  </si>
  <si>
    <t>Vypínač č.1 (klapka, strojek, rámeček) ABB Tango</t>
  </si>
  <si>
    <t>Pol__0006</t>
  </si>
  <si>
    <t>Vypínač č.5 (klapka,strojek,rámeček) ABB Tango</t>
  </si>
  <si>
    <t>Pol__0007</t>
  </si>
  <si>
    <t>Vypínač č.6 (strojek,klapka,rámeček) ABB Tango</t>
  </si>
  <si>
    <t>Pol__0008</t>
  </si>
  <si>
    <t>Vypínač č.7 (strojek,klapka,rámeček) ABB Tango</t>
  </si>
  <si>
    <t>Pol__0009</t>
  </si>
  <si>
    <t>Zásuvka jednonásobná ABB Tango IP20 kompletní</t>
  </si>
  <si>
    <t>Pol__0010</t>
  </si>
  <si>
    <t>Zásuvka dvojnásobná ABB Tango IP20 kompletní</t>
  </si>
  <si>
    <t>Pol__0011</t>
  </si>
  <si>
    <t>Krabice přístrojová KP68</t>
  </si>
  <si>
    <t>Pol__0012</t>
  </si>
  <si>
    <t>Zemnící svorka - kompletní</t>
  </si>
  <si>
    <t>Pol__0013</t>
  </si>
  <si>
    <t>Krabice rozvodná s víčkem a svorkovnicí KU68-1903</t>
  </si>
  <si>
    <t>Pol__0014</t>
  </si>
  <si>
    <t>Krabice s IP krytím KSK 80</t>
  </si>
  <si>
    <t>Pol__0015</t>
  </si>
  <si>
    <t>Bezšroubová spojka Typ 017</t>
  </si>
  <si>
    <t>Pol__0016</t>
  </si>
  <si>
    <t>Sádra šedá</t>
  </si>
  <si>
    <t>kg</t>
  </si>
  <si>
    <t>Pol__0017</t>
  </si>
  <si>
    <t>Stahovací pásky, 4,6x200 mm, černé 100ks</t>
  </si>
  <si>
    <t>Pol__0018</t>
  </si>
  <si>
    <t>Šroub do krabic 2,9x19mm 100ks</t>
  </si>
  <si>
    <t>Pol__0019</t>
  </si>
  <si>
    <t>Elektroinstalační kabel CYKY-J 3x1,5mm</t>
  </si>
  <si>
    <t>Pol__0020</t>
  </si>
  <si>
    <t>Elektroinstalační kabel CYKY-J 3x2,5mm</t>
  </si>
  <si>
    <t>Pol__0021</t>
  </si>
  <si>
    <t>Elektroinstalační kabel CYKY-J 5x2,5mm</t>
  </si>
  <si>
    <t>Pol__0022</t>
  </si>
  <si>
    <t>Elektroinstalační kabel CYKY-J 5x16mm</t>
  </si>
  <si>
    <t>Pol__0023</t>
  </si>
  <si>
    <t>Elektroinstalační vodič CYA 4mm ZŽL</t>
  </si>
  <si>
    <t>Pol__0024</t>
  </si>
  <si>
    <t>Elektroinstalační vodič CYA 16mm ZŽL</t>
  </si>
  <si>
    <t>Pol__0025</t>
  </si>
  <si>
    <t>Datový kabel UTP Cat5e</t>
  </si>
  <si>
    <t>Pol__0026</t>
  </si>
  <si>
    <t>Elektroinstalační kabel pro DT (dle zvoleného DT)</t>
  </si>
  <si>
    <t>Pol__0027</t>
  </si>
  <si>
    <t>El. Trubka ohebná bezhalogenová DN20</t>
  </si>
  <si>
    <t>Pol__0028</t>
  </si>
  <si>
    <t>Opticko-kouřový hlásič autonomní</t>
  </si>
  <si>
    <t>Pol__0029</t>
  </si>
  <si>
    <t>Vnitřní hlasová jednotka</t>
  </si>
  <si>
    <t>Pol__0030</t>
  </si>
  <si>
    <t>Zvonkové tlačítko (kompletní)</t>
  </si>
  <si>
    <t>Pol__0031</t>
  </si>
  <si>
    <t>Pol__0032</t>
  </si>
  <si>
    <t>Datová zásuvka 1xRJ45 ABB Tango kompletní</t>
  </si>
  <si>
    <t>Pol__0037</t>
  </si>
  <si>
    <t>Úprava stávajícího elektroměrového rozvaděče</t>
  </si>
  <si>
    <t>Pol__0038</t>
  </si>
  <si>
    <t>Montážní dokumentace stávajících rozvodů</t>
  </si>
  <si>
    <t>Pol__0040</t>
  </si>
  <si>
    <t>Výchozí revize elektroinstalace</t>
  </si>
  <si>
    <t>Pol__0041</t>
  </si>
  <si>
    <t>Funkřní zkoušky DT,SK</t>
  </si>
  <si>
    <t>Pol__0042</t>
  </si>
  <si>
    <t>Úprava stávajícího rozvaděče společné spotřeby + doplnění jištění 6/1/B + napojení zdroje DT</t>
  </si>
  <si>
    <t>Pol__0043</t>
  </si>
  <si>
    <t>Napojení na stávající datový rozvaděč</t>
  </si>
  <si>
    <t>Pol__0033</t>
  </si>
  <si>
    <t>Dveřní audiojednotka 2 tlačítková - kompletní</t>
  </si>
  <si>
    <t>Pol__0034</t>
  </si>
  <si>
    <t>Napájecí zdroj DT vč. El. Krabice</t>
  </si>
  <si>
    <t>Pol__0035</t>
  </si>
  <si>
    <t>Čidlo úniku plynu CO vč. Baterií</t>
  </si>
  <si>
    <t>Pol__0044</t>
  </si>
  <si>
    <t>Při zpracování cenové nabídky je nutné vycházet ze všech částí projektové dokumentace (technická, zpráva, seznam dispozic, všech výkresů a specifikace materiálu). Povinností dodavatele je</t>
  </si>
  <si>
    <t>překontrolování specifikací materiálu a případný chybějící materiál doplnit a ocenit. Uchazeč ručí, že výpočty specifikovaného materiálu v dodávce jsou správně.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něj vztahují.</t>
  </si>
  <si>
    <t>Diagonální ventilátor do kruhového potrubí s doběhem, Lp(3m)=24dB(A), el. parametry: 230V/25W,, 130m3/hod</t>
  </si>
  <si>
    <t>2R</t>
  </si>
  <si>
    <t>ZÁMEČNÍK</t>
  </si>
  <si>
    <t>RTS 16/ I</t>
  </si>
  <si>
    <t>Profese, tarify</t>
  </si>
  <si>
    <t>POL5_</t>
  </si>
  <si>
    <t>Zpětná klapka do kruhového potrubí, DN100</t>
  </si>
  <si>
    <t>Kruhové potrubí SPIRO, vč. tvarovek, DN100</t>
  </si>
  <si>
    <t>bm</t>
  </si>
  <si>
    <t>Kruhové potrubí SPIRO, vč. tvarovek, DN125</t>
  </si>
  <si>
    <t>Střešní ventilační hlavice, DN125</t>
  </si>
  <si>
    <t>6</t>
  </si>
  <si>
    <t>Talířový ventil odvodní - plastový s montážním rámečkem, DN100</t>
  </si>
  <si>
    <t>7</t>
  </si>
  <si>
    <t>Izolace z minerální vaty s Al fólií na povrchu, tl.20mm</t>
  </si>
  <si>
    <t>8</t>
  </si>
  <si>
    <t>Ohebná Al laminátová hadice s kostrou z ocelového drátu, spirálovitě vinutou mezi dvěma vrstvami, několikavrstv. Al laminátu, s TI z min. vlny tl. 25mm s parozábranou. Vnitřek</t>
  </si>
  <si>
    <t>hadice je perforovaný. DN100</t>
  </si>
  <si>
    <t>Ohebná Al laminátová hadice s kostrou z ocelového drátu, spirálovitě vinutou mezi dvěma vrstvami několikavrstvého Al laminátu, s tepelnou izolací z minerální vlny tl. 25mm s parozábranou. Vnitřek hadice je perforovaný. DN100 : 0,6</t>
  </si>
  <si>
    <t>10</t>
  </si>
  <si>
    <t>Zpětná klapka do potrubí , DN125</t>
  </si>
  <si>
    <t>11</t>
  </si>
  <si>
    <t>12</t>
  </si>
  <si>
    <t>13</t>
  </si>
  <si>
    <t>Ohebná Al laminátová hadice s kostrou z ocelového drátu, spirálovitě vinutou mezi dvěma vrstvami, několikavrstvého Al laminátu, s tepelnou izolací z minerální vlny tl. 25mm s parozábranou. Vnitřek</t>
  </si>
  <si>
    <t>hadice je perforovaný. DN125</t>
  </si>
  <si>
    <t>Ohebná Al laminátová hadice s kostrou z ocelového drátu, spirálovitě vinutou mezi dvěma vrstvami několikavrstvého Al laminátu, s tepelnou izolací z minerální vlny tl. 25mm s parozábranou. Vnitřek hadice je perforovaný. DN125 : 0,6</t>
  </si>
  <si>
    <t>14</t>
  </si>
  <si>
    <t>15</t>
  </si>
  <si>
    <t>Montážní, upevňovací, těsnící a pomocný materiál, šrouby, konzoly, závitové tyče, objímky,, antivibrační položky, podložky a závěsy, těsnící tmely, lepící pásky</t>
  </si>
  <si>
    <t>005241010R</t>
  </si>
  <si>
    <t xml:space="preserve">Dokumentace skutečného provedení </t>
  </si>
  <si>
    <t>POL99_</t>
  </si>
  <si>
    <t>17</t>
  </si>
  <si>
    <t>Zaškolení</t>
  </si>
  <si>
    <t>18</t>
  </si>
  <si>
    <t>Testy a revize</t>
  </si>
  <si>
    <t>19</t>
  </si>
  <si>
    <t>Náklady na zřízení staveniště a ostatní vedlejší náklady</t>
  </si>
  <si>
    <t>OPN</t>
  </si>
  <si>
    <t>POL13_0</t>
  </si>
  <si>
    <t>20</t>
  </si>
  <si>
    <t>Kompletační činnost</t>
  </si>
  <si>
    <t>21</t>
  </si>
  <si>
    <t>Pomocné konstrukce</t>
  </si>
  <si>
    <t>22</t>
  </si>
  <si>
    <t>Zaregulování systémů - zařízení vzduchotechniky, protokolární měření vzduchových výkonů, provozní i, dílčí zkoušky. Uvedení do provozu</t>
  </si>
  <si>
    <t>Tlakové zkoušky</t>
  </si>
  <si>
    <t>24</t>
  </si>
  <si>
    <t>Měření hluku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</si>
</sst>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7" fillId="0" borderId="18" xfId="0" applyNumberFormat="1" applyFont="1" applyBorder="1" applyAlignment="1">
      <alignment vertical="top" wrapText="1"/>
    </xf>
    <xf numFmtId="0" fontId="20" fillId="0" borderId="0" xfId="0" applyNumberFormat="1" applyFont="1" applyAlignment="1">
      <alignment wrapText="1"/>
    </xf>
    <xf numFmtId="0" fontId="19" fillId="0" borderId="18" xfId="0" applyNumberFormat="1" applyFont="1" applyBorder="1" applyAlignment="1">
      <alignment vertical="top" wrapText="1"/>
    </xf>
    <xf numFmtId="0" fontId="19" fillId="0" borderId="0"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0" fontId="17" fillId="0" borderId="0"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password="C83A"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00"/>
  <sheetViews>
    <sheetView showGridLines="0" tabSelected="1" topLeftCell="B1" zoomScaleNormal="100" zoomScaleSheetLayoutView="75" workbookViewId="0">
      <selection activeCell="G20" sqref="G20:H20"/>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7" t="s">
        <v>24</v>
      </c>
      <c r="B16" s="38" t="s">
        <v>24</v>
      </c>
      <c r="C16" s="62"/>
      <c r="D16" s="63"/>
      <c r="E16" s="83"/>
      <c r="F16" s="84"/>
      <c r="G16" s="83"/>
      <c r="H16" s="84"/>
      <c r="I16" s="83">
        <f>SUMIF(F53:F96,A16,I53:I96)+SUMIF(F53:F96,"PSU",I53:I96)</f>
        <v>0</v>
      </c>
      <c r="J16" s="85"/>
    </row>
    <row r="17" spans="1:10" ht="23.25" customHeight="1" x14ac:dyDescent="0.2">
      <c r="A17" s="197" t="s">
        <v>25</v>
      </c>
      <c r="B17" s="38" t="s">
        <v>25</v>
      </c>
      <c r="C17" s="62"/>
      <c r="D17" s="63"/>
      <c r="E17" s="83"/>
      <c r="F17" s="84"/>
      <c r="G17" s="83"/>
      <c r="H17" s="84"/>
      <c r="I17" s="83">
        <f>SUMIF(F53:F96,A17,I53:I96)</f>
        <v>0</v>
      </c>
      <c r="J17" s="85"/>
    </row>
    <row r="18" spans="1:10" ht="23.25" customHeight="1" x14ac:dyDescent="0.2">
      <c r="A18" s="197" t="s">
        <v>26</v>
      </c>
      <c r="B18" s="38" t="s">
        <v>26</v>
      </c>
      <c r="C18" s="62"/>
      <c r="D18" s="63"/>
      <c r="E18" s="83"/>
      <c r="F18" s="84"/>
      <c r="G18" s="83"/>
      <c r="H18" s="84"/>
      <c r="I18" s="83">
        <f>SUMIF(F53:F96,A18,I53:I96)</f>
        <v>0</v>
      </c>
      <c r="J18" s="85"/>
    </row>
    <row r="19" spans="1:10" ht="23.25" customHeight="1" x14ac:dyDescent="0.2">
      <c r="A19" s="197" t="s">
        <v>145</v>
      </c>
      <c r="B19" s="38" t="s">
        <v>27</v>
      </c>
      <c r="C19" s="62"/>
      <c r="D19" s="63"/>
      <c r="E19" s="83"/>
      <c r="F19" s="84"/>
      <c r="G19" s="83"/>
      <c r="H19" s="84"/>
      <c r="I19" s="83">
        <f>SUMIF(F53:F96,A19,I53:I96)</f>
        <v>0</v>
      </c>
      <c r="J19" s="85"/>
    </row>
    <row r="20" spans="1:10" ht="23.25" customHeight="1" x14ac:dyDescent="0.2">
      <c r="A20" s="197" t="s">
        <v>146</v>
      </c>
      <c r="B20" s="38" t="s">
        <v>28</v>
      </c>
      <c r="C20" s="62"/>
      <c r="D20" s="63"/>
      <c r="E20" s="83"/>
      <c r="F20" s="84"/>
      <c r="G20" s="83"/>
      <c r="H20" s="84"/>
      <c r="I20" s="83">
        <f>SUMIF(F53:F96,A20,I53:I96)</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15</v>
      </c>
      <c r="F23" s="39" t="s">
        <v>0</v>
      </c>
      <c r="G23" s="100">
        <f>ZakladDPHSniVypocet</f>
        <v>0</v>
      </c>
      <c r="H23" s="101"/>
      <c r="I23" s="101"/>
      <c r="J23" s="40" t="str">
        <f t="shared" ref="J23:J28" si="0">Mena</f>
        <v>CZK</v>
      </c>
    </row>
    <row r="24" spans="1:10" ht="23.25" hidden="1" customHeight="1" x14ac:dyDescent="0.2">
      <c r="A24" s="2"/>
      <c r="B24" s="38" t="s">
        <v>13</v>
      </c>
      <c r="C24" s="62"/>
      <c r="D24" s="63"/>
      <c r="E24" s="67">
        <f>SazbaDPH1</f>
        <v>15</v>
      </c>
      <c r="F24" s="39" t="s">
        <v>0</v>
      </c>
      <c r="G24" s="98">
        <f>I23*E23/100</f>
        <v>0</v>
      </c>
      <c r="H24" s="99"/>
      <c r="I24" s="99"/>
      <c r="J24" s="40" t="str">
        <f t="shared" si="0"/>
        <v>CZK</v>
      </c>
    </row>
    <row r="25" spans="1:10" ht="23.25" customHeight="1" x14ac:dyDescent="0.2">
      <c r="A25" s="2"/>
      <c r="B25" s="38" t="s">
        <v>14</v>
      </c>
      <c r="C25" s="62"/>
      <c r="D25" s="63"/>
      <c r="E25" s="67">
        <v>21</v>
      </c>
      <c r="F25" s="39" t="s">
        <v>0</v>
      </c>
      <c r="G25" s="100">
        <f>ZakladDPHZaklVypocet</f>
        <v>0</v>
      </c>
      <c r="H25" s="101"/>
      <c r="I25" s="101"/>
      <c r="J25" s="40" t="str">
        <f t="shared" si="0"/>
        <v>CZK</v>
      </c>
    </row>
    <row r="26" spans="1:10" ht="23.25" hidden="1" customHeight="1" x14ac:dyDescent="0.2">
      <c r="A26" s="2"/>
      <c r="B26" s="32" t="s">
        <v>15</v>
      </c>
      <c r="C26" s="68"/>
      <c r="D26" s="54"/>
      <c r="E26" s="69">
        <f>SazbaDPH2</f>
        <v>21</v>
      </c>
      <c r="F26" s="30" t="s">
        <v>0</v>
      </c>
      <c r="G26" s="80">
        <f>I25*E25/100</f>
        <v>0</v>
      </c>
      <c r="H26" s="81"/>
      <c r="I26" s="81"/>
      <c r="J26" s="37" t="str">
        <f t="shared" si="0"/>
        <v>CZK</v>
      </c>
    </row>
    <row r="27" spans="1:10" ht="23.25" customHeight="1" thickBot="1" x14ac:dyDescent="0.25">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x14ac:dyDescent="0.25">
      <c r="A28" s="2">
        <f>(A27-INT(A27))*100</f>
        <v>0</v>
      </c>
      <c r="B28" s="167" t="s">
        <v>23</v>
      </c>
      <c r="C28" s="168"/>
      <c r="D28" s="168"/>
      <c r="E28" s="169"/>
      <c r="F28" s="170"/>
      <c r="G28" s="171">
        <f>A27</f>
        <v>0</v>
      </c>
      <c r="H28" s="171"/>
      <c r="I28" s="171"/>
      <c r="J28" s="172" t="str">
        <f t="shared" si="0"/>
        <v>CZK</v>
      </c>
    </row>
    <row r="29" spans="1:10" ht="27.75" hidden="1" customHeight="1" thickBot="1" x14ac:dyDescent="0.25">
      <c r="A29" s="2"/>
      <c r="B29" s="167" t="s">
        <v>35</v>
      </c>
      <c r="C29" s="173"/>
      <c r="D29" s="173"/>
      <c r="E29" s="173"/>
      <c r="F29" s="174"/>
      <c r="G29" s="175">
        <f>ZakladDPHSni+DPHSni+ZakladDPHZakl+DPHZakl+Zaokrouhleni</f>
        <v>0</v>
      </c>
      <c r="H29" s="175"/>
      <c r="I29" s="175"/>
      <c r="J29" s="176"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4" t="s">
        <v>1</v>
      </c>
      <c r="J38" s="145" t="s">
        <v>0</v>
      </c>
    </row>
    <row r="39" spans="1:10" ht="25.5" hidden="1" customHeight="1" x14ac:dyDescent="0.2">
      <c r="A39" s="135">
        <v>1</v>
      </c>
      <c r="B39" s="146" t="s">
        <v>45</v>
      </c>
      <c r="C39" s="147"/>
      <c r="D39" s="147"/>
      <c r="E39" s="147"/>
      <c r="F39" s="148">
        <f>'23 1 Pol'!AE260+'3 3 Pol'!AE138+'3a 3a Pol'!AE69+'4 4 Pol'!AE59+'5 5 Pol'!AE40</f>
        <v>0</v>
      </c>
      <c r="G39" s="149">
        <f>'23 1 Pol'!AF260+'3 3 Pol'!AF138+'3a 3a Pol'!AF69+'4 4 Pol'!AF59+'5 5 Pol'!AF40</f>
        <v>0</v>
      </c>
      <c r="H39" s="150"/>
      <c r="I39" s="151">
        <f>F39+G39+H39</f>
        <v>0</v>
      </c>
      <c r="J39" s="152" t="str">
        <f>IF(CenaCelkemVypocet=0,"",I39/CenaCelkemVypocet*100)</f>
        <v/>
      </c>
    </row>
    <row r="40" spans="1:10" ht="25.5" customHeight="1" x14ac:dyDescent="0.2">
      <c r="A40" s="135">
        <v>2</v>
      </c>
      <c r="B40" s="153"/>
      <c r="C40" s="154" t="s">
        <v>46</v>
      </c>
      <c r="D40" s="154"/>
      <c r="E40" s="154"/>
      <c r="F40" s="155"/>
      <c r="G40" s="156"/>
      <c r="H40" s="156"/>
      <c r="I40" s="157">
        <f>F40+G40+H40</f>
        <v>0</v>
      </c>
      <c r="J40" s="158" t="str">
        <f>IF(CenaCelkemVypocet=0,"",I40/CenaCelkemVypocet*100)</f>
        <v/>
      </c>
    </row>
    <row r="41" spans="1:10" ht="25.5" customHeight="1" x14ac:dyDescent="0.2">
      <c r="A41" s="135">
        <v>3</v>
      </c>
      <c r="B41" s="159" t="s">
        <v>49</v>
      </c>
      <c r="C41" s="147" t="s">
        <v>50</v>
      </c>
      <c r="D41" s="147"/>
      <c r="E41" s="147"/>
      <c r="F41" s="160">
        <f>'23 1 Pol'!AE260</f>
        <v>0</v>
      </c>
      <c r="G41" s="150">
        <f>'23 1 Pol'!AF260</f>
        <v>0</v>
      </c>
      <c r="H41" s="150"/>
      <c r="I41" s="151">
        <f>F41+G41+H41</f>
        <v>0</v>
      </c>
      <c r="J41" s="152" t="str">
        <f>IF(CenaCelkemVypocet=0,"",I41/CenaCelkemVypocet*100)</f>
        <v/>
      </c>
    </row>
    <row r="42" spans="1:10" ht="25.5" customHeight="1" x14ac:dyDescent="0.2">
      <c r="A42" s="135">
        <v>3</v>
      </c>
      <c r="B42" s="159" t="s">
        <v>51</v>
      </c>
      <c r="C42" s="147" t="s">
        <v>52</v>
      </c>
      <c r="D42" s="147"/>
      <c r="E42" s="147"/>
      <c r="F42" s="160">
        <f>'3 3 Pol'!AE138</f>
        <v>0</v>
      </c>
      <c r="G42" s="150">
        <f>'3 3 Pol'!AF138</f>
        <v>0</v>
      </c>
      <c r="H42" s="150"/>
      <c r="I42" s="151">
        <f>F42+G42+H42</f>
        <v>0</v>
      </c>
      <c r="J42" s="152" t="str">
        <f>IF(CenaCelkemVypocet=0,"",I42/CenaCelkemVypocet*100)</f>
        <v/>
      </c>
    </row>
    <row r="43" spans="1:10" ht="25.5" customHeight="1" x14ac:dyDescent="0.2">
      <c r="A43" s="135">
        <v>3</v>
      </c>
      <c r="B43" s="159" t="s">
        <v>53</v>
      </c>
      <c r="C43" s="147" t="s">
        <v>54</v>
      </c>
      <c r="D43" s="147"/>
      <c r="E43" s="147"/>
      <c r="F43" s="160">
        <f>'3a 3a Pol'!AE69</f>
        <v>0</v>
      </c>
      <c r="G43" s="150">
        <f>'3a 3a Pol'!AF69</f>
        <v>0</v>
      </c>
      <c r="H43" s="150"/>
      <c r="I43" s="151">
        <f>F43+G43+H43</f>
        <v>0</v>
      </c>
      <c r="J43" s="152" t="str">
        <f>IF(CenaCelkemVypocet=0,"",I43/CenaCelkemVypocet*100)</f>
        <v/>
      </c>
    </row>
    <row r="44" spans="1:10" ht="25.5" customHeight="1" x14ac:dyDescent="0.2">
      <c r="A44" s="135">
        <v>3</v>
      </c>
      <c r="B44" s="159" t="s">
        <v>55</v>
      </c>
      <c r="C44" s="147" t="s">
        <v>56</v>
      </c>
      <c r="D44" s="147"/>
      <c r="E44" s="147"/>
      <c r="F44" s="160">
        <f>'4 4 Pol'!AE59</f>
        <v>0</v>
      </c>
      <c r="G44" s="150">
        <f>'4 4 Pol'!AF59</f>
        <v>0</v>
      </c>
      <c r="H44" s="150"/>
      <c r="I44" s="151">
        <f>F44+G44+H44</f>
        <v>0</v>
      </c>
      <c r="J44" s="152" t="str">
        <f>IF(CenaCelkemVypocet=0,"",I44/CenaCelkemVypocet*100)</f>
        <v/>
      </c>
    </row>
    <row r="45" spans="1:10" ht="25.5" customHeight="1" x14ac:dyDescent="0.2">
      <c r="A45" s="135">
        <v>3</v>
      </c>
      <c r="B45" s="159" t="s">
        <v>57</v>
      </c>
      <c r="C45" s="147" t="s">
        <v>58</v>
      </c>
      <c r="D45" s="147"/>
      <c r="E45" s="147"/>
      <c r="F45" s="160">
        <f>'5 5 Pol'!AE40</f>
        <v>0</v>
      </c>
      <c r="G45" s="150">
        <f>'5 5 Pol'!AF40</f>
        <v>0</v>
      </c>
      <c r="H45" s="150"/>
      <c r="I45" s="151">
        <f>F45+G45+H45</f>
        <v>0</v>
      </c>
      <c r="J45" s="152" t="str">
        <f>IF(CenaCelkemVypocet=0,"",I45/CenaCelkemVypocet*100)</f>
        <v/>
      </c>
    </row>
    <row r="46" spans="1:10" ht="25.5" customHeight="1" x14ac:dyDescent="0.2">
      <c r="A46" s="135"/>
      <c r="B46" s="161" t="s">
        <v>59</v>
      </c>
      <c r="C46" s="162"/>
      <c r="D46" s="162"/>
      <c r="E46" s="162"/>
      <c r="F46" s="163">
        <f>SUMIF(A39:A45,"=1",F39:F45)</f>
        <v>0</v>
      </c>
      <c r="G46" s="164">
        <f>SUMIF(A39:A45,"=1",G39:G45)</f>
        <v>0</v>
      </c>
      <c r="H46" s="164">
        <f>SUMIF(A39:A45,"=1",H39:H45)</f>
        <v>0</v>
      </c>
      <c r="I46" s="165">
        <f>SUMIF(A39:A45,"=1",I39:I45)</f>
        <v>0</v>
      </c>
      <c r="J46" s="166">
        <f>SUMIF(A39:A45,"=1",J39:J45)</f>
        <v>0</v>
      </c>
    </row>
    <row r="50" spans="1:10" ht="15.75" x14ac:dyDescent="0.25">
      <c r="B50" s="177" t="s">
        <v>61</v>
      </c>
    </row>
    <row r="52" spans="1:10" ht="25.5" customHeight="1" x14ac:dyDescent="0.2">
      <c r="A52" s="179"/>
      <c r="B52" s="182" t="s">
        <v>17</v>
      </c>
      <c r="C52" s="182" t="s">
        <v>5</v>
      </c>
      <c r="D52" s="183"/>
      <c r="E52" s="183"/>
      <c r="F52" s="184" t="s">
        <v>62</v>
      </c>
      <c r="G52" s="184"/>
      <c r="H52" s="184"/>
      <c r="I52" s="184" t="s">
        <v>29</v>
      </c>
      <c r="J52" s="184" t="s">
        <v>0</v>
      </c>
    </row>
    <row r="53" spans="1:10" ht="36.75" customHeight="1" x14ac:dyDescent="0.2">
      <c r="A53" s="180"/>
      <c r="B53" s="185" t="s">
        <v>63</v>
      </c>
      <c r="C53" s="186" t="s">
        <v>64</v>
      </c>
      <c r="D53" s="187"/>
      <c r="E53" s="187"/>
      <c r="F53" s="193" t="s">
        <v>24</v>
      </c>
      <c r="G53" s="194"/>
      <c r="H53" s="194"/>
      <c r="I53" s="194">
        <f>'4 4 Pol'!G8</f>
        <v>0</v>
      </c>
      <c r="J53" s="191" t="str">
        <f>IF(I97=0,"",I53/I97*100)</f>
        <v/>
      </c>
    </row>
    <row r="54" spans="1:10" ht="36.75" customHeight="1" x14ac:dyDescent="0.2">
      <c r="A54" s="180"/>
      <c r="B54" s="185" t="s">
        <v>63</v>
      </c>
      <c r="C54" s="186" t="s">
        <v>65</v>
      </c>
      <c r="D54" s="187"/>
      <c r="E54" s="187"/>
      <c r="F54" s="193" t="s">
        <v>24</v>
      </c>
      <c r="G54" s="194"/>
      <c r="H54" s="194"/>
      <c r="I54" s="194">
        <f>'5 5 Pol'!G8</f>
        <v>0</v>
      </c>
      <c r="J54" s="191" t="str">
        <f>IF(I97=0,"",I54/I97*100)</f>
        <v/>
      </c>
    </row>
    <row r="55" spans="1:10" ht="36.75" customHeight="1" x14ac:dyDescent="0.2">
      <c r="A55" s="180"/>
      <c r="B55" s="185" t="s">
        <v>66</v>
      </c>
      <c r="C55" s="186" t="s">
        <v>67</v>
      </c>
      <c r="D55" s="187"/>
      <c r="E55" s="187"/>
      <c r="F55" s="193" t="s">
        <v>24</v>
      </c>
      <c r="G55" s="194"/>
      <c r="H55" s="194"/>
      <c r="I55" s="194">
        <f>'4 4 Pol'!G11</f>
        <v>0</v>
      </c>
      <c r="J55" s="191" t="str">
        <f>IF(I97=0,"",I55/I97*100)</f>
        <v/>
      </c>
    </row>
    <row r="56" spans="1:10" ht="36.75" customHeight="1" x14ac:dyDescent="0.2">
      <c r="A56" s="180"/>
      <c r="B56" s="185" t="s">
        <v>66</v>
      </c>
      <c r="C56" s="186" t="s">
        <v>68</v>
      </c>
      <c r="D56" s="187"/>
      <c r="E56" s="187"/>
      <c r="F56" s="193" t="s">
        <v>24</v>
      </c>
      <c r="G56" s="194"/>
      <c r="H56" s="194"/>
      <c r="I56" s="194">
        <f>'5 5 Pol'!G20</f>
        <v>0</v>
      </c>
      <c r="J56" s="191" t="str">
        <f>IF(I97=0,"",I56/I97*100)</f>
        <v/>
      </c>
    </row>
    <row r="57" spans="1:10" ht="36.75" customHeight="1" x14ac:dyDescent="0.2">
      <c r="A57" s="180"/>
      <c r="B57" s="185" t="s">
        <v>69</v>
      </c>
      <c r="C57" s="186" t="s">
        <v>70</v>
      </c>
      <c r="D57" s="187"/>
      <c r="E57" s="187"/>
      <c r="F57" s="193" t="s">
        <v>24</v>
      </c>
      <c r="G57" s="194"/>
      <c r="H57" s="194"/>
      <c r="I57" s="194">
        <f>'4 4 Pol'!G28</f>
        <v>0</v>
      </c>
      <c r="J57" s="191" t="str">
        <f>IF(I97=0,"",I57/I97*100)</f>
        <v/>
      </c>
    </row>
    <row r="58" spans="1:10" ht="36.75" customHeight="1" x14ac:dyDescent="0.2">
      <c r="A58" s="180"/>
      <c r="B58" s="185" t="s">
        <v>71</v>
      </c>
      <c r="C58" s="186" t="s">
        <v>72</v>
      </c>
      <c r="D58" s="187"/>
      <c r="E58" s="187"/>
      <c r="F58" s="193" t="s">
        <v>24</v>
      </c>
      <c r="G58" s="194"/>
      <c r="H58" s="194"/>
      <c r="I58" s="194">
        <f>'4 4 Pol'!G38+'4 4 Pol'!G51</f>
        <v>0</v>
      </c>
      <c r="J58" s="191" t="str">
        <f>IF(I97=0,"",I58/I97*100)</f>
        <v/>
      </c>
    </row>
    <row r="59" spans="1:10" ht="36.75" customHeight="1" x14ac:dyDescent="0.2">
      <c r="A59" s="180"/>
      <c r="B59" s="185" t="s">
        <v>73</v>
      </c>
      <c r="C59" s="186" t="s">
        <v>74</v>
      </c>
      <c r="D59" s="187"/>
      <c r="E59" s="187"/>
      <c r="F59" s="193" t="s">
        <v>24</v>
      </c>
      <c r="G59" s="194"/>
      <c r="H59" s="194"/>
      <c r="I59" s="194">
        <f>'4 4 Pol'!G55</f>
        <v>0</v>
      </c>
      <c r="J59" s="191" t="str">
        <f>IF(I97=0,"",I59/I97*100)</f>
        <v/>
      </c>
    </row>
    <row r="60" spans="1:10" ht="36.75" customHeight="1" x14ac:dyDescent="0.2">
      <c r="A60" s="180"/>
      <c r="B60" s="185" t="s">
        <v>51</v>
      </c>
      <c r="C60" s="186" t="s">
        <v>75</v>
      </c>
      <c r="D60" s="187"/>
      <c r="E60" s="187"/>
      <c r="F60" s="193" t="s">
        <v>24</v>
      </c>
      <c r="G60" s="194"/>
      <c r="H60" s="194"/>
      <c r="I60" s="194">
        <f>'23 1 Pol'!G8</f>
        <v>0</v>
      </c>
      <c r="J60" s="191" t="str">
        <f>IF(I97=0,"",I60/I97*100)</f>
        <v/>
      </c>
    </row>
    <row r="61" spans="1:10" ht="36.75" customHeight="1" x14ac:dyDescent="0.2">
      <c r="A61" s="180"/>
      <c r="B61" s="185" t="s">
        <v>76</v>
      </c>
      <c r="C61" s="186" t="s">
        <v>77</v>
      </c>
      <c r="D61" s="187"/>
      <c r="E61" s="187"/>
      <c r="F61" s="193" t="s">
        <v>24</v>
      </c>
      <c r="G61" s="194"/>
      <c r="H61" s="194"/>
      <c r="I61" s="194">
        <f>'23 1 Pol'!G55</f>
        <v>0</v>
      </c>
      <c r="J61" s="191" t="str">
        <f>IF(I97=0,"",I61/I97*100)</f>
        <v/>
      </c>
    </row>
    <row r="62" spans="1:10" ht="36.75" customHeight="1" x14ac:dyDescent="0.2">
      <c r="A62" s="180"/>
      <c r="B62" s="185" t="s">
        <v>78</v>
      </c>
      <c r="C62" s="186" t="s">
        <v>79</v>
      </c>
      <c r="D62" s="187"/>
      <c r="E62" s="187"/>
      <c r="F62" s="193" t="s">
        <v>24</v>
      </c>
      <c r="G62" s="194"/>
      <c r="H62" s="194"/>
      <c r="I62" s="194">
        <f>'23 1 Pol'!G68</f>
        <v>0</v>
      </c>
      <c r="J62" s="191" t="str">
        <f>IF(I97=0,"",I62/I97*100)</f>
        <v/>
      </c>
    </row>
    <row r="63" spans="1:10" ht="36.75" customHeight="1" x14ac:dyDescent="0.2">
      <c r="A63" s="180"/>
      <c r="B63" s="185" t="s">
        <v>80</v>
      </c>
      <c r="C63" s="186" t="s">
        <v>81</v>
      </c>
      <c r="D63" s="187"/>
      <c r="E63" s="187"/>
      <c r="F63" s="193" t="s">
        <v>24</v>
      </c>
      <c r="G63" s="194"/>
      <c r="H63" s="194"/>
      <c r="I63" s="194">
        <f>'23 1 Pol'!G74</f>
        <v>0</v>
      </c>
      <c r="J63" s="191" t="str">
        <f>IF(I97=0,"",I63/I97*100)</f>
        <v/>
      </c>
    </row>
    <row r="64" spans="1:10" ht="36.75" customHeight="1" x14ac:dyDescent="0.2">
      <c r="A64" s="180"/>
      <c r="B64" s="185" t="s">
        <v>82</v>
      </c>
      <c r="C64" s="186" t="s">
        <v>83</v>
      </c>
      <c r="D64" s="187"/>
      <c r="E64" s="187"/>
      <c r="F64" s="193" t="s">
        <v>24</v>
      </c>
      <c r="G64" s="194"/>
      <c r="H64" s="194"/>
      <c r="I64" s="194">
        <f>'3 3 Pol'!G132</f>
        <v>0</v>
      </c>
      <c r="J64" s="191" t="str">
        <f>IF(I97=0,"",I64/I97*100)</f>
        <v/>
      </c>
    </row>
    <row r="65" spans="1:10" ht="36.75" customHeight="1" x14ac:dyDescent="0.2">
      <c r="A65" s="180"/>
      <c r="B65" s="185" t="s">
        <v>84</v>
      </c>
      <c r="C65" s="186" t="s">
        <v>85</v>
      </c>
      <c r="D65" s="187"/>
      <c r="E65" s="187"/>
      <c r="F65" s="193" t="s">
        <v>24</v>
      </c>
      <c r="G65" s="194"/>
      <c r="H65" s="194"/>
      <c r="I65" s="194">
        <f>'23 1 Pol'!G83</f>
        <v>0</v>
      </c>
      <c r="J65" s="191" t="str">
        <f>IF(I97=0,"",I65/I97*100)</f>
        <v/>
      </c>
    </row>
    <row r="66" spans="1:10" ht="36.75" customHeight="1" x14ac:dyDescent="0.2">
      <c r="A66" s="180"/>
      <c r="B66" s="185" t="s">
        <v>86</v>
      </c>
      <c r="C66" s="186" t="s">
        <v>87</v>
      </c>
      <c r="D66" s="187"/>
      <c r="E66" s="187"/>
      <c r="F66" s="193" t="s">
        <v>24</v>
      </c>
      <c r="G66" s="194"/>
      <c r="H66" s="194"/>
      <c r="I66" s="194">
        <f>'23 1 Pol'!G85</f>
        <v>0</v>
      </c>
      <c r="J66" s="191" t="str">
        <f>IF(I97=0,"",I66/I97*100)</f>
        <v/>
      </c>
    </row>
    <row r="67" spans="1:10" ht="36.75" customHeight="1" x14ac:dyDescent="0.2">
      <c r="A67" s="180"/>
      <c r="B67" s="185" t="s">
        <v>88</v>
      </c>
      <c r="C67" s="186" t="s">
        <v>89</v>
      </c>
      <c r="D67" s="187"/>
      <c r="E67" s="187"/>
      <c r="F67" s="193" t="s">
        <v>24</v>
      </c>
      <c r="G67" s="194"/>
      <c r="H67" s="194"/>
      <c r="I67" s="194">
        <f>'23 1 Pol'!G115</f>
        <v>0</v>
      </c>
      <c r="J67" s="191" t="str">
        <f>IF(I97=0,"",I67/I97*100)</f>
        <v/>
      </c>
    </row>
    <row r="68" spans="1:10" ht="36.75" customHeight="1" x14ac:dyDescent="0.2">
      <c r="A68" s="180"/>
      <c r="B68" s="185" t="s">
        <v>90</v>
      </c>
      <c r="C68" s="186" t="s">
        <v>91</v>
      </c>
      <c r="D68" s="187"/>
      <c r="E68" s="187"/>
      <c r="F68" s="193" t="s">
        <v>24</v>
      </c>
      <c r="G68" s="194"/>
      <c r="H68" s="194"/>
      <c r="I68" s="194">
        <f>'23 1 Pol'!G126</f>
        <v>0</v>
      </c>
      <c r="J68" s="191" t="str">
        <f>IF(I97=0,"",I68/I97*100)</f>
        <v/>
      </c>
    </row>
    <row r="69" spans="1:10" ht="36.75" customHeight="1" x14ac:dyDescent="0.2">
      <c r="A69" s="180"/>
      <c r="B69" s="185" t="s">
        <v>92</v>
      </c>
      <c r="C69" s="186" t="s">
        <v>93</v>
      </c>
      <c r="D69" s="187"/>
      <c r="E69" s="187"/>
      <c r="F69" s="193" t="s">
        <v>24</v>
      </c>
      <c r="G69" s="194"/>
      <c r="H69" s="194"/>
      <c r="I69" s="194">
        <f>'3a 3a Pol'!G62</f>
        <v>0</v>
      </c>
      <c r="J69" s="191" t="str">
        <f>IF(I97=0,"",I69/I97*100)</f>
        <v/>
      </c>
    </row>
    <row r="70" spans="1:10" ht="36.75" customHeight="1" x14ac:dyDescent="0.2">
      <c r="A70" s="180"/>
      <c r="B70" s="185" t="s">
        <v>94</v>
      </c>
      <c r="C70" s="186" t="s">
        <v>95</v>
      </c>
      <c r="D70" s="187"/>
      <c r="E70" s="187"/>
      <c r="F70" s="193" t="s">
        <v>25</v>
      </c>
      <c r="G70" s="194"/>
      <c r="H70" s="194"/>
      <c r="I70" s="194">
        <f>'23 1 Pol'!G129</f>
        <v>0</v>
      </c>
      <c r="J70" s="191" t="str">
        <f>IF(I97=0,"",I70/I97*100)</f>
        <v/>
      </c>
    </row>
    <row r="71" spans="1:10" ht="36.75" customHeight="1" x14ac:dyDescent="0.2">
      <c r="A71" s="180"/>
      <c r="B71" s="185" t="s">
        <v>96</v>
      </c>
      <c r="C71" s="186" t="s">
        <v>97</v>
      </c>
      <c r="D71" s="187"/>
      <c r="E71" s="187"/>
      <c r="F71" s="193" t="s">
        <v>25</v>
      </c>
      <c r="G71" s="194"/>
      <c r="H71" s="194"/>
      <c r="I71" s="194">
        <f>'23 1 Pol'!G133+'3 3 Pol'!G8+'3a 3a Pol'!G8</f>
        <v>0</v>
      </c>
      <c r="J71" s="191" t="str">
        <f>IF(I97=0,"",I71/I97*100)</f>
        <v/>
      </c>
    </row>
    <row r="72" spans="1:10" ht="36.75" customHeight="1" x14ac:dyDescent="0.2">
      <c r="A72" s="180"/>
      <c r="B72" s="185" t="s">
        <v>98</v>
      </c>
      <c r="C72" s="186" t="s">
        <v>99</v>
      </c>
      <c r="D72" s="187"/>
      <c r="E72" s="187"/>
      <c r="F72" s="193" t="s">
        <v>25</v>
      </c>
      <c r="G72" s="194"/>
      <c r="H72" s="194"/>
      <c r="I72" s="194">
        <f>'23 1 Pol'!G145</f>
        <v>0</v>
      </c>
      <c r="J72" s="191" t="str">
        <f>IF(I97=0,"",I72/I97*100)</f>
        <v/>
      </c>
    </row>
    <row r="73" spans="1:10" ht="36.75" customHeight="1" x14ac:dyDescent="0.2">
      <c r="A73" s="180"/>
      <c r="B73" s="185" t="s">
        <v>100</v>
      </c>
      <c r="C73" s="186" t="s">
        <v>101</v>
      </c>
      <c r="D73" s="187"/>
      <c r="E73" s="187"/>
      <c r="F73" s="193" t="s">
        <v>25</v>
      </c>
      <c r="G73" s="194"/>
      <c r="H73" s="194"/>
      <c r="I73" s="194">
        <f>'3 3 Pol'!G16</f>
        <v>0</v>
      </c>
      <c r="J73" s="191" t="str">
        <f>IF(I97=0,"",I73/I97*100)</f>
        <v/>
      </c>
    </row>
    <row r="74" spans="1:10" ht="36.75" customHeight="1" x14ac:dyDescent="0.2">
      <c r="A74" s="180"/>
      <c r="B74" s="185" t="s">
        <v>102</v>
      </c>
      <c r="C74" s="186" t="s">
        <v>103</v>
      </c>
      <c r="D74" s="187"/>
      <c r="E74" s="187"/>
      <c r="F74" s="193" t="s">
        <v>25</v>
      </c>
      <c r="G74" s="194"/>
      <c r="H74" s="194"/>
      <c r="I74" s="194">
        <f>'3 3 Pol'!G38</f>
        <v>0</v>
      </c>
      <c r="J74" s="191" t="str">
        <f>IF(I97=0,"",I74/I97*100)</f>
        <v/>
      </c>
    </row>
    <row r="75" spans="1:10" ht="36.75" customHeight="1" x14ac:dyDescent="0.2">
      <c r="A75" s="180"/>
      <c r="B75" s="185" t="s">
        <v>104</v>
      </c>
      <c r="C75" s="186" t="s">
        <v>105</v>
      </c>
      <c r="D75" s="187"/>
      <c r="E75" s="187"/>
      <c r="F75" s="193" t="s">
        <v>25</v>
      </c>
      <c r="G75" s="194"/>
      <c r="H75" s="194"/>
      <c r="I75" s="194">
        <f>'23 1 Pol'!G148+'3 3 Pol'!G69</f>
        <v>0</v>
      </c>
      <c r="J75" s="191" t="str">
        <f>IF(I97=0,"",I75/I97*100)</f>
        <v/>
      </c>
    </row>
    <row r="76" spans="1:10" ht="36.75" customHeight="1" x14ac:dyDescent="0.2">
      <c r="A76" s="180"/>
      <c r="B76" s="185" t="s">
        <v>106</v>
      </c>
      <c r="C76" s="186" t="s">
        <v>107</v>
      </c>
      <c r="D76" s="187"/>
      <c r="E76" s="187"/>
      <c r="F76" s="193" t="s">
        <v>25</v>
      </c>
      <c r="G76" s="194"/>
      <c r="H76" s="194"/>
      <c r="I76" s="194">
        <f>'23 1 Pol'!G152+'3 3 Pol'!G98</f>
        <v>0</v>
      </c>
      <c r="J76" s="191" t="str">
        <f>IF(I97=0,"",I76/I97*100)</f>
        <v/>
      </c>
    </row>
    <row r="77" spans="1:10" ht="36.75" customHeight="1" x14ac:dyDescent="0.2">
      <c r="A77" s="180"/>
      <c r="B77" s="185" t="s">
        <v>108</v>
      </c>
      <c r="C77" s="186" t="s">
        <v>109</v>
      </c>
      <c r="D77" s="187"/>
      <c r="E77" s="187"/>
      <c r="F77" s="193" t="s">
        <v>25</v>
      </c>
      <c r="G77" s="194"/>
      <c r="H77" s="194"/>
      <c r="I77" s="194">
        <f>'23 1 Pol'!G156</f>
        <v>0</v>
      </c>
      <c r="J77" s="191" t="str">
        <f>IF(I97=0,"",I77/I97*100)</f>
        <v/>
      </c>
    </row>
    <row r="78" spans="1:10" ht="36.75" customHeight="1" x14ac:dyDescent="0.2">
      <c r="A78" s="180"/>
      <c r="B78" s="185" t="s">
        <v>110</v>
      </c>
      <c r="C78" s="186" t="s">
        <v>111</v>
      </c>
      <c r="D78" s="187"/>
      <c r="E78" s="187"/>
      <c r="F78" s="193" t="s">
        <v>25</v>
      </c>
      <c r="G78" s="194"/>
      <c r="H78" s="194"/>
      <c r="I78" s="194">
        <f>'3a 3a Pol'!G17</f>
        <v>0</v>
      </c>
      <c r="J78" s="191" t="str">
        <f>IF(I97=0,"",I78/I97*100)</f>
        <v/>
      </c>
    </row>
    <row r="79" spans="1:10" ht="36.75" customHeight="1" x14ac:dyDescent="0.2">
      <c r="A79" s="180"/>
      <c r="B79" s="185" t="s">
        <v>112</v>
      </c>
      <c r="C79" s="186" t="s">
        <v>113</v>
      </c>
      <c r="D79" s="187"/>
      <c r="E79" s="187"/>
      <c r="F79" s="193" t="s">
        <v>25</v>
      </c>
      <c r="G79" s="194"/>
      <c r="H79" s="194"/>
      <c r="I79" s="194">
        <f>'3a 3a Pol'!G25</f>
        <v>0</v>
      </c>
      <c r="J79" s="191" t="str">
        <f>IF(I97=0,"",I79/I97*100)</f>
        <v/>
      </c>
    </row>
    <row r="80" spans="1:10" ht="36.75" customHeight="1" x14ac:dyDescent="0.2">
      <c r="A80" s="180"/>
      <c r="B80" s="185" t="s">
        <v>114</v>
      </c>
      <c r="C80" s="186" t="s">
        <v>115</v>
      </c>
      <c r="D80" s="187"/>
      <c r="E80" s="187"/>
      <c r="F80" s="193" t="s">
        <v>25</v>
      </c>
      <c r="G80" s="194"/>
      <c r="H80" s="194"/>
      <c r="I80" s="194">
        <f>'3a 3a Pol'!G40</f>
        <v>0</v>
      </c>
      <c r="J80" s="191" t="str">
        <f>IF(I97=0,"",I80/I97*100)</f>
        <v/>
      </c>
    </row>
    <row r="81" spans="1:10" ht="36.75" customHeight="1" x14ac:dyDescent="0.2">
      <c r="A81" s="180"/>
      <c r="B81" s="185" t="s">
        <v>116</v>
      </c>
      <c r="C81" s="186" t="s">
        <v>117</v>
      </c>
      <c r="D81" s="187"/>
      <c r="E81" s="187"/>
      <c r="F81" s="193" t="s">
        <v>25</v>
      </c>
      <c r="G81" s="194"/>
      <c r="H81" s="194"/>
      <c r="I81" s="194">
        <f>'3a 3a Pol'!G50</f>
        <v>0</v>
      </c>
      <c r="J81" s="191" t="str">
        <f>IF(I97=0,"",I81/I97*100)</f>
        <v/>
      </c>
    </row>
    <row r="82" spans="1:10" ht="36.75" customHeight="1" x14ac:dyDescent="0.2">
      <c r="A82" s="180"/>
      <c r="B82" s="185" t="s">
        <v>118</v>
      </c>
      <c r="C82" s="186" t="s">
        <v>119</v>
      </c>
      <c r="D82" s="187"/>
      <c r="E82" s="187"/>
      <c r="F82" s="193" t="s">
        <v>25</v>
      </c>
      <c r="G82" s="194"/>
      <c r="H82" s="194"/>
      <c r="I82" s="194">
        <f>'23 1 Pol'!G159</f>
        <v>0</v>
      </c>
      <c r="J82" s="191" t="str">
        <f>IF(I97=0,"",I82/I97*100)</f>
        <v/>
      </c>
    </row>
    <row r="83" spans="1:10" ht="36.75" customHeight="1" x14ac:dyDescent="0.2">
      <c r="A83" s="180"/>
      <c r="B83" s="185" t="s">
        <v>120</v>
      </c>
      <c r="C83" s="186" t="s">
        <v>121</v>
      </c>
      <c r="D83" s="187"/>
      <c r="E83" s="187"/>
      <c r="F83" s="193" t="s">
        <v>25</v>
      </c>
      <c r="G83" s="194"/>
      <c r="H83" s="194"/>
      <c r="I83" s="194">
        <f>'23 1 Pol'!G164</f>
        <v>0</v>
      </c>
      <c r="J83" s="191" t="str">
        <f>IF(I97=0,"",I83/I97*100)</f>
        <v/>
      </c>
    </row>
    <row r="84" spans="1:10" ht="36.75" customHeight="1" x14ac:dyDescent="0.2">
      <c r="A84" s="180"/>
      <c r="B84" s="185" t="s">
        <v>122</v>
      </c>
      <c r="C84" s="186" t="s">
        <v>123</v>
      </c>
      <c r="D84" s="187"/>
      <c r="E84" s="187"/>
      <c r="F84" s="193" t="s">
        <v>25</v>
      </c>
      <c r="G84" s="194"/>
      <c r="H84" s="194"/>
      <c r="I84" s="194">
        <f>'23 1 Pol'!G185</f>
        <v>0</v>
      </c>
      <c r="J84" s="191" t="str">
        <f>IF(I97=0,"",I84/I97*100)</f>
        <v/>
      </c>
    </row>
    <row r="85" spans="1:10" ht="36.75" customHeight="1" x14ac:dyDescent="0.2">
      <c r="A85" s="180"/>
      <c r="B85" s="185" t="s">
        <v>124</v>
      </c>
      <c r="C85" s="186" t="s">
        <v>125</v>
      </c>
      <c r="D85" s="187"/>
      <c r="E85" s="187"/>
      <c r="F85" s="193" t="s">
        <v>25</v>
      </c>
      <c r="G85" s="194"/>
      <c r="H85" s="194"/>
      <c r="I85" s="194">
        <f>'23 1 Pol'!G190</f>
        <v>0</v>
      </c>
      <c r="J85" s="191" t="str">
        <f>IF(I97=0,"",I85/I97*100)</f>
        <v/>
      </c>
    </row>
    <row r="86" spans="1:10" ht="36.75" customHeight="1" x14ac:dyDescent="0.2">
      <c r="A86" s="180"/>
      <c r="B86" s="185" t="s">
        <v>126</v>
      </c>
      <c r="C86" s="186" t="s">
        <v>127</v>
      </c>
      <c r="D86" s="187"/>
      <c r="E86" s="187"/>
      <c r="F86" s="193" t="s">
        <v>25</v>
      </c>
      <c r="G86" s="194"/>
      <c r="H86" s="194"/>
      <c r="I86" s="194">
        <f>'23 1 Pol'!G202</f>
        <v>0</v>
      </c>
      <c r="J86" s="191" t="str">
        <f>IF(I97=0,"",I86/I97*100)</f>
        <v/>
      </c>
    </row>
    <row r="87" spans="1:10" ht="36.75" customHeight="1" x14ac:dyDescent="0.2">
      <c r="A87" s="180"/>
      <c r="B87" s="185" t="s">
        <v>128</v>
      </c>
      <c r="C87" s="186" t="s">
        <v>129</v>
      </c>
      <c r="D87" s="187"/>
      <c r="E87" s="187"/>
      <c r="F87" s="193" t="s">
        <v>25</v>
      </c>
      <c r="G87" s="194"/>
      <c r="H87" s="194"/>
      <c r="I87" s="194">
        <f>'23 1 Pol'!G206</f>
        <v>0</v>
      </c>
      <c r="J87" s="191" t="str">
        <f>IF(I97=0,"",I87/I97*100)</f>
        <v/>
      </c>
    </row>
    <row r="88" spans="1:10" ht="36.75" customHeight="1" x14ac:dyDescent="0.2">
      <c r="A88" s="180"/>
      <c r="B88" s="185" t="s">
        <v>130</v>
      </c>
      <c r="C88" s="186" t="s">
        <v>131</v>
      </c>
      <c r="D88" s="187"/>
      <c r="E88" s="187"/>
      <c r="F88" s="193" t="s">
        <v>25</v>
      </c>
      <c r="G88" s="194"/>
      <c r="H88" s="194"/>
      <c r="I88" s="194">
        <f>'23 1 Pol'!G210</f>
        <v>0</v>
      </c>
      <c r="J88" s="191" t="str">
        <f>IF(I97=0,"",I88/I97*100)</f>
        <v/>
      </c>
    </row>
    <row r="89" spans="1:10" ht="36.75" customHeight="1" x14ac:dyDescent="0.2">
      <c r="A89" s="180"/>
      <c r="B89" s="185" t="s">
        <v>132</v>
      </c>
      <c r="C89" s="186" t="s">
        <v>133</v>
      </c>
      <c r="D89" s="187"/>
      <c r="E89" s="187"/>
      <c r="F89" s="193" t="s">
        <v>25</v>
      </c>
      <c r="G89" s="194"/>
      <c r="H89" s="194"/>
      <c r="I89" s="194">
        <f>'23 1 Pol'!G223</f>
        <v>0</v>
      </c>
      <c r="J89" s="191" t="str">
        <f>IF(I97=0,"",I89/I97*100)</f>
        <v/>
      </c>
    </row>
    <row r="90" spans="1:10" ht="36.75" customHeight="1" x14ac:dyDescent="0.2">
      <c r="A90" s="180"/>
      <c r="B90" s="185" t="s">
        <v>134</v>
      </c>
      <c r="C90" s="186" t="s">
        <v>135</v>
      </c>
      <c r="D90" s="187"/>
      <c r="E90" s="187"/>
      <c r="F90" s="193" t="s">
        <v>25</v>
      </c>
      <c r="G90" s="194"/>
      <c r="H90" s="194"/>
      <c r="I90" s="194">
        <f>'23 1 Pol'!G226</f>
        <v>0</v>
      </c>
      <c r="J90" s="191" t="str">
        <f>IF(I97=0,"",I90/I97*100)</f>
        <v/>
      </c>
    </row>
    <row r="91" spans="1:10" ht="36.75" customHeight="1" x14ac:dyDescent="0.2">
      <c r="A91" s="180"/>
      <c r="B91" s="185" t="s">
        <v>136</v>
      </c>
      <c r="C91" s="186" t="s">
        <v>137</v>
      </c>
      <c r="D91" s="187"/>
      <c r="E91" s="187"/>
      <c r="F91" s="193" t="s">
        <v>25</v>
      </c>
      <c r="G91" s="194"/>
      <c r="H91" s="194"/>
      <c r="I91" s="194">
        <f>'4 4 Pol'!G44+'5 5 Pol'!G28</f>
        <v>0</v>
      </c>
      <c r="J91" s="191" t="str">
        <f>IF(I97=0,"",I91/I97*100)</f>
        <v/>
      </c>
    </row>
    <row r="92" spans="1:10" ht="36.75" customHeight="1" x14ac:dyDescent="0.2">
      <c r="A92" s="180"/>
      <c r="B92" s="185" t="s">
        <v>138</v>
      </c>
      <c r="C92" s="186" t="s">
        <v>139</v>
      </c>
      <c r="D92" s="187"/>
      <c r="E92" s="187"/>
      <c r="F92" s="193" t="s">
        <v>26</v>
      </c>
      <c r="G92" s="194"/>
      <c r="H92" s="194"/>
      <c r="I92" s="194">
        <f>'23 1 Pol'!G241</f>
        <v>0</v>
      </c>
      <c r="J92" s="191" t="str">
        <f>IF(I97=0,"",I92/I97*100)</f>
        <v/>
      </c>
    </row>
    <row r="93" spans="1:10" ht="36.75" customHeight="1" x14ac:dyDescent="0.2">
      <c r="A93" s="180"/>
      <c r="B93" s="185" t="s">
        <v>140</v>
      </c>
      <c r="C93" s="186" t="s">
        <v>141</v>
      </c>
      <c r="D93" s="187"/>
      <c r="E93" s="187"/>
      <c r="F93" s="193" t="s">
        <v>26</v>
      </c>
      <c r="G93" s="194"/>
      <c r="H93" s="194"/>
      <c r="I93" s="194">
        <f>'23 1 Pol'!G244</f>
        <v>0</v>
      </c>
      <c r="J93" s="191" t="str">
        <f>IF(I97=0,"",I93/I97*100)</f>
        <v/>
      </c>
    </row>
    <row r="94" spans="1:10" ht="36.75" customHeight="1" x14ac:dyDescent="0.2">
      <c r="A94" s="180"/>
      <c r="B94" s="185" t="s">
        <v>142</v>
      </c>
      <c r="C94" s="186" t="s">
        <v>143</v>
      </c>
      <c r="D94" s="187"/>
      <c r="E94" s="187"/>
      <c r="F94" s="193" t="s">
        <v>144</v>
      </c>
      <c r="G94" s="194"/>
      <c r="H94" s="194"/>
      <c r="I94" s="194">
        <f>'23 1 Pol'!G247</f>
        <v>0</v>
      </c>
      <c r="J94" s="191" t="str">
        <f>IF(I97=0,"",I94/I97*100)</f>
        <v/>
      </c>
    </row>
    <row r="95" spans="1:10" ht="36.75" customHeight="1" x14ac:dyDescent="0.2">
      <c r="A95" s="180"/>
      <c r="B95" s="185" t="s">
        <v>145</v>
      </c>
      <c r="C95" s="186" t="s">
        <v>27</v>
      </c>
      <c r="D95" s="187"/>
      <c r="E95" s="187"/>
      <c r="F95" s="193" t="s">
        <v>145</v>
      </c>
      <c r="G95" s="194"/>
      <c r="H95" s="194"/>
      <c r="I95" s="194">
        <f>'23 1 Pol'!G255</f>
        <v>0</v>
      </c>
      <c r="J95" s="191" t="str">
        <f>IF(I97=0,"",I95/I97*100)</f>
        <v/>
      </c>
    </row>
    <row r="96" spans="1:10" ht="36.75" customHeight="1" x14ac:dyDescent="0.2">
      <c r="A96" s="180"/>
      <c r="B96" s="185" t="s">
        <v>146</v>
      </c>
      <c r="C96" s="186" t="s">
        <v>28</v>
      </c>
      <c r="D96" s="187"/>
      <c r="E96" s="187"/>
      <c r="F96" s="193" t="s">
        <v>146</v>
      </c>
      <c r="G96" s="194"/>
      <c r="H96" s="194"/>
      <c r="I96" s="194">
        <f>'3 3 Pol'!G135</f>
        <v>0</v>
      </c>
      <c r="J96" s="191" t="str">
        <f>IF(I97=0,"",I96/I97*100)</f>
        <v/>
      </c>
    </row>
    <row r="97" spans="1:10" ht="25.5" customHeight="1" x14ac:dyDescent="0.2">
      <c r="A97" s="181"/>
      <c r="B97" s="188" t="s">
        <v>1</v>
      </c>
      <c r="C97" s="189"/>
      <c r="D97" s="190"/>
      <c r="E97" s="190"/>
      <c r="F97" s="195"/>
      <c r="G97" s="196"/>
      <c r="H97" s="196"/>
      <c r="I97" s="196">
        <f>SUM(I53:I96)</f>
        <v>0</v>
      </c>
      <c r="J97" s="192">
        <f>SUM(J53:J96)</f>
        <v>0</v>
      </c>
    </row>
    <row r="98" spans="1:10" x14ac:dyDescent="0.2">
      <c r="F98" s="133"/>
      <c r="G98" s="133"/>
      <c r="H98" s="133"/>
      <c r="I98" s="133"/>
      <c r="J98" s="134"/>
    </row>
    <row r="99" spans="1:10" x14ac:dyDescent="0.2">
      <c r="F99" s="133"/>
      <c r="G99" s="133"/>
      <c r="H99" s="133"/>
      <c r="I99" s="133"/>
      <c r="J99" s="134"/>
    </row>
    <row r="100" spans="1:10" x14ac:dyDescent="0.2">
      <c r="F100" s="133"/>
      <c r="G100" s="133"/>
      <c r="H100" s="133"/>
      <c r="I100" s="133"/>
      <c r="J100" s="134"/>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3">
    <mergeCell ref="C95:E95"/>
    <mergeCell ref="C96:E96"/>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5:E45"/>
    <mergeCell ref="B46:E46"/>
    <mergeCell ref="C53:E53"/>
    <mergeCell ref="C54:E54"/>
    <mergeCell ref="C42:E42"/>
    <mergeCell ref="C43:E43"/>
    <mergeCell ref="C44:E44"/>
    <mergeCell ref="C39:E39"/>
    <mergeCell ref="C40:E40"/>
    <mergeCell ref="C41:E41"/>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password="C83A"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8" t="s">
        <v>147</v>
      </c>
      <c r="B1" s="198"/>
      <c r="C1" s="198"/>
      <c r="D1" s="198"/>
      <c r="E1" s="198"/>
      <c r="F1" s="198"/>
      <c r="G1" s="198"/>
      <c r="AG1" t="s">
        <v>148</v>
      </c>
    </row>
    <row r="2" spans="1:60" ht="24.95" customHeight="1" x14ac:dyDescent="0.2">
      <c r="A2" s="199" t="s">
        <v>7</v>
      </c>
      <c r="B2" s="49" t="s">
        <v>43</v>
      </c>
      <c r="C2" s="202" t="s">
        <v>44</v>
      </c>
      <c r="D2" s="200"/>
      <c r="E2" s="200"/>
      <c r="F2" s="200"/>
      <c r="G2" s="201"/>
      <c r="AG2" t="s">
        <v>149</v>
      </c>
    </row>
    <row r="3" spans="1:60" ht="24.95" customHeight="1" x14ac:dyDescent="0.2">
      <c r="A3" s="199" t="s">
        <v>8</v>
      </c>
      <c r="B3" s="49" t="s">
        <v>47</v>
      </c>
      <c r="C3" s="202" t="s">
        <v>48</v>
      </c>
      <c r="D3" s="200"/>
      <c r="E3" s="200"/>
      <c r="F3" s="200"/>
      <c r="G3" s="201"/>
      <c r="AC3" s="178" t="s">
        <v>149</v>
      </c>
      <c r="AG3" t="s">
        <v>150</v>
      </c>
    </row>
    <row r="4" spans="1:60" ht="24.95" customHeight="1" x14ac:dyDescent="0.2">
      <c r="A4" s="203" t="s">
        <v>9</v>
      </c>
      <c r="B4" s="204" t="s">
        <v>49</v>
      </c>
      <c r="C4" s="205" t="s">
        <v>50</v>
      </c>
      <c r="D4" s="206"/>
      <c r="E4" s="206"/>
      <c r="F4" s="206"/>
      <c r="G4" s="207"/>
      <c r="AG4" t="s">
        <v>151</v>
      </c>
    </row>
    <row r="5" spans="1:60" x14ac:dyDescent="0.2">
      <c r="D5" s="10"/>
    </row>
    <row r="6" spans="1:60" ht="38.25" x14ac:dyDescent="0.2">
      <c r="A6" s="209" t="s">
        <v>152</v>
      </c>
      <c r="B6" s="211" t="s">
        <v>153</v>
      </c>
      <c r="C6" s="211" t="s">
        <v>154</v>
      </c>
      <c r="D6" s="210" t="s">
        <v>155</v>
      </c>
      <c r="E6" s="209" t="s">
        <v>156</v>
      </c>
      <c r="F6" s="208" t="s">
        <v>157</v>
      </c>
      <c r="G6" s="209" t="s">
        <v>29</v>
      </c>
      <c r="H6" s="212" t="s">
        <v>30</v>
      </c>
      <c r="I6" s="212" t="s">
        <v>158</v>
      </c>
      <c r="J6" s="212" t="s">
        <v>31</v>
      </c>
      <c r="K6" s="212" t="s">
        <v>159</v>
      </c>
      <c r="L6" s="212" t="s">
        <v>160</v>
      </c>
      <c r="M6" s="212" t="s">
        <v>161</v>
      </c>
      <c r="N6" s="212" t="s">
        <v>162</v>
      </c>
      <c r="O6" s="212" t="s">
        <v>163</v>
      </c>
      <c r="P6" s="212" t="s">
        <v>164</v>
      </c>
      <c r="Q6" s="212" t="s">
        <v>165</v>
      </c>
      <c r="R6" s="212" t="s">
        <v>166</v>
      </c>
      <c r="S6" s="212" t="s">
        <v>167</v>
      </c>
      <c r="T6" s="212" t="s">
        <v>168</v>
      </c>
      <c r="U6" s="212" t="s">
        <v>169</v>
      </c>
      <c r="V6" s="212" t="s">
        <v>170</v>
      </c>
      <c r="W6" s="212" t="s">
        <v>171</v>
      </c>
      <c r="X6" s="212" t="s">
        <v>172</v>
      </c>
    </row>
    <row r="7" spans="1:60" hidden="1" x14ac:dyDescent="0.2">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
      <c r="A8" s="228" t="s">
        <v>173</v>
      </c>
      <c r="B8" s="229" t="s">
        <v>51</v>
      </c>
      <c r="C8" s="255" t="s">
        <v>75</v>
      </c>
      <c r="D8" s="230"/>
      <c r="E8" s="231"/>
      <c r="F8" s="232"/>
      <c r="G8" s="232">
        <f>SUMIF(AG9:AG54,"&lt;&gt;NOR",G9:G54)</f>
        <v>0</v>
      </c>
      <c r="H8" s="232"/>
      <c r="I8" s="232">
        <f>SUM(I9:I54)</f>
        <v>0</v>
      </c>
      <c r="J8" s="232"/>
      <c r="K8" s="232">
        <f>SUM(K9:K54)</f>
        <v>0</v>
      </c>
      <c r="L8" s="232"/>
      <c r="M8" s="232">
        <f>SUM(M9:M54)</f>
        <v>0</v>
      </c>
      <c r="N8" s="232"/>
      <c r="O8" s="232">
        <f>SUM(O9:O54)</f>
        <v>5.6099999999999994</v>
      </c>
      <c r="P8" s="232"/>
      <c r="Q8" s="232">
        <f>SUM(Q9:Q54)</f>
        <v>0.19</v>
      </c>
      <c r="R8" s="232"/>
      <c r="S8" s="232"/>
      <c r="T8" s="233"/>
      <c r="U8" s="227"/>
      <c r="V8" s="227">
        <f>SUM(V9:V54)</f>
        <v>161.5</v>
      </c>
      <c r="W8" s="227"/>
      <c r="X8" s="227"/>
      <c r="AG8" t="s">
        <v>174</v>
      </c>
    </row>
    <row r="9" spans="1:60" ht="22.5" outlineLevel="1" x14ac:dyDescent="0.2">
      <c r="A9" s="234">
        <v>1</v>
      </c>
      <c r="B9" s="235" t="s">
        <v>175</v>
      </c>
      <c r="C9" s="256" t="s">
        <v>176</v>
      </c>
      <c r="D9" s="236" t="s">
        <v>177</v>
      </c>
      <c r="E9" s="237">
        <v>3</v>
      </c>
      <c r="F9" s="238"/>
      <c r="G9" s="239">
        <f>ROUND(E9*F9,2)</f>
        <v>0</v>
      </c>
      <c r="H9" s="238"/>
      <c r="I9" s="239">
        <f>ROUND(E9*H9,2)</f>
        <v>0</v>
      </c>
      <c r="J9" s="238"/>
      <c r="K9" s="239">
        <f>ROUND(E9*J9,2)</f>
        <v>0</v>
      </c>
      <c r="L9" s="239">
        <v>15</v>
      </c>
      <c r="M9" s="239">
        <f>G9*(1+L9/100)</f>
        <v>0</v>
      </c>
      <c r="N9" s="239">
        <v>7.4079999999999993E-2</v>
      </c>
      <c r="O9" s="239">
        <f>ROUND(E9*N9,2)</f>
        <v>0.22</v>
      </c>
      <c r="P9" s="239">
        <v>0</v>
      </c>
      <c r="Q9" s="239">
        <f>ROUND(E9*P9,2)</f>
        <v>0</v>
      </c>
      <c r="R9" s="239" t="s">
        <v>178</v>
      </c>
      <c r="S9" s="239" t="s">
        <v>179</v>
      </c>
      <c r="T9" s="240" t="s">
        <v>180</v>
      </c>
      <c r="U9" s="223">
        <v>0.34510999999999997</v>
      </c>
      <c r="V9" s="223">
        <f>ROUND(E9*U9,2)</f>
        <v>1.04</v>
      </c>
      <c r="W9" s="223"/>
      <c r="X9" s="223" t="s">
        <v>181</v>
      </c>
      <c r="Y9" s="213"/>
      <c r="Z9" s="213"/>
      <c r="AA9" s="213"/>
      <c r="AB9" s="213"/>
      <c r="AC9" s="213"/>
      <c r="AD9" s="213"/>
      <c r="AE9" s="213"/>
      <c r="AF9" s="213"/>
      <c r="AG9" s="213" t="s">
        <v>182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20"/>
      <c r="B10" s="221"/>
      <c r="C10" s="257" t="s">
        <v>183</v>
      </c>
      <c r="D10" s="241"/>
      <c r="E10" s="241"/>
      <c r="F10" s="241"/>
      <c r="G10" s="241"/>
      <c r="H10" s="223"/>
      <c r="I10" s="223"/>
      <c r="J10" s="223"/>
      <c r="K10" s="223"/>
      <c r="L10" s="223"/>
      <c r="M10" s="223"/>
      <c r="N10" s="223"/>
      <c r="O10" s="223"/>
      <c r="P10" s="223"/>
      <c r="Q10" s="223"/>
      <c r="R10" s="223"/>
      <c r="S10" s="223"/>
      <c r="T10" s="223"/>
      <c r="U10" s="223"/>
      <c r="V10" s="223"/>
      <c r="W10" s="223"/>
      <c r="X10" s="223"/>
      <c r="Y10" s="213"/>
      <c r="Z10" s="213"/>
      <c r="AA10" s="213"/>
      <c r="AB10" s="213"/>
      <c r="AC10" s="213"/>
      <c r="AD10" s="213"/>
      <c r="AE10" s="213"/>
      <c r="AF10" s="213"/>
      <c r="AG10" s="213" t="s">
        <v>184</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20"/>
      <c r="B11" s="221"/>
      <c r="C11" s="258" t="s">
        <v>185</v>
      </c>
      <c r="D11" s="225"/>
      <c r="E11" s="226">
        <v>1</v>
      </c>
      <c r="F11" s="223"/>
      <c r="G11" s="223"/>
      <c r="H11" s="223"/>
      <c r="I11" s="223"/>
      <c r="J11" s="223"/>
      <c r="K11" s="223"/>
      <c r="L11" s="223"/>
      <c r="M11" s="223"/>
      <c r="N11" s="223"/>
      <c r="O11" s="223"/>
      <c r="P11" s="223"/>
      <c r="Q11" s="223"/>
      <c r="R11" s="223"/>
      <c r="S11" s="223"/>
      <c r="T11" s="223"/>
      <c r="U11" s="223"/>
      <c r="V11" s="223"/>
      <c r="W11" s="223"/>
      <c r="X11" s="223"/>
      <c r="Y11" s="213"/>
      <c r="Z11" s="213"/>
      <c r="AA11" s="213"/>
      <c r="AB11" s="213"/>
      <c r="AC11" s="213"/>
      <c r="AD11" s="213"/>
      <c r="AE11" s="213"/>
      <c r="AF11" s="213"/>
      <c r="AG11" s="213" t="s">
        <v>186</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20"/>
      <c r="B12" s="221"/>
      <c r="C12" s="258" t="s">
        <v>187</v>
      </c>
      <c r="D12" s="225"/>
      <c r="E12" s="226">
        <v>1</v>
      </c>
      <c r="F12" s="223"/>
      <c r="G12" s="223"/>
      <c r="H12" s="223"/>
      <c r="I12" s="223"/>
      <c r="J12" s="223"/>
      <c r="K12" s="223"/>
      <c r="L12" s="223"/>
      <c r="M12" s="223"/>
      <c r="N12" s="223"/>
      <c r="O12" s="223"/>
      <c r="P12" s="223"/>
      <c r="Q12" s="223"/>
      <c r="R12" s="223"/>
      <c r="S12" s="223"/>
      <c r="T12" s="223"/>
      <c r="U12" s="223"/>
      <c r="V12" s="223"/>
      <c r="W12" s="223"/>
      <c r="X12" s="223"/>
      <c r="Y12" s="213"/>
      <c r="Z12" s="213"/>
      <c r="AA12" s="213"/>
      <c r="AB12" s="213"/>
      <c r="AC12" s="213"/>
      <c r="AD12" s="213"/>
      <c r="AE12" s="213"/>
      <c r="AF12" s="213"/>
      <c r="AG12" s="213" t="s">
        <v>186</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20"/>
      <c r="B13" s="221"/>
      <c r="C13" s="258" t="s">
        <v>188</v>
      </c>
      <c r="D13" s="225"/>
      <c r="E13" s="226">
        <v>1</v>
      </c>
      <c r="F13" s="223"/>
      <c r="G13" s="223"/>
      <c r="H13" s="223"/>
      <c r="I13" s="223"/>
      <c r="J13" s="223"/>
      <c r="K13" s="223"/>
      <c r="L13" s="223"/>
      <c r="M13" s="223"/>
      <c r="N13" s="223"/>
      <c r="O13" s="223"/>
      <c r="P13" s="223"/>
      <c r="Q13" s="223"/>
      <c r="R13" s="223"/>
      <c r="S13" s="223"/>
      <c r="T13" s="223"/>
      <c r="U13" s="223"/>
      <c r="V13" s="223"/>
      <c r="W13" s="223"/>
      <c r="X13" s="223"/>
      <c r="Y13" s="213"/>
      <c r="Z13" s="213"/>
      <c r="AA13" s="213"/>
      <c r="AB13" s="213"/>
      <c r="AC13" s="213"/>
      <c r="AD13" s="213"/>
      <c r="AE13" s="213"/>
      <c r="AF13" s="213"/>
      <c r="AG13" s="213" t="s">
        <v>186</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x14ac:dyDescent="0.2">
      <c r="A14" s="234">
        <v>2</v>
      </c>
      <c r="B14" s="235" t="s">
        <v>189</v>
      </c>
      <c r="C14" s="256" t="s">
        <v>190</v>
      </c>
      <c r="D14" s="236" t="s">
        <v>191</v>
      </c>
      <c r="E14" s="237">
        <v>0.63975000000000004</v>
      </c>
      <c r="F14" s="238"/>
      <c r="G14" s="239">
        <f>ROUND(E14*F14,2)</f>
        <v>0</v>
      </c>
      <c r="H14" s="238"/>
      <c r="I14" s="239">
        <f>ROUND(E14*H14,2)</f>
        <v>0</v>
      </c>
      <c r="J14" s="238"/>
      <c r="K14" s="239">
        <f>ROUND(E14*J14,2)</f>
        <v>0</v>
      </c>
      <c r="L14" s="239">
        <v>15</v>
      </c>
      <c r="M14" s="239">
        <f>G14*(1+L14/100)</f>
        <v>0</v>
      </c>
      <c r="N14" s="239">
        <v>1.7671600000000001</v>
      </c>
      <c r="O14" s="239">
        <f>ROUND(E14*N14,2)</f>
        <v>1.1299999999999999</v>
      </c>
      <c r="P14" s="239">
        <v>0</v>
      </c>
      <c r="Q14" s="239">
        <f>ROUND(E14*P14,2)</f>
        <v>0</v>
      </c>
      <c r="R14" s="239" t="s">
        <v>178</v>
      </c>
      <c r="S14" s="239" t="s">
        <v>179</v>
      </c>
      <c r="T14" s="240" t="s">
        <v>180</v>
      </c>
      <c r="U14" s="223">
        <v>4.8926999999999996</v>
      </c>
      <c r="V14" s="223">
        <f>ROUND(E14*U14,2)</f>
        <v>3.13</v>
      </c>
      <c r="W14" s="223"/>
      <c r="X14" s="223" t="s">
        <v>181</v>
      </c>
      <c r="Y14" s="213"/>
      <c r="Z14" s="213"/>
      <c r="AA14" s="213"/>
      <c r="AB14" s="213"/>
      <c r="AC14" s="213"/>
      <c r="AD14" s="213"/>
      <c r="AE14" s="213"/>
      <c r="AF14" s="213"/>
      <c r="AG14" s="213" t="s">
        <v>182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20"/>
      <c r="B15" s="221"/>
      <c r="C15" s="257" t="s">
        <v>183</v>
      </c>
      <c r="D15" s="241"/>
      <c r="E15" s="241"/>
      <c r="F15" s="241"/>
      <c r="G15" s="241"/>
      <c r="H15" s="223"/>
      <c r="I15" s="223"/>
      <c r="J15" s="223"/>
      <c r="K15" s="223"/>
      <c r="L15" s="223"/>
      <c r="M15" s="223"/>
      <c r="N15" s="223"/>
      <c r="O15" s="223"/>
      <c r="P15" s="223"/>
      <c r="Q15" s="223"/>
      <c r="R15" s="223"/>
      <c r="S15" s="223"/>
      <c r="T15" s="223"/>
      <c r="U15" s="223"/>
      <c r="V15" s="223"/>
      <c r="W15" s="223"/>
      <c r="X15" s="223"/>
      <c r="Y15" s="213"/>
      <c r="Z15" s="213"/>
      <c r="AA15" s="213"/>
      <c r="AB15" s="213"/>
      <c r="AC15" s="213"/>
      <c r="AD15" s="213"/>
      <c r="AE15" s="213"/>
      <c r="AF15" s="213"/>
      <c r="AG15" s="213" t="s">
        <v>184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20"/>
      <c r="B16" s="221"/>
      <c r="C16" s="258" t="s">
        <v>192</v>
      </c>
      <c r="D16" s="225"/>
      <c r="E16" s="226">
        <v>0.56999999999999995</v>
      </c>
      <c r="F16" s="223"/>
      <c r="G16" s="223"/>
      <c r="H16" s="223"/>
      <c r="I16" s="223"/>
      <c r="J16" s="223"/>
      <c r="K16" s="223"/>
      <c r="L16" s="223"/>
      <c r="M16" s="223"/>
      <c r="N16" s="223"/>
      <c r="O16" s="223"/>
      <c r="P16" s="223"/>
      <c r="Q16" s="223"/>
      <c r="R16" s="223"/>
      <c r="S16" s="223"/>
      <c r="T16" s="223"/>
      <c r="U16" s="223"/>
      <c r="V16" s="223"/>
      <c r="W16" s="223"/>
      <c r="X16" s="223"/>
      <c r="Y16" s="213"/>
      <c r="Z16" s="213"/>
      <c r="AA16" s="213"/>
      <c r="AB16" s="213"/>
      <c r="AC16" s="213"/>
      <c r="AD16" s="213"/>
      <c r="AE16" s="213"/>
      <c r="AF16" s="213"/>
      <c r="AG16" s="213" t="s">
        <v>186</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20"/>
      <c r="B17" s="221"/>
      <c r="C17" s="258" t="s">
        <v>193</v>
      </c>
      <c r="D17" s="225"/>
      <c r="E17" s="226">
        <v>2.4750000000000001E-2</v>
      </c>
      <c r="F17" s="223"/>
      <c r="G17" s="223"/>
      <c r="H17" s="223"/>
      <c r="I17" s="223"/>
      <c r="J17" s="223"/>
      <c r="K17" s="223"/>
      <c r="L17" s="223"/>
      <c r="M17" s="223"/>
      <c r="N17" s="223"/>
      <c r="O17" s="223"/>
      <c r="P17" s="223"/>
      <c r="Q17" s="223"/>
      <c r="R17" s="223"/>
      <c r="S17" s="223"/>
      <c r="T17" s="223"/>
      <c r="U17" s="223"/>
      <c r="V17" s="223"/>
      <c r="W17" s="223"/>
      <c r="X17" s="223"/>
      <c r="Y17" s="213"/>
      <c r="Z17" s="213"/>
      <c r="AA17" s="213"/>
      <c r="AB17" s="213"/>
      <c r="AC17" s="213"/>
      <c r="AD17" s="213"/>
      <c r="AE17" s="213"/>
      <c r="AF17" s="213"/>
      <c r="AG17" s="213" t="s">
        <v>186</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20"/>
      <c r="B18" s="221"/>
      <c r="C18" s="258" t="s">
        <v>194</v>
      </c>
      <c r="D18" s="225"/>
      <c r="E18" s="226">
        <v>4.4999999999999998E-2</v>
      </c>
      <c r="F18" s="223"/>
      <c r="G18" s="223"/>
      <c r="H18" s="223"/>
      <c r="I18" s="223"/>
      <c r="J18" s="223"/>
      <c r="K18" s="223"/>
      <c r="L18" s="223"/>
      <c r="M18" s="223"/>
      <c r="N18" s="223"/>
      <c r="O18" s="223"/>
      <c r="P18" s="223"/>
      <c r="Q18" s="223"/>
      <c r="R18" s="223"/>
      <c r="S18" s="223"/>
      <c r="T18" s="223"/>
      <c r="U18" s="223"/>
      <c r="V18" s="223"/>
      <c r="W18" s="223"/>
      <c r="X18" s="223"/>
      <c r="Y18" s="213"/>
      <c r="Z18" s="213"/>
      <c r="AA18" s="213"/>
      <c r="AB18" s="213"/>
      <c r="AC18" s="213"/>
      <c r="AD18" s="213"/>
      <c r="AE18" s="213"/>
      <c r="AF18" s="213"/>
      <c r="AG18" s="213" t="s">
        <v>186</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x14ac:dyDescent="0.2">
      <c r="A19" s="234">
        <v>3</v>
      </c>
      <c r="B19" s="235" t="s">
        <v>195</v>
      </c>
      <c r="C19" s="256" t="s">
        <v>196</v>
      </c>
      <c r="D19" s="236" t="s">
        <v>191</v>
      </c>
      <c r="E19" s="237">
        <v>0.54</v>
      </c>
      <c r="F19" s="238"/>
      <c r="G19" s="239">
        <f>ROUND(E19*F19,2)</f>
        <v>0</v>
      </c>
      <c r="H19" s="238"/>
      <c r="I19" s="239">
        <f>ROUND(E19*H19,2)</f>
        <v>0</v>
      </c>
      <c r="J19" s="238"/>
      <c r="K19" s="239">
        <f>ROUND(E19*J19,2)</f>
        <v>0</v>
      </c>
      <c r="L19" s="239">
        <v>15</v>
      </c>
      <c r="M19" s="239">
        <f>G19*(1+L19/100)</f>
        <v>0</v>
      </c>
      <c r="N19" s="239">
        <v>1.73916</v>
      </c>
      <c r="O19" s="239">
        <f>ROUND(E19*N19,2)</f>
        <v>0.94</v>
      </c>
      <c r="P19" s="239">
        <v>0</v>
      </c>
      <c r="Q19" s="239">
        <f>ROUND(E19*P19,2)</f>
        <v>0</v>
      </c>
      <c r="R19" s="239" t="s">
        <v>178</v>
      </c>
      <c r="S19" s="239" t="s">
        <v>179</v>
      </c>
      <c r="T19" s="240" t="s">
        <v>180</v>
      </c>
      <c r="U19" s="223">
        <v>3.9380000000000002</v>
      </c>
      <c r="V19" s="223">
        <f>ROUND(E19*U19,2)</f>
        <v>2.13</v>
      </c>
      <c r="W19" s="223"/>
      <c r="X19" s="223" t="s">
        <v>181</v>
      </c>
      <c r="Y19" s="213"/>
      <c r="Z19" s="213"/>
      <c r="AA19" s="213"/>
      <c r="AB19" s="213"/>
      <c r="AC19" s="213"/>
      <c r="AD19" s="213"/>
      <c r="AE19" s="213"/>
      <c r="AF19" s="213"/>
      <c r="AG19" s="213" t="s">
        <v>182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20"/>
      <c r="B20" s="221"/>
      <c r="C20" s="257" t="s">
        <v>183</v>
      </c>
      <c r="D20" s="241"/>
      <c r="E20" s="241"/>
      <c r="F20" s="241"/>
      <c r="G20" s="241"/>
      <c r="H20" s="223"/>
      <c r="I20" s="223"/>
      <c r="J20" s="223"/>
      <c r="K20" s="223"/>
      <c r="L20" s="223"/>
      <c r="M20" s="223"/>
      <c r="N20" s="223"/>
      <c r="O20" s="223"/>
      <c r="P20" s="223"/>
      <c r="Q20" s="223"/>
      <c r="R20" s="223"/>
      <c r="S20" s="223"/>
      <c r="T20" s="223"/>
      <c r="U20" s="223"/>
      <c r="V20" s="223"/>
      <c r="W20" s="223"/>
      <c r="X20" s="223"/>
      <c r="Y20" s="213"/>
      <c r="Z20" s="213"/>
      <c r="AA20" s="213"/>
      <c r="AB20" s="213"/>
      <c r="AC20" s="213"/>
      <c r="AD20" s="213"/>
      <c r="AE20" s="213"/>
      <c r="AF20" s="213"/>
      <c r="AG20" s="213" t="s">
        <v>184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20"/>
      <c r="B21" s="221"/>
      <c r="C21" s="258" t="s">
        <v>197</v>
      </c>
      <c r="D21" s="225"/>
      <c r="E21" s="226">
        <v>0.54</v>
      </c>
      <c r="F21" s="223"/>
      <c r="G21" s="223"/>
      <c r="H21" s="223"/>
      <c r="I21" s="223"/>
      <c r="J21" s="223"/>
      <c r="K21" s="223"/>
      <c r="L21" s="223"/>
      <c r="M21" s="223"/>
      <c r="N21" s="223"/>
      <c r="O21" s="223"/>
      <c r="P21" s="223"/>
      <c r="Q21" s="223"/>
      <c r="R21" s="223"/>
      <c r="S21" s="223"/>
      <c r="T21" s="223"/>
      <c r="U21" s="223"/>
      <c r="V21" s="223"/>
      <c r="W21" s="223"/>
      <c r="X21" s="223"/>
      <c r="Y21" s="213"/>
      <c r="Z21" s="213"/>
      <c r="AA21" s="213"/>
      <c r="AB21" s="213"/>
      <c r="AC21" s="213"/>
      <c r="AD21" s="213"/>
      <c r="AE21" s="213"/>
      <c r="AF21" s="213"/>
      <c r="AG21" s="213" t="s">
        <v>186</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33.75" outlineLevel="1" x14ac:dyDescent="0.2">
      <c r="A22" s="234">
        <v>4</v>
      </c>
      <c r="B22" s="235" t="s">
        <v>198</v>
      </c>
      <c r="C22" s="256" t="s">
        <v>199</v>
      </c>
      <c r="D22" s="236" t="s">
        <v>200</v>
      </c>
      <c r="E22" s="237">
        <v>30.262499999999999</v>
      </c>
      <c r="F22" s="238"/>
      <c r="G22" s="239">
        <f>ROUND(E22*F22,2)</f>
        <v>0</v>
      </c>
      <c r="H22" s="238"/>
      <c r="I22" s="239">
        <f>ROUND(E22*H22,2)</f>
        <v>0</v>
      </c>
      <c r="J22" s="238"/>
      <c r="K22" s="239">
        <f>ROUND(E22*J22,2)</f>
        <v>0</v>
      </c>
      <c r="L22" s="239">
        <v>15</v>
      </c>
      <c r="M22" s="239">
        <f>G22*(1+L22/100)</f>
        <v>0</v>
      </c>
      <c r="N22" s="239">
        <v>2.4979999999999999E-2</v>
      </c>
      <c r="O22" s="239">
        <f>ROUND(E22*N22,2)</f>
        <v>0.76</v>
      </c>
      <c r="P22" s="239">
        <v>0</v>
      </c>
      <c r="Q22" s="239">
        <f>ROUND(E22*P22,2)</f>
        <v>0</v>
      </c>
      <c r="R22" s="239" t="s">
        <v>201</v>
      </c>
      <c r="S22" s="239" t="s">
        <v>179</v>
      </c>
      <c r="T22" s="240" t="s">
        <v>202</v>
      </c>
      <c r="U22" s="223">
        <v>1.2250000000000001</v>
      </c>
      <c r="V22" s="223">
        <f>ROUND(E22*U22,2)</f>
        <v>37.07</v>
      </c>
      <c r="W22" s="223"/>
      <c r="X22" s="223" t="s">
        <v>181</v>
      </c>
      <c r="Y22" s="213"/>
      <c r="Z22" s="213"/>
      <c r="AA22" s="213"/>
      <c r="AB22" s="213"/>
      <c r="AC22" s="213"/>
      <c r="AD22" s="213"/>
      <c r="AE22" s="213"/>
      <c r="AF22" s="213"/>
      <c r="AG22" s="213" t="s">
        <v>182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x14ac:dyDescent="0.2">
      <c r="A23" s="220"/>
      <c r="B23" s="221"/>
      <c r="C23" s="257" t="s">
        <v>203</v>
      </c>
      <c r="D23" s="241"/>
      <c r="E23" s="241"/>
      <c r="F23" s="241"/>
      <c r="G23" s="241"/>
      <c r="H23" s="223"/>
      <c r="I23" s="223"/>
      <c r="J23" s="223"/>
      <c r="K23" s="223"/>
      <c r="L23" s="223"/>
      <c r="M23" s="223"/>
      <c r="N23" s="223"/>
      <c r="O23" s="223"/>
      <c r="P23" s="223"/>
      <c r="Q23" s="223"/>
      <c r="R23" s="223"/>
      <c r="S23" s="223"/>
      <c r="T23" s="223"/>
      <c r="U23" s="223"/>
      <c r="V23" s="223"/>
      <c r="W23" s="223"/>
      <c r="X23" s="223"/>
      <c r="Y23" s="213"/>
      <c r="Z23" s="213"/>
      <c r="AA23" s="213"/>
      <c r="AB23" s="213"/>
      <c r="AC23" s="213"/>
      <c r="AD23" s="213"/>
      <c r="AE23" s="213"/>
      <c r="AF23" s="213"/>
      <c r="AG23" s="213" t="s">
        <v>184</v>
      </c>
      <c r="AH23" s="213"/>
      <c r="AI23" s="213"/>
      <c r="AJ23" s="213"/>
      <c r="AK23" s="213"/>
      <c r="AL23" s="213"/>
      <c r="AM23" s="213"/>
      <c r="AN23" s="213"/>
      <c r="AO23" s="213"/>
      <c r="AP23" s="213"/>
      <c r="AQ23" s="213"/>
      <c r="AR23" s="213"/>
      <c r="AS23" s="213"/>
      <c r="AT23" s="213"/>
      <c r="AU23" s="213"/>
      <c r="AV23" s="213"/>
      <c r="AW23" s="213"/>
      <c r="AX23" s="213"/>
      <c r="AY23" s="213"/>
      <c r="AZ23" s="213"/>
      <c r="BA23" s="242" t="str">
        <f>C23</f>
        <v>zřízení nosné konstrukce příčky, vložení tepelné izolace tl. do 5 cm, montáž desek, tmelení spár Q2 a úprava rohů. Včetně dodávek materiálu.</v>
      </c>
      <c r="BB23" s="213"/>
      <c r="BC23" s="213"/>
      <c r="BD23" s="213"/>
      <c r="BE23" s="213"/>
      <c r="BF23" s="213"/>
      <c r="BG23" s="213"/>
      <c r="BH23" s="213"/>
    </row>
    <row r="24" spans="1:60" outlineLevel="1" x14ac:dyDescent="0.2">
      <c r="A24" s="220"/>
      <c r="B24" s="221"/>
      <c r="C24" s="258" t="s">
        <v>204</v>
      </c>
      <c r="D24" s="225"/>
      <c r="E24" s="226">
        <v>28.11</v>
      </c>
      <c r="F24" s="223"/>
      <c r="G24" s="223"/>
      <c r="H24" s="223"/>
      <c r="I24" s="223"/>
      <c r="J24" s="223"/>
      <c r="K24" s="223"/>
      <c r="L24" s="223"/>
      <c r="M24" s="223"/>
      <c r="N24" s="223"/>
      <c r="O24" s="223"/>
      <c r="P24" s="223"/>
      <c r="Q24" s="223"/>
      <c r="R24" s="223"/>
      <c r="S24" s="223"/>
      <c r="T24" s="223"/>
      <c r="U24" s="223"/>
      <c r="V24" s="223"/>
      <c r="W24" s="223"/>
      <c r="X24" s="223"/>
      <c r="Y24" s="213"/>
      <c r="Z24" s="213"/>
      <c r="AA24" s="213"/>
      <c r="AB24" s="213"/>
      <c r="AC24" s="213"/>
      <c r="AD24" s="213"/>
      <c r="AE24" s="213"/>
      <c r="AF24" s="213"/>
      <c r="AG24" s="213" t="s">
        <v>186</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20"/>
      <c r="B25" s="221"/>
      <c r="C25" s="258" t="s">
        <v>205</v>
      </c>
      <c r="D25" s="225"/>
      <c r="E25" s="226">
        <v>2.1524999999999999</v>
      </c>
      <c r="F25" s="223"/>
      <c r="G25" s="223"/>
      <c r="H25" s="223"/>
      <c r="I25" s="223"/>
      <c r="J25" s="223"/>
      <c r="K25" s="223"/>
      <c r="L25" s="223"/>
      <c r="M25" s="223"/>
      <c r="N25" s="223"/>
      <c r="O25" s="223"/>
      <c r="P25" s="223"/>
      <c r="Q25" s="223"/>
      <c r="R25" s="223"/>
      <c r="S25" s="223"/>
      <c r="T25" s="223"/>
      <c r="U25" s="223"/>
      <c r="V25" s="223"/>
      <c r="W25" s="223"/>
      <c r="X25" s="223"/>
      <c r="Y25" s="213"/>
      <c r="Z25" s="213"/>
      <c r="AA25" s="213"/>
      <c r="AB25" s="213"/>
      <c r="AC25" s="213"/>
      <c r="AD25" s="213"/>
      <c r="AE25" s="213"/>
      <c r="AF25" s="213"/>
      <c r="AG25" s="213" t="s">
        <v>186</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x14ac:dyDescent="0.2">
      <c r="A26" s="234">
        <v>5</v>
      </c>
      <c r="B26" s="235" t="s">
        <v>206</v>
      </c>
      <c r="C26" s="256" t="s">
        <v>207</v>
      </c>
      <c r="D26" s="236" t="s">
        <v>200</v>
      </c>
      <c r="E26" s="237">
        <v>8.75</v>
      </c>
      <c r="F26" s="238"/>
      <c r="G26" s="239">
        <f>ROUND(E26*F26,2)</f>
        <v>0</v>
      </c>
      <c r="H26" s="238"/>
      <c r="I26" s="239">
        <f>ROUND(E26*H26,2)</f>
        <v>0</v>
      </c>
      <c r="J26" s="238"/>
      <c r="K26" s="239">
        <f>ROUND(E26*J26,2)</f>
        <v>0</v>
      </c>
      <c r="L26" s="239">
        <v>15</v>
      </c>
      <c r="M26" s="239">
        <f>G26*(1+L26/100)</f>
        <v>0</v>
      </c>
      <c r="N26" s="239">
        <v>0</v>
      </c>
      <c r="O26" s="239">
        <f>ROUND(E26*N26,2)</f>
        <v>0</v>
      </c>
      <c r="P26" s="239">
        <v>0</v>
      </c>
      <c r="Q26" s="239">
        <f>ROUND(E26*P26,2)</f>
        <v>0</v>
      </c>
      <c r="R26" s="239" t="s">
        <v>201</v>
      </c>
      <c r="S26" s="239" t="s">
        <v>179</v>
      </c>
      <c r="T26" s="240" t="s">
        <v>180</v>
      </c>
      <c r="U26" s="223">
        <v>0</v>
      </c>
      <c r="V26" s="223">
        <f>ROUND(E26*U26,2)</f>
        <v>0</v>
      </c>
      <c r="W26" s="223"/>
      <c r="X26" s="223" t="s">
        <v>181</v>
      </c>
      <c r="Y26" s="213"/>
      <c r="Z26" s="213"/>
      <c r="AA26" s="213"/>
      <c r="AB26" s="213"/>
      <c r="AC26" s="213"/>
      <c r="AD26" s="213"/>
      <c r="AE26" s="213"/>
      <c r="AF26" s="213"/>
      <c r="AG26" s="213" t="s">
        <v>182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20"/>
      <c r="B27" s="221"/>
      <c r="C27" s="258" t="s">
        <v>208</v>
      </c>
      <c r="D27" s="225"/>
      <c r="E27" s="226">
        <v>8.75</v>
      </c>
      <c r="F27" s="223"/>
      <c r="G27" s="223"/>
      <c r="H27" s="223"/>
      <c r="I27" s="223"/>
      <c r="J27" s="223"/>
      <c r="K27" s="223"/>
      <c r="L27" s="223"/>
      <c r="M27" s="223"/>
      <c r="N27" s="223"/>
      <c r="O27" s="223"/>
      <c r="P27" s="223"/>
      <c r="Q27" s="223"/>
      <c r="R27" s="223"/>
      <c r="S27" s="223"/>
      <c r="T27" s="223"/>
      <c r="U27" s="223"/>
      <c r="V27" s="223"/>
      <c r="W27" s="223"/>
      <c r="X27" s="223"/>
      <c r="Y27" s="213"/>
      <c r="Z27" s="213"/>
      <c r="AA27" s="213"/>
      <c r="AB27" s="213"/>
      <c r="AC27" s="213"/>
      <c r="AD27" s="213"/>
      <c r="AE27" s="213"/>
      <c r="AF27" s="213"/>
      <c r="AG27" s="213" t="s">
        <v>186</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33.75" outlineLevel="1" x14ac:dyDescent="0.2">
      <c r="A28" s="234">
        <v>6</v>
      </c>
      <c r="B28" s="235" t="s">
        <v>209</v>
      </c>
      <c r="C28" s="256" t="s">
        <v>210</v>
      </c>
      <c r="D28" s="236" t="s">
        <v>200</v>
      </c>
      <c r="E28" s="237">
        <v>9.06</v>
      </c>
      <c r="F28" s="238"/>
      <c r="G28" s="239">
        <f>ROUND(E28*F28,2)</f>
        <v>0</v>
      </c>
      <c r="H28" s="238"/>
      <c r="I28" s="239">
        <f>ROUND(E28*H28,2)</f>
        <v>0</v>
      </c>
      <c r="J28" s="238"/>
      <c r="K28" s="239">
        <f>ROUND(E28*J28,2)</f>
        <v>0</v>
      </c>
      <c r="L28" s="239">
        <v>15</v>
      </c>
      <c r="M28" s="239">
        <f>G28*(1+L28/100)</f>
        <v>0</v>
      </c>
      <c r="N28" s="239">
        <v>1.3990000000000001E-2</v>
      </c>
      <c r="O28" s="239">
        <f>ROUND(E28*N28,2)</f>
        <v>0.13</v>
      </c>
      <c r="P28" s="239">
        <v>0</v>
      </c>
      <c r="Q28" s="239">
        <f>ROUND(E28*P28,2)</f>
        <v>0</v>
      </c>
      <c r="R28" s="239" t="s">
        <v>201</v>
      </c>
      <c r="S28" s="239" t="s">
        <v>179</v>
      </c>
      <c r="T28" s="240" t="s">
        <v>180</v>
      </c>
      <c r="U28" s="223">
        <v>0.8</v>
      </c>
      <c r="V28" s="223">
        <f>ROUND(E28*U28,2)</f>
        <v>7.25</v>
      </c>
      <c r="W28" s="223"/>
      <c r="X28" s="223" t="s">
        <v>181</v>
      </c>
      <c r="Y28" s="213"/>
      <c r="Z28" s="213"/>
      <c r="AA28" s="213"/>
      <c r="AB28" s="213"/>
      <c r="AC28" s="213"/>
      <c r="AD28" s="213"/>
      <c r="AE28" s="213"/>
      <c r="AF28" s="213"/>
      <c r="AG28" s="213" t="s">
        <v>182</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20"/>
      <c r="B29" s="221"/>
      <c r="C29" s="259" t="s">
        <v>522</v>
      </c>
      <c r="D29" s="243"/>
      <c r="E29" s="243"/>
      <c r="F29" s="243"/>
      <c r="G29" s="243"/>
      <c r="H29" s="223"/>
      <c r="I29" s="223"/>
      <c r="J29" s="223"/>
      <c r="K29" s="223"/>
      <c r="L29" s="223"/>
      <c r="M29" s="223"/>
      <c r="N29" s="223"/>
      <c r="O29" s="223"/>
      <c r="P29" s="223"/>
      <c r="Q29" s="223"/>
      <c r="R29" s="223"/>
      <c r="S29" s="223"/>
      <c r="T29" s="223"/>
      <c r="U29" s="223"/>
      <c r="V29" s="223"/>
      <c r="W29" s="223"/>
      <c r="X29" s="223"/>
      <c r="Y29" s="213"/>
      <c r="Z29" s="213"/>
      <c r="AA29" s="213"/>
      <c r="AB29" s="213"/>
      <c r="AC29" s="213"/>
      <c r="AD29" s="213"/>
      <c r="AE29" s="213"/>
      <c r="AF29" s="213"/>
      <c r="AG29" s="213" t="s">
        <v>211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20"/>
      <c r="B30" s="221"/>
      <c r="C30" s="260" t="s">
        <v>212</v>
      </c>
      <c r="D30" s="244"/>
      <c r="E30" s="244"/>
      <c r="F30" s="244"/>
      <c r="G30" s="244"/>
      <c r="H30" s="223"/>
      <c r="I30" s="223"/>
      <c r="J30" s="223"/>
      <c r="K30" s="223"/>
      <c r="L30" s="223"/>
      <c r="M30" s="223"/>
      <c r="N30" s="223"/>
      <c r="O30" s="223"/>
      <c r="P30" s="223"/>
      <c r="Q30" s="223"/>
      <c r="R30" s="223"/>
      <c r="S30" s="223"/>
      <c r="T30" s="223"/>
      <c r="U30" s="223"/>
      <c r="V30" s="223"/>
      <c r="W30" s="223"/>
      <c r="X30" s="223"/>
      <c r="Y30" s="213"/>
      <c r="Z30" s="213"/>
      <c r="AA30" s="213"/>
      <c r="AB30" s="213"/>
      <c r="AC30" s="213"/>
      <c r="AD30" s="213"/>
      <c r="AE30" s="213"/>
      <c r="AF30" s="213"/>
      <c r="AG30" s="213" t="s">
        <v>211</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20"/>
      <c r="B31" s="221"/>
      <c r="C31" s="260" t="s">
        <v>213</v>
      </c>
      <c r="D31" s="244"/>
      <c r="E31" s="244"/>
      <c r="F31" s="244"/>
      <c r="G31" s="244"/>
      <c r="H31" s="223"/>
      <c r="I31" s="223"/>
      <c r="J31" s="223"/>
      <c r="K31" s="223"/>
      <c r="L31" s="223"/>
      <c r="M31" s="223"/>
      <c r="N31" s="223"/>
      <c r="O31" s="223"/>
      <c r="P31" s="223"/>
      <c r="Q31" s="223"/>
      <c r="R31" s="223"/>
      <c r="S31" s="223"/>
      <c r="T31" s="223"/>
      <c r="U31" s="223"/>
      <c r="V31" s="223"/>
      <c r="W31" s="223"/>
      <c r="X31" s="223"/>
      <c r="Y31" s="213"/>
      <c r="Z31" s="213"/>
      <c r="AA31" s="213"/>
      <c r="AB31" s="213"/>
      <c r="AC31" s="213"/>
      <c r="AD31" s="213"/>
      <c r="AE31" s="213"/>
      <c r="AF31" s="213"/>
      <c r="AG31" s="213" t="s">
        <v>211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20"/>
      <c r="B32" s="221"/>
      <c r="C32" s="260" t="s">
        <v>214</v>
      </c>
      <c r="D32" s="244"/>
      <c r="E32" s="244"/>
      <c r="F32" s="244"/>
      <c r="G32" s="244"/>
      <c r="H32" s="223"/>
      <c r="I32" s="223"/>
      <c r="J32" s="223"/>
      <c r="K32" s="223"/>
      <c r="L32" s="223"/>
      <c r="M32" s="223"/>
      <c r="N32" s="223"/>
      <c r="O32" s="223"/>
      <c r="P32" s="223"/>
      <c r="Q32" s="223"/>
      <c r="R32" s="223"/>
      <c r="S32" s="223"/>
      <c r="T32" s="223"/>
      <c r="U32" s="223"/>
      <c r="V32" s="223"/>
      <c r="W32" s="223"/>
      <c r="X32" s="223"/>
      <c r="Y32" s="213"/>
      <c r="Z32" s="213"/>
      <c r="AA32" s="213"/>
      <c r="AB32" s="213"/>
      <c r="AC32" s="213"/>
      <c r="AD32" s="213"/>
      <c r="AE32" s="213"/>
      <c r="AF32" s="213"/>
      <c r="AG32" s="213" t="s">
        <v>211</v>
      </c>
      <c r="AH32" s="213"/>
      <c r="AI32" s="213"/>
      <c r="AJ32" s="213"/>
      <c r="AK32" s="213"/>
      <c r="AL32" s="213"/>
      <c r="AM32" s="213"/>
      <c r="AN32" s="213"/>
      <c r="AO32" s="213"/>
      <c r="AP32" s="213"/>
      <c r="AQ32" s="213"/>
      <c r="AR32" s="213"/>
      <c r="AS32" s="213"/>
      <c r="AT32" s="213"/>
      <c r="AU32" s="213"/>
      <c r="AV32" s="213"/>
      <c r="AW32" s="213"/>
      <c r="AX32" s="213"/>
      <c r="AY32" s="213"/>
      <c r="AZ32" s="213"/>
      <c r="BA32" s="242" t="str">
        <f>C32</f>
        <v>- standardního tmelení Q2, to je: základní tmelení Q1+ dodatečné tmelení (tmelení najemno) a případné přebroušení.</v>
      </c>
      <c r="BB32" s="213"/>
      <c r="BC32" s="213"/>
      <c r="BD32" s="213"/>
      <c r="BE32" s="213"/>
      <c r="BF32" s="213"/>
      <c r="BG32" s="213"/>
      <c r="BH32" s="213"/>
    </row>
    <row r="33" spans="1:60" outlineLevel="1" x14ac:dyDescent="0.2">
      <c r="A33" s="220"/>
      <c r="B33" s="221"/>
      <c r="C33" s="258" t="s">
        <v>215</v>
      </c>
      <c r="D33" s="225"/>
      <c r="E33" s="226">
        <v>7.98</v>
      </c>
      <c r="F33" s="223"/>
      <c r="G33" s="223"/>
      <c r="H33" s="223"/>
      <c r="I33" s="223"/>
      <c r="J33" s="223"/>
      <c r="K33" s="223"/>
      <c r="L33" s="223"/>
      <c r="M33" s="223"/>
      <c r="N33" s="223"/>
      <c r="O33" s="223"/>
      <c r="P33" s="223"/>
      <c r="Q33" s="223"/>
      <c r="R33" s="223"/>
      <c r="S33" s="223"/>
      <c r="T33" s="223"/>
      <c r="U33" s="223"/>
      <c r="V33" s="223"/>
      <c r="W33" s="223"/>
      <c r="X33" s="223"/>
      <c r="Y33" s="213"/>
      <c r="Z33" s="213"/>
      <c r="AA33" s="213"/>
      <c r="AB33" s="213"/>
      <c r="AC33" s="213"/>
      <c r="AD33" s="213"/>
      <c r="AE33" s="213"/>
      <c r="AF33" s="213"/>
      <c r="AG33" s="213" t="s">
        <v>186</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20"/>
      <c r="B34" s="221"/>
      <c r="C34" s="258" t="s">
        <v>216</v>
      </c>
      <c r="D34" s="225"/>
      <c r="E34" s="226">
        <v>1.08</v>
      </c>
      <c r="F34" s="223"/>
      <c r="G34" s="223"/>
      <c r="H34" s="223"/>
      <c r="I34" s="223"/>
      <c r="J34" s="223"/>
      <c r="K34" s="223"/>
      <c r="L34" s="223"/>
      <c r="M34" s="223"/>
      <c r="N34" s="223"/>
      <c r="O34" s="223"/>
      <c r="P34" s="223"/>
      <c r="Q34" s="223"/>
      <c r="R34" s="223"/>
      <c r="S34" s="223"/>
      <c r="T34" s="223"/>
      <c r="U34" s="223"/>
      <c r="V34" s="223"/>
      <c r="W34" s="223"/>
      <c r="X34" s="223"/>
      <c r="Y34" s="213"/>
      <c r="Z34" s="213"/>
      <c r="AA34" s="213"/>
      <c r="AB34" s="213"/>
      <c r="AC34" s="213"/>
      <c r="AD34" s="213"/>
      <c r="AE34" s="213"/>
      <c r="AF34" s="213"/>
      <c r="AG34" s="213" t="s">
        <v>186</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34">
        <v>7</v>
      </c>
      <c r="B35" s="235" t="s">
        <v>217</v>
      </c>
      <c r="C35" s="256" t="s">
        <v>218</v>
      </c>
      <c r="D35" s="236" t="s">
        <v>200</v>
      </c>
      <c r="E35" s="237">
        <v>2</v>
      </c>
      <c r="F35" s="238"/>
      <c r="G35" s="239">
        <f>ROUND(E35*F35,2)</f>
        <v>0</v>
      </c>
      <c r="H35" s="238"/>
      <c r="I35" s="239">
        <f>ROUND(E35*H35,2)</f>
        <v>0</v>
      </c>
      <c r="J35" s="238"/>
      <c r="K35" s="239">
        <f>ROUND(E35*J35,2)</f>
        <v>0</v>
      </c>
      <c r="L35" s="239">
        <v>15</v>
      </c>
      <c r="M35" s="239">
        <f>G35*(1+L35/100)</f>
        <v>0</v>
      </c>
      <c r="N35" s="239">
        <v>0.26563999999999999</v>
      </c>
      <c r="O35" s="239">
        <f>ROUND(E35*N35,2)</f>
        <v>0.53</v>
      </c>
      <c r="P35" s="239">
        <v>0</v>
      </c>
      <c r="Q35" s="239">
        <f>ROUND(E35*P35,2)</f>
        <v>0</v>
      </c>
      <c r="R35" s="239" t="s">
        <v>178</v>
      </c>
      <c r="S35" s="239" t="s">
        <v>179</v>
      </c>
      <c r="T35" s="240" t="s">
        <v>180</v>
      </c>
      <c r="U35" s="223">
        <v>1.621</v>
      </c>
      <c r="V35" s="223">
        <f>ROUND(E35*U35,2)</f>
        <v>3.24</v>
      </c>
      <c r="W35" s="223"/>
      <c r="X35" s="223" t="s">
        <v>181</v>
      </c>
      <c r="Y35" s="213"/>
      <c r="Z35" s="213"/>
      <c r="AA35" s="213"/>
      <c r="AB35" s="213"/>
      <c r="AC35" s="213"/>
      <c r="AD35" s="213"/>
      <c r="AE35" s="213"/>
      <c r="AF35" s="213"/>
      <c r="AG35" s="213" t="s">
        <v>182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20"/>
      <c r="B36" s="221"/>
      <c r="C36" s="257" t="s">
        <v>219</v>
      </c>
      <c r="D36" s="241"/>
      <c r="E36" s="241"/>
      <c r="F36" s="241"/>
      <c r="G36" s="241"/>
      <c r="H36" s="223"/>
      <c r="I36" s="223"/>
      <c r="J36" s="223"/>
      <c r="K36" s="223"/>
      <c r="L36" s="223"/>
      <c r="M36" s="223"/>
      <c r="N36" s="223"/>
      <c r="O36" s="223"/>
      <c r="P36" s="223"/>
      <c r="Q36" s="223"/>
      <c r="R36" s="223"/>
      <c r="S36" s="223"/>
      <c r="T36" s="223"/>
      <c r="U36" s="223"/>
      <c r="V36" s="223"/>
      <c r="W36" s="223"/>
      <c r="X36" s="223"/>
      <c r="Y36" s="213"/>
      <c r="Z36" s="213"/>
      <c r="AA36" s="213"/>
      <c r="AB36" s="213"/>
      <c r="AC36" s="213"/>
      <c r="AD36" s="213"/>
      <c r="AE36" s="213"/>
      <c r="AF36" s="213"/>
      <c r="AG36" s="213" t="s">
        <v>184</v>
      </c>
      <c r="AH36" s="213"/>
      <c r="AI36" s="213"/>
      <c r="AJ36" s="213"/>
      <c r="AK36" s="213"/>
      <c r="AL36" s="213"/>
      <c r="AM36" s="213"/>
      <c r="AN36" s="213"/>
      <c r="AO36" s="213"/>
      <c r="AP36" s="213"/>
      <c r="AQ36" s="213"/>
      <c r="AR36" s="213"/>
      <c r="AS36" s="213"/>
      <c r="AT36" s="213"/>
      <c r="AU36" s="213"/>
      <c r="AV36" s="213"/>
      <c r="AW36" s="213"/>
      <c r="AX36" s="213"/>
      <c r="AY36" s="213"/>
      <c r="AZ36" s="213"/>
      <c r="BA36" s="242" t="str">
        <f>C36</f>
        <v>ve vybouraných otvorech, s vysekáním kapes pro zavázání, z jakýchkoliv cihel, z pomocného pracovního lešení o výšce podlahy do 1900 mm a pro zatížení do 1,5 kPa,</v>
      </c>
      <c r="BB36" s="213"/>
      <c r="BC36" s="213"/>
      <c r="BD36" s="213"/>
      <c r="BE36" s="213"/>
      <c r="BF36" s="213"/>
      <c r="BG36" s="213"/>
      <c r="BH36" s="213"/>
    </row>
    <row r="37" spans="1:60" outlineLevel="1" x14ac:dyDescent="0.2">
      <c r="A37" s="220"/>
      <c r="B37" s="221"/>
      <c r="C37" s="258" t="s">
        <v>220</v>
      </c>
      <c r="D37" s="225"/>
      <c r="E37" s="226">
        <v>0.6</v>
      </c>
      <c r="F37" s="223"/>
      <c r="G37" s="223"/>
      <c r="H37" s="223"/>
      <c r="I37" s="223"/>
      <c r="J37" s="223"/>
      <c r="K37" s="223"/>
      <c r="L37" s="223"/>
      <c r="M37" s="223"/>
      <c r="N37" s="223"/>
      <c r="O37" s="223"/>
      <c r="P37" s="223"/>
      <c r="Q37" s="223"/>
      <c r="R37" s="223"/>
      <c r="S37" s="223"/>
      <c r="T37" s="223"/>
      <c r="U37" s="223"/>
      <c r="V37" s="223"/>
      <c r="W37" s="223"/>
      <c r="X37" s="223"/>
      <c r="Y37" s="213"/>
      <c r="Z37" s="213"/>
      <c r="AA37" s="213"/>
      <c r="AB37" s="213"/>
      <c r="AC37" s="213"/>
      <c r="AD37" s="213"/>
      <c r="AE37" s="213"/>
      <c r="AF37" s="213"/>
      <c r="AG37" s="213" t="s">
        <v>186</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20"/>
      <c r="B38" s="221"/>
      <c r="C38" s="258" t="s">
        <v>221</v>
      </c>
      <c r="D38" s="225"/>
      <c r="E38" s="226">
        <v>0.8</v>
      </c>
      <c r="F38" s="223"/>
      <c r="G38" s="223"/>
      <c r="H38" s="223"/>
      <c r="I38" s="223"/>
      <c r="J38" s="223"/>
      <c r="K38" s="223"/>
      <c r="L38" s="223"/>
      <c r="M38" s="223"/>
      <c r="N38" s="223"/>
      <c r="O38" s="223"/>
      <c r="P38" s="223"/>
      <c r="Q38" s="223"/>
      <c r="R38" s="223"/>
      <c r="S38" s="223"/>
      <c r="T38" s="223"/>
      <c r="U38" s="223"/>
      <c r="V38" s="223"/>
      <c r="W38" s="223"/>
      <c r="X38" s="223"/>
      <c r="Y38" s="213"/>
      <c r="Z38" s="213"/>
      <c r="AA38" s="213"/>
      <c r="AB38" s="213"/>
      <c r="AC38" s="213"/>
      <c r="AD38" s="213"/>
      <c r="AE38" s="213"/>
      <c r="AF38" s="213"/>
      <c r="AG38" s="213" t="s">
        <v>186</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20"/>
      <c r="B39" s="221"/>
      <c r="C39" s="258" t="s">
        <v>222</v>
      </c>
      <c r="D39" s="225"/>
      <c r="E39" s="226">
        <v>0.6</v>
      </c>
      <c r="F39" s="223"/>
      <c r="G39" s="223"/>
      <c r="H39" s="223"/>
      <c r="I39" s="223"/>
      <c r="J39" s="223"/>
      <c r="K39" s="223"/>
      <c r="L39" s="223"/>
      <c r="M39" s="223"/>
      <c r="N39" s="223"/>
      <c r="O39" s="223"/>
      <c r="P39" s="223"/>
      <c r="Q39" s="223"/>
      <c r="R39" s="223"/>
      <c r="S39" s="223"/>
      <c r="T39" s="223"/>
      <c r="U39" s="223"/>
      <c r="V39" s="223"/>
      <c r="W39" s="223"/>
      <c r="X39" s="223"/>
      <c r="Y39" s="213"/>
      <c r="Z39" s="213"/>
      <c r="AA39" s="213"/>
      <c r="AB39" s="213"/>
      <c r="AC39" s="213"/>
      <c r="AD39" s="213"/>
      <c r="AE39" s="213"/>
      <c r="AF39" s="213"/>
      <c r="AG39" s="213" t="s">
        <v>186</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ht="22.5" outlineLevel="1" x14ac:dyDescent="0.2">
      <c r="A40" s="234">
        <v>8</v>
      </c>
      <c r="B40" s="235" t="s">
        <v>223</v>
      </c>
      <c r="C40" s="256" t="s">
        <v>224</v>
      </c>
      <c r="D40" s="236" t="s">
        <v>200</v>
      </c>
      <c r="E40" s="237">
        <v>73</v>
      </c>
      <c r="F40" s="238"/>
      <c r="G40" s="239">
        <f>ROUND(E40*F40,2)</f>
        <v>0</v>
      </c>
      <c r="H40" s="238"/>
      <c r="I40" s="239">
        <f>ROUND(E40*H40,2)</f>
        <v>0</v>
      </c>
      <c r="J40" s="238"/>
      <c r="K40" s="239">
        <f>ROUND(E40*J40,2)</f>
        <v>0</v>
      </c>
      <c r="L40" s="239">
        <v>15</v>
      </c>
      <c r="M40" s="239">
        <f>G40*(1+L40/100)</f>
        <v>0</v>
      </c>
      <c r="N40" s="239">
        <v>1.8519999999999998E-2</v>
      </c>
      <c r="O40" s="239">
        <f>ROUND(E40*N40,2)</f>
        <v>1.35</v>
      </c>
      <c r="P40" s="239">
        <v>0</v>
      </c>
      <c r="Q40" s="239">
        <f>ROUND(E40*P40,2)</f>
        <v>0</v>
      </c>
      <c r="R40" s="239" t="s">
        <v>201</v>
      </c>
      <c r="S40" s="239" t="s">
        <v>179</v>
      </c>
      <c r="T40" s="240" t="s">
        <v>180</v>
      </c>
      <c r="U40" s="223">
        <v>1.0109999999999999</v>
      </c>
      <c r="V40" s="223">
        <f>ROUND(E40*U40,2)</f>
        <v>73.8</v>
      </c>
      <c r="W40" s="223"/>
      <c r="X40" s="223" t="s">
        <v>181</v>
      </c>
      <c r="Y40" s="213"/>
      <c r="Z40" s="213"/>
      <c r="AA40" s="213"/>
      <c r="AB40" s="213"/>
      <c r="AC40" s="213"/>
      <c r="AD40" s="213"/>
      <c r="AE40" s="213"/>
      <c r="AF40" s="213"/>
      <c r="AG40" s="213" t="s">
        <v>182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20"/>
      <c r="B41" s="221"/>
      <c r="C41" s="258" t="s">
        <v>225</v>
      </c>
      <c r="D41" s="225"/>
      <c r="E41" s="226">
        <v>73</v>
      </c>
      <c r="F41" s="223"/>
      <c r="G41" s="223"/>
      <c r="H41" s="223"/>
      <c r="I41" s="223"/>
      <c r="J41" s="223"/>
      <c r="K41" s="223"/>
      <c r="L41" s="223"/>
      <c r="M41" s="223"/>
      <c r="N41" s="223"/>
      <c r="O41" s="223"/>
      <c r="P41" s="223"/>
      <c r="Q41" s="223"/>
      <c r="R41" s="223"/>
      <c r="S41" s="223"/>
      <c r="T41" s="223"/>
      <c r="U41" s="223"/>
      <c r="V41" s="223"/>
      <c r="W41" s="223"/>
      <c r="X41" s="223"/>
      <c r="Y41" s="213"/>
      <c r="Z41" s="213"/>
      <c r="AA41" s="213"/>
      <c r="AB41" s="213"/>
      <c r="AC41" s="213"/>
      <c r="AD41" s="213"/>
      <c r="AE41" s="213"/>
      <c r="AF41" s="213"/>
      <c r="AG41" s="213" t="s">
        <v>186</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33.75" outlineLevel="1" x14ac:dyDescent="0.2">
      <c r="A42" s="234">
        <v>9</v>
      </c>
      <c r="B42" s="235" t="s">
        <v>226</v>
      </c>
      <c r="C42" s="256" t="s">
        <v>227</v>
      </c>
      <c r="D42" s="236" t="s">
        <v>200</v>
      </c>
      <c r="E42" s="237">
        <v>7.4</v>
      </c>
      <c r="F42" s="238"/>
      <c r="G42" s="239">
        <f>ROUND(E42*F42,2)</f>
        <v>0</v>
      </c>
      <c r="H42" s="238"/>
      <c r="I42" s="239">
        <f>ROUND(E42*H42,2)</f>
        <v>0</v>
      </c>
      <c r="J42" s="238"/>
      <c r="K42" s="239">
        <f>ROUND(E42*J42,2)</f>
        <v>0</v>
      </c>
      <c r="L42" s="239">
        <v>15</v>
      </c>
      <c r="M42" s="239">
        <f>G42*(1+L42/100)</f>
        <v>0</v>
      </c>
      <c r="N42" s="239">
        <v>1.8519999999999998E-2</v>
      </c>
      <c r="O42" s="239">
        <f>ROUND(E42*N42,2)</f>
        <v>0.14000000000000001</v>
      </c>
      <c r="P42" s="239">
        <v>0</v>
      </c>
      <c r="Q42" s="239">
        <f>ROUND(E42*P42,2)</f>
        <v>0</v>
      </c>
      <c r="R42" s="239" t="s">
        <v>201</v>
      </c>
      <c r="S42" s="239" t="s">
        <v>179</v>
      </c>
      <c r="T42" s="240" t="s">
        <v>180</v>
      </c>
      <c r="U42" s="223">
        <v>1.0109999999999999</v>
      </c>
      <c r="V42" s="223">
        <f>ROUND(E42*U42,2)</f>
        <v>7.48</v>
      </c>
      <c r="W42" s="223"/>
      <c r="X42" s="223" t="s">
        <v>181</v>
      </c>
      <c r="Y42" s="213"/>
      <c r="Z42" s="213"/>
      <c r="AA42" s="213"/>
      <c r="AB42" s="213"/>
      <c r="AC42" s="213"/>
      <c r="AD42" s="213"/>
      <c r="AE42" s="213"/>
      <c r="AF42" s="213"/>
      <c r="AG42" s="213" t="s">
        <v>182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20"/>
      <c r="B43" s="221"/>
      <c r="C43" s="258" t="s">
        <v>228</v>
      </c>
      <c r="D43" s="225"/>
      <c r="E43" s="226">
        <v>7.4</v>
      </c>
      <c r="F43" s="223"/>
      <c r="G43" s="223"/>
      <c r="H43" s="223"/>
      <c r="I43" s="223"/>
      <c r="J43" s="223"/>
      <c r="K43" s="223"/>
      <c r="L43" s="223"/>
      <c r="M43" s="223"/>
      <c r="N43" s="223"/>
      <c r="O43" s="223"/>
      <c r="P43" s="223"/>
      <c r="Q43" s="223"/>
      <c r="R43" s="223"/>
      <c r="S43" s="223"/>
      <c r="T43" s="223"/>
      <c r="U43" s="223"/>
      <c r="V43" s="223"/>
      <c r="W43" s="223"/>
      <c r="X43" s="223"/>
      <c r="Y43" s="213"/>
      <c r="Z43" s="213"/>
      <c r="AA43" s="213"/>
      <c r="AB43" s="213"/>
      <c r="AC43" s="213"/>
      <c r="AD43" s="213"/>
      <c r="AE43" s="213"/>
      <c r="AF43" s="213"/>
      <c r="AG43" s="213" t="s">
        <v>186</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x14ac:dyDescent="0.2">
      <c r="A44" s="234">
        <v>10</v>
      </c>
      <c r="B44" s="235" t="s">
        <v>229</v>
      </c>
      <c r="C44" s="256" t="s">
        <v>230</v>
      </c>
      <c r="D44" s="236" t="s">
        <v>177</v>
      </c>
      <c r="E44" s="237">
        <v>1</v>
      </c>
      <c r="F44" s="238"/>
      <c r="G44" s="239">
        <f>ROUND(E44*F44,2)</f>
        <v>0</v>
      </c>
      <c r="H44" s="238"/>
      <c r="I44" s="239">
        <f>ROUND(E44*H44,2)</f>
        <v>0</v>
      </c>
      <c r="J44" s="238"/>
      <c r="K44" s="239">
        <f>ROUND(E44*J44,2)</f>
        <v>0</v>
      </c>
      <c r="L44" s="239">
        <v>15</v>
      </c>
      <c r="M44" s="239">
        <f>G44*(1+L44/100)</f>
        <v>0</v>
      </c>
      <c r="N44" s="239">
        <v>1.6000000000000001E-4</v>
      </c>
      <c r="O44" s="239">
        <f>ROUND(E44*N44,2)</f>
        <v>0</v>
      </c>
      <c r="P44" s="239">
        <v>0</v>
      </c>
      <c r="Q44" s="239">
        <f>ROUND(E44*P44,2)</f>
        <v>0</v>
      </c>
      <c r="R44" s="239" t="s">
        <v>201</v>
      </c>
      <c r="S44" s="239" t="s">
        <v>179</v>
      </c>
      <c r="T44" s="240" t="s">
        <v>180</v>
      </c>
      <c r="U44" s="223">
        <v>1.24</v>
      </c>
      <c r="V44" s="223">
        <f>ROUND(E44*U44,2)</f>
        <v>1.24</v>
      </c>
      <c r="W44" s="223"/>
      <c r="X44" s="223" t="s">
        <v>181</v>
      </c>
      <c r="Y44" s="213"/>
      <c r="Z44" s="213"/>
      <c r="AA44" s="213"/>
      <c r="AB44" s="213"/>
      <c r="AC44" s="213"/>
      <c r="AD44" s="213"/>
      <c r="AE44" s="213"/>
      <c r="AF44" s="213"/>
      <c r="AG44" s="213" t="s">
        <v>182</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x14ac:dyDescent="0.2">
      <c r="A45" s="220"/>
      <c r="B45" s="221"/>
      <c r="C45" s="258" t="s">
        <v>231</v>
      </c>
      <c r="D45" s="225"/>
      <c r="E45" s="226">
        <v>1</v>
      </c>
      <c r="F45" s="223"/>
      <c r="G45" s="223"/>
      <c r="H45" s="223"/>
      <c r="I45" s="223"/>
      <c r="J45" s="223"/>
      <c r="K45" s="223"/>
      <c r="L45" s="223"/>
      <c r="M45" s="223"/>
      <c r="N45" s="223"/>
      <c r="O45" s="223"/>
      <c r="P45" s="223"/>
      <c r="Q45" s="223"/>
      <c r="R45" s="223"/>
      <c r="S45" s="223"/>
      <c r="T45" s="223"/>
      <c r="U45" s="223"/>
      <c r="V45" s="223"/>
      <c r="W45" s="223"/>
      <c r="X45" s="223"/>
      <c r="Y45" s="213"/>
      <c r="Z45" s="213"/>
      <c r="AA45" s="213"/>
      <c r="AB45" s="213"/>
      <c r="AC45" s="213"/>
      <c r="AD45" s="213"/>
      <c r="AE45" s="213"/>
      <c r="AF45" s="213"/>
      <c r="AG45" s="213" t="s">
        <v>186</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x14ac:dyDescent="0.2">
      <c r="A46" s="234">
        <v>11</v>
      </c>
      <c r="B46" s="235" t="s">
        <v>232</v>
      </c>
      <c r="C46" s="256" t="s">
        <v>233</v>
      </c>
      <c r="D46" s="236" t="s">
        <v>200</v>
      </c>
      <c r="E46" s="237">
        <v>27.9</v>
      </c>
      <c r="F46" s="238"/>
      <c r="G46" s="239">
        <f>ROUND(E46*F46,2)</f>
        <v>0</v>
      </c>
      <c r="H46" s="238"/>
      <c r="I46" s="239">
        <f>ROUND(E46*H46,2)</f>
        <v>0</v>
      </c>
      <c r="J46" s="238"/>
      <c r="K46" s="239">
        <f>ROUND(E46*J46,2)</f>
        <v>0</v>
      </c>
      <c r="L46" s="239">
        <v>15</v>
      </c>
      <c r="M46" s="239">
        <f>G46*(1+L46/100)</f>
        <v>0</v>
      </c>
      <c r="N46" s="239">
        <v>0</v>
      </c>
      <c r="O46" s="239">
        <f>ROUND(E46*N46,2)</f>
        <v>0</v>
      </c>
      <c r="P46" s="239">
        <v>0</v>
      </c>
      <c r="Q46" s="239">
        <f>ROUND(E46*P46,2)</f>
        <v>0</v>
      </c>
      <c r="R46" s="239" t="s">
        <v>201</v>
      </c>
      <c r="S46" s="239" t="s">
        <v>179</v>
      </c>
      <c r="T46" s="240" t="s">
        <v>180</v>
      </c>
      <c r="U46" s="223">
        <v>0.43</v>
      </c>
      <c r="V46" s="223">
        <f>ROUND(E46*U46,2)</f>
        <v>12</v>
      </c>
      <c r="W46" s="223"/>
      <c r="X46" s="223" t="s">
        <v>181</v>
      </c>
      <c r="Y46" s="213"/>
      <c r="Z46" s="213"/>
      <c r="AA46" s="213"/>
      <c r="AB46" s="213"/>
      <c r="AC46" s="213"/>
      <c r="AD46" s="213"/>
      <c r="AE46" s="213"/>
      <c r="AF46" s="213"/>
      <c r="AG46" s="213" t="s">
        <v>182</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20"/>
      <c r="B47" s="221"/>
      <c r="C47" s="258" t="s">
        <v>234</v>
      </c>
      <c r="D47" s="225"/>
      <c r="E47" s="226">
        <v>27.9</v>
      </c>
      <c r="F47" s="223"/>
      <c r="G47" s="223"/>
      <c r="H47" s="223"/>
      <c r="I47" s="223"/>
      <c r="J47" s="223"/>
      <c r="K47" s="223"/>
      <c r="L47" s="223"/>
      <c r="M47" s="223"/>
      <c r="N47" s="223"/>
      <c r="O47" s="223"/>
      <c r="P47" s="223"/>
      <c r="Q47" s="223"/>
      <c r="R47" s="223"/>
      <c r="S47" s="223"/>
      <c r="T47" s="223"/>
      <c r="U47" s="223"/>
      <c r="V47" s="223"/>
      <c r="W47" s="223"/>
      <c r="X47" s="223"/>
      <c r="Y47" s="213"/>
      <c r="Z47" s="213"/>
      <c r="AA47" s="213"/>
      <c r="AB47" s="213"/>
      <c r="AC47" s="213"/>
      <c r="AD47" s="213"/>
      <c r="AE47" s="213"/>
      <c r="AF47" s="213"/>
      <c r="AG47" s="213" t="s">
        <v>186</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x14ac:dyDescent="0.2">
      <c r="A48" s="234">
        <v>12</v>
      </c>
      <c r="B48" s="235" t="s">
        <v>235</v>
      </c>
      <c r="C48" s="256" t="s">
        <v>236</v>
      </c>
      <c r="D48" s="236" t="s">
        <v>200</v>
      </c>
      <c r="E48" s="237">
        <v>4.4349999999999996</v>
      </c>
      <c r="F48" s="238"/>
      <c r="G48" s="239">
        <f>ROUND(E48*F48,2)</f>
        <v>0</v>
      </c>
      <c r="H48" s="238"/>
      <c r="I48" s="239">
        <f>ROUND(E48*H48,2)</f>
        <v>0</v>
      </c>
      <c r="J48" s="238"/>
      <c r="K48" s="239">
        <f>ROUND(E48*J48,2)</f>
        <v>0</v>
      </c>
      <c r="L48" s="239">
        <v>15</v>
      </c>
      <c r="M48" s="239">
        <f>G48*(1+L48/100)</f>
        <v>0</v>
      </c>
      <c r="N48" s="239">
        <v>2.188E-2</v>
      </c>
      <c r="O48" s="239">
        <f>ROUND(E48*N48,2)</f>
        <v>0.1</v>
      </c>
      <c r="P48" s="239">
        <v>0</v>
      </c>
      <c r="Q48" s="239">
        <f>ROUND(E48*P48,2)</f>
        <v>0</v>
      </c>
      <c r="R48" s="239" t="s">
        <v>201</v>
      </c>
      <c r="S48" s="239" t="s">
        <v>179</v>
      </c>
      <c r="T48" s="240" t="s">
        <v>180</v>
      </c>
      <c r="U48" s="223">
        <v>1.3145199999999999</v>
      </c>
      <c r="V48" s="223">
        <f>ROUND(E48*U48,2)</f>
        <v>5.83</v>
      </c>
      <c r="W48" s="223"/>
      <c r="X48" s="223" t="s">
        <v>181</v>
      </c>
      <c r="Y48" s="213"/>
      <c r="Z48" s="213"/>
      <c r="AA48" s="213"/>
      <c r="AB48" s="213"/>
      <c r="AC48" s="213"/>
      <c r="AD48" s="213"/>
      <c r="AE48" s="213"/>
      <c r="AF48" s="213"/>
      <c r="AG48" s="213" t="s">
        <v>237</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20"/>
      <c r="B49" s="221"/>
      <c r="C49" s="257" t="s">
        <v>238</v>
      </c>
      <c r="D49" s="241"/>
      <c r="E49" s="241"/>
      <c r="F49" s="241"/>
      <c r="G49" s="241"/>
      <c r="H49" s="223"/>
      <c r="I49" s="223"/>
      <c r="J49" s="223"/>
      <c r="K49" s="223"/>
      <c r="L49" s="223"/>
      <c r="M49" s="223"/>
      <c r="N49" s="223"/>
      <c r="O49" s="223"/>
      <c r="P49" s="223"/>
      <c r="Q49" s="223"/>
      <c r="R49" s="223"/>
      <c r="S49" s="223"/>
      <c r="T49" s="223"/>
      <c r="U49" s="223"/>
      <c r="V49" s="223"/>
      <c r="W49" s="223"/>
      <c r="X49" s="223"/>
      <c r="Y49" s="213"/>
      <c r="Z49" s="213"/>
      <c r="AA49" s="213"/>
      <c r="AB49" s="213"/>
      <c r="AC49" s="213"/>
      <c r="AD49" s="213"/>
      <c r="AE49" s="213"/>
      <c r="AF49" s="213"/>
      <c r="AG49" s="213" t="s">
        <v>184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
      <c r="A50" s="220"/>
      <c r="B50" s="221"/>
      <c r="C50" s="258" t="s">
        <v>239</v>
      </c>
      <c r="D50" s="225"/>
      <c r="E50" s="226">
        <v>4.4349999999999996</v>
      </c>
      <c r="F50" s="223"/>
      <c r="G50" s="223"/>
      <c r="H50" s="223"/>
      <c r="I50" s="223"/>
      <c r="J50" s="223"/>
      <c r="K50" s="223"/>
      <c r="L50" s="223"/>
      <c r="M50" s="223"/>
      <c r="N50" s="223"/>
      <c r="O50" s="223"/>
      <c r="P50" s="223"/>
      <c r="Q50" s="223"/>
      <c r="R50" s="223"/>
      <c r="S50" s="223"/>
      <c r="T50" s="223"/>
      <c r="U50" s="223"/>
      <c r="V50" s="223"/>
      <c r="W50" s="223"/>
      <c r="X50" s="223"/>
      <c r="Y50" s="213"/>
      <c r="Z50" s="213"/>
      <c r="AA50" s="213"/>
      <c r="AB50" s="213"/>
      <c r="AC50" s="213"/>
      <c r="AD50" s="213"/>
      <c r="AE50" s="213"/>
      <c r="AF50" s="213"/>
      <c r="AG50" s="213" t="s">
        <v>186</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x14ac:dyDescent="0.2">
      <c r="A51" s="234">
        <v>13</v>
      </c>
      <c r="B51" s="235" t="s">
        <v>240</v>
      </c>
      <c r="C51" s="256" t="s">
        <v>241</v>
      </c>
      <c r="D51" s="236" t="s">
        <v>177</v>
      </c>
      <c r="E51" s="237">
        <v>3</v>
      </c>
      <c r="F51" s="238"/>
      <c r="G51" s="239">
        <f>ROUND(E51*F51,2)</f>
        <v>0</v>
      </c>
      <c r="H51" s="238"/>
      <c r="I51" s="239">
        <f>ROUND(E51*H51,2)</f>
        <v>0</v>
      </c>
      <c r="J51" s="238"/>
      <c r="K51" s="239">
        <f>ROUND(E51*J51,2)</f>
        <v>0</v>
      </c>
      <c r="L51" s="239">
        <v>15</v>
      </c>
      <c r="M51" s="239">
        <f>G51*(1+L51/100)</f>
        <v>0</v>
      </c>
      <c r="N51" s="239">
        <v>0.10298</v>
      </c>
      <c r="O51" s="239">
        <f>ROUND(E51*N51,2)</f>
        <v>0.31</v>
      </c>
      <c r="P51" s="239">
        <v>6.4000000000000001E-2</v>
      </c>
      <c r="Q51" s="239">
        <f>ROUND(E51*P51,2)</f>
        <v>0.19</v>
      </c>
      <c r="R51" s="239" t="s">
        <v>242</v>
      </c>
      <c r="S51" s="239" t="s">
        <v>179</v>
      </c>
      <c r="T51" s="240" t="s">
        <v>180</v>
      </c>
      <c r="U51" s="223">
        <v>2.4296199999999999</v>
      </c>
      <c r="V51" s="223">
        <f>ROUND(E51*U51,2)</f>
        <v>7.29</v>
      </c>
      <c r="W51" s="223"/>
      <c r="X51" s="223" t="s">
        <v>243</v>
      </c>
      <c r="Y51" s="213"/>
      <c r="Z51" s="213"/>
      <c r="AA51" s="213"/>
      <c r="AB51" s="213"/>
      <c r="AC51" s="213"/>
      <c r="AD51" s="213"/>
      <c r="AE51" s="213"/>
      <c r="AF51" s="213"/>
      <c r="AG51" s="213" t="s">
        <v>244</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20"/>
      <c r="B52" s="221"/>
      <c r="C52" s="257" t="s">
        <v>245</v>
      </c>
      <c r="D52" s="241"/>
      <c r="E52" s="241"/>
      <c r="F52" s="241"/>
      <c r="G52" s="241"/>
      <c r="H52" s="223"/>
      <c r="I52" s="223"/>
      <c r="J52" s="223"/>
      <c r="K52" s="223"/>
      <c r="L52" s="223"/>
      <c r="M52" s="223"/>
      <c r="N52" s="223"/>
      <c r="O52" s="223"/>
      <c r="P52" s="223"/>
      <c r="Q52" s="223"/>
      <c r="R52" s="223"/>
      <c r="S52" s="223"/>
      <c r="T52" s="223"/>
      <c r="U52" s="223"/>
      <c r="V52" s="223"/>
      <c r="W52" s="223"/>
      <c r="X52" s="223"/>
      <c r="Y52" s="213"/>
      <c r="Z52" s="213"/>
      <c r="AA52" s="213"/>
      <c r="AB52" s="213"/>
      <c r="AC52" s="213"/>
      <c r="AD52" s="213"/>
      <c r="AE52" s="213"/>
      <c r="AF52" s="213"/>
      <c r="AG52" s="213" t="s">
        <v>184</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20"/>
      <c r="B53" s="221"/>
      <c r="C53" s="258" t="s">
        <v>246</v>
      </c>
      <c r="D53" s="225"/>
      <c r="E53" s="226">
        <v>1</v>
      </c>
      <c r="F53" s="223"/>
      <c r="G53" s="223"/>
      <c r="H53" s="223"/>
      <c r="I53" s="223"/>
      <c r="J53" s="223"/>
      <c r="K53" s="223"/>
      <c r="L53" s="223"/>
      <c r="M53" s="223"/>
      <c r="N53" s="223"/>
      <c r="O53" s="223"/>
      <c r="P53" s="223"/>
      <c r="Q53" s="223"/>
      <c r="R53" s="223"/>
      <c r="S53" s="223"/>
      <c r="T53" s="223"/>
      <c r="U53" s="223"/>
      <c r="V53" s="223"/>
      <c r="W53" s="223"/>
      <c r="X53" s="223"/>
      <c r="Y53" s="213"/>
      <c r="Z53" s="213"/>
      <c r="AA53" s="213"/>
      <c r="AB53" s="213"/>
      <c r="AC53" s="213"/>
      <c r="AD53" s="213"/>
      <c r="AE53" s="213"/>
      <c r="AF53" s="213"/>
      <c r="AG53" s="213" t="s">
        <v>186</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20"/>
      <c r="B54" s="221"/>
      <c r="C54" s="258" t="s">
        <v>247</v>
      </c>
      <c r="D54" s="225"/>
      <c r="E54" s="226">
        <v>2</v>
      </c>
      <c r="F54" s="223"/>
      <c r="G54" s="223"/>
      <c r="H54" s="223"/>
      <c r="I54" s="223"/>
      <c r="J54" s="223"/>
      <c r="K54" s="223"/>
      <c r="L54" s="223"/>
      <c r="M54" s="223"/>
      <c r="N54" s="223"/>
      <c r="O54" s="223"/>
      <c r="P54" s="223"/>
      <c r="Q54" s="223"/>
      <c r="R54" s="223"/>
      <c r="S54" s="223"/>
      <c r="T54" s="223"/>
      <c r="U54" s="223"/>
      <c r="V54" s="223"/>
      <c r="W54" s="223"/>
      <c r="X54" s="223"/>
      <c r="Y54" s="213"/>
      <c r="Z54" s="213"/>
      <c r="AA54" s="213"/>
      <c r="AB54" s="213"/>
      <c r="AC54" s="213"/>
      <c r="AD54" s="213"/>
      <c r="AE54" s="213"/>
      <c r="AF54" s="213"/>
      <c r="AG54" s="213" t="s">
        <v>186</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x14ac:dyDescent="0.2">
      <c r="A55" s="228" t="s">
        <v>173</v>
      </c>
      <c r="B55" s="229" t="s">
        <v>76</v>
      </c>
      <c r="C55" s="255" t="s">
        <v>77</v>
      </c>
      <c r="D55" s="230"/>
      <c r="E55" s="231"/>
      <c r="F55" s="232"/>
      <c r="G55" s="232">
        <f>SUMIF(AG56:AG67,"&lt;&gt;NOR",G56:G67)</f>
        <v>0</v>
      </c>
      <c r="H55" s="232"/>
      <c r="I55" s="232">
        <f>SUM(I56:I67)</f>
        <v>0</v>
      </c>
      <c r="J55" s="232"/>
      <c r="K55" s="232">
        <f>SUM(K56:K67)</f>
        <v>0</v>
      </c>
      <c r="L55" s="232"/>
      <c r="M55" s="232">
        <f>SUM(M56:M67)</f>
        <v>0</v>
      </c>
      <c r="N55" s="232"/>
      <c r="O55" s="232">
        <f>SUM(O56:O67)</f>
        <v>6.09</v>
      </c>
      <c r="P55" s="232"/>
      <c r="Q55" s="232">
        <f>SUM(Q56:Q67)</f>
        <v>0</v>
      </c>
      <c r="R55" s="232"/>
      <c r="S55" s="232"/>
      <c r="T55" s="233"/>
      <c r="U55" s="227"/>
      <c r="V55" s="227">
        <f>SUM(V56:V67)</f>
        <v>210.92999999999998</v>
      </c>
      <c r="W55" s="227"/>
      <c r="X55" s="227"/>
      <c r="AG55" t="s">
        <v>174</v>
      </c>
    </row>
    <row r="56" spans="1:60" ht="22.5" outlineLevel="1" x14ac:dyDescent="0.2">
      <c r="A56" s="234">
        <v>14</v>
      </c>
      <c r="B56" s="235" t="s">
        <v>248</v>
      </c>
      <c r="C56" s="256" t="s">
        <v>249</v>
      </c>
      <c r="D56" s="236" t="s">
        <v>250</v>
      </c>
      <c r="E56" s="237">
        <v>238.8</v>
      </c>
      <c r="F56" s="238"/>
      <c r="G56" s="239">
        <f>ROUND(E56*F56,2)</f>
        <v>0</v>
      </c>
      <c r="H56" s="238"/>
      <c r="I56" s="239">
        <f>ROUND(E56*H56,2)</f>
        <v>0</v>
      </c>
      <c r="J56" s="238"/>
      <c r="K56" s="239">
        <f>ROUND(E56*J56,2)</f>
        <v>0</v>
      </c>
      <c r="L56" s="239">
        <v>15</v>
      </c>
      <c r="M56" s="239">
        <f>G56*(1+L56/100)</f>
        <v>0</v>
      </c>
      <c r="N56" s="239">
        <v>8.4899999999999993E-3</v>
      </c>
      <c r="O56" s="239">
        <f>ROUND(E56*N56,2)</f>
        <v>2.0299999999999998</v>
      </c>
      <c r="P56" s="239">
        <v>0</v>
      </c>
      <c r="Q56" s="239">
        <f>ROUND(E56*P56,2)</f>
        <v>0</v>
      </c>
      <c r="R56" s="239" t="s">
        <v>178</v>
      </c>
      <c r="S56" s="239" t="s">
        <v>251</v>
      </c>
      <c r="T56" s="240" t="s">
        <v>251</v>
      </c>
      <c r="U56" s="223">
        <v>0.19700000000000001</v>
      </c>
      <c r="V56" s="223">
        <f>ROUND(E56*U56,2)</f>
        <v>47.04</v>
      </c>
      <c r="W56" s="223"/>
      <c r="X56" s="223" t="s">
        <v>181</v>
      </c>
      <c r="Y56" s="213"/>
      <c r="Z56" s="213"/>
      <c r="AA56" s="213"/>
      <c r="AB56" s="213"/>
      <c r="AC56" s="213"/>
      <c r="AD56" s="213"/>
      <c r="AE56" s="213"/>
      <c r="AF56" s="213"/>
      <c r="AG56" s="213" t="s">
        <v>182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20"/>
      <c r="B57" s="221"/>
      <c r="C57" s="257" t="s">
        <v>252</v>
      </c>
      <c r="D57" s="241"/>
      <c r="E57" s="241"/>
      <c r="F57" s="241"/>
      <c r="G57" s="241"/>
      <c r="H57" s="223"/>
      <c r="I57" s="223"/>
      <c r="J57" s="223"/>
      <c r="K57" s="223"/>
      <c r="L57" s="223"/>
      <c r="M57" s="223"/>
      <c r="N57" s="223"/>
      <c r="O57" s="223"/>
      <c r="P57" s="223"/>
      <c r="Q57" s="223"/>
      <c r="R57" s="223"/>
      <c r="S57" s="223"/>
      <c r="T57" s="223"/>
      <c r="U57" s="223"/>
      <c r="V57" s="223"/>
      <c r="W57" s="223"/>
      <c r="X57" s="223"/>
      <c r="Y57" s="213"/>
      <c r="Z57" s="213"/>
      <c r="AA57" s="213"/>
      <c r="AB57" s="213"/>
      <c r="AC57" s="213"/>
      <c r="AD57" s="213"/>
      <c r="AE57" s="213"/>
      <c r="AF57" s="213"/>
      <c r="AG57" s="213" t="s">
        <v>184</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x14ac:dyDescent="0.2">
      <c r="A58" s="220"/>
      <c r="B58" s="221"/>
      <c r="C58" s="258" t="s">
        <v>253</v>
      </c>
      <c r="D58" s="225"/>
      <c r="E58" s="226">
        <v>238.8</v>
      </c>
      <c r="F58" s="223"/>
      <c r="G58" s="223"/>
      <c r="H58" s="223"/>
      <c r="I58" s="223"/>
      <c r="J58" s="223"/>
      <c r="K58" s="223"/>
      <c r="L58" s="223"/>
      <c r="M58" s="223"/>
      <c r="N58" s="223"/>
      <c r="O58" s="223"/>
      <c r="P58" s="223"/>
      <c r="Q58" s="223"/>
      <c r="R58" s="223"/>
      <c r="S58" s="223"/>
      <c r="T58" s="223"/>
      <c r="U58" s="223"/>
      <c r="V58" s="223"/>
      <c r="W58" s="223"/>
      <c r="X58" s="223"/>
      <c r="Y58" s="213"/>
      <c r="Z58" s="213"/>
      <c r="AA58" s="213"/>
      <c r="AB58" s="213"/>
      <c r="AC58" s="213"/>
      <c r="AD58" s="213"/>
      <c r="AE58" s="213"/>
      <c r="AF58" s="213"/>
      <c r="AG58" s="213" t="s">
        <v>186</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x14ac:dyDescent="0.2">
      <c r="A59" s="234">
        <v>15</v>
      </c>
      <c r="B59" s="235" t="s">
        <v>254</v>
      </c>
      <c r="C59" s="256" t="s">
        <v>255</v>
      </c>
      <c r="D59" s="236" t="s">
        <v>250</v>
      </c>
      <c r="E59" s="237">
        <v>31.2</v>
      </c>
      <c r="F59" s="238"/>
      <c r="G59" s="239">
        <f>ROUND(E59*F59,2)</f>
        <v>0</v>
      </c>
      <c r="H59" s="238"/>
      <c r="I59" s="239">
        <f>ROUND(E59*H59,2)</f>
        <v>0</v>
      </c>
      <c r="J59" s="238"/>
      <c r="K59" s="239">
        <f>ROUND(E59*J59,2)</f>
        <v>0</v>
      </c>
      <c r="L59" s="239">
        <v>15</v>
      </c>
      <c r="M59" s="239">
        <f>G59*(1+L59/100)</f>
        <v>0</v>
      </c>
      <c r="N59" s="239">
        <v>2.3800000000000002E-3</v>
      </c>
      <c r="O59" s="239">
        <f>ROUND(E59*N59,2)</f>
        <v>7.0000000000000007E-2</v>
      </c>
      <c r="P59" s="239">
        <v>0</v>
      </c>
      <c r="Q59" s="239">
        <f>ROUND(E59*P59,2)</f>
        <v>0</v>
      </c>
      <c r="R59" s="239" t="s">
        <v>178</v>
      </c>
      <c r="S59" s="239" t="s">
        <v>179</v>
      </c>
      <c r="T59" s="240" t="s">
        <v>180</v>
      </c>
      <c r="U59" s="223">
        <v>0.18232999999999999</v>
      </c>
      <c r="V59" s="223">
        <f>ROUND(E59*U59,2)</f>
        <v>5.69</v>
      </c>
      <c r="W59" s="223"/>
      <c r="X59" s="223" t="s">
        <v>181</v>
      </c>
      <c r="Y59" s="213"/>
      <c r="Z59" s="213"/>
      <c r="AA59" s="213"/>
      <c r="AB59" s="213"/>
      <c r="AC59" s="213"/>
      <c r="AD59" s="213"/>
      <c r="AE59" s="213"/>
      <c r="AF59" s="213"/>
      <c r="AG59" s="213" t="s">
        <v>182</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
      <c r="A60" s="220"/>
      <c r="B60" s="221"/>
      <c r="C60" s="258" t="s">
        <v>256</v>
      </c>
      <c r="D60" s="225"/>
      <c r="E60" s="226">
        <v>31.2</v>
      </c>
      <c r="F60" s="223"/>
      <c r="G60" s="223"/>
      <c r="H60" s="223"/>
      <c r="I60" s="223"/>
      <c r="J60" s="223"/>
      <c r="K60" s="223"/>
      <c r="L60" s="223"/>
      <c r="M60" s="223"/>
      <c r="N60" s="223"/>
      <c r="O60" s="223"/>
      <c r="P60" s="223"/>
      <c r="Q60" s="223"/>
      <c r="R60" s="223"/>
      <c r="S60" s="223"/>
      <c r="T60" s="223"/>
      <c r="U60" s="223"/>
      <c r="V60" s="223"/>
      <c r="W60" s="223"/>
      <c r="X60" s="223"/>
      <c r="Y60" s="213"/>
      <c r="Z60" s="213"/>
      <c r="AA60" s="213"/>
      <c r="AB60" s="213"/>
      <c r="AC60" s="213"/>
      <c r="AD60" s="213"/>
      <c r="AE60" s="213"/>
      <c r="AF60" s="213"/>
      <c r="AG60" s="213" t="s">
        <v>186</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1" x14ac:dyDescent="0.2">
      <c r="A61" s="234">
        <v>16</v>
      </c>
      <c r="B61" s="235" t="s">
        <v>257</v>
      </c>
      <c r="C61" s="256" t="s">
        <v>258</v>
      </c>
      <c r="D61" s="236" t="s">
        <v>200</v>
      </c>
      <c r="E61" s="237">
        <v>269.03500000000003</v>
      </c>
      <c r="F61" s="238"/>
      <c r="G61" s="239">
        <f>ROUND(E61*F61,2)</f>
        <v>0</v>
      </c>
      <c r="H61" s="238"/>
      <c r="I61" s="239">
        <f>ROUND(E61*H61,2)</f>
        <v>0</v>
      </c>
      <c r="J61" s="238"/>
      <c r="K61" s="239">
        <f>ROUND(E61*J61,2)</f>
        <v>0</v>
      </c>
      <c r="L61" s="239">
        <v>15</v>
      </c>
      <c r="M61" s="239">
        <f>G61*(1+L61/100)</f>
        <v>0</v>
      </c>
      <c r="N61" s="239">
        <v>1.038E-2</v>
      </c>
      <c r="O61" s="239">
        <f>ROUND(E61*N61,2)</f>
        <v>2.79</v>
      </c>
      <c r="P61" s="239">
        <v>0</v>
      </c>
      <c r="Q61" s="239">
        <f>ROUND(E61*P61,2)</f>
        <v>0</v>
      </c>
      <c r="R61" s="239" t="s">
        <v>178</v>
      </c>
      <c r="S61" s="239" t="s">
        <v>179</v>
      </c>
      <c r="T61" s="240" t="s">
        <v>180</v>
      </c>
      <c r="U61" s="223">
        <v>0.33688000000000001</v>
      </c>
      <c r="V61" s="223">
        <f>ROUND(E61*U61,2)</f>
        <v>90.63</v>
      </c>
      <c r="W61" s="223"/>
      <c r="X61" s="223" t="s">
        <v>181</v>
      </c>
      <c r="Y61" s="213"/>
      <c r="Z61" s="213"/>
      <c r="AA61" s="213"/>
      <c r="AB61" s="213"/>
      <c r="AC61" s="213"/>
      <c r="AD61" s="213"/>
      <c r="AE61" s="213"/>
      <c r="AF61" s="213"/>
      <c r="AG61" s="213" t="s">
        <v>182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20"/>
      <c r="B62" s="221"/>
      <c r="C62" s="258" t="s">
        <v>259</v>
      </c>
      <c r="D62" s="225"/>
      <c r="E62" s="226">
        <v>34.31</v>
      </c>
      <c r="F62" s="223"/>
      <c r="G62" s="223"/>
      <c r="H62" s="223"/>
      <c r="I62" s="223"/>
      <c r="J62" s="223"/>
      <c r="K62" s="223"/>
      <c r="L62" s="223"/>
      <c r="M62" s="223"/>
      <c r="N62" s="223"/>
      <c r="O62" s="223"/>
      <c r="P62" s="223"/>
      <c r="Q62" s="223"/>
      <c r="R62" s="223"/>
      <c r="S62" s="223"/>
      <c r="T62" s="223"/>
      <c r="U62" s="223"/>
      <c r="V62" s="223"/>
      <c r="W62" s="223"/>
      <c r="X62" s="223"/>
      <c r="Y62" s="213"/>
      <c r="Z62" s="213"/>
      <c r="AA62" s="213"/>
      <c r="AB62" s="213"/>
      <c r="AC62" s="213"/>
      <c r="AD62" s="213"/>
      <c r="AE62" s="213"/>
      <c r="AF62" s="213"/>
      <c r="AG62" s="213" t="s">
        <v>186</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20"/>
      <c r="B63" s="221"/>
      <c r="C63" s="258" t="s">
        <v>260</v>
      </c>
      <c r="D63" s="225"/>
      <c r="E63" s="226">
        <v>46.53</v>
      </c>
      <c r="F63" s="223"/>
      <c r="G63" s="223"/>
      <c r="H63" s="223"/>
      <c r="I63" s="223"/>
      <c r="J63" s="223"/>
      <c r="K63" s="223"/>
      <c r="L63" s="223"/>
      <c r="M63" s="223"/>
      <c r="N63" s="223"/>
      <c r="O63" s="223"/>
      <c r="P63" s="223"/>
      <c r="Q63" s="223"/>
      <c r="R63" s="223"/>
      <c r="S63" s="223"/>
      <c r="T63" s="223"/>
      <c r="U63" s="223"/>
      <c r="V63" s="223"/>
      <c r="W63" s="223"/>
      <c r="X63" s="223"/>
      <c r="Y63" s="213"/>
      <c r="Z63" s="213"/>
      <c r="AA63" s="213"/>
      <c r="AB63" s="213"/>
      <c r="AC63" s="213"/>
      <c r="AD63" s="213"/>
      <c r="AE63" s="213"/>
      <c r="AF63" s="213"/>
      <c r="AG63" s="213" t="s">
        <v>186</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x14ac:dyDescent="0.2">
      <c r="A64" s="220"/>
      <c r="B64" s="221"/>
      <c r="C64" s="258" t="s">
        <v>261</v>
      </c>
      <c r="D64" s="225"/>
      <c r="E64" s="226">
        <v>140.41999999999999</v>
      </c>
      <c r="F64" s="223"/>
      <c r="G64" s="223"/>
      <c r="H64" s="223"/>
      <c r="I64" s="223"/>
      <c r="J64" s="223"/>
      <c r="K64" s="223"/>
      <c r="L64" s="223"/>
      <c r="M64" s="223"/>
      <c r="N64" s="223"/>
      <c r="O64" s="223"/>
      <c r="P64" s="223"/>
      <c r="Q64" s="223"/>
      <c r="R64" s="223"/>
      <c r="S64" s="223"/>
      <c r="T64" s="223"/>
      <c r="U64" s="223"/>
      <c r="V64" s="223"/>
      <c r="W64" s="223"/>
      <c r="X64" s="223"/>
      <c r="Y64" s="213"/>
      <c r="Z64" s="213"/>
      <c r="AA64" s="213"/>
      <c r="AB64" s="213"/>
      <c r="AC64" s="213"/>
      <c r="AD64" s="213"/>
      <c r="AE64" s="213"/>
      <c r="AF64" s="213"/>
      <c r="AG64" s="213" t="s">
        <v>186</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20"/>
      <c r="B65" s="221"/>
      <c r="C65" s="258" t="s">
        <v>262</v>
      </c>
      <c r="D65" s="225"/>
      <c r="E65" s="226">
        <v>47.78</v>
      </c>
      <c r="F65" s="223"/>
      <c r="G65" s="223"/>
      <c r="H65" s="223"/>
      <c r="I65" s="223"/>
      <c r="J65" s="223"/>
      <c r="K65" s="223"/>
      <c r="L65" s="223"/>
      <c r="M65" s="223"/>
      <c r="N65" s="223"/>
      <c r="O65" s="223"/>
      <c r="P65" s="223"/>
      <c r="Q65" s="223"/>
      <c r="R65" s="223"/>
      <c r="S65" s="223"/>
      <c r="T65" s="223"/>
      <c r="U65" s="223"/>
      <c r="V65" s="223"/>
      <c r="W65" s="223"/>
      <c r="X65" s="223"/>
      <c r="Y65" s="213"/>
      <c r="Z65" s="213"/>
      <c r="AA65" s="213"/>
      <c r="AB65" s="213"/>
      <c r="AC65" s="213"/>
      <c r="AD65" s="213"/>
      <c r="AE65" s="213"/>
      <c r="AF65" s="213"/>
      <c r="AG65" s="213" t="s">
        <v>186</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34">
        <v>17</v>
      </c>
      <c r="B66" s="235" t="s">
        <v>263</v>
      </c>
      <c r="C66" s="256" t="s">
        <v>264</v>
      </c>
      <c r="D66" s="236" t="s">
        <v>200</v>
      </c>
      <c r="E66" s="237">
        <v>269.03500000000003</v>
      </c>
      <c r="F66" s="238"/>
      <c r="G66" s="239">
        <f>ROUND(E66*F66,2)</f>
        <v>0</v>
      </c>
      <c r="H66" s="238"/>
      <c r="I66" s="239">
        <f>ROUND(E66*H66,2)</f>
        <v>0</v>
      </c>
      <c r="J66" s="238"/>
      <c r="K66" s="239">
        <f>ROUND(E66*J66,2)</f>
        <v>0</v>
      </c>
      <c r="L66" s="239">
        <v>15</v>
      </c>
      <c r="M66" s="239">
        <f>G66*(1+L66/100)</f>
        <v>0</v>
      </c>
      <c r="N66" s="239">
        <v>4.4600000000000004E-3</v>
      </c>
      <c r="O66" s="239">
        <f>ROUND(E66*N66,2)</f>
        <v>1.2</v>
      </c>
      <c r="P66" s="239">
        <v>0</v>
      </c>
      <c r="Q66" s="239">
        <f>ROUND(E66*P66,2)</f>
        <v>0</v>
      </c>
      <c r="R66" s="239" t="s">
        <v>201</v>
      </c>
      <c r="S66" s="239" t="s">
        <v>179</v>
      </c>
      <c r="T66" s="240" t="s">
        <v>180</v>
      </c>
      <c r="U66" s="223">
        <v>0.25115999999999999</v>
      </c>
      <c r="V66" s="223">
        <f>ROUND(E66*U66,2)</f>
        <v>67.569999999999993</v>
      </c>
      <c r="W66" s="223"/>
      <c r="X66" s="223" t="s">
        <v>181</v>
      </c>
      <c r="Y66" s="213"/>
      <c r="Z66" s="213"/>
      <c r="AA66" s="213"/>
      <c r="AB66" s="213"/>
      <c r="AC66" s="213"/>
      <c r="AD66" s="213"/>
      <c r="AE66" s="213"/>
      <c r="AF66" s="213"/>
      <c r="AG66" s="213" t="s">
        <v>182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x14ac:dyDescent="0.2">
      <c r="A67" s="220"/>
      <c r="B67" s="221"/>
      <c r="C67" s="257" t="s">
        <v>265</v>
      </c>
      <c r="D67" s="241"/>
      <c r="E67" s="241"/>
      <c r="F67" s="241"/>
      <c r="G67" s="241"/>
      <c r="H67" s="223"/>
      <c r="I67" s="223"/>
      <c r="J67" s="223"/>
      <c r="K67" s="223"/>
      <c r="L67" s="223"/>
      <c r="M67" s="223"/>
      <c r="N67" s="223"/>
      <c r="O67" s="223"/>
      <c r="P67" s="223"/>
      <c r="Q67" s="223"/>
      <c r="R67" s="223"/>
      <c r="S67" s="223"/>
      <c r="T67" s="223"/>
      <c r="U67" s="223"/>
      <c r="V67" s="223"/>
      <c r="W67" s="223"/>
      <c r="X67" s="223"/>
      <c r="Y67" s="213"/>
      <c r="Z67" s="213"/>
      <c r="AA67" s="213"/>
      <c r="AB67" s="213"/>
      <c r="AC67" s="213"/>
      <c r="AD67" s="213"/>
      <c r="AE67" s="213"/>
      <c r="AF67" s="213"/>
      <c r="AG67" s="213" t="s">
        <v>184</v>
      </c>
      <c r="AH67" s="213"/>
      <c r="AI67" s="213"/>
      <c r="AJ67" s="213"/>
      <c r="AK67" s="213"/>
      <c r="AL67" s="213"/>
      <c r="AM67" s="213"/>
      <c r="AN67" s="213"/>
      <c r="AO67" s="213"/>
      <c r="AP67" s="213"/>
      <c r="AQ67" s="213"/>
      <c r="AR67" s="213"/>
      <c r="AS67" s="213"/>
      <c r="AT67" s="213"/>
      <c r="AU67" s="213"/>
      <c r="AV67" s="213"/>
      <c r="AW67" s="213"/>
      <c r="AX67" s="213"/>
      <c r="AY67" s="213"/>
      <c r="AZ67" s="213"/>
      <c r="BA67" s="242" t="str">
        <f>C67</f>
        <v>na rovném povrchu vnitřních stěn, pilířů, svislých panelových konstrukcí, s nejnutnějším obroušením podkladu (pemzou apod.) a oprášením,</v>
      </c>
      <c r="BB67" s="213"/>
      <c r="BC67" s="213"/>
      <c r="BD67" s="213"/>
      <c r="BE67" s="213"/>
      <c r="BF67" s="213"/>
      <c r="BG67" s="213"/>
      <c r="BH67" s="213"/>
    </row>
    <row r="68" spans="1:60" x14ac:dyDescent="0.2">
      <c r="A68" s="228" t="s">
        <v>173</v>
      </c>
      <c r="B68" s="229" t="s">
        <v>78</v>
      </c>
      <c r="C68" s="255" t="s">
        <v>79</v>
      </c>
      <c r="D68" s="230"/>
      <c r="E68" s="231"/>
      <c r="F68" s="232"/>
      <c r="G68" s="232">
        <f>SUMIF(AG69:AG73,"&lt;&gt;NOR",G69:G73)</f>
        <v>0</v>
      </c>
      <c r="H68" s="232"/>
      <c r="I68" s="232">
        <f>SUM(I69:I73)</f>
        <v>0</v>
      </c>
      <c r="J68" s="232"/>
      <c r="K68" s="232">
        <f>SUM(K69:K73)</f>
        <v>0</v>
      </c>
      <c r="L68" s="232"/>
      <c r="M68" s="232">
        <f>SUM(M69:M73)</f>
        <v>0</v>
      </c>
      <c r="N68" s="232"/>
      <c r="O68" s="232">
        <f>SUM(O69:O73)</f>
        <v>8.1199999999999992</v>
      </c>
      <c r="P68" s="232"/>
      <c r="Q68" s="232">
        <f>SUM(Q69:Q73)</f>
        <v>0</v>
      </c>
      <c r="R68" s="232"/>
      <c r="S68" s="232"/>
      <c r="T68" s="233"/>
      <c r="U68" s="227"/>
      <c r="V68" s="227">
        <f>SUM(V69:V73)</f>
        <v>32.69</v>
      </c>
      <c r="W68" s="227"/>
      <c r="X68" s="227"/>
      <c r="AG68" t="s">
        <v>174</v>
      </c>
    </row>
    <row r="69" spans="1:60" ht="22.5" outlineLevel="1" x14ac:dyDescent="0.2">
      <c r="A69" s="234">
        <v>18</v>
      </c>
      <c r="B69" s="235" t="s">
        <v>266</v>
      </c>
      <c r="C69" s="256" t="s">
        <v>267</v>
      </c>
      <c r="D69" s="236" t="s">
        <v>191</v>
      </c>
      <c r="E69" s="237">
        <v>4.1100000000000003</v>
      </c>
      <c r="F69" s="238"/>
      <c r="G69" s="239">
        <f>ROUND(E69*F69,2)</f>
        <v>0</v>
      </c>
      <c r="H69" s="238"/>
      <c r="I69" s="239">
        <f>ROUND(E69*H69,2)</f>
        <v>0</v>
      </c>
      <c r="J69" s="238"/>
      <c r="K69" s="239">
        <f>ROUND(E69*J69,2)</f>
        <v>0</v>
      </c>
      <c r="L69" s="239">
        <v>15</v>
      </c>
      <c r="M69" s="239">
        <f>G69*(1+L69/100)</f>
        <v>0</v>
      </c>
      <c r="N69" s="239">
        <v>1.8685</v>
      </c>
      <c r="O69" s="239">
        <f>ROUND(E69*N69,2)</f>
        <v>7.68</v>
      </c>
      <c r="P69" s="239">
        <v>0</v>
      </c>
      <c r="Q69" s="239">
        <f>ROUND(E69*P69,2)</f>
        <v>0</v>
      </c>
      <c r="R69" s="239" t="s">
        <v>201</v>
      </c>
      <c r="S69" s="239" t="s">
        <v>179</v>
      </c>
      <c r="T69" s="240" t="s">
        <v>180</v>
      </c>
      <c r="U69" s="223">
        <v>2.9820000000000002</v>
      </c>
      <c r="V69" s="223">
        <f>ROUND(E69*U69,2)</f>
        <v>12.26</v>
      </c>
      <c r="W69" s="223"/>
      <c r="X69" s="223" t="s">
        <v>181</v>
      </c>
      <c r="Y69" s="213"/>
      <c r="Z69" s="213"/>
      <c r="AA69" s="213"/>
      <c r="AB69" s="213"/>
      <c r="AC69" s="213"/>
      <c r="AD69" s="213"/>
      <c r="AE69" s="213"/>
      <c r="AF69" s="213"/>
      <c r="AG69" s="213" t="s">
        <v>182</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x14ac:dyDescent="0.2">
      <c r="A70" s="220"/>
      <c r="B70" s="221"/>
      <c r="C70" s="258" t="s">
        <v>268</v>
      </c>
      <c r="D70" s="225"/>
      <c r="E70" s="226">
        <v>4.1100000000000003</v>
      </c>
      <c r="F70" s="223"/>
      <c r="G70" s="223"/>
      <c r="H70" s="223"/>
      <c r="I70" s="223"/>
      <c r="J70" s="223"/>
      <c r="K70" s="223"/>
      <c r="L70" s="223"/>
      <c r="M70" s="223"/>
      <c r="N70" s="223"/>
      <c r="O70" s="223"/>
      <c r="P70" s="223"/>
      <c r="Q70" s="223"/>
      <c r="R70" s="223"/>
      <c r="S70" s="223"/>
      <c r="T70" s="223"/>
      <c r="U70" s="223"/>
      <c r="V70" s="223"/>
      <c r="W70" s="223"/>
      <c r="X70" s="223"/>
      <c r="Y70" s="213"/>
      <c r="Z70" s="213"/>
      <c r="AA70" s="213"/>
      <c r="AB70" s="213"/>
      <c r="AC70" s="213"/>
      <c r="AD70" s="213"/>
      <c r="AE70" s="213"/>
      <c r="AF70" s="213"/>
      <c r="AG70" s="213" t="s">
        <v>186</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x14ac:dyDescent="0.2">
      <c r="A71" s="234">
        <v>19</v>
      </c>
      <c r="B71" s="235" t="s">
        <v>269</v>
      </c>
      <c r="C71" s="256" t="s">
        <v>270</v>
      </c>
      <c r="D71" s="236" t="s">
        <v>200</v>
      </c>
      <c r="E71" s="237">
        <v>59.4</v>
      </c>
      <c r="F71" s="238"/>
      <c r="G71" s="239">
        <f>ROUND(E71*F71,2)</f>
        <v>0</v>
      </c>
      <c r="H71" s="238"/>
      <c r="I71" s="239">
        <f>ROUND(E71*H71,2)</f>
        <v>0</v>
      </c>
      <c r="J71" s="238"/>
      <c r="K71" s="239">
        <f>ROUND(E71*J71,2)</f>
        <v>0</v>
      </c>
      <c r="L71" s="239">
        <v>15</v>
      </c>
      <c r="M71" s="239">
        <f>G71*(1+L71/100)</f>
        <v>0</v>
      </c>
      <c r="N71" s="239">
        <v>7.3499999999999998E-3</v>
      </c>
      <c r="O71" s="239">
        <f>ROUND(E71*N71,2)</f>
        <v>0.44</v>
      </c>
      <c r="P71" s="239">
        <v>0</v>
      </c>
      <c r="Q71" s="239">
        <f>ROUND(E71*P71,2)</f>
        <v>0</v>
      </c>
      <c r="R71" s="239" t="s">
        <v>201</v>
      </c>
      <c r="S71" s="239" t="s">
        <v>179</v>
      </c>
      <c r="T71" s="240" t="s">
        <v>180</v>
      </c>
      <c r="U71" s="223">
        <v>0.34399999999999997</v>
      </c>
      <c r="V71" s="223">
        <f>ROUND(E71*U71,2)</f>
        <v>20.43</v>
      </c>
      <c r="W71" s="223"/>
      <c r="X71" s="223" t="s">
        <v>181</v>
      </c>
      <c r="Y71" s="213"/>
      <c r="Z71" s="213"/>
      <c r="AA71" s="213"/>
      <c r="AB71" s="213"/>
      <c r="AC71" s="213"/>
      <c r="AD71" s="213"/>
      <c r="AE71" s="213"/>
      <c r="AF71" s="213"/>
      <c r="AG71" s="213" t="s">
        <v>237</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
      <c r="A72" s="220"/>
      <c r="B72" s="221"/>
      <c r="C72" s="257" t="s">
        <v>271</v>
      </c>
      <c r="D72" s="241"/>
      <c r="E72" s="241"/>
      <c r="F72" s="241"/>
      <c r="G72" s="241"/>
      <c r="H72" s="223"/>
      <c r="I72" s="223"/>
      <c r="J72" s="223"/>
      <c r="K72" s="223"/>
      <c r="L72" s="223"/>
      <c r="M72" s="223"/>
      <c r="N72" s="223"/>
      <c r="O72" s="223"/>
      <c r="P72" s="223"/>
      <c r="Q72" s="223"/>
      <c r="R72" s="223"/>
      <c r="S72" s="223"/>
      <c r="T72" s="223"/>
      <c r="U72" s="223"/>
      <c r="V72" s="223"/>
      <c r="W72" s="223"/>
      <c r="X72" s="223"/>
      <c r="Y72" s="213"/>
      <c r="Z72" s="213"/>
      <c r="AA72" s="213"/>
      <c r="AB72" s="213"/>
      <c r="AC72" s="213"/>
      <c r="AD72" s="213"/>
      <c r="AE72" s="213"/>
      <c r="AF72" s="213"/>
      <c r="AG72" s="213" t="s">
        <v>184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20"/>
      <c r="B73" s="221"/>
      <c r="C73" s="258" t="s">
        <v>272</v>
      </c>
      <c r="D73" s="225"/>
      <c r="E73" s="226">
        <v>59.4</v>
      </c>
      <c r="F73" s="223"/>
      <c r="G73" s="223"/>
      <c r="H73" s="223"/>
      <c r="I73" s="223"/>
      <c r="J73" s="223"/>
      <c r="K73" s="223"/>
      <c r="L73" s="223"/>
      <c r="M73" s="223"/>
      <c r="N73" s="223"/>
      <c r="O73" s="223"/>
      <c r="P73" s="223"/>
      <c r="Q73" s="223"/>
      <c r="R73" s="223"/>
      <c r="S73" s="223"/>
      <c r="T73" s="223"/>
      <c r="U73" s="223"/>
      <c r="V73" s="223"/>
      <c r="W73" s="223"/>
      <c r="X73" s="223"/>
      <c r="Y73" s="213"/>
      <c r="Z73" s="213"/>
      <c r="AA73" s="213"/>
      <c r="AB73" s="213"/>
      <c r="AC73" s="213"/>
      <c r="AD73" s="213"/>
      <c r="AE73" s="213"/>
      <c r="AF73" s="213"/>
      <c r="AG73" s="213" t="s">
        <v>186</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x14ac:dyDescent="0.2">
      <c r="A74" s="228" t="s">
        <v>173</v>
      </c>
      <c r="B74" s="229" t="s">
        <v>80</v>
      </c>
      <c r="C74" s="255" t="s">
        <v>81</v>
      </c>
      <c r="D74" s="230"/>
      <c r="E74" s="231"/>
      <c r="F74" s="232"/>
      <c r="G74" s="232">
        <f>SUMIF(AG75:AG82,"&lt;&gt;NOR",G75:G82)</f>
        <v>0</v>
      </c>
      <c r="H74" s="232"/>
      <c r="I74" s="232">
        <f>SUM(I75:I82)</f>
        <v>0</v>
      </c>
      <c r="J74" s="232"/>
      <c r="K74" s="232">
        <f>SUM(K75:K82)</f>
        <v>0</v>
      </c>
      <c r="L74" s="232"/>
      <c r="M74" s="232">
        <f>SUM(M75:M82)</f>
        <v>0</v>
      </c>
      <c r="N74" s="232"/>
      <c r="O74" s="232">
        <f>SUM(O75:O82)</f>
        <v>2.0499999999999998</v>
      </c>
      <c r="P74" s="232"/>
      <c r="Q74" s="232">
        <f>SUM(Q75:Q82)</f>
        <v>0</v>
      </c>
      <c r="R74" s="232"/>
      <c r="S74" s="232"/>
      <c r="T74" s="233"/>
      <c r="U74" s="227"/>
      <c r="V74" s="227">
        <f>SUM(V75:V82)</f>
        <v>40.86</v>
      </c>
      <c r="W74" s="227"/>
      <c r="X74" s="227"/>
      <c r="AG74" t="s">
        <v>174</v>
      </c>
    </row>
    <row r="75" spans="1:60" ht="56.25" outlineLevel="1" x14ac:dyDescent="0.2">
      <c r="A75" s="234">
        <v>20</v>
      </c>
      <c r="B75" s="235" t="s">
        <v>273</v>
      </c>
      <c r="C75" s="256" t="s">
        <v>274</v>
      </c>
      <c r="D75" s="236" t="s">
        <v>177</v>
      </c>
      <c r="E75" s="237">
        <v>2</v>
      </c>
      <c r="F75" s="238"/>
      <c r="G75" s="239">
        <f>ROUND(E75*F75,2)</f>
        <v>0</v>
      </c>
      <c r="H75" s="238"/>
      <c r="I75" s="239">
        <f>ROUND(E75*H75,2)</f>
        <v>0</v>
      </c>
      <c r="J75" s="238"/>
      <c r="K75" s="239">
        <f>ROUND(E75*J75,2)</f>
        <v>0</v>
      </c>
      <c r="L75" s="239">
        <v>15</v>
      </c>
      <c r="M75" s="239">
        <f>G75*(1+L75/100)</f>
        <v>0</v>
      </c>
      <c r="N75" s="239">
        <v>3.0550000000000001E-2</v>
      </c>
      <c r="O75" s="239">
        <f>ROUND(E75*N75,2)</f>
        <v>0.06</v>
      </c>
      <c r="P75" s="239">
        <v>0</v>
      </c>
      <c r="Q75" s="239">
        <f>ROUND(E75*P75,2)</f>
        <v>0</v>
      </c>
      <c r="R75" s="239" t="s">
        <v>201</v>
      </c>
      <c r="S75" s="239" t="s">
        <v>179</v>
      </c>
      <c r="T75" s="240" t="s">
        <v>180</v>
      </c>
      <c r="U75" s="223">
        <v>1.86</v>
      </c>
      <c r="V75" s="223">
        <f>ROUND(E75*U75,2)</f>
        <v>3.72</v>
      </c>
      <c r="W75" s="223"/>
      <c r="X75" s="223" t="s">
        <v>181</v>
      </c>
      <c r="Y75" s="213"/>
      <c r="Z75" s="213"/>
      <c r="AA75" s="213"/>
      <c r="AB75" s="213"/>
      <c r="AC75" s="213"/>
      <c r="AD75" s="213"/>
      <c r="AE75" s="213"/>
      <c r="AF75" s="213"/>
      <c r="AG75" s="213" t="s">
        <v>182</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20"/>
      <c r="B76" s="221"/>
      <c r="C76" s="258" t="s">
        <v>275</v>
      </c>
      <c r="D76" s="225"/>
      <c r="E76" s="226">
        <v>2</v>
      </c>
      <c r="F76" s="223"/>
      <c r="G76" s="223"/>
      <c r="H76" s="223"/>
      <c r="I76" s="223"/>
      <c r="J76" s="223"/>
      <c r="K76" s="223"/>
      <c r="L76" s="223"/>
      <c r="M76" s="223"/>
      <c r="N76" s="223"/>
      <c r="O76" s="223"/>
      <c r="P76" s="223"/>
      <c r="Q76" s="223"/>
      <c r="R76" s="223"/>
      <c r="S76" s="223"/>
      <c r="T76" s="223"/>
      <c r="U76" s="223"/>
      <c r="V76" s="223"/>
      <c r="W76" s="223"/>
      <c r="X76" s="223"/>
      <c r="Y76" s="213"/>
      <c r="Z76" s="213"/>
      <c r="AA76" s="213"/>
      <c r="AB76" s="213"/>
      <c r="AC76" s="213"/>
      <c r="AD76" s="213"/>
      <c r="AE76" s="213"/>
      <c r="AF76" s="213"/>
      <c r="AG76" s="213" t="s">
        <v>186</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56.25" outlineLevel="1" x14ac:dyDescent="0.2">
      <c r="A77" s="234">
        <v>21</v>
      </c>
      <c r="B77" s="235" t="s">
        <v>276</v>
      </c>
      <c r="C77" s="256" t="s">
        <v>277</v>
      </c>
      <c r="D77" s="236" t="s">
        <v>177</v>
      </c>
      <c r="E77" s="237">
        <v>1</v>
      </c>
      <c r="F77" s="238"/>
      <c r="G77" s="239">
        <f>ROUND(E77*F77,2)</f>
        <v>0</v>
      </c>
      <c r="H77" s="238"/>
      <c r="I77" s="239">
        <f>ROUND(E77*H77,2)</f>
        <v>0</v>
      </c>
      <c r="J77" s="238"/>
      <c r="K77" s="239">
        <f>ROUND(E77*J77,2)</f>
        <v>0</v>
      </c>
      <c r="L77" s="239">
        <v>15</v>
      </c>
      <c r="M77" s="239">
        <f>G77*(1+L77/100)</f>
        <v>0</v>
      </c>
      <c r="N77" s="239">
        <v>3.083E-2</v>
      </c>
      <c r="O77" s="239">
        <f>ROUND(E77*N77,2)</f>
        <v>0.03</v>
      </c>
      <c r="P77" s="239">
        <v>0</v>
      </c>
      <c r="Q77" s="239">
        <f>ROUND(E77*P77,2)</f>
        <v>0</v>
      </c>
      <c r="R77" s="239" t="s">
        <v>201</v>
      </c>
      <c r="S77" s="239" t="s">
        <v>179</v>
      </c>
      <c r="T77" s="240" t="s">
        <v>180</v>
      </c>
      <c r="U77" s="223">
        <v>1.86</v>
      </c>
      <c r="V77" s="223">
        <f>ROUND(E77*U77,2)</f>
        <v>1.86</v>
      </c>
      <c r="W77" s="223"/>
      <c r="X77" s="223" t="s">
        <v>181</v>
      </c>
      <c r="Y77" s="213"/>
      <c r="Z77" s="213"/>
      <c r="AA77" s="213"/>
      <c r="AB77" s="213"/>
      <c r="AC77" s="213"/>
      <c r="AD77" s="213"/>
      <c r="AE77" s="213"/>
      <c r="AF77" s="213"/>
      <c r="AG77" s="213" t="s">
        <v>182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20"/>
      <c r="B78" s="221"/>
      <c r="C78" s="258" t="s">
        <v>278</v>
      </c>
      <c r="D78" s="225"/>
      <c r="E78" s="226">
        <v>1</v>
      </c>
      <c r="F78" s="223"/>
      <c r="G78" s="223"/>
      <c r="H78" s="223"/>
      <c r="I78" s="223"/>
      <c r="J78" s="223"/>
      <c r="K78" s="223"/>
      <c r="L78" s="223"/>
      <c r="M78" s="223"/>
      <c r="N78" s="223"/>
      <c r="O78" s="223"/>
      <c r="P78" s="223"/>
      <c r="Q78" s="223"/>
      <c r="R78" s="223"/>
      <c r="S78" s="223"/>
      <c r="T78" s="223"/>
      <c r="U78" s="223"/>
      <c r="V78" s="223"/>
      <c r="W78" s="223"/>
      <c r="X78" s="223"/>
      <c r="Y78" s="213"/>
      <c r="Z78" s="213"/>
      <c r="AA78" s="213"/>
      <c r="AB78" s="213"/>
      <c r="AC78" s="213"/>
      <c r="AD78" s="213"/>
      <c r="AE78" s="213"/>
      <c r="AF78" s="213"/>
      <c r="AG78" s="213" t="s">
        <v>186</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34">
        <v>22</v>
      </c>
      <c r="B79" s="235" t="s">
        <v>279</v>
      </c>
      <c r="C79" s="256" t="s">
        <v>280</v>
      </c>
      <c r="D79" s="236" t="s">
        <v>177</v>
      </c>
      <c r="E79" s="237">
        <v>4</v>
      </c>
      <c r="F79" s="238"/>
      <c r="G79" s="239">
        <f>ROUND(E79*F79,2)</f>
        <v>0</v>
      </c>
      <c r="H79" s="238"/>
      <c r="I79" s="239">
        <f>ROUND(E79*H79,2)</f>
        <v>0</v>
      </c>
      <c r="J79" s="238"/>
      <c r="K79" s="239">
        <f>ROUND(E79*J79,2)</f>
        <v>0</v>
      </c>
      <c r="L79" s="239">
        <v>15</v>
      </c>
      <c r="M79" s="239">
        <f>G79*(1+L79/100)</f>
        <v>0</v>
      </c>
      <c r="N79" s="239">
        <v>0.49075000000000002</v>
      </c>
      <c r="O79" s="239">
        <f>ROUND(E79*N79,2)</f>
        <v>1.96</v>
      </c>
      <c r="P79" s="239">
        <v>0</v>
      </c>
      <c r="Q79" s="239">
        <f>ROUND(E79*P79,2)</f>
        <v>0</v>
      </c>
      <c r="R79" s="239" t="s">
        <v>201</v>
      </c>
      <c r="S79" s="239" t="s">
        <v>179</v>
      </c>
      <c r="T79" s="240" t="s">
        <v>180</v>
      </c>
      <c r="U79" s="223">
        <v>8.82</v>
      </c>
      <c r="V79" s="223">
        <f>ROUND(E79*U79,2)</f>
        <v>35.28</v>
      </c>
      <c r="W79" s="223"/>
      <c r="X79" s="223" t="s">
        <v>181</v>
      </c>
      <c r="Y79" s="213"/>
      <c r="Z79" s="213"/>
      <c r="AA79" s="213"/>
      <c r="AB79" s="213"/>
      <c r="AC79" s="213"/>
      <c r="AD79" s="213"/>
      <c r="AE79" s="213"/>
      <c r="AF79" s="213"/>
      <c r="AG79" s="213" t="s">
        <v>182</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x14ac:dyDescent="0.2">
      <c r="A80" s="220"/>
      <c r="B80" s="221"/>
      <c r="C80" s="257" t="s">
        <v>281</v>
      </c>
      <c r="D80" s="241"/>
      <c r="E80" s="241"/>
      <c r="F80" s="241"/>
      <c r="G80" s="241"/>
      <c r="H80" s="223"/>
      <c r="I80" s="223"/>
      <c r="J80" s="223"/>
      <c r="K80" s="223"/>
      <c r="L80" s="223"/>
      <c r="M80" s="223"/>
      <c r="N80" s="223"/>
      <c r="O80" s="223"/>
      <c r="P80" s="223"/>
      <c r="Q80" s="223"/>
      <c r="R80" s="223"/>
      <c r="S80" s="223"/>
      <c r="T80" s="223"/>
      <c r="U80" s="223"/>
      <c r="V80" s="223"/>
      <c r="W80" s="223"/>
      <c r="X80" s="223"/>
      <c r="Y80" s="213"/>
      <c r="Z80" s="213"/>
      <c r="AA80" s="213"/>
      <c r="AB80" s="213"/>
      <c r="AC80" s="213"/>
      <c r="AD80" s="213"/>
      <c r="AE80" s="213"/>
      <c r="AF80" s="213"/>
      <c r="AG80" s="213" t="s">
        <v>184</v>
      </c>
      <c r="AH80" s="213"/>
      <c r="AI80" s="213"/>
      <c r="AJ80" s="213"/>
      <c r="AK80" s="213"/>
      <c r="AL80" s="213"/>
      <c r="AM80" s="213"/>
      <c r="AN80" s="213"/>
      <c r="AO80" s="213"/>
      <c r="AP80" s="213"/>
      <c r="AQ80" s="213"/>
      <c r="AR80" s="213"/>
      <c r="AS80" s="213"/>
      <c r="AT80" s="213"/>
      <c r="AU80" s="213"/>
      <c r="AV80" s="213"/>
      <c r="AW80" s="213"/>
      <c r="AX80" s="213"/>
      <c r="AY80" s="213"/>
      <c r="AZ80" s="213"/>
      <c r="BA80" s="242" t="str">
        <f>C80</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80" s="213"/>
      <c r="BC80" s="213"/>
      <c r="BD80" s="213"/>
      <c r="BE80" s="213"/>
      <c r="BF80" s="213"/>
      <c r="BG80" s="213"/>
      <c r="BH80" s="213"/>
    </row>
    <row r="81" spans="1:60" outlineLevel="1" x14ac:dyDescent="0.2">
      <c r="A81" s="220"/>
      <c r="B81" s="221"/>
      <c r="C81" s="258" t="s">
        <v>282</v>
      </c>
      <c r="D81" s="225"/>
      <c r="E81" s="226">
        <v>1</v>
      </c>
      <c r="F81" s="223"/>
      <c r="G81" s="223"/>
      <c r="H81" s="223"/>
      <c r="I81" s="223"/>
      <c r="J81" s="223"/>
      <c r="K81" s="223"/>
      <c r="L81" s="223"/>
      <c r="M81" s="223"/>
      <c r="N81" s="223"/>
      <c r="O81" s="223"/>
      <c r="P81" s="223"/>
      <c r="Q81" s="223"/>
      <c r="R81" s="223"/>
      <c r="S81" s="223"/>
      <c r="T81" s="223"/>
      <c r="U81" s="223"/>
      <c r="V81" s="223"/>
      <c r="W81" s="223"/>
      <c r="X81" s="223"/>
      <c r="Y81" s="213"/>
      <c r="Z81" s="213"/>
      <c r="AA81" s="213"/>
      <c r="AB81" s="213"/>
      <c r="AC81" s="213"/>
      <c r="AD81" s="213"/>
      <c r="AE81" s="213"/>
      <c r="AF81" s="213"/>
      <c r="AG81" s="213" t="s">
        <v>186</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20"/>
      <c r="B82" s="221"/>
      <c r="C82" s="258" t="s">
        <v>283</v>
      </c>
      <c r="D82" s="225"/>
      <c r="E82" s="226">
        <v>3</v>
      </c>
      <c r="F82" s="223"/>
      <c r="G82" s="223"/>
      <c r="H82" s="223"/>
      <c r="I82" s="223"/>
      <c r="J82" s="223"/>
      <c r="K82" s="223"/>
      <c r="L82" s="223"/>
      <c r="M82" s="223"/>
      <c r="N82" s="223"/>
      <c r="O82" s="223"/>
      <c r="P82" s="223"/>
      <c r="Q82" s="223"/>
      <c r="R82" s="223"/>
      <c r="S82" s="223"/>
      <c r="T82" s="223"/>
      <c r="U82" s="223"/>
      <c r="V82" s="223"/>
      <c r="W82" s="223"/>
      <c r="X82" s="223"/>
      <c r="Y82" s="213"/>
      <c r="Z82" s="213"/>
      <c r="AA82" s="213"/>
      <c r="AB82" s="213"/>
      <c r="AC82" s="213"/>
      <c r="AD82" s="213"/>
      <c r="AE82" s="213"/>
      <c r="AF82" s="213"/>
      <c r="AG82" s="213" t="s">
        <v>186</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x14ac:dyDescent="0.2">
      <c r="A83" s="228" t="s">
        <v>173</v>
      </c>
      <c r="B83" s="229" t="s">
        <v>84</v>
      </c>
      <c r="C83" s="255" t="s">
        <v>85</v>
      </c>
      <c r="D83" s="230"/>
      <c r="E83" s="231"/>
      <c r="F83" s="232"/>
      <c r="G83" s="232">
        <f>SUMIF(AG84:AG84,"&lt;&gt;NOR",G84:G84)</f>
        <v>0</v>
      </c>
      <c r="H83" s="232"/>
      <c r="I83" s="232">
        <f>SUM(I84:I84)</f>
        <v>0</v>
      </c>
      <c r="J83" s="232"/>
      <c r="K83" s="232">
        <f>SUM(K84:K84)</f>
        <v>0</v>
      </c>
      <c r="L83" s="232"/>
      <c r="M83" s="232">
        <f>SUM(M84:M84)</f>
        <v>0</v>
      </c>
      <c r="N83" s="232"/>
      <c r="O83" s="232">
        <f>SUM(O84:O84)</f>
        <v>0.13</v>
      </c>
      <c r="P83" s="232"/>
      <c r="Q83" s="232">
        <f>SUM(Q84:Q84)</f>
        <v>0</v>
      </c>
      <c r="R83" s="232"/>
      <c r="S83" s="232"/>
      <c r="T83" s="233"/>
      <c r="U83" s="227"/>
      <c r="V83" s="227">
        <f>SUM(V84:V84)</f>
        <v>17.59</v>
      </c>
      <c r="W83" s="227"/>
      <c r="X83" s="227"/>
      <c r="AG83" t="s">
        <v>174</v>
      </c>
    </row>
    <row r="84" spans="1:60" outlineLevel="1" x14ac:dyDescent="0.2">
      <c r="A84" s="245">
        <v>23</v>
      </c>
      <c r="B84" s="246" t="s">
        <v>284</v>
      </c>
      <c r="C84" s="261" t="s">
        <v>285</v>
      </c>
      <c r="D84" s="247" t="s">
        <v>200</v>
      </c>
      <c r="E84" s="248">
        <v>82.2</v>
      </c>
      <c r="F84" s="249"/>
      <c r="G84" s="250">
        <f>ROUND(E84*F84,2)</f>
        <v>0</v>
      </c>
      <c r="H84" s="249"/>
      <c r="I84" s="250">
        <f>ROUND(E84*H84,2)</f>
        <v>0</v>
      </c>
      <c r="J84" s="249"/>
      <c r="K84" s="250">
        <f>ROUND(E84*J84,2)</f>
        <v>0</v>
      </c>
      <c r="L84" s="250">
        <v>15</v>
      </c>
      <c r="M84" s="250">
        <f>G84*(1+L84/100)</f>
        <v>0</v>
      </c>
      <c r="N84" s="250">
        <v>1.58E-3</v>
      </c>
      <c r="O84" s="250">
        <f>ROUND(E84*N84,2)</f>
        <v>0.13</v>
      </c>
      <c r="P84" s="250">
        <v>0</v>
      </c>
      <c r="Q84" s="250">
        <f>ROUND(E84*P84,2)</f>
        <v>0</v>
      </c>
      <c r="R84" s="250" t="s">
        <v>286</v>
      </c>
      <c r="S84" s="250" t="s">
        <v>179</v>
      </c>
      <c r="T84" s="251" t="s">
        <v>180</v>
      </c>
      <c r="U84" s="223">
        <v>0.214</v>
      </c>
      <c r="V84" s="223">
        <f>ROUND(E84*U84,2)</f>
        <v>17.59</v>
      </c>
      <c r="W84" s="223"/>
      <c r="X84" s="223" t="s">
        <v>181</v>
      </c>
      <c r="Y84" s="213"/>
      <c r="Z84" s="213"/>
      <c r="AA84" s="213"/>
      <c r="AB84" s="213"/>
      <c r="AC84" s="213"/>
      <c r="AD84" s="213"/>
      <c r="AE84" s="213"/>
      <c r="AF84" s="213"/>
      <c r="AG84" s="213" t="s">
        <v>182</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x14ac:dyDescent="0.2">
      <c r="A85" s="228" t="s">
        <v>173</v>
      </c>
      <c r="B85" s="229" t="s">
        <v>86</v>
      </c>
      <c r="C85" s="255" t="s">
        <v>87</v>
      </c>
      <c r="D85" s="230"/>
      <c r="E85" s="231"/>
      <c r="F85" s="232"/>
      <c r="G85" s="232">
        <f>SUMIF(AG86:AG114,"&lt;&gt;NOR",G86:G114)</f>
        <v>0</v>
      </c>
      <c r="H85" s="232"/>
      <c r="I85" s="232">
        <f>SUM(I86:I114)</f>
        <v>0</v>
      </c>
      <c r="J85" s="232"/>
      <c r="K85" s="232">
        <f>SUM(K86:K114)</f>
        <v>0</v>
      </c>
      <c r="L85" s="232"/>
      <c r="M85" s="232">
        <f>SUM(M86:M114)</f>
        <v>0</v>
      </c>
      <c r="N85" s="232"/>
      <c r="O85" s="232">
        <f>SUM(O86:O114)</f>
        <v>0.02</v>
      </c>
      <c r="P85" s="232"/>
      <c r="Q85" s="232">
        <f>SUM(Q86:Q114)</f>
        <v>19.23</v>
      </c>
      <c r="R85" s="232"/>
      <c r="S85" s="232"/>
      <c r="T85" s="233"/>
      <c r="U85" s="227"/>
      <c r="V85" s="227">
        <f>SUM(V86:V114)</f>
        <v>43.330000000000005</v>
      </c>
      <c r="W85" s="227"/>
      <c r="X85" s="227"/>
      <c r="AG85" t="s">
        <v>174</v>
      </c>
    </row>
    <row r="86" spans="1:60" outlineLevel="1" x14ac:dyDescent="0.2">
      <c r="A86" s="234">
        <v>24</v>
      </c>
      <c r="B86" s="235" t="s">
        <v>287</v>
      </c>
      <c r="C86" s="256" t="s">
        <v>288</v>
      </c>
      <c r="D86" s="236" t="s">
        <v>200</v>
      </c>
      <c r="E86" s="237">
        <v>8.86</v>
      </c>
      <c r="F86" s="238"/>
      <c r="G86" s="239">
        <f>ROUND(E86*F86,2)</f>
        <v>0</v>
      </c>
      <c r="H86" s="238"/>
      <c r="I86" s="239">
        <f>ROUND(E86*H86,2)</f>
        <v>0</v>
      </c>
      <c r="J86" s="238"/>
      <c r="K86" s="239">
        <f>ROUND(E86*J86,2)</f>
        <v>0</v>
      </c>
      <c r="L86" s="239">
        <v>15</v>
      </c>
      <c r="M86" s="239">
        <f>G86*(1+L86/100)</f>
        <v>0</v>
      </c>
      <c r="N86" s="239">
        <v>6.7000000000000002E-4</v>
      </c>
      <c r="O86" s="239">
        <f>ROUND(E86*N86,2)</f>
        <v>0.01</v>
      </c>
      <c r="P86" s="239">
        <v>0.31900000000000001</v>
      </c>
      <c r="Q86" s="239">
        <f>ROUND(E86*P86,2)</f>
        <v>2.83</v>
      </c>
      <c r="R86" s="239" t="s">
        <v>289</v>
      </c>
      <c r="S86" s="239" t="s">
        <v>179</v>
      </c>
      <c r="T86" s="240" t="s">
        <v>180</v>
      </c>
      <c r="U86" s="223">
        <v>0.317</v>
      </c>
      <c r="V86" s="223">
        <f>ROUND(E86*U86,2)</f>
        <v>2.81</v>
      </c>
      <c r="W86" s="223"/>
      <c r="X86" s="223" t="s">
        <v>181</v>
      </c>
      <c r="Y86" s="213"/>
      <c r="Z86" s="213"/>
      <c r="AA86" s="213"/>
      <c r="AB86" s="213"/>
      <c r="AC86" s="213"/>
      <c r="AD86" s="213"/>
      <c r="AE86" s="213"/>
      <c r="AF86" s="213"/>
      <c r="AG86" s="213" t="s">
        <v>182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x14ac:dyDescent="0.2">
      <c r="A87" s="220"/>
      <c r="B87" s="221"/>
      <c r="C87" s="257" t="s">
        <v>290</v>
      </c>
      <c r="D87" s="241"/>
      <c r="E87" s="241"/>
      <c r="F87" s="241"/>
      <c r="G87" s="241"/>
      <c r="H87" s="223"/>
      <c r="I87" s="223"/>
      <c r="J87" s="223"/>
      <c r="K87" s="223"/>
      <c r="L87" s="223"/>
      <c r="M87" s="223"/>
      <c r="N87" s="223"/>
      <c r="O87" s="223"/>
      <c r="P87" s="223"/>
      <c r="Q87" s="223"/>
      <c r="R87" s="223"/>
      <c r="S87" s="223"/>
      <c r="T87" s="223"/>
      <c r="U87" s="223"/>
      <c r="V87" s="223"/>
      <c r="W87" s="223"/>
      <c r="X87" s="223"/>
      <c r="Y87" s="213"/>
      <c r="Z87" s="213"/>
      <c r="AA87" s="213"/>
      <c r="AB87" s="213"/>
      <c r="AC87" s="213"/>
      <c r="AD87" s="213"/>
      <c r="AE87" s="213"/>
      <c r="AF87" s="213"/>
      <c r="AG87" s="213" t="s">
        <v>184</v>
      </c>
      <c r="AH87" s="213"/>
      <c r="AI87" s="213"/>
      <c r="AJ87" s="213"/>
      <c r="AK87" s="213"/>
      <c r="AL87" s="213"/>
      <c r="AM87" s="213"/>
      <c r="AN87" s="213"/>
      <c r="AO87" s="213"/>
      <c r="AP87" s="213"/>
      <c r="AQ87" s="213"/>
      <c r="AR87" s="213"/>
      <c r="AS87" s="213"/>
      <c r="AT87" s="213"/>
      <c r="AU87" s="213"/>
      <c r="AV87" s="213"/>
      <c r="AW87" s="213"/>
      <c r="AX87" s="213"/>
      <c r="AY87" s="213"/>
      <c r="AZ87" s="213"/>
      <c r="BA87" s="242" t="str">
        <f>C87</f>
        <v>nebo vybourání otvorů průřezové plochy přes 4 m2 v příčkách, včetně pomocného lešení o výšce podlahy do 1900 mm a pro zatížení do 1,5 kPa  (150 kg/m2),</v>
      </c>
      <c r="BB87" s="213"/>
      <c r="BC87" s="213"/>
      <c r="BD87" s="213"/>
      <c r="BE87" s="213"/>
      <c r="BF87" s="213"/>
      <c r="BG87" s="213"/>
      <c r="BH87" s="213"/>
    </row>
    <row r="88" spans="1:60" outlineLevel="1" x14ac:dyDescent="0.2">
      <c r="A88" s="220"/>
      <c r="B88" s="221"/>
      <c r="C88" s="258" t="s">
        <v>291</v>
      </c>
      <c r="D88" s="225"/>
      <c r="E88" s="226">
        <v>5.42</v>
      </c>
      <c r="F88" s="223"/>
      <c r="G88" s="223"/>
      <c r="H88" s="223"/>
      <c r="I88" s="223"/>
      <c r="J88" s="223"/>
      <c r="K88" s="223"/>
      <c r="L88" s="223"/>
      <c r="M88" s="223"/>
      <c r="N88" s="223"/>
      <c r="O88" s="223"/>
      <c r="P88" s="223"/>
      <c r="Q88" s="223"/>
      <c r="R88" s="223"/>
      <c r="S88" s="223"/>
      <c r="T88" s="223"/>
      <c r="U88" s="223"/>
      <c r="V88" s="223"/>
      <c r="W88" s="223"/>
      <c r="X88" s="223"/>
      <c r="Y88" s="213"/>
      <c r="Z88" s="213"/>
      <c r="AA88" s="213"/>
      <c r="AB88" s="213"/>
      <c r="AC88" s="213"/>
      <c r="AD88" s="213"/>
      <c r="AE88" s="213"/>
      <c r="AF88" s="213"/>
      <c r="AG88" s="213" t="s">
        <v>186</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x14ac:dyDescent="0.2">
      <c r="A89" s="220"/>
      <c r="B89" s="221"/>
      <c r="C89" s="258" t="s">
        <v>292</v>
      </c>
      <c r="D89" s="225"/>
      <c r="E89" s="226">
        <v>3.44</v>
      </c>
      <c r="F89" s="223"/>
      <c r="G89" s="223"/>
      <c r="H89" s="223"/>
      <c r="I89" s="223"/>
      <c r="J89" s="223"/>
      <c r="K89" s="223"/>
      <c r="L89" s="223"/>
      <c r="M89" s="223"/>
      <c r="N89" s="223"/>
      <c r="O89" s="223"/>
      <c r="P89" s="223"/>
      <c r="Q89" s="223"/>
      <c r="R89" s="223"/>
      <c r="S89" s="223"/>
      <c r="T89" s="223"/>
      <c r="U89" s="223"/>
      <c r="V89" s="223"/>
      <c r="W89" s="223"/>
      <c r="X89" s="223"/>
      <c r="Y89" s="213"/>
      <c r="Z89" s="213"/>
      <c r="AA89" s="213"/>
      <c r="AB89" s="213"/>
      <c r="AC89" s="213"/>
      <c r="AD89" s="213"/>
      <c r="AE89" s="213"/>
      <c r="AF89" s="213"/>
      <c r="AG89" s="213" t="s">
        <v>186</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34">
        <v>25</v>
      </c>
      <c r="B90" s="235" t="s">
        <v>293</v>
      </c>
      <c r="C90" s="256" t="s">
        <v>294</v>
      </c>
      <c r="D90" s="236" t="s">
        <v>200</v>
      </c>
      <c r="E90" s="237">
        <v>0.96</v>
      </c>
      <c r="F90" s="238"/>
      <c r="G90" s="239">
        <f>ROUND(E90*F90,2)</f>
        <v>0</v>
      </c>
      <c r="H90" s="238"/>
      <c r="I90" s="239">
        <f>ROUND(E90*H90,2)</f>
        <v>0</v>
      </c>
      <c r="J90" s="238"/>
      <c r="K90" s="239">
        <f>ROUND(E90*J90,2)</f>
        <v>0</v>
      </c>
      <c r="L90" s="239">
        <v>15</v>
      </c>
      <c r="M90" s="239">
        <f>G90*(1+L90/100)</f>
        <v>0</v>
      </c>
      <c r="N90" s="239">
        <v>0</v>
      </c>
      <c r="O90" s="239">
        <f>ROUND(E90*N90,2)</f>
        <v>0</v>
      </c>
      <c r="P90" s="239">
        <v>0.122</v>
      </c>
      <c r="Q90" s="239">
        <f>ROUND(E90*P90,2)</f>
        <v>0.12</v>
      </c>
      <c r="R90" s="239" t="s">
        <v>289</v>
      </c>
      <c r="S90" s="239" t="s">
        <v>179</v>
      </c>
      <c r="T90" s="240" t="s">
        <v>180</v>
      </c>
      <c r="U90" s="223">
        <v>0.20200000000000001</v>
      </c>
      <c r="V90" s="223">
        <f>ROUND(E90*U90,2)</f>
        <v>0.19</v>
      </c>
      <c r="W90" s="223"/>
      <c r="X90" s="223" t="s">
        <v>181</v>
      </c>
      <c r="Y90" s="213"/>
      <c r="Z90" s="213"/>
      <c r="AA90" s="213"/>
      <c r="AB90" s="213"/>
      <c r="AC90" s="213"/>
      <c r="AD90" s="213"/>
      <c r="AE90" s="213"/>
      <c r="AF90" s="213"/>
      <c r="AG90" s="213" t="s">
        <v>182</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20"/>
      <c r="B91" s="221"/>
      <c r="C91" s="257" t="s">
        <v>295</v>
      </c>
      <c r="D91" s="241"/>
      <c r="E91" s="241"/>
      <c r="F91" s="241"/>
      <c r="G91" s="241"/>
      <c r="H91" s="223"/>
      <c r="I91" s="223"/>
      <c r="J91" s="223"/>
      <c r="K91" s="223"/>
      <c r="L91" s="223"/>
      <c r="M91" s="223"/>
      <c r="N91" s="223"/>
      <c r="O91" s="223"/>
      <c r="P91" s="223"/>
      <c r="Q91" s="223"/>
      <c r="R91" s="223"/>
      <c r="S91" s="223"/>
      <c r="T91" s="223"/>
      <c r="U91" s="223"/>
      <c r="V91" s="223"/>
      <c r="W91" s="223"/>
      <c r="X91" s="223"/>
      <c r="Y91" s="213"/>
      <c r="Z91" s="213"/>
      <c r="AA91" s="213"/>
      <c r="AB91" s="213"/>
      <c r="AC91" s="213"/>
      <c r="AD91" s="213"/>
      <c r="AE91" s="213"/>
      <c r="AF91" s="213"/>
      <c r="AG91" s="213" t="s">
        <v>184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x14ac:dyDescent="0.2">
      <c r="A92" s="220"/>
      <c r="B92" s="221"/>
      <c r="C92" s="258" t="s">
        <v>296</v>
      </c>
      <c r="D92" s="225"/>
      <c r="E92" s="226">
        <v>0.96</v>
      </c>
      <c r="F92" s="223"/>
      <c r="G92" s="223"/>
      <c r="H92" s="223"/>
      <c r="I92" s="223"/>
      <c r="J92" s="223"/>
      <c r="K92" s="223"/>
      <c r="L92" s="223"/>
      <c r="M92" s="223"/>
      <c r="N92" s="223"/>
      <c r="O92" s="223"/>
      <c r="P92" s="223"/>
      <c r="Q92" s="223"/>
      <c r="R92" s="223"/>
      <c r="S92" s="223"/>
      <c r="T92" s="223"/>
      <c r="U92" s="223"/>
      <c r="V92" s="223"/>
      <c r="W92" s="223"/>
      <c r="X92" s="223"/>
      <c r="Y92" s="213"/>
      <c r="Z92" s="213"/>
      <c r="AA92" s="213"/>
      <c r="AB92" s="213"/>
      <c r="AC92" s="213"/>
      <c r="AD92" s="213"/>
      <c r="AE92" s="213"/>
      <c r="AF92" s="213"/>
      <c r="AG92" s="213" t="s">
        <v>186</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x14ac:dyDescent="0.2">
      <c r="A93" s="234">
        <v>26</v>
      </c>
      <c r="B93" s="235" t="s">
        <v>297</v>
      </c>
      <c r="C93" s="256" t="s">
        <v>298</v>
      </c>
      <c r="D93" s="236" t="s">
        <v>200</v>
      </c>
      <c r="E93" s="237">
        <v>8.6</v>
      </c>
      <c r="F93" s="238"/>
      <c r="G93" s="239">
        <f>ROUND(E93*F93,2)</f>
        <v>0</v>
      </c>
      <c r="H93" s="238"/>
      <c r="I93" s="239">
        <f>ROUND(E93*H93,2)</f>
        <v>0</v>
      </c>
      <c r="J93" s="238"/>
      <c r="K93" s="239">
        <f>ROUND(E93*J93,2)</f>
        <v>0</v>
      </c>
      <c r="L93" s="239">
        <v>15</v>
      </c>
      <c r="M93" s="239">
        <f>G93*(1+L93/100)</f>
        <v>0</v>
      </c>
      <c r="N93" s="239">
        <v>0</v>
      </c>
      <c r="O93" s="239">
        <f>ROUND(E93*N93,2)</f>
        <v>0</v>
      </c>
      <c r="P93" s="239">
        <v>0.02</v>
      </c>
      <c r="Q93" s="239">
        <f>ROUND(E93*P93,2)</f>
        <v>0.17</v>
      </c>
      <c r="R93" s="239" t="s">
        <v>289</v>
      </c>
      <c r="S93" s="239" t="s">
        <v>179</v>
      </c>
      <c r="T93" s="240" t="s">
        <v>180</v>
      </c>
      <c r="U93" s="223">
        <v>0.23</v>
      </c>
      <c r="V93" s="223">
        <f>ROUND(E93*U93,2)</f>
        <v>1.98</v>
      </c>
      <c r="W93" s="223"/>
      <c r="X93" s="223" t="s">
        <v>181</v>
      </c>
      <c r="Y93" s="213"/>
      <c r="Z93" s="213"/>
      <c r="AA93" s="213"/>
      <c r="AB93" s="213"/>
      <c r="AC93" s="213"/>
      <c r="AD93" s="213"/>
      <c r="AE93" s="213"/>
      <c r="AF93" s="213"/>
      <c r="AG93" s="213" t="s">
        <v>182</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outlineLevel="1" x14ac:dyDescent="0.2">
      <c r="A94" s="220"/>
      <c r="B94" s="221"/>
      <c r="C94" s="257" t="s">
        <v>299</v>
      </c>
      <c r="D94" s="241"/>
      <c r="E94" s="241"/>
      <c r="F94" s="241"/>
      <c r="G94" s="241"/>
      <c r="H94" s="223"/>
      <c r="I94" s="223"/>
      <c r="J94" s="223"/>
      <c r="K94" s="223"/>
      <c r="L94" s="223"/>
      <c r="M94" s="223"/>
      <c r="N94" s="223"/>
      <c r="O94" s="223"/>
      <c r="P94" s="223"/>
      <c r="Q94" s="223"/>
      <c r="R94" s="223"/>
      <c r="S94" s="223"/>
      <c r="T94" s="223"/>
      <c r="U94" s="223"/>
      <c r="V94" s="223"/>
      <c r="W94" s="223"/>
      <c r="X94" s="223"/>
      <c r="Y94" s="213"/>
      <c r="Z94" s="213"/>
      <c r="AA94" s="213"/>
      <c r="AB94" s="213"/>
      <c r="AC94" s="213"/>
      <c r="AD94" s="213"/>
      <c r="AE94" s="213"/>
      <c r="AF94" s="213"/>
      <c r="AG94" s="213" t="s">
        <v>184</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
      <c r="A95" s="220"/>
      <c r="B95" s="221"/>
      <c r="C95" s="258" t="s">
        <v>300</v>
      </c>
      <c r="D95" s="225"/>
      <c r="E95" s="226">
        <v>1.5</v>
      </c>
      <c r="F95" s="223"/>
      <c r="G95" s="223"/>
      <c r="H95" s="223"/>
      <c r="I95" s="223"/>
      <c r="J95" s="223"/>
      <c r="K95" s="223"/>
      <c r="L95" s="223"/>
      <c r="M95" s="223"/>
      <c r="N95" s="223"/>
      <c r="O95" s="223"/>
      <c r="P95" s="223"/>
      <c r="Q95" s="223"/>
      <c r="R95" s="223"/>
      <c r="S95" s="223"/>
      <c r="T95" s="223"/>
      <c r="U95" s="223"/>
      <c r="V95" s="223"/>
      <c r="W95" s="223"/>
      <c r="X95" s="223"/>
      <c r="Y95" s="213"/>
      <c r="Z95" s="213"/>
      <c r="AA95" s="213"/>
      <c r="AB95" s="213"/>
      <c r="AC95" s="213"/>
      <c r="AD95" s="213"/>
      <c r="AE95" s="213"/>
      <c r="AF95" s="213"/>
      <c r="AG95" s="213" t="s">
        <v>186</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20"/>
      <c r="B96" s="221"/>
      <c r="C96" s="258" t="s">
        <v>301</v>
      </c>
      <c r="D96" s="225"/>
      <c r="E96" s="226">
        <v>5.5</v>
      </c>
      <c r="F96" s="223"/>
      <c r="G96" s="223"/>
      <c r="H96" s="223"/>
      <c r="I96" s="223"/>
      <c r="J96" s="223"/>
      <c r="K96" s="223"/>
      <c r="L96" s="223"/>
      <c r="M96" s="223"/>
      <c r="N96" s="223"/>
      <c r="O96" s="223"/>
      <c r="P96" s="223"/>
      <c r="Q96" s="223"/>
      <c r="R96" s="223"/>
      <c r="S96" s="223"/>
      <c r="T96" s="223"/>
      <c r="U96" s="223"/>
      <c r="V96" s="223"/>
      <c r="W96" s="223"/>
      <c r="X96" s="223"/>
      <c r="Y96" s="213"/>
      <c r="Z96" s="213"/>
      <c r="AA96" s="213"/>
      <c r="AB96" s="213"/>
      <c r="AC96" s="213"/>
      <c r="AD96" s="213"/>
      <c r="AE96" s="213"/>
      <c r="AF96" s="213"/>
      <c r="AG96" s="213" t="s">
        <v>186</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20"/>
      <c r="B97" s="221"/>
      <c r="C97" s="258" t="s">
        <v>302</v>
      </c>
      <c r="D97" s="225"/>
      <c r="E97" s="226">
        <v>1.6</v>
      </c>
      <c r="F97" s="223"/>
      <c r="G97" s="223"/>
      <c r="H97" s="223"/>
      <c r="I97" s="223"/>
      <c r="J97" s="223"/>
      <c r="K97" s="223"/>
      <c r="L97" s="223"/>
      <c r="M97" s="223"/>
      <c r="N97" s="223"/>
      <c r="O97" s="223"/>
      <c r="P97" s="223"/>
      <c r="Q97" s="223"/>
      <c r="R97" s="223"/>
      <c r="S97" s="223"/>
      <c r="T97" s="223"/>
      <c r="U97" s="223"/>
      <c r="V97" s="223"/>
      <c r="W97" s="223"/>
      <c r="X97" s="223"/>
      <c r="Y97" s="213"/>
      <c r="Z97" s="213"/>
      <c r="AA97" s="213"/>
      <c r="AB97" s="213"/>
      <c r="AC97" s="213"/>
      <c r="AD97" s="213"/>
      <c r="AE97" s="213"/>
      <c r="AF97" s="213"/>
      <c r="AG97" s="213" t="s">
        <v>186</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x14ac:dyDescent="0.2">
      <c r="A98" s="234">
        <v>27</v>
      </c>
      <c r="B98" s="235" t="s">
        <v>303</v>
      </c>
      <c r="C98" s="256" t="s">
        <v>304</v>
      </c>
      <c r="D98" s="236" t="s">
        <v>191</v>
      </c>
      <c r="E98" s="237">
        <v>9.0419999999999998</v>
      </c>
      <c r="F98" s="238"/>
      <c r="G98" s="239">
        <f>ROUND(E98*F98,2)</f>
        <v>0</v>
      </c>
      <c r="H98" s="238"/>
      <c r="I98" s="239">
        <f>ROUND(E98*H98,2)</f>
        <v>0</v>
      </c>
      <c r="J98" s="238"/>
      <c r="K98" s="239">
        <f>ROUND(E98*J98,2)</f>
        <v>0</v>
      </c>
      <c r="L98" s="239">
        <v>15</v>
      </c>
      <c r="M98" s="239">
        <f>G98*(1+L98/100)</f>
        <v>0</v>
      </c>
      <c r="N98" s="239">
        <v>0</v>
      </c>
      <c r="O98" s="239">
        <f>ROUND(E98*N98,2)</f>
        <v>0</v>
      </c>
      <c r="P98" s="239">
        <v>1.4</v>
      </c>
      <c r="Q98" s="239">
        <f>ROUND(E98*P98,2)</f>
        <v>12.66</v>
      </c>
      <c r="R98" s="239" t="s">
        <v>289</v>
      </c>
      <c r="S98" s="239" t="s">
        <v>179</v>
      </c>
      <c r="T98" s="240" t="s">
        <v>180</v>
      </c>
      <c r="U98" s="223">
        <v>1.121</v>
      </c>
      <c r="V98" s="223">
        <f>ROUND(E98*U98,2)</f>
        <v>10.14</v>
      </c>
      <c r="W98" s="223"/>
      <c r="X98" s="223" t="s">
        <v>181</v>
      </c>
      <c r="Y98" s="213"/>
      <c r="Z98" s="213"/>
      <c r="AA98" s="213"/>
      <c r="AB98" s="213"/>
      <c r="AC98" s="213"/>
      <c r="AD98" s="213"/>
      <c r="AE98" s="213"/>
      <c r="AF98" s="213"/>
      <c r="AG98" s="213" t="s">
        <v>182</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x14ac:dyDescent="0.2">
      <c r="A99" s="220"/>
      <c r="B99" s="221"/>
      <c r="C99" s="258" t="s">
        <v>305</v>
      </c>
      <c r="D99" s="225"/>
      <c r="E99" s="226">
        <v>9.0419999999999998</v>
      </c>
      <c r="F99" s="223"/>
      <c r="G99" s="223"/>
      <c r="H99" s="223"/>
      <c r="I99" s="223"/>
      <c r="J99" s="223"/>
      <c r="K99" s="223"/>
      <c r="L99" s="223"/>
      <c r="M99" s="223"/>
      <c r="N99" s="223"/>
      <c r="O99" s="223"/>
      <c r="P99" s="223"/>
      <c r="Q99" s="223"/>
      <c r="R99" s="223"/>
      <c r="S99" s="223"/>
      <c r="T99" s="223"/>
      <c r="U99" s="223"/>
      <c r="V99" s="223"/>
      <c r="W99" s="223"/>
      <c r="X99" s="223"/>
      <c r="Y99" s="213"/>
      <c r="Z99" s="213"/>
      <c r="AA99" s="213"/>
      <c r="AB99" s="213"/>
      <c r="AC99" s="213"/>
      <c r="AD99" s="213"/>
      <c r="AE99" s="213"/>
      <c r="AF99" s="213"/>
      <c r="AG99" s="213" t="s">
        <v>186</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x14ac:dyDescent="0.2">
      <c r="A100" s="234">
        <v>28</v>
      </c>
      <c r="B100" s="235" t="s">
        <v>306</v>
      </c>
      <c r="C100" s="256" t="s">
        <v>307</v>
      </c>
      <c r="D100" s="236" t="s">
        <v>200</v>
      </c>
      <c r="E100" s="237">
        <v>3.87</v>
      </c>
      <c r="F100" s="238"/>
      <c r="G100" s="239">
        <f>ROUND(E100*F100,2)</f>
        <v>0</v>
      </c>
      <c r="H100" s="238"/>
      <c r="I100" s="239">
        <f>ROUND(E100*H100,2)</f>
        <v>0</v>
      </c>
      <c r="J100" s="238"/>
      <c r="K100" s="239">
        <f>ROUND(E100*J100,2)</f>
        <v>0</v>
      </c>
      <c r="L100" s="239">
        <v>15</v>
      </c>
      <c r="M100" s="239">
        <f>G100*(1+L100/100)</f>
        <v>0</v>
      </c>
      <c r="N100" s="239">
        <v>3.4000000000000002E-4</v>
      </c>
      <c r="O100" s="239">
        <f>ROUND(E100*N100,2)</f>
        <v>0</v>
      </c>
      <c r="P100" s="239">
        <v>0.27500000000000002</v>
      </c>
      <c r="Q100" s="239">
        <f>ROUND(E100*P100,2)</f>
        <v>1.06</v>
      </c>
      <c r="R100" s="239" t="s">
        <v>289</v>
      </c>
      <c r="S100" s="239" t="s">
        <v>179</v>
      </c>
      <c r="T100" s="240" t="s">
        <v>180</v>
      </c>
      <c r="U100" s="223">
        <v>1.758</v>
      </c>
      <c r="V100" s="223">
        <f>ROUND(E100*U100,2)</f>
        <v>6.8</v>
      </c>
      <c r="W100" s="223"/>
      <c r="X100" s="223" t="s">
        <v>181</v>
      </c>
      <c r="Y100" s="213"/>
      <c r="Z100" s="213"/>
      <c r="AA100" s="213"/>
      <c r="AB100" s="213"/>
      <c r="AC100" s="213"/>
      <c r="AD100" s="213"/>
      <c r="AE100" s="213"/>
      <c r="AF100" s="213"/>
      <c r="AG100" s="213" t="s">
        <v>182</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20"/>
      <c r="B101" s="221"/>
      <c r="C101" s="257" t="s">
        <v>308</v>
      </c>
      <c r="D101" s="241"/>
      <c r="E101" s="241"/>
      <c r="F101" s="241"/>
      <c r="G101" s="241"/>
      <c r="H101" s="223"/>
      <c r="I101" s="223"/>
      <c r="J101" s="223"/>
      <c r="K101" s="223"/>
      <c r="L101" s="223"/>
      <c r="M101" s="223"/>
      <c r="N101" s="223"/>
      <c r="O101" s="223"/>
      <c r="P101" s="223"/>
      <c r="Q101" s="223"/>
      <c r="R101" s="223"/>
      <c r="S101" s="223"/>
      <c r="T101" s="223"/>
      <c r="U101" s="223"/>
      <c r="V101" s="223"/>
      <c r="W101" s="223"/>
      <c r="X101" s="223"/>
      <c r="Y101" s="213"/>
      <c r="Z101" s="213"/>
      <c r="AA101" s="213"/>
      <c r="AB101" s="213"/>
      <c r="AC101" s="213"/>
      <c r="AD101" s="213"/>
      <c r="AE101" s="213"/>
      <c r="AF101" s="213"/>
      <c r="AG101" s="213" t="s">
        <v>184</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42" t="str">
        <f>C101</f>
        <v>z jakýchkoliv cihel pálených, včetně pomocného lešení o výšce podlahy do 1900 mm a pro zatížení do 1,5 kPa  (150 kg/m2),</v>
      </c>
      <c r="BB101" s="213"/>
      <c r="BC101" s="213"/>
      <c r="BD101" s="213"/>
      <c r="BE101" s="213"/>
      <c r="BF101" s="213"/>
      <c r="BG101" s="213"/>
      <c r="BH101" s="213"/>
    </row>
    <row r="102" spans="1:60" outlineLevel="1" x14ac:dyDescent="0.2">
      <c r="A102" s="220"/>
      <c r="B102" s="221"/>
      <c r="C102" s="258" t="s">
        <v>309</v>
      </c>
      <c r="D102" s="225"/>
      <c r="E102" s="226">
        <v>0.54</v>
      </c>
      <c r="F102" s="223"/>
      <c r="G102" s="223"/>
      <c r="H102" s="223"/>
      <c r="I102" s="223"/>
      <c r="J102" s="223"/>
      <c r="K102" s="223"/>
      <c r="L102" s="223"/>
      <c r="M102" s="223"/>
      <c r="N102" s="223"/>
      <c r="O102" s="223"/>
      <c r="P102" s="223"/>
      <c r="Q102" s="223"/>
      <c r="R102" s="223"/>
      <c r="S102" s="223"/>
      <c r="T102" s="223"/>
      <c r="U102" s="223"/>
      <c r="V102" s="223"/>
      <c r="W102" s="223"/>
      <c r="X102" s="223"/>
      <c r="Y102" s="213"/>
      <c r="Z102" s="213"/>
      <c r="AA102" s="213"/>
      <c r="AB102" s="213"/>
      <c r="AC102" s="213"/>
      <c r="AD102" s="213"/>
      <c r="AE102" s="213"/>
      <c r="AF102" s="213"/>
      <c r="AG102" s="213" t="s">
        <v>186</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20"/>
      <c r="B103" s="221"/>
      <c r="C103" s="258" t="s">
        <v>310</v>
      </c>
      <c r="D103" s="225"/>
      <c r="E103" s="226">
        <v>0.33</v>
      </c>
      <c r="F103" s="223"/>
      <c r="G103" s="223"/>
      <c r="H103" s="223"/>
      <c r="I103" s="223"/>
      <c r="J103" s="223"/>
      <c r="K103" s="223"/>
      <c r="L103" s="223"/>
      <c r="M103" s="223"/>
      <c r="N103" s="223"/>
      <c r="O103" s="223"/>
      <c r="P103" s="223"/>
      <c r="Q103" s="223"/>
      <c r="R103" s="223"/>
      <c r="S103" s="223"/>
      <c r="T103" s="223"/>
      <c r="U103" s="223"/>
      <c r="V103" s="223"/>
      <c r="W103" s="223"/>
      <c r="X103" s="223"/>
      <c r="Y103" s="213"/>
      <c r="Z103" s="213"/>
      <c r="AA103" s="213"/>
      <c r="AB103" s="213"/>
      <c r="AC103" s="213"/>
      <c r="AD103" s="213"/>
      <c r="AE103" s="213"/>
      <c r="AF103" s="213"/>
      <c r="AG103" s="213" t="s">
        <v>186</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20"/>
      <c r="B104" s="221"/>
      <c r="C104" s="258" t="s">
        <v>311</v>
      </c>
      <c r="D104" s="225"/>
      <c r="E104" s="226">
        <v>3</v>
      </c>
      <c r="F104" s="223"/>
      <c r="G104" s="223"/>
      <c r="H104" s="223"/>
      <c r="I104" s="223"/>
      <c r="J104" s="223"/>
      <c r="K104" s="223"/>
      <c r="L104" s="223"/>
      <c r="M104" s="223"/>
      <c r="N104" s="223"/>
      <c r="O104" s="223"/>
      <c r="P104" s="223"/>
      <c r="Q104" s="223"/>
      <c r="R104" s="223"/>
      <c r="S104" s="223"/>
      <c r="T104" s="223"/>
      <c r="U104" s="223"/>
      <c r="V104" s="223"/>
      <c r="W104" s="223"/>
      <c r="X104" s="223"/>
      <c r="Y104" s="213"/>
      <c r="Z104" s="213"/>
      <c r="AA104" s="213"/>
      <c r="AB104" s="213"/>
      <c r="AC104" s="213"/>
      <c r="AD104" s="213"/>
      <c r="AE104" s="213"/>
      <c r="AF104" s="213"/>
      <c r="AG104" s="213" t="s">
        <v>186</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x14ac:dyDescent="0.2">
      <c r="A105" s="234">
        <v>29</v>
      </c>
      <c r="B105" s="235" t="s">
        <v>312</v>
      </c>
      <c r="C105" s="256" t="s">
        <v>313</v>
      </c>
      <c r="D105" s="236" t="s">
        <v>200</v>
      </c>
      <c r="E105" s="237">
        <v>6.5</v>
      </c>
      <c r="F105" s="238"/>
      <c r="G105" s="239">
        <f>ROUND(E105*F105,2)</f>
        <v>0</v>
      </c>
      <c r="H105" s="238"/>
      <c r="I105" s="239">
        <f>ROUND(E105*H105,2)</f>
        <v>0</v>
      </c>
      <c r="J105" s="238"/>
      <c r="K105" s="239">
        <f>ROUND(E105*J105,2)</f>
        <v>0</v>
      </c>
      <c r="L105" s="239">
        <v>15</v>
      </c>
      <c r="M105" s="239">
        <f>G105*(1+L105/100)</f>
        <v>0</v>
      </c>
      <c r="N105" s="239">
        <v>0</v>
      </c>
      <c r="O105" s="239">
        <f>ROUND(E105*N105,2)</f>
        <v>0</v>
      </c>
      <c r="P105" s="239">
        <v>0.17599999999999999</v>
      </c>
      <c r="Q105" s="239">
        <f>ROUND(E105*P105,2)</f>
        <v>1.1399999999999999</v>
      </c>
      <c r="R105" s="239" t="s">
        <v>314</v>
      </c>
      <c r="S105" s="239" t="s">
        <v>179</v>
      </c>
      <c r="T105" s="240" t="s">
        <v>180</v>
      </c>
      <c r="U105" s="223">
        <v>1.899</v>
      </c>
      <c r="V105" s="223">
        <f>ROUND(E105*U105,2)</f>
        <v>12.34</v>
      </c>
      <c r="W105" s="223"/>
      <c r="X105" s="223" t="s">
        <v>181</v>
      </c>
      <c r="Y105" s="213"/>
      <c r="Z105" s="213"/>
      <c r="AA105" s="213"/>
      <c r="AB105" s="213"/>
      <c r="AC105" s="213"/>
      <c r="AD105" s="213"/>
      <c r="AE105" s="213"/>
      <c r="AF105" s="213"/>
      <c r="AG105" s="213" t="s">
        <v>182</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
      <c r="A106" s="220"/>
      <c r="B106" s="221"/>
      <c r="C106" s="258" t="s">
        <v>315</v>
      </c>
      <c r="D106" s="225"/>
      <c r="E106" s="226">
        <v>1</v>
      </c>
      <c r="F106" s="223"/>
      <c r="G106" s="223"/>
      <c r="H106" s="223"/>
      <c r="I106" s="223"/>
      <c r="J106" s="223"/>
      <c r="K106" s="223"/>
      <c r="L106" s="223"/>
      <c r="M106" s="223"/>
      <c r="N106" s="223"/>
      <c r="O106" s="223"/>
      <c r="P106" s="223"/>
      <c r="Q106" s="223"/>
      <c r="R106" s="223"/>
      <c r="S106" s="223"/>
      <c r="T106" s="223"/>
      <c r="U106" s="223"/>
      <c r="V106" s="223"/>
      <c r="W106" s="223"/>
      <c r="X106" s="223"/>
      <c r="Y106" s="213"/>
      <c r="Z106" s="213"/>
      <c r="AA106" s="213"/>
      <c r="AB106" s="213"/>
      <c r="AC106" s="213"/>
      <c r="AD106" s="213"/>
      <c r="AE106" s="213"/>
      <c r="AF106" s="213"/>
      <c r="AG106" s="213" t="s">
        <v>186</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20"/>
      <c r="B107" s="221"/>
      <c r="C107" s="258" t="s">
        <v>316</v>
      </c>
      <c r="D107" s="225"/>
      <c r="E107" s="226">
        <v>5.5</v>
      </c>
      <c r="F107" s="223"/>
      <c r="G107" s="223"/>
      <c r="H107" s="223"/>
      <c r="I107" s="223"/>
      <c r="J107" s="223"/>
      <c r="K107" s="223"/>
      <c r="L107" s="223"/>
      <c r="M107" s="223"/>
      <c r="N107" s="223"/>
      <c r="O107" s="223"/>
      <c r="P107" s="223"/>
      <c r="Q107" s="223"/>
      <c r="R107" s="223"/>
      <c r="S107" s="223"/>
      <c r="T107" s="223"/>
      <c r="U107" s="223"/>
      <c r="V107" s="223"/>
      <c r="W107" s="223"/>
      <c r="X107" s="223"/>
      <c r="Y107" s="213"/>
      <c r="Z107" s="213"/>
      <c r="AA107" s="213"/>
      <c r="AB107" s="213"/>
      <c r="AC107" s="213"/>
      <c r="AD107" s="213"/>
      <c r="AE107" s="213"/>
      <c r="AF107" s="213"/>
      <c r="AG107" s="213" t="s">
        <v>186</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34">
        <v>30</v>
      </c>
      <c r="B108" s="235" t="s">
        <v>317</v>
      </c>
      <c r="C108" s="256" t="s">
        <v>318</v>
      </c>
      <c r="D108" s="236" t="s">
        <v>177</v>
      </c>
      <c r="E108" s="237">
        <v>9</v>
      </c>
      <c r="F108" s="238"/>
      <c r="G108" s="239">
        <f>ROUND(E108*F108,2)</f>
        <v>0</v>
      </c>
      <c r="H108" s="238"/>
      <c r="I108" s="239">
        <f>ROUND(E108*H108,2)</f>
        <v>0</v>
      </c>
      <c r="J108" s="238"/>
      <c r="K108" s="239">
        <f>ROUND(E108*J108,2)</f>
        <v>0</v>
      </c>
      <c r="L108" s="239">
        <v>15</v>
      </c>
      <c r="M108" s="239">
        <f>G108*(1+L108/100)</f>
        <v>0</v>
      </c>
      <c r="N108" s="239">
        <v>0</v>
      </c>
      <c r="O108" s="239">
        <f>ROUND(E108*N108,2)</f>
        <v>0</v>
      </c>
      <c r="P108" s="239">
        <v>0</v>
      </c>
      <c r="Q108" s="239">
        <f>ROUND(E108*P108,2)</f>
        <v>0</v>
      </c>
      <c r="R108" s="239" t="s">
        <v>289</v>
      </c>
      <c r="S108" s="239" t="s">
        <v>179</v>
      </c>
      <c r="T108" s="240" t="s">
        <v>180</v>
      </c>
      <c r="U108" s="223">
        <v>0.05</v>
      </c>
      <c r="V108" s="223">
        <f>ROUND(E108*U108,2)</f>
        <v>0.45</v>
      </c>
      <c r="W108" s="223"/>
      <c r="X108" s="223" t="s">
        <v>181</v>
      </c>
      <c r="Y108" s="213"/>
      <c r="Z108" s="213"/>
      <c r="AA108" s="213"/>
      <c r="AB108" s="213"/>
      <c r="AC108" s="213"/>
      <c r="AD108" s="213"/>
      <c r="AE108" s="213"/>
      <c r="AF108" s="213"/>
      <c r="AG108" s="213" t="s">
        <v>182</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20"/>
      <c r="B109" s="221"/>
      <c r="C109" s="257" t="s">
        <v>319</v>
      </c>
      <c r="D109" s="241"/>
      <c r="E109" s="241"/>
      <c r="F109" s="241"/>
      <c r="G109" s="241"/>
      <c r="H109" s="223"/>
      <c r="I109" s="223"/>
      <c r="J109" s="223"/>
      <c r="K109" s="223"/>
      <c r="L109" s="223"/>
      <c r="M109" s="223"/>
      <c r="N109" s="223"/>
      <c r="O109" s="223"/>
      <c r="P109" s="223"/>
      <c r="Q109" s="223"/>
      <c r="R109" s="223"/>
      <c r="S109" s="223"/>
      <c r="T109" s="223"/>
      <c r="U109" s="223"/>
      <c r="V109" s="223"/>
      <c r="W109" s="223"/>
      <c r="X109" s="223"/>
      <c r="Y109" s="213"/>
      <c r="Z109" s="213"/>
      <c r="AA109" s="213"/>
      <c r="AB109" s="213"/>
      <c r="AC109" s="213"/>
      <c r="AD109" s="213"/>
      <c r="AE109" s="213"/>
      <c r="AF109" s="213"/>
      <c r="AG109" s="213" t="s">
        <v>184</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
      <c r="A110" s="234">
        <v>31</v>
      </c>
      <c r="B110" s="235" t="s">
        <v>320</v>
      </c>
      <c r="C110" s="256" t="s">
        <v>321</v>
      </c>
      <c r="D110" s="236" t="s">
        <v>200</v>
      </c>
      <c r="E110" s="237">
        <v>12.8</v>
      </c>
      <c r="F110" s="238"/>
      <c r="G110" s="239">
        <f>ROUND(E110*F110,2)</f>
        <v>0</v>
      </c>
      <c r="H110" s="238"/>
      <c r="I110" s="239">
        <f>ROUND(E110*H110,2)</f>
        <v>0</v>
      </c>
      <c r="J110" s="238"/>
      <c r="K110" s="239">
        <f>ROUND(E110*J110,2)</f>
        <v>0</v>
      </c>
      <c r="L110" s="239">
        <v>15</v>
      </c>
      <c r="M110" s="239">
        <f>G110*(1+L110/100)</f>
        <v>0</v>
      </c>
      <c r="N110" s="239">
        <v>1.17E-3</v>
      </c>
      <c r="O110" s="239">
        <f>ROUND(E110*N110,2)</f>
        <v>0.01</v>
      </c>
      <c r="P110" s="239">
        <v>8.7999999999999995E-2</v>
      </c>
      <c r="Q110" s="239">
        <f>ROUND(E110*P110,2)</f>
        <v>1.1299999999999999</v>
      </c>
      <c r="R110" s="239" t="s">
        <v>289</v>
      </c>
      <c r="S110" s="239" t="s">
        <v>179</v>
      </c>
      <c r="T110" s="240" t="s">
        <v>180</v>
      </c>
      <c r="U110" s="223">
        <v>0.55600000000000005</v>
      </c>
      <c r="V110" s="223">
        <f>ROUND(E110*U110,2)</f>
        <v>7.12</v>
      </c>
      <c r="W110" s="223"/>
      <c r="X110" s="223" t="s">
        <v>181</v>
      </c>
      <c r="Y110" s="213"/>
      <c r="Z110" s="213"/>
      <c r="AA110" s="213"/>
      <c r="AB110" s="213"/>
      <c r="AC110" s="213"/>
      <c r="AD110" s="213"/>
      <c r="AE110" s="213"/>
      <c r="AF110" s="213"/>
      <c r="AG110" s="213" t="s">
        <v>182</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20"/>
      <c r="B111" s="221"/>
      <c r="C111" s="257" t="s">
        <v>322</v>
      </c>
      <c r="D111" s="241"/>
      <c r="E111" s="241"/>
      <c r="F111" s="241"/>
      <c r="G111" s="241"/>
      <c r="H111" s="223"/>
      <c r="I111" s="223"/>
      <c r="J111" s="223"/>
      <c r="K111" s="223"/>
      <c r="L111" s="223"/>
      <c r="M111" s="223"/>
      <c r="N111" s="223"/>
      <c r="O111" s="223"/>
      <c r="P111" s="223"/>
      <c r="Q111" s="223"/>
      <c r="R111" s="223"/>
      <c r="S111" s="223"/>
      <c r="T111" s="223"/>
      <c r="U111" s="223"/>
      <c r="V111" s="223"/>
      <c r="W111" s="223"/>
      <c r="X111" s="223"/>
      <c r="Y111" s="213"/>
      <c r="Z111" s="213"/>
      <c r="AA111" s="213"/>
      <c r="AB111" s="213"/>
      <c r="AC111" s="213"/>
      <c r="AD111" s="213"/>
      <c r="AE111" s="213"/>
      <c r="AF111" s="213"/>
      <c r="AG111" s="213" t="s">
        <v>184</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20"/>
      <c r="B112" s="221"/>
      <c r="C112" s="258" t="s">
        <v>323</v>
      </c>
      <c r="D112" s="225"/>
      <c r="E112" s="226">
        <v>12.8</v>
      </c>
      <c r="F112" s="223"/>
      <c r="G112" s="223"/>
      <c r="H112" s="223"/>
      <c r="I112" s="223"/>
      <c r="J112" s="223"/>
      <c r="K112" s="223"/>
      <c r="L112" s="223"/>
      <c r="M112" s="223"/>
      <c r="N112" s="223"/>
      <c r="O112" s="223"/>
      <c r="P112" s="223"/>
      <c r="Q112" s="223"/>
      <c r="R112" s="223"/>
      <c r="S112" s="223"/>
      <c r="T112" s="223"/>
      <c r="U112" s="223"/>
      <c r="V112" s="223"/>
      <c r="W112" s="223"/>
      <c r="X112" s="223"/>
      <c r="Y112" s="213"/>
      <c r="Z112" s="213"/>
      <c r="AA112" s="213"/>
      <c r="AB112" s="213"/>
      <c r="AC112" s="213"/>
      <c r="AD112" s="213"/>
      <c r="AE112" s="213"/>
      <c r="AF112" s="213"/>
      <c r="AG112" s="213" t="s">
        <v>186</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ht="33.75" outlineLevel="1" x14ac:dyDescent="0.2">
      <c r="A113" s="234">
        <v>32</v>
      </c>
      <c r="B113" s="235" t="s">
        <v>324</v>
      </c>
      <c r="C113" s="256" t="s">
        <v>325</v>
      </c>
      <c r="D113" s="236" t="s">
        <v>200</v>
      </c>
      <c r="E113" s="237">
        <v>1.6</v>
      </c>
      <c r="F113" s="238"/>
      <c r="G113" s="239">
        <f>ROUND(E113*F113,2)</f>
        <v>0</v>
      </c>
      <c r="H113" s="238"/>
      <c r="I113" s="239">
        <f>ROUND(E113*H113,2)</f>
        <v>0</v>
      </c>
      <c r="J113" s="238"/>
      <c r="K113" s="239">
        <f>ROUND(E113*J113,2)</f>
        <v>0</v>
      </c>
      <c r="L113" s="239">
        <v>15</v>
      </c>
      <c r="M113" s="239">
        <f>G113*(1+L113/100)</f>
        <v>0</v>
      </c>
      <c r="N113" s="239">
        <v>1.17E-3</v>
      </c>
      <c r="O113" s="239">
        <f>ROUND(E113*N113,2)</f>
        <v>0</v>
      </c>
      <c r="P113" s="239">
        <v>7.5999999999999998E-2</v>
      </c>
      <c r="Q113" s="239">
        <f>ROUND(E113*P113,2)</f>
        <v>0.12</v>
      </c>
      <c r="R113" s="239" t="s">
        <v>289</v>
      </c>
      <c r="S113" s="239" t="s">
        <v>179</v>
      </c>
      <c r="T113" s="240" t="s">
        <v>180</v>
      </c>
      <c r="U113" s="223">
        <v>0.93899999999999995</v>
      </c>
      <c r="V113" s="223">
        <f>ROUND(E113*U113,2)</f>
        <v>1.5</v>
      </c>
      <c r="W113" s="223"/>
      <c r="X113" s="223" t="s">
        <v>181</v>
      </c>
      <c r="Y113" s="213"/>
      <c r="Z113" s="213"/>
      <c r="AA113" s="213"/>
      <c r="AB113" s="213"/>
      <c r="AC113" s="213"/>
      <c r="AD113" s="213"/>
      <c r="AE113" s="213"/>
      <c r="AF113" s="213"/>
      <c r="AG113" s="213" t="s">
        <v>182</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20"/>
      <c r="B114" s="221"/>
      <c r="C114" s="258" t="s">
        <v>326</v>
      </c>
      <c r="D114" s="225"/>
      <c r="E114" s="226">
        <v>1.6</v>
      </c>
      <c r="F114" s="223"/>
      <c r="G114" s="223"/>
      <c r="H114" s="223"/>
      <c r="I114" s="223"/>
      <c r="J114" s="223"/>
      <c r="K114" s="223"/>
      <c r="L114" s="223"/>
      <c r="M114" s="223"/>
      <c r="N114" s="223"/>
      <c r="O114" s="223"/>
      <c r="P114" s="223"/>
      <c r="Q114" s="223"/>
      <c r="R114" s="223"/>
      <c r="S114" s="223"/>
      <c r="T114" s="223"/>
      <c r="U114" s="223"/>
      <c r="V114" s="223"/>
      <c r="W114" s="223"/>
      <c r="X114" s="223"/>
      <c r="Y114" s="213"/>
      <c r="Z114" s="213"/>
      <c r="AA114" s="213"/>
      <c r="AB114" s="213"/>
      <c r="AC114" s="213"/>
      <c r="AD114" s="213"/>
      <c r="AE114" s="213"/>
      <c r="AF114" s="213"/>
      <c r="AG114" s="213" t="s">
        <v>186</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x14ac:dyDescent="0.2">
      <c r="A115" s="228" t="s">
        <v>173</v>
      </c>
      <c r="B115" s="229" t="s">
        <v>88</v>
      </c>
      <c r="C115" s="255" t="s">
        <v>89</v>
      </c>
      <c r="D115" s="230"/>
      <c r="E115" s="231"/>
      <c r="F115" s="232"/>
      <c r="G115" s="232">
        <f>SUMIF(AG116:AG125,"&lt;&gt;NOR",G116:G125)</f>
        <v>0</v>
      </c>
      <c r="H115" s="232"/>
      <c r="I115" s="232">
        <f>SUM(I116:I125)</f>
        <v>0</v>
      </c>
      <c r="J115" s="232"/>
      <c r="K115" s="232">
        <f>SUM(K116:K125)</f>
        <v>0</v>
      </c>
      <c r="L115" s="232"/>
      <c r="M115" s="232">
        <f>SUM(M116:M125)</f>
        <v>0</v>
      </c>
      <c r="N115" s="232"/>
      <c r="O115" s="232">
        <f>SUM(O116:O125)</f>
        <v>7.0000000000000007E-2</v>
      </c>
      <c r="P115" s="232"/>
      <c r="Q115" s="232">
        <f>SUM(Q116:Q125)</f>
        <v>3.91</v>
      </c>
      <c r="R115" s="232"/>
      <c r="S115" s="232"/>
      <c r="T115" s="233"/>
      <c r="U115" s="227"/>
      <c r="V115" s="227">
        <f>SUM(V116:V125)</f>
        <v>63.519999999999996</v>
      </c>
      <c r="W115" s="227"/>
      <c r="X115" s="227"/>
      <c r="AG115" t="s">
        <v>174</v>
      </c>
    </row>
    <row r="116" spans="1:60" ht="33.75" outlineLevel="1" x14ac:dyDescent="0.2">
      <c r="A116" s="234">
        <v>33</v>
      </c>
      <c r="B116" s="235" t="s">
        <v>327</v>
      </c>
      <c r="C116" s="256" t="s">
        <v>328</v>
      </c>
      <c r="D116" s="236" t="s">
        <v>191</v>
      </c>
      <c r="E116" s="237">
        <v>0.18</v>
      </c>
      <c r="F116" s="238"/>
      <c r="G116" s="239">
        <f>ROUND(E116*F116,2)</f>
        <v>0</v>
      </c>
      <c r="H116" s="238"/>
      <c r="I116" s="239">
        <f>ROUND(E116*H116,2)</f>
        <v>0</v>
      </c>
      <c r="J116" s="238"/>
      <c r="K116" s="239">
        <f>ROUND(E116*J116,2)</f>
        <v>0</v>
      </c>
      <c r="L116" s="239">
        <v>15</v>
      </c>
      <c r="M116" s="239">
        <f>G116*(1+L116/100)</f>
        <v>0</v>
      </c>
      <c r="N116" s="239">
        <v>1.82E-3</v>
      </c>
      <c r="O116" s="239">
        <f>ROUND(E116*N116,2)</f>
        <v>0</v>
      </c>
      <c r="P116" s="239">
        <v>1.8</v>
      </c>
      <c r="Q116" s="239">
        <f>ROUND(E116*P116,2)</f>
        <v>0.32</v>
      </c>
      <c r="R116" s="239" t="s">
        <v>289</v>
      </c>
      <c r="S116" s="239" t="s">
        <v>179</v>
      </c>
      <c r="T116" s="240" t="s">
        <v>180</v>
      </c>
      <c r="U116" s="223">
        <v>5.016</v>
      </c>
      <c r="V116" s="223">
        <f>ROUND(E116*U116,2)</f>
        <v>0.9</v>
      </c>
      <c r="W116" s="223"/>
      <c r="X116" s="223" t="s">
        <v>181</v>
      </c>
      <c r="Y116" s="213"/>
      <c r="Z116" s="213"/>
      <c r="AA116" s="213"/>
      <c r="AB116" s="213"/>
      <c r="AC116" s="213"/>
      <c r="AD116" s="213"/>
      <c r="AE116" s="213"/>
      <c r="AF116" s="213"/>
      <c r="AG116" s="213" t="s">
        <v>182</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
      <c r="A117" s="220"/>
      <c r="B117" s="221"/>
      <c r="C117" s="257" t="s">
        <v>329</v>
      </c>
      <c r="D117" s="241"/>
      <c r="E117" s="241"/>
      <c r="F117" s="241"/>
      <c r="G117" s="241"/>
      <c r="H117" s="223"/>
      <c r="I117" s="223"/>
      <c r="J117" s="223"/>
      <c r="K117" s="223"/>
      <c r="L117" s="223"/>
      <c r="M117" s="223"/>
      <c r="N117" s="223"/>
      <c r="O117" s="223"/>
      <c r="P117" s="223"/>
      <c r="Q117" s="223"/>
      <c r="R117" s="223"/>
      <c r="S117" s="223"/>
      <c r="T117" s="223"/>
      <c r="U117" s="223"/>
      <c r="V117" s="223"/>
      <c r="W117" s="223"/>
      <c r="X117" s="223"/>
      <c r="Y117" s="213"/>
      <c r="Z117" s="213"/>
      <c r="AA117" s="213"/>
      <c r="AB117" s="213"/>
      <c r="AC117" s="213"/>
      <c r="AD117" s="213"/>
      <c r="AE117" s="213"/>
      <c r="AF117" s="213"/>
      <c r="AG117" s="213" t="s">
        <v>184</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20"/>
      <c r="B118" s="221"/>
      <c r="C118" s="258" t="s">
        <v>330</v>
      </c>
      <c r="D118" s="225"/>
      <c r="E118" s="226">
        <v>0.18</v>
      </c>
      <c r="F118" s="223"/>
      <c r="G118" s="223"/>
      <c r="H118" s="223"/>
      <c r="I118" s="223"/>
      <c r="J118" s="223"/>
      <c r="K118" s="223"/>
      <c r="L118" s="223"/>
      <c r="M118" s="223"/>
      <c r="N118" s="223"/>
      <c r="O118" s="223"/>
      <c r="P118" s="223"/>
      <c r="Q118" s="223"/>
      <c r="R118" s="223"/>
      <c r="S118" s="223"/>
      <c r="T118" s="223"/>
      <c r="U118" s="223"/>
      <c r="V118" s="223"/>
      <c r="W118" s="223"/>
      <c r="X118" s="223"/>
      <c r="Y118" s="213"/>
      <c r="Z118" s="213"/>
      <c r="AA118" s="213"/>
      <c r="AB118" s="213"/>
      <c r="AC118" s="213"/>
      <c r="AD118" s="213"/>
      <c r="AE118" s="213"/>
      <c r="AF118" s="213"/>
      <c r="AG118" s="213" t="s">
        <v>186</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x14ac:dyDescent="0.2">
      <c r="A119" s="234">
        <v>34</v>
      </c>
      <c r="B119" s="235" t="s">
        <v>331</v>
      </c>
      <c r="C119" s="256" t="s">
        <v>332</v>
      </c>
      <c r="D119" s="236" t="s">
        <v>250</v>
      </c>
      <c r="E119" s="237">
        <v>150</v>
      </c>
      <c r="F119" s="238"/>
      <c r="G119" s="239">
        <f>ROUND(E119*F119,2)</f>
        <v>0</v>
      </c>
      <c r="H119" s="238"/>
      <c r="I119" s="239">
        <f>ROUND(E119*H119,2)</f>
        <v>0</v>
      </c>
      <c r="J119" s="238"/>
      <c r="K119" s="239">
        <f>ROUND(E119*J119,2)</f>
        <v>0</v>
      </c>
      <c r="L119" s="239">
        <v>15</v>
      </c>
      <c r="M119" s="239">
        <f>G119*(1+L119/100)</f>
        <v>0</v>
      </c>
      <c r="N119" s="239">
        <v>4.8999999999999998E-4</v>
      </c>
      <c r="O119" s="239">
        <f>ROUND(E119*N119,2)</f>
        <v>7.0000000000000007E-2</v>
      </c>
      <c r="P119" s="239">
        <v>6.0000000000000001E-3</v>
      </c>
      <c r="Q119" s="239">
        <f>ROUND(E119*P119,2)</f>
        <v>0.9</v>
      </c>
      <c r="R119" s="239" t="s">
        <v>289</v>
      </c>
      <c r="S119" s="239" t="s">
        <v>179</v>
      </c>
      <c r="T119" s="240" t="s">
        <v>180</v>
      </c>
      <c r="U119" s="223">
        <v>0.27400000000000002</v>
      </c>
      <c r="V119" s="223">
        <f>ROUND(E119*U119,2)</f>
        <v>41.1</v>
      </c>
      <c r="W119" s="223"/>
      <c r="X119" s="223" t="s">
        <v>181</v>
      </c>
      <c r="Y119" s="213"/>
      <c r="Z119" s="213"/>
      <c r="AA119" s="213"/>
      <c r="AB119" s="213"/>
      <c r="AC119" s="213"/>
      <c r="AD119" s="213"/>
      <c r="AE119" s="213"/>
      <c r="AF119" s="213"/>
      <c r="AG119" s="213" t="s">
        <v>182</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20"/>
      <c r="B120" s="221"/>
      <c r="C120" s="258" t="s">
        <v>333</v>
      </c>
      <c r="D120" s="225"/>
      <c r="E120" s="226">
        <v>150</v>
      </c>
      <c r="F120" s="223"/>
      <c r="G120" s="223"/>
      <c r="H120" s="223"/>
      <c r="I120" s="223"/>
      <c r="J120" s="223"/>
      <c r="K120" s="223"/>
      <c r="L120" s="223"/>
      <c r="M120" s="223"/>
      <c r="N120" s="223"/>
      <c r="O120" s="223"/>
      <c r="P120" s="223"/>
      <c r="Q120" s="223"/>
      <c r="R120" s="223"/>
      <c r="S120" s="223"/>
      <c r="T120" s="223"/>
      <c r="U120" s="223"/>
      <c r="V120" s="223"/>
      <c r="W120" s="223"/>
      <c r="X120" s="223"/>
      <c r="Y120" s="213"/>
      <c r="Z120" s="213"/>
      <c r="AA120" s="213"/>
      <c r="AB120" s="213"/>
      <c r="AC120" s="213"/>
      <c r="AD120" s="213"/>
      <c r="AE120" s="213"/>
      <c r="AF120" s="213"/>
      <c r="AG120" s="213" t="s">
        <v>186</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22.5" outlineLevel="1" x14ac:dyDescent="0.2">
      <c r="A121" s="234">
        <v>35</v>
      </c>
      <c r="B121" s="235" t="s">
        <v>334</v>
      </c>
      <c r="C121" s="256" t="s">
        <v>335</v>
      </c>
      <c r="D121" s="236" t="s">
        <v>200</v>
      </c>
      <c r="E121" s="237">
        <v>269.03500000000003</v>
      </c>
      <c r="F121" s="238"/>
      <c r="G121" s="239">
        <f>ROUND(E121*F121,2)</f>
        <v>0</v>
      </c>
      <c r="H121" s="238"/>
      <c r="I121" s="239">
        <f>ROUND(E121*H121,2)</f>
        <v>0</v>
      </c>
      <c r="J121" s="238"/>
      <c r="K121" s="239">
        <f>ROUND(E121*J121,2)</f>
        <v>0</v>
      </c>
      <c r="L121" s="239">
        <v>15</v>
      </c>
      <c r="M121" s="239">
        <f>G121*(1+L121/100)</f>
        <v>0</v>
      </c>
      <c r="N121" s="239">
        <v>0</v>
      </c>
      <c r="O121" s="239">
        <f>ROUND(E121*N121,2)</f>
        <v>0</v>
      </c>
      <c r="P121" s="239">
        <v>0.01</v>
      </c>
      <c r="Q121" s="239">
        <f>ROUND(E121*P121,2)</f>
        <v>2.69</v>
      </c>
      <c r="R121" s="239" t="s">
        <v>289</v>
      </c>
      <c r="S121" s="239" t="s">
        <v>179</v>
      </c>
      <c r="T121" s="240" t="s">
        <v>180</v>
      </c>
      <c r="U121" s="223">
        <v>0.08</v>
      </c>
      <c r="V121" s="223">
        <f>ROUND(E121*U121,2)</f>
        <v>21.52</v>
      </c>
      <c r="W121" s="223"/>
      <c r="X121" s="223" t="s">
        <v>181</v>
      </c>
      <c r="Y121" s="213"/>
      <c r="Z121" s="213"/>
      <c r="AA121" s="213"/>
      <c r="AB121" s="213"/>
      <c r="AC121" s="213"/>
      <c r="AD121" s="213"/>
      <c r="AE121" s="213"/>
      <c r="AF121" s="213"/>
      <c r="AG121" s="213" t="s">
        <v>182</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x14ac:dyDescent="0.2">
      <c r="A122" s="220"/>
      <c r="B122" s="221"/>
      <c r="C122" s="258" t="s">
        <v>259</v>
      </c>
      <c r="D122" s="225"/>
      <c r="E122" s="226">
        <v>34.31</v>
      </c>
      <c r="F122" s="223"/>
      <c r="G122" s="223"/>
      <c r="H122" s="223"/>
      <c r="I122" s="223"/>
      <c r="J122" s="223"/>
      <c r="K122" s="223"/>
      <c r="L122" s="223"/>
      <c r="M122" s="223"/>
      <c r="N122" s="223"/>
      <c r="O122" s="223"/>
      <c r="P122" s="223"/>
      <c r="Q122" s="223"/>
      <c r="R122" s="223"/>
      <c r="S122" s="223"/>
      <c r="T122" s="223"/>
      <c r="U122" s="223"/>
      <c r="V122" s="223"/>
      <c r="W122" s="223"/>
      <c r="X122" s="223"/>
      <c r="Y122" s="213"/>
      <c r="Z122" s="213"/>
      <c r="AA122" s="213"/>
      <c r="AB122" s="213"/>
      <c r="AC122" s="213"/>
      <c r="AD122" s="213"/>
      <c r="AE122" s="213"/>
      <c r="AF122" s="213"/>
      <c r="AG122" s="213" t="s">
        <v>186</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
      <c r="A123" s="220"/>
      <c r="B123" s="221"/>
      <c r="C123" s="258" t="s">
        <v>260</v>
      </c>
      <c r="D123" s="225"/>
      <c r="E123" s="226">
        <v>46.53</v>
      </c>
      <c r="F123" s="223"/>
      <c r="G123" s="223"/>
      <c r="H123" s="223"/>
      <c r="I123" s="223"/>
      <c r="J123" s="223"/>
      <c r="K123" s="223"/>
      <c r="L123" s="223"/>
      <c r="M123" s="223"/>
      <c r="N123" s="223"/>
      <c r="O123" s="223"/>
      <c r="P123" s="223"/>
      <c r="Q123" s="223"/>
      <c r="R123" s="223"/>
      <c r="S123" s="223"/>
      <c r="T123" s="223"/>
      <c r="U123" s="223"/>
      <c r="V123" s="223"/>
      <c r="W123" s="223"/>
      <c r="X123" s="223"/>
      <c r="Y123" s="213"/>
      <c r="Z123" s="213"/>
      <c r="AA123" s="213"/>
      <c r="AB123" s="213"/>
      <c r="AC123" s="213"/>
      <c r="AD123" s="213"/>
      <c r="AE123" s="213"/>
      <c r="AF123" s="213"/>
      <c r="AG123" s="213" t="s">
        <v>186</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ht="22.5" outlineLevel="1" x14ac:dyDescent="0.2">
      <c r="A124" s="220"/>
      <c r="B124" s="221"/>
      <c r="C124" s="258" t="s">
        <v>261</v>
      </c>
      <c r="D124" s="225"/>
      <c r="E124" s="226">
        <v>140.41999999999999</v>
      </c>
      <c r="F124" s="223"/>
      <c r="G124" s="223"/>
      <c r="H124" s="223"/>
      <c r="I124" s="223"/>
      <c r="J124" s="223"/>
      <c r="K124" s="223"/>
      <c r="L124" s="223"/>
      <c r="M124" s="223"/>
      <c r="N124" s="223"/>
      <c r="O124" s="223"/>
      <c r="P124" s="223"/>
      <c r="Q124" s="223"/>
      <c r="R124" s="223"/>
      <c r="S124" s="223"/>
      <c r="T124" s="223"/>
      <c r="U124" s="223"/>
      <c r="V124" s="223"/>
      <c r="W124" s="223"/>
      <c r="X124" s="223"/>
      <c r="Y124" s="213"/>
      <c r="Z124" s="213"/>
      <c r="AA124" s="213"/>
      <c r="AB124" s="213"/>
      <c r="AC124" s="213"/>
      <c r="AD124" s="213"/>
      <c r="AE124" s="213"/>
      <c r="AF124" s="213"/>
      <c r="AG124" s="213" t="s">
        <v>186</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20"/>
      <c r="B125" s="221"/>
      <c r="C125" s="258" t="s">
        <v>262</v>
      </c>
      <c r="D125" s="225"/>
      <c r="E125" s="226">
        <v>47.78</v>
      </c>
      <c r="F125" s="223"/>
      <c r="G125" s="223"/>
      <c r="H125" s="223"/>
      <c r="I125" s="223"/>
      <c r="J125" s="223"/>
      <c r="K125" s="223"/>
      <c r="L125" s="223"/>
      <c r="M125" s="223"/>
      <c r="N125" s="223"/>
      <c r="O125" s="223"/>
      <c r="P125" s="223"/>
      <c r="Q125" s="223"/>
      <c r="R125" s="223"/>
      <c r="S125" s="223"/>
      <c r="T125" s="223"/>
      <c r="U125" s="223"/>
      <c r="V125" s="223"/>
      <c r="W125" s="223"/>
      <c r="X125" s="223"/>
      <c r="Y125" s="213"/>
      <c r="Z125" s="213"/>
      <c r="AA125" s="213"/>
      <c r="AB125" s="213"/>
      <c r="AC125" s="213"/>
      <c r="AD125" s="213"/>
      <c r="AE125" s="213"/>
      <c r="AF125" s="213"/>
      <c r="AG125" s="213" t="s">
        <v>186</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x14ac:dyDescent="0.2">
      <c r="A126" s="228" t="s">
        <v>173</v>
      </c>
      <c r="B126" s="229" t="s">
        <v>90</v>
      </c>
      <c r="C126" s="255" t="s">
        <v>91</v>
      </c>
      <c r="D126" s="230"/>
      <c r="E126" s="231"/>
      <c r="F126" s="232"/>
      <c r="G126" s="232">
        <f>SUMIF(AG127:AG128,"&lt;&gt;NOR",G127:G128)</f>
        <v>0</v>
      </c>
      <c r="H126" s="232"/>
      <c r="I126" s="232">
        <f>SUM(I127:I128)</f>
        <v>0</v>
      </c>
      <c r="J126" s="232"/>
      <c r="K126" s="232">
        <f>SUM(K127:K128)</f>
        <v>0</v>
      </c>
      <c r="L126" s="232"/>
      <c r="M126" s="232">
        <f>SUM(M127:M128)</f>
        <v>0</v>
      </c>
      <c r="N126" s="232"/>
      <c r="O126" s="232">
        <f>SUM(O127:O128)</f>
        <v>0</v>
      </c>
      <c r="P126" s="232"/>
      <c r="Q126" s="232">
        <f>SUM(Q127:Q128)</f>
        <v>0</v>
      </c>
      <c r="R126" s="232"/>
      <c r="S126" s="232"/>
      <c r="T126" s="233"/>
      <c r="U126" s="227"/>
      <c r="V126" s="227">
        <f>SUM(V127:V128)</f>
        <v>56.14</v>
      </c>
      <c r="W126" s="227"/>
      <c r="X126" s="227"/>
      <c r="AG126" t="s">
        <v>174</v>
      </c>
    </row>
    <row r="127" spans="1:60" ht="33.75" outlineLevel="1" x14ac:dyDescent="0.2">
      <c r="A127" s="234">
        <v>36</v>
      </c>
      <c r="B127" s="235" t="s">
        <v>336</v>
      </c>
      <c r="C127" s="256" t="s">
        <v>337</v>
      </c>
      <c r="D127" s="236" t="s">
        <v>338</v>
      </c>
      <c r="E127" s="237">
        <v>21.785129999999999</v>
      </c>
      <c r="F127" s="238"/>
      <c r="G127" s="239">
        <f>ROUND(E127*F127,2)</f>
        <v>0</v>
      </c>
      <c r="H127" s="238"/>
      <c r="I127" s="239">
        <f>ROUND(E127*H127,2)</f>
        <v>0</v>
      </c>
      <c r="J127" s="238"/>
      <c r="K127" s="239">
        <f>ROUND(E127*J127,2)</f>
        <v>0</v>
      </c>
      <c r="L127" s="239">
        <v>15</v>
      </c>
      <c r="M127" s="239">
        <f>G127*(1+L127/100)</f>
        <v>0</v>
      </c>
      <c r="N127" s="239">
        <v>0</v>
      </c>
      <c r="O127" s="239">
        <f>ROUND(E127*N127,2)</f>
        <v>0</v>
      </c>
      <c r="P127" s="239">
        <v>0</v>
      </c>
      <c r="Q127" s="239">
        <f>ROUND(E127*P127,2)</f>
        <v>0</v>
      </c>
      <c r="R127" s="239" t="s">
        <v>178</v>
      </c>
      <c r="S127" s="239" t="s">
        <v>179</v>
      </c>
      <c r="T127" s="240" t="s">
        <v>180</v>
      </c>
      <c r="U127" s="223">
        <v>2.577</v>
      </c>
      <c r="V127" s="223">
        <f>ROUND(E127*U127,2)</f>
        <v>56.14</v>
      </c>
      <c r="W127" s="223"/>
      <c r="X127" s="223" t="s">
        <v>339</v>
      </c>
      <c r="Y127" s="213"/>
      <c r="Z127" s="213"/>
      <c r="AA127" s="213"/>
      <c r="AB127" s="213"/>
      <c r="AC127" s="213"/>
      <c r="AD127" s="213"/>
      <c r="AE127" s="213"/>
      <c r="AF127" s="213"/>
      <c r="AG127" s="213" t="s">
        <v>340</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
      <c r="A128" s="220"/>
      <c r="B128" s="221"/>
      <c r="C128" s="257" t="s">
        <v>341</v>
      </c>
      <c r="D128" s="241"/>
      <c r="E128" s="241"/>
      <c r="F128" s="241"/>
      <c r="G128" s="241"/>
      <c r="H128" s="223"/>
      <c r="I128" s="223"/>
      <c r="J128" s="223"/>
      <c r="K128" s="223"/>
      <c r="L128" s="223"/>
      <c r="M128" s="223"/>
      <c r="N128" s="223"/>
      <c r="O128" s="223"/>
      <c r="P128" s="223"/>
      <c r="Q128" s="223"/>
      <c r="R128" s="223"/>
      <c r="S128" s="223"/>
      <c r="T128" s="223"/>
      <c r="U128" s="223"/>
      <c r="V128" s="223"/>
      <c r="W128" s="223"/>
      <c r="X128" s="223"/>
      <c r="Y128" s="213"/>
      <c r="Z128" s="213"/>
      <c r="AA128" s="213"/>
      <c r="AB128" s="213"/>
      <c r="AC128" s="213"/>
      <c r="AD128" s="213"/>
      <c r="AE128" s="213"/>
      <c r="AF128" s="213"/>
      <c r="AG128" s="213" t="s">
        <v>184</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x14ac:dyDescent="0.2">
      <c r="A129" s="228" t="s">
        <v>173</v>
      </c>
      <c r="B129" s="229" t="s">
        <v>94</v>
      </c>
      <c r="C129" s="255" t="s">
        <v>95</v>
      </c>
      <c r="D129" s="230"/>
      <c r="E129" s="231"/>
      <c r="F129" s="232"/>
      <c r="G129" s="232">
        <f>SUMIF(AG130:AG132,"&lt;&gt;NOR",G130:G132)</f>
        <v>0</v>
      </c>
      <c r="H129" s="232"/>
      <c r="I129" s="232">
        <f>SUM(I130:I132)</f>
        <v>0</v>
      </c>
      <c r="J129" s="232"/>
      <c r="K129" s="232">
        <f>SUM(K130:K132)</f>
        <v>0</v>
      </c>
      <c r="L129" s="232"/>
      <c r="M129" s="232">
        <f>SUM(M130:M132)</f>
        <v>0</v>
      </c>
      <c r="N129" s="232"/>
      <c r="O129" s="232">
        <f>SUM(O130:O132)</f>
        <v>0.04</v>
      </c>
      <c r="P129" s="232"/>
      <c r="Q129" s="232">
        <f>SUM(Q130:Q132)</f>
        <v>0</v>
      </c>
      <c r="R129" s="232"/>
      <c r="S129" s="232"/>
      <c r="T129" s="233"/>
      <c r="U129" s="227"/>
      <c r="V129" s="227">
        <f>SUM(V130:V132)</f>
        <v>7.82</v>
      </c>
      <c r="W129" s="227"/>
      <c r="X129" s="227"/>
      <c r="AG129" t="s">
        <v>174</v>
      </c>
    </row>
    <row r="130" spans="1:60" ht="22.5" outlineLevel="1" x14ac:dyDescent="0.2">
      <c r="A130" s="234">
        <v>37</v>
      </c>
      <c r="B130" s="235" t="s">
        <v>342</v>
      </c>
      <c r="C130" s="256" t="s">
        <v>343</v>
      </c>
      <c r="D130" s="236" t="s">
        <v>200</v>
      </c>
      <c r="E130" s="237">
        <v>28.42</v>
      </c>
      <c r="F130" s="238"/>
      <c r="G130" s="239">
        <f>ROUND(E130*F130,2)</f>
        <v>0</v>
      </c>
      <c r="H130" s="238"/>
      <c r="I130" s="239">
        <f>ROUND(E130*H130,2)</f>
        <v>0</v>
      </c>
      <c r="J130" s="238"/>
      <c r="K130" s="239">
        <f>ROUND(E130*J130,2)</f>
        <v>0</v>
      </c>
      <c r="L130" s="239">
        <v>15</v>
      </c>
      <c r="M130" s="239">
        <f>G130*(1+L130/100)</f>
        <v>0</v>
      </c>
      <c r="N130" s="239">
        <v>1.3600000000000001E-3</v>
      </c>
      <c r="O130" s="239">
        <f>ROUND(E130*N130,2)</f>
        <v>0.04</v>
      </c>
      <c r="P130" s="239">
        <v>0</v>
      </c>
      <c r="Q130" s="239">
        <f>ROUND(E130*P130,2)</f>
        <v>0</v>
      </c>
      <c r="R130" s="239" t="s">
        <v>344</v>
      </c>
      <c r="S130" s="239" t="s">
        <v>179</v>
      </c>
      <c r="T130" s="240" t="s">
        <v>180</v>
      </c>
      <c r="U130" s="223">
        <v>0.27517000000000003</v>
      </c>
      <c r="V130" s="223">
        <f>ROUND(E130*U130,2)</f>
        <v>7.82</v>
      </c>
      <c r="W130" s="223"/>
      <c r="X130" s="223" t="s">
        <v>243</v>
      </c>
      <c r="Y130" s="213"/>
      <c r="Z130" s="213"/>
      <c r="AA130" s="213"/>
      <c r="AB130" s="213"/>
      <c r="AC130" s="213"/>
      <c r="AD130" s="213"/>
      <c r="AE130" s="213"/>
      <c r="AF130" s="213"/>
      <c r="AG130" s="213" t="s">
        <v>345</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20"/>
      <c r="B131" s="221"/>
      <c r="C131" s="258" t="s">
        <v>346</v>
      </c>
      <c r="D131" s="225"/>
      <c r="E131" s="226">
        <v>7.4</v>
      </c>
      <c r="F131" s="223"/>
      <c r="G131" s="223"/>
      <c r="H131" s="223"/>
      <c r="I131" s="223"/>
      <c r="J131" s="223"/>
      <c r="K131" s="223"/>
      <c r="L131" s="223"/>
      <c r="M131" s="223"/>
      <c r="N131" s="223"/>
      <c r="O131" s="223"/>
      <c r="P131" s="223"/>
      <c r="Q131" s="223"/>
      <c r="R131" s="223"/>
      <c r="S131" s="223"/>
      <c r="T131" s="223"/>
      <c r="U131" s="223"/>
      <c r="V131" s="223"/>
      <c r="W131" s="223"/>
      <c r="X131" s="223"/>
      <c r="Y131" s="213"/>
      <c r="Z131" s="213"/>
      <c r="AA131" s="213"/>
      <c r="AB131" s="213"/>
      <c r="AC131" s="213"/>
      <c r="AD131" s="213"/>
      <c r="AE131" s="213"/>
      <c r="AF131" s="213"/>
      <c r="AG131" s="213" t="s">
        <v>186</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x14ac:dyDescent="0.2">
      <c r="A132" s="220"/>
      <c r="B132" s="221"/>
      <c r="C132" s="258" t="s">
        <v>347</v>
      </c>
      <c r="D132" s="225"/>
      <c r="E132" s="226">
        <v>21.02</v>
      </c>
      <c r="F132" s="223"/>
      <c r="G132" s="223"/>
      <c r="H132" s="223"/>
      <c r="I132" s="223"/>
      <c r="J132" s="223"/>
      <c r="K132" s="223"/>
      <c r="L132" s="223"/>
      <c r="M132" s="223"/>
      <c r="N132" s="223"/>
      <c r="O132" s="223"/>
      <c r="P132" s="223"/>
      <c r="Q132" s="223"/>
      <c r="R132" s="223"/>
      <c r="S132" s="223"/>
      <c r="T132" s="223"/>
      <c r="U132" s="223"/>
      <c r="V132" s="223"/>
      <c r="W132" s="223"/>
      <c r="X132" s="223"/>
      <c r="Y132" s="213"/>
      <c r="Z132" s="213"/>
      <c r="AA132" s="213"/>
      <c r="AB132" s="213"/>
      <c r="AC132" s="213"/>
      <c r="AD132" s="213"/>
      <c r="AE132" s="213"/>
      <c r="AF132" s="213"/>
      <c r="AG132" s="213" t="s">
        <v>186</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x14ac:dyDescent="0.2">
      <c r="A133" s="228" t="s">
        <v>173</v>
      </c>
      <c r="B133" s="229" t="s">
        <v>96</v>
      </c>
      <c r="C133" s="255" t="s">
        <v>97</v>
      </c>
      <c r="D133" s="230"/>
      <c r="E133" s="231"/>
      <c r="F133" s="232"/>
      <c r="G133" s="232">
        <f>SUMIF(AG134:AG144,"&lt;&gt;NOR",G134:G144)</f>
        <v>0</v>
      </c>
      <c r="H133" s="232"/>
      <c r="I133" s="232">
        <f>SUM(I134:I144)</f>
        <v>0</v>
      </c>
      <c r="J133" s="232"/>
      <c r="K133" s="232">
        <f>SUM(K134:K144)</f>
        <v>0</v>
      </c>
      <c r="L133" s="232"/>
      <c r="M133" s="232">
        <f>SUM(M134:M144)</f>
        <v>0</v>
      </c>
      <c r="N133" s="232"/>
      <c r="O133" s="232">
        <f>SUM(O134:O144)</f>
        <v>0.71000000000000008</v>
      </c>
      <c r="P133" s="232"/>
      <c r="Q133" s="232">
        <f>SUM(Q134:Q144)</f>
        <v>0</v>
      </c>
      <c r="R133" s="232"/>
      <c r="S133" s="232"/>
      <c r="T133" s="233"/>
      <c r="U133" s="227"/>
      <c r="V133" s="227">
        <f>SUM(V134:V144)</f>
        <v>38.75</v>
      </c>
      <c r="W133" s="227"/>
      <c r="X133" s="227"/>
      <c r="AG133" t="s">
        <v>174</v>
      </c>
    </row>
    <row r="134" spans="1:60" ht="22.5" outlineLevel="1" x14ac:dyDescent="0.2">
      <c r="A134" s="245">
        <v>38</v>
      </c>
      <c r="B134" s="246" t="s">
        <v>348</v>
      </c>
      <c r="C134" s="261" t="s">
        <v>349</v>
      </c>
      <c r="D134" s="247" t="s">
        <v>200</v>
      </c>
      <c r="E134" s="248">
        <v>82.2</v>
      </c>
      <c r="F134" s="249"/>
      <c r="G134" s="250">
        <f>ROUND(E134*F134,2)</f>
        <v>0</v>
      </c>
      <c r="H134" s="249"/>
      <c r="I134" s="250">
        <f>ROUND(E134*H134,2)</f>
        <v>0</v>
      </c>
      <c r="J134" s="249"/>
      <c r="K134" s="250">
        <f>ROUND(E134*J134,2)</f>
        <v>0</v>
      </c>
      <c r="L134" s="250">
        <v>15</v>
      </c>
      <c r="M134" s="250">
        <f>G134*(1+L134/100)</f>
        <v>0</v>
      </c>
      <c r="N134" s="250">
        <v>6.5300000000000002E-3</v>
      </c>
      <c r="O134" s="250">
        <f>ROUND(E134*N134,2)</f>
        <v>0.54</v>
      </c>
      <c r="P134" s="250">
        <v>0</v>
      </c>
      <c r="Q134" s="250">
        <f>ROUND(E134*P134,2)</f>
        <v>0</v>
      </c>
      <c r="R134" s="250" t="s">
        <v>350</v>
      </c>
      <c r="S134" s="250" t="s">
        <v>179</v>
      </c>
      <c r="T134" s="251" t="s">
        <v>180</v>
      </c>
      <c r="U134" s="223">
        <v>0.09</v>
      </c>
      <c r="V134" s="223">
        <f>ROUND(E134*U134,2)</f>
        <v>7.4</v>
      </c>
      <c r="W134" s="223"/>
      <c r="X134" s="223" t="s">
        <v>181</v>
      </c>
      <c r="Y134" s="213"/>
      <c r="Z134" s="213"/>
      <c r="AA134" s="213"/>
      <c r="AB134" s="213"/>
      <c r="AC134" s="213"/>
      <c r="AD134" s="213"/>
      <c r="AE134" s="213"/>
      <c r="AF134" s="213"/>
      <c r="AG134" s="213" t="s">
        <v>351</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1" x14ac:dyDescent="0.2">
      <c r="A135" s="245">
        <v>39</v>
      </c>
      <c r="B135" s="246" t="s">
        <v>352</v>
      </c>
      <c r="C135" s="261" t="s">
        <v>353</v>
      </c>
      <c r="D135" s="247" t="s">
        <v>200</v>
      </c>
      <c r="E135" s="248">
        <v>82.2</v>
      </c>
      <c r="F135" s="249"/>
      <c r="G135" s="250">
        <f>ROUND(E135*F135,2)</f>
        <v>0</v>
      </c>
      <c r="H135" s="249"/>
      <c r="I135" s="250">
        <f>ROUND(E135*H135,2)</f>
        <v>0</v>
      </c>
      <c r="J135" s="249"/>
      <c r="K135" s="250">
        <f>ROUND(E135*J135,2)</f>
        <v>0</v>
      </c>
      <c r="L135" s="250">
        <v>15</v>
      </c>
      <c r="M135" s="250">
        <f>G135*(1+L135/100)</f>
        <v>0</v>
      </c>
      <c r="N135" s="250">
        <v>1.4999999999999999E-4</v>
      </c>
      <c r="O135" s="250">
        <f>ROUND(E135*N135,2)</f>
        <v>0.01</v>
      </c>
      <c r="P135" s="250">
        <v>0</v>
      </c>
      <c r="Q135" s="250">
        <f>ROUND(E135*P135,2)</f>
        <v>0</v>
      </c>
      <c r="R135" s="250" t="s">
        <v>350</v>
      </c>
      <c r="S135" s="250" t="s">
        <v>179</v>
      </c>
      <c r="T135" s="251" t="s">
        <v>180</v>
      </c>
      <c r="U135" s="223">
        <v>0.18</v>
      </c>
      <c r="V135" s="223">
        <f>ROUND(E135*U135,2)</f>
        <v>14.8</v>
      </c>
      <c r="W135" s="223"/>
      <c r="X135" s="223" t="s">
        <v>181</v>
      </c>
      <c r="Y135" s="213"/>
      <c r="Z135" s="213"/>
      <c r="AA135" s="213"/>
      <c r="AB135" s="213"/>
      <c r="AC135" s="213"/>
      <c r="AD135" s="213"/>
      <c r="AE135" s="213"/>
      <c r="AF135" s="213"/>
      <c r="AG135" s="213" t="s">
        <v>351</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x14ac:dyDescent="0.2">
      <c r="A136" s="234">
        <v>40</v>
      </c>
      <c r="B136" s="235" t="s">
        <v>354</v>
      </c>
      <c r="C136" s="256" t="s">
        <v>355</v>
      </c>
      <c r="D136" s="236" t="s">
        <v>200</v>
      </c>
      <c r="E136" s="237">
        <v>82.2</v>
      </c>
      <c r="F136" s="238"/>
      <c r="G136" s="239">
        <f>ROUND(E136*F136,2)</f>
        <v>0</v>
      </c>
      <c r="H136" s="238"/>
      <c r="I136" s="239">
        <f>ROUND(E136*H136,2)</f>
        <v>0</v>
      </c>
      <c r="J136" s="238"/>
      <c r="K136" s="239">
        <f>ROUND(E136*J136,2)</f>
        <v>0</v>
      </c>
      <c r="L136" s="239">
        <v>15</v>
      </c>
      <c r="M136" s="239">
        <f>G136*(1+L136/100)</f>
        <v>0</v>
      </c>
      <c r="N136" s="239">
        <v>1.6299999999999999E-3</v>
      </c>
      <c r="O136" s="239">
        <f>ROUND(E136*N136,2)</f>
        <v>0.13</v>
      </c>
      <c r="P136" s="239">
        <v>0</v>
      </c>
      <c r="Q136" s="239">
        <f>ROUND(E136*P136,2)</f>
        <v>0</v>
      </c>
      <c r="R136" s="239" t="s">
        <v>350</v>
      </c>
      <c r="S136" s="239" t="s">
        <v>179</v>
      </c>
      <c r="T136" s="240" t="s">
        <v>180</v>
      </c>
      <c r="U136" s="223">
        <v>7.0000000000000007E-2</v>
      </c>
      <c r="V136" s="223">
        <f>ROUND(E136*U136,2)</f>
        <v>5.75</v>
      </c>
      <c r="W136" s="223"/>
      <c r="X136" s="223" t="s">
        <v>181</v>
      </c>
      <c r="Y136" s="213"/>
      <c r="Z136" s="213"/>
      <c r="AA136" s="213"/>
      <c r="AB136" s="213"/>
      <c r="AC136" s="213"/>
      <c r="AD136" s="213"/>
      <c r="AE136" s="213"/>
      <c r="AF136" s="213"/>
      <c r="AG136" s="213" t="s">
        <v>237</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x14ac:dyDescent="0.2">
      <c r="A137" s="220"/>
      <c r="B137" s="221"/>
      <c r="C137" s="258" t="s">
        <v>356</v>
      </c>
      <c r="D137" s="225"/>
      <c r="E137" s="226">
        <v>82.2</v>
      </c>
      <c r="F137" s="223"/>
      <c r="G137" s="223"/>
      <c r="H137" s="223"/>
      <c r="I137" s="223"/>
      <c r="J137" s="223"/>
      <c r="K137" s="223"/>
      <c r="L137" s="223"/>
      <c r="M137" s="223"/>
      <c r="N137" s="223"/>
      <c r="O137" s="223"/>
      <c r="P137" s="223"/>
      <c r="Q137" s="223"/>
      <c r="R137" s="223"/>
      <c r="S137" s="223"/>
      <c r="T137" s="223"/>
      <c r="U137" s="223"/>
      <c r="V137" s="223"/>
      <c r="W137" s="223"/>
      <c r="X137" s="223"/>
      <c r="Y137" s="213"/>
      <c r="Z137" s="213"/>
      <c r="AA137" s="213"/>
      <c r="AB137" s="213"/>
      <c r="AC137" s="213"/>
      <c r="AD137" s="213"/>
      <c r="AE137" s="213"/>
      <c r="AF137" s="213"/>
      <c r="AG137" s="213" t="s">
        <v>186</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x14ac:dyDescent="0.2">
      <c r="A138" s="234">
        <v>41</v>
      </c>
      <c r="B138" s="235" t="s">
        <v>357</v>
      </c>
      <c r="C138" s="256" t="s">
        <v>358</v>
      </c>
      <c r="D138" s="236" t="s">
        <v>250</v>
      </c>
      <c r="E138" s="237">
        <v>100.92</v>
      </c>
      <c r="F138" s="238"/>
      <c r="G138" s="239">
        <f>ROUND(E138*F138,2)</f>
        <v>0</v>
      </c>
      <c r="H138" s="238"/>
      <c r="I138" s="239">
        <f>ROUND(E138*H138,2)</f>
        <v>0</v>
      </c>
      <c r="J138" s="238"/>
      <c r="K138" s="239">
        <f>ROUND(E138*J138,2)</f>
        <v>0</v>
      </c>
      <c r="L138" s="239">
        <v>15</v>
      </c>
      <c r="M138" s="239">
        <f>G138*(1+L138/100)</f>
        <v>0</v>
      </c>
      <c r="N138" s="239">
        <v>3.2000000000000003E-4</v>
      </c>
      <c r="O138" s="239">
        <f>ROUND(E138*N138,2)</f>
        <v>0.03</v>
      </c>
      <c r="P138" s="239">
        <v>0</v>
      </c>
      <c r="Q138" s="239">
        <f>ROUND(E138*P138,2)</f>
        <v>0</v>
      </c>
      <c r="R138" s="239" t="s">
        <v>350</v>
      </c>
      <c r="S138" s="239" t="s">
        <v>179</v>
      </c>
      <c r="T138" s="240" t="s">
        <v>180</v>
      </c>
      <c r="U138" s="223">
        <v>0.05</v>
      </c>
      <c r="V138" s="223">
        <f>ROUND(E138*U138,2)</f>
        <v>5.05</v>
      </c>
      <c r="W138" s="223"/>
      <c r="X138" s="223" t="s">
        <v>181</v>
      </c>
      <c r="Y138" s="213"/>
      <c r="Z138" s="213"/>
      <c r="AA138" s="213"/>
      <c r="AB138" s="213"/>
      <c r="AC138" s="213"/>
      <c r="AD138" s="213"/>
      <c r="AE138" s="213"/>
      <c r="AF138" s="213"/>
      <c r="AG138" s="213" t="s">
        <v>351</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x14ac:dyDescent="0.2">
      <c r="A139" s="220"/>
      <c r="B139" s="221"/>
      <c r="C139" s="258" t="s">
        <v>359</v>
      </c>
      <c r="D139" s="225"/>
      <c r="E139" s="226">
        <v>98.62</v>
      </c>
      <c r="F139" s="223"/>
      <c r="G139" s="223"/>
      <c r="H139" s="223"/>
      <c r="I139" s="223"/>
      <c r="J139" s="223"/>
      <c r="K139" s="223"/>
      <c r="L139" s="223"/>
      <c r="M139" s="223"/>
      <c r="N139" s="223"/>
      <c r="O139" s="223"/>
      <c r="P139" s="223"/>
      <c r="Q139" s="223"/>
      <c r="R139" s="223"/>
      <c r="S139" s="223"/>
      <c r="T139" s="223"/>
      <c r="U139" s="223"/>
      <c r="V139" s="223"/>
      <c r="W139" s="223"/>
      <c r="X139" s="223"/>
      <c r="Y139" s="213"/>
      <c r="Z139" s="213"/>
      <c r="AA139" s="213"/>
      <c r="AB139" s="213"/>
      <c r="AC139" s="213"/>
      <c r="AD139" s="213"/>
      <c r="AE139" s="213"/>
      <c r="AF139" s="213"/>
      <c r="AG139" s="213" t="s">
        <v>186</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x14ac:dyDescent="0.2">
      <c r="A140" s="220"/>
      <c r="B140" s="221"/>
      <c r="C140" s="258" t="s">
        <v>360</v>
      </c>
      <c r="D140" s="225"/>
      <c r="E140" s="226">
        <v>2.2999999999999998</v>
      </c>
      <c r="F140" s="223"/>
      <c r="G140" s="223"/>
      <c r="H140" s="223"/>
      <c r="I140" s="223"/>
      <c r="J140" s="223"/>
      <c r="K140" s="223"/>
      <c r="L140" s="223"/>
      <c r="M140" s="223"/>
      <c r="N140" s="223"/>
      <c r="O140" s="223"/>
      <c r="P140" s="223"/>
      <c r="Q140" s="223"/>
      <c r="R140" s="223"/>
      <c r="S140" s="223"/>
      <c r="T140" s="223"/>
      <c r="U140" s="223"/>
      <c r="V140" s="223"/>
      <c r="W140" s="223"/>
      <c r="X140" s="223"/>
      <c r="Y140" s="213"/>
      <c r="Z140" s="213"/>
      <c r="AA140" s="213"/>
      <c r="AB140" s="213"/>
      <c r="AC140" s="213"/>
      <c r="AD140" s="213"/>
      <c r="AE140" s="213"/>
      <c r="AF140" s="213"/>
      <c r="AG140" s="213" t="s">
        <v>186</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ht="22.5" outlineLevel="1" x14ac:dyDescent="0.2">
      <c r="A141" s="234">
        <v>42</v>
      </c>
      <c r="B141" s="235" t="s">
        <v>361</v>
      </c>
      <c r="C141" s="256" t="s">
        <v>362</v>
      </c>
      <c r="D141" s="236" t="s">
        <v>200</v>
      </c>
      <c r="E141" s="237">
        <v>82.2</v>
      </c>
      <c r="F141" s="238"/>
      <c r="G141" s="239">
        <f>ROUND(E141*F141,2)</f>
        <v>0</v>
      </c>
      <c r="H141" s="238"/>
      <c r="I141" s="239">
        <f>ROUND(E141*H141,2)</f>
        <v>0</v>
      </c>
      <c r="J141" s="238"/>
      <c r="K141" s="239">
        <f>ROUND(E141*J141,2)</f>
        <v>0</v>
      </c>
      <c r="L141" s="239">
        <v>15</v>
      </c>
      <c r="M141" s="239">
        <f>G141*(1+L141/100)</f>
        <v>0</v>
      </c>
      <c r="N141" s="239">
        <v>1.0000000000000001E-5</v>
      </c>
      <c r="O141" s="239">
        <f>ROUND(E141*N141,2)</f>
        <v>0</v>
      </c>
      <c r="P141" s="239">
        <v>0</v>
      </c>
      <c r="Q141" s="239">
        <f>ROUND(E141*P141,2)</f>
        <v>0</v>
      </c>
      <c r="R141" s="239" t="s">
        <v>350</v>
      </c>
      <c r="S141" s="239" t="s">
        <v>179</v>
      </c>
      <c r="T141" s="240" t="s">
        <v>180</v>
      </c>
      <c r="U141" s="223">
        <v>7.0000000000000007E-2</v>
      </c>
      <c r="V141" s="223">
        <f>ROUND(E141*U141,2)</f>
        <v>5.75</v>
      </c>
      <c r="W141" s="223"/>
      <c r="X141" s="223" t="s">
        <v>181</v>
      </c>
      <c r="Y141" s="213"/>
      <c r="Z141" s="213"/>
      <c r="AA141" s="213"/>
      <c r="AB141" s="213"/>
      <c r="AC141" s="213"/>
      <c r="AD141" s="213"/>
      <c r="AE141" s="213"/>
      <c r="AF141" s="213"/>
      <c r="AG141" s="213" t="s">
        <v>237</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x14ac:dyDescent="0.2">
      <c r="A142" s="220"/>
      <c r="B142" s="221"/>
      <c r="C142" s="258" t="s">
        <v>356</v>
      </c>
      <c r="D142" s="225"/>
      <c r="E142" s="226">
        <v>82.2</v>
      </c>
      <c r="F142" s="223"/>
      <c r="G142" s="223"/>
      <c r="H142" s="223"/>
      <c r="I142" s="223"/>
      <c r="J142" s="223"/>
      <c r="K142" s="223"/>
      <c r="L142" s="223"/>
      <c r="M142" s="223"/>
      <c r="N142" s="223"/>
      <c r="O142" s="223"/>
      <c r="P142" s="223"/>
      <c r="Q142" s="223"/>
      <c r="R142" s="223"/>
      <c r="S142" s="223"/>
      <c r="T142" s="223"/>
      <c r="U142" s="223"/>
      <c r="V142" s="223"/>
      <c r="W142" s="223"/>
      <c r="X142" s="223"/>
      <c r="Y142" s="213"/>
      <c r="Z142" s="213"/>
      <c r="AA142" s="213"/>
      <c r="AB142" s="213"/>
      <c r="AC142" s="213"/>
      <c r="AD142" s="213"/>
      <c r="AE142" s="213"/>
      <c r="AF142" s="213"/>
      <c r="AG142" s="213" t="s">
        <v>186</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x14ac:dyDescent="0.2">
      <c r="A143" s="220">
        <v>43</v>
      </c>
      <c r="B143" s="221" t="s">
        <v>363</v>
      </c>
      <c r="C143" s="262" t="s">
        <v>364</v>
      </c>
      <c r="D143" s="222" t="s">
        <v>0</v>
      </c>
      <c r="E143" s="252"/>
      <c r="F143" s="224"/>
      <c r="G143" s="223">
        <f>ROUND(E143*F143,2)</f>
        <v>0</v>
      </c>
      <c r="H143" s="224"/>
      <c r="I143" s="223">
        <f>ROUND(E143*H143,2)</f>
        <v>0</v>
      </c>
      <c r="J143" s="224"/>
      <c r="K143" s="223">
        <f>ROUND(E143*J143,2)</f>
        <v>0</v>
      </c>
      <c r="L143" s="223">
        <v>15</v>
      </c>
      <c r="M143" s="223">
        <f>G143*(1+L143/100)</f>
        <v>0</v>
      </c>
      <c r="N143" s="223">
        <v>0</v>
      </c>
      <c r="O143" s="223">
        <f>ROUND(E143*N143,2)</f>
        <v>0</v>
      </c>
      <c r="P143" s="223">
        <v>0</v>
      </c>
      <c r="Q143" s="223">
        <f>ROUND(E143*P143,2)</f>
        <v>0</v>
      </c>
      <c r="R143" s="223" t="s">
        <v>350</v>
      </c>
      <c r="S143" s="223" t="s">
        <v>179</v>
      </c>
      <c r="T143" s="223" t="s">
        <v>180</v>
      </c>
      <c r="U143" s="223">
        <v>0</v>
      </c>
      <c r="V143" s="223">
        <f>ROUND(E143*U143,2)</f>
        <v>0</v>
      </c>
      <c r="W143" s="223"/>
      <c r="X143" s="223" t="s">
        <v>339</v>
      </c>
      <c r="Y143" s="213"/>
      <c r="Z143" s="213"/>
      <c r="AA143" s="213"/>
      <c r="AB143" s="213"/>
      <c r="AC143" s="213"/>
      <c r="AD143" s="213"/>
      <c r="AE143" s="213"/>
      <c r="AF143" s="213"/>
      <c r="AG143" s="213" t="s">
        <v>340</v>
      </c>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x14ac:dyDescent="0.2">
      <c r="A144" s="220"/>
      <c r="B144" s="221"/>
      <c r="C144" s="263" t="s">
        <v>365</v>
      </c>
      <c r="D144" s="253"/>
      <c r="E144" s="253"/>
      <c r="F144" s="253"/>
      <c r="G144" s="253"/>
      <c r="H144" s="223"/>
      <c r="I144" s="223"/>
      <c r="J144" s="223"/>
      <c r="K144" s="223"/>
      <c r="L144" s="223"/>
      <c r="M144" s="223"/>
      <c r="N144" s="223"/>
      <c r="O144" s="223"/>
      <c r="P144" s="223"/>
      <c r="Q144" s="223"/>
      <c r="R144" s="223"/>
      <c r="S144" s="223"/>
      <c r="T144" s="223"/>
      <c r="U144" s="223"/>
      <c r="V144" s="223"/>
      <c r="W144" s="223"/>
      <c r="X144" s="223"/>
      <c r="Y144" s="213"/>
      <c r="Z144" s="213"/>
      <c r="AA144" s="213"/>
      <c r="AB144" s="213"/>
      <c r="AC144" s="213"/>
      <c r="AD144" s="213"/>
      <c r="AE144" s="213"/>
      <c r="AF144" s="213"/>
      <c r="AG144" s="213" t="s">
        <v>184</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x14ac:dyDescent="0.2">
      <c r="A145" s="228" t="s">
        <v>173</v>
      </c>
      <c r="B145" s="229" t="s">
        <v>98</v>
      </c>
      <c r="C145" s="255" t="s">
        <v>99</v>
      </c>
      <c r="D145" s="230"/>
      <c r="E145" s="231"/>
      <c r="F145" s="232"/>
      <c r="G145" s="232">
        <f>SUMIF(AG146:AG147,"&lt;&gt;NOR",G146:G147)</f>
        <v>0</v>
      </c>
      <c r="H145" s="232"/>
      <c r="I145" s="232">
        <f>SUM(I146:I147)</f>
        <v>0</v>
      </c>
      <c r="J145" s="232"/>
      <c r="K145" s="232">
        <f>SUM(K146:K147)</f>
        <v>0</v>
      </c>
      <c r="L145" s="232"/>
      <c r="M145" s="232">
        <f>SUM(M146:M147)</f>
        <v>0</v>
      </c>
      <c r="N145" s="232"/>
      <c r="O145" s="232">
        <f>SUM(O146:O147)</f>
        <v>0</v>
      </c>
      <c r="P145" s="232"/>
      <c r="Q145" s="232">
        <f>SUM(Q146:Q147)</f>
        <v>0</v>
      </c>
      <c r="R145" s="232"/>
      <c r="S145" s="232"/>
      <c r="T145" s="233"/>
      <c r="U145" s="227"/>
      <c r="V145" s="227">
        <f>SUM(V146:V147)</f>
        <v>0</v>
      </c>
      <c r="W145" s="227"/>
      <c r="X145" s="227"/>
      <c r="AG145" t="s">
        <v>174</v>
      </c>
    </row>
    <row r="146" spans="1:60" outlineLevel="1" x14ac:dyDescent="0.2">
      <c r="A146" s="245">
        <v>44</v>
      </c>
      <c r="B146" s="246" t="s">
        <v>366</v>
      </c>
      <c r="C146" s="261" t="s">
        <v>367</v>
      </c>
      <c r="D146" s="247" t="s">
        <v>368</v>
      </c>
      <c r="E146" s="248">
        <v>1</v>
      </c>
      <c r="F146" s="249"/>
      <c r="G146" s="250">
        <f>ROUND(E146*F146,2)</f>
        <v>0</v>
      </c>
      <c r="H146" s="249"/>
      <c r="I146" s="250">
        <f>ROUND(E146*H146,2)</f>
        <v>0</v>
      </c>
      <c r="J146" s="249"/>
      <c r="K146" s="250">
        <f>ROUND(E146*J146,2)</f>
        <v>0</v>
      </c>
      <c r="L146" s="250">
        <v>15</v>
      </c>
      <c r="M146" s="250">
        <f>G146*(1+L146/100)</f>
        <v>0</v>
      </c>
      <c r="N146" s="250">
        <v>0</v>
      </c>
      <c r="O146" s="250">
        <f>ROUND(E146*N146,2)</f>
        <v>0</v>
      </c>
      <c r="P146" s="250">
        <v>0</v>
      </c>
      <c r="Q146" s="250">
        <f>ROUND(E146*P146,2)</f>
        <v>0</v>
      </c>
      <c r="R146" s="250"/>
      <c r="S146" s="250" t="s">
        <v>369</v>
      </c>
      <c r="T146" s="251" t="s">
        <v>370</v>
      </c>
      <c r="U146" s="223">
        <v>0</v>
      </c>
      <c r="V146" s="223">
        <f>ROUND(E146*U146,2)</f>
        <v>0</v>
      </c>
      <c r="W146" s="223"/>
      <c r="X146" s="223" t="s">
        <v>181</v>
      </c>
      <c r="Y146" s="213"/>
      <c r="Z146" s="213"/>
      <c r="AA146" s="213"/>
      <c r="AB146" s="213"/>
      <c r="AC146" s="213"/>
      <c r="AD146" s="213"/>
      <c r="AE146" s="213"/>
      <c r="AF146" s="213"/>
      <c r="AG146" s="213" t="s">
        <v>182</v>
      </c>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x14ac:dyDescent="0.2">
      <c r="A147" s="245">
        <v>45</v>
      </c>
      <c r="B147" s="246" t="s">
        <v>371</v>
      </c>
      <c r="C147" s="261" t="s">
        <v>372</v>
      </c>
      <c r="D147" s="247" t="s">
        <v>368</v>
      </c>
      <c r="E147" s="248">
        <v>1</v>
      </c>
      <c r="F147" s="249"/>
      <c r="G147" s="250">
        <f>ROUND(E147*F147,2)</f>
        <v>0</v>
      </c>
      <c r="H147" s="249"/>
      <c r="I147" s="250">
        <f>ROUND(E147*H147,2)</f>
        <v>0</v>
      </c>
      <c r="J147" s="249"/>
      <c r="K147" s="250">
        <f>ROUND(E147*J147,2)</f>
        <v>0</v>
      </c>
      <c r="L147" s="250">
        <v>15</v>
      </c>
      <c r="M147" s="250">
        <f>G147*(1+L147/100)</f>
        <v>0</v>
      </c>
      <c r="N147" s="250">
        <v>0</v>
      </c>
      <c r="O147" s="250">
        <f>ROUND(E147*N147,2)</f>
        <v>0</v>
      </c>
      <c r="P147" s="250">
        <v>0</v>
      </c>
      <c r="Q147" s="250">
        <f>ROUND(E147*P147,2)</f>
        <v>0</v>
      </c>
      <c r="R147" s="250"/>
      <c r="S147" s="250" t="s">
        <v>369</v>
      </c>
      <c r="T147" s="251" t="s">
        <v>370</v>
      </c>
      <c r="U147" s="223">
        <v>0</v>
      </c>
      <c r="V147" s="223">
        <f>ROUND(E147*U147,2)</f>
        <v>0</v>
      </c>
      <c r="W147" s="223"/>
      <c r="X147" s="223" t="s">
        <v>181</v>
      </c>
      <c r="Y147" s="213"/>
      <c r="Z147" s="213"/>
      <c r="AA147" s="213"/>
      <c r="AB147" s="213"/>
      <c r="AC147" s="213"/>
      <c r="AD147" s="213"/>
      <c r="AE147" s="213"/>
      <c r="AF147" s="213"/>
      <c r="AG147" s="213" t="s">
        <v>182</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x14ac:dyDescent="0.2">
      <c r="A148" s="228" t="s">
        <v>173</v>
      </c>
      <c r="B148" s="229" t="s">
        <v>104</v>
      </c>
      <c r="C148" s="255" t="s">
        <v>105</v>
      </c>
      <c r="D148" s="230"/>
      <c r="E148" s="231"/>
      <c r="F148" s="232"/>
      <c r="G148" s="232">
        <f>SUMIF(AG149:AG151,"&lt;&gt;NOR",G149:G151)</f>
        <v>0</v>
      </c>
      <c r="H148" s="232"/>
      <c r="I148" s="232">
        <f>SUM(I149:I151)</f>
        <v>0</v>
      </c>
      <c r="J148" s="232"/>
      <c r="K148" s="232">
        <f>SUM(K149:K151)</f>
        <v>0</v>
      </c>
      <c r="L148" s="232"/>
      <c r="M148" s="232">
        <f>SUM(M149:M151)</f>
        <v>0</v>
      </c>
      <c r="N148" s="232"/>
      <c r="O148" s="232">
        <f>SUM(O149:O151)</f>
        <v>0</v>
      </c>
      <c r="P148" s="232"/>
      <c r="Q148" s="232">
        <f>SUM(Q149:Q151)</f>
        <v>0.06</v>
      </c>
      <c r="R148" s="232"/>
      <c r="S148" s="232"/>
      <c r="T148" s="233"/>
      <c r="U148" s="227"/>
      <c r="V148" s="227">
        <f>SUM(V149:V151)</f>
        <v>1.28</v>
      </c>
      <c r="W148" s="227"/>
      <c r="X148" s="227"/>
      <c r="AG148" t="s">
        <v>174</v>
      </c>
    </row>
    <row r="149" spans="1:60" outlineLevel="1" x14ac:dyDescent="0.2">
      <c r="A149" s="234">
        <v>46</v>
      </c>
      <c r="B149" s="235" t="s">
        <v>373</v>
      </c>
      <c r="C149" s="256" t="s">
        <v>374</v>
      </c>
      <c r="D149" s="236" t="s">
        <v>250</v>
      </c>
      <c r="E149" s="237">
        <v>1.5</v>
      </c>
      <c r="F149" s="238"/>
      <c r="G149" s="239">
        <f>ROUND(E149*F149,2)</f>
        <v>0</v>
      </c>
      <c r="H149" s="238"/>
      <c r="I149" s="239">
        <f>ROUND(E149*H149,2)</f>
        <v>0</v>
      </c>
      <c r="J149" s="238"/>
      <c r="K149" s="239">
        <f>ROUND(E149*J149,2)</f>
        <v>0</v>
      </c>
      <c r="L149" s="239">
        <v>15</v>
      </c>
      <c r="M149" s="239">
        <f>G149*(1+L149/100)</f>
        <v>0</v>
      </c>
      <c r="N149" s="239">
        <v>4.8999999999999998E-4</v>
      </c>
      <c r="O149" s="239">
        <f>ROUND(E149*N149,2)</f>
        <v>0</v>
      </c>
      <c r="P149" s="239">
        <v>4.308E-2</v>
      </c>
      <c r="Q149" s="239">
        <f>ROUND(E149*P149,2)</f>
        <v>0.06</v>
      </c>
      <c r="R149" s="239" t="s">
        <v>344</v>
      </c>
      <c r="S149" s="239" t="s">
        <v>179</v>
      </c>
      <c r="T149" s="240" t="s">
        <v>180</v>
      </c>
      <c r="U149" s="223">
        <v>0.85326999999999997</v>
      </c>
      <c r="V149" s="223">
        <f>ROUND(E149*U149,2)</f>
        <v>1.28</v>
      </c>
      <c r="W149" s="223"/>
      <c r="X149" s="223" t="s">
        <v>243</v>
      </c>
      <c r="Y149" s="213"/>
      <c r="Z149" s="213"/>
      <c r="AA149" s="213"/>
      <c r="AB149" s="213"/>
      <c r="AC149" s="213"/>
      <c r="AD149" s="213"/>
      <c r="AE149" s="213"/>
      <c r="AF149" s="213"/>
      <c r="AG149" s="213" t="s">
        <v>345</v>
      </c>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ht="33.75" outlineLevel="1" x14ac:dyDescent="0.2">
      <c r="A150" s="220"/>
      <c r="B150" s="221"/>
      <c r="C150" s="257" t="s">
        <v>375</v>
      </c>
      <c r="D150" s="241"/>
      <c r="E150" s="241"/>
      <c r="F150" s="241"/>
      <c r="G150" s="241"/>
      <c r="H150" s="223"/>
      <c r="I150" s="223"/>
      <c r="J150" s="223"/>
      <c r="K150" s="223"/>
      <c r="L150" s="223"/>
      <c r="M150" s="223"/>
      <c r="N150" s="223"/>
      <c r="O150" s="223"/>
      <c r="P150" s="223"/>
      <c r="Q150" s="223"/>
      <c r="R150" s="223"/>
      <c r="S150" s="223"/>
      <c r="T150" s="223"/>
      <c r="U150" s="223"/>
      <c r="V150" s="223"/>
      <c r="W150" s="223"/>
      <c r="X150" s="223"/>
      <c r="Y150" s="213"/>
      <c r="Z150" s="213"/>
      <c r="AA150" s="213"/>
      <c r="AB150" s="213"/>
      <c r="AC150" s="213"/>
      <c r="AD150" s="213"/>
      <c r="AE150" s="213"/>
      <c r="AF150" s="213"/>
      <c r="AG150" s="213" t="s">
        <v>184</v>
      </c>
      <c r="AH150" s="213"/>
      <c r="AI150" s="213"/>
      <c r="AJ150" s="213"/>
      <c r="AK150" s="213"/>
      <c r="AL150" s="213"/>
      <c r="AM150" s="213"/>
      <c r="AN150" s="213"/>
      <c r="AO150" s="213"/>
      <c r="AP150" s="213"/>
      <c r="AQ150" s="213"/>
      <c r="AR150" s="213"/>
      <c r="AS150" s="213"/>
      <c r="AT150" s="213"/>
      <c r="AU150" s="213"/>
      <c r="AV150" s="213"/>
      <c r="AW150" s="213"/>
      <c r="AX150" s="213"/>
      <c r="AY150" s="213"/>
      <c r="AZ150" s="213"/>
      <c r="BA150" s="242" t="str">
        <f>C150</f>
        <v>otlučení omítky šířky 20 cm, vysekání rýh v jakémkoliv zdivu cihelném na maltu vápennou nebo vápenocementovou profilu 10 x 15 cm, demontáž potrubí z ocelových trubek závitových, demontáž šroubení (1 kus/2 m), demontáž armatur závitových s jedním závitem (1kus/10 m) .</v>
      </c>
      <c r="BB150" s="213"/>
      <c r="BC150" s="213"/>
      <c r="BD150" s="213"/>
      <c r="BE150" s="213"/>
      <c r="BF150" s="213"/>
      <c r="BG150" s="213"/>
      <c r="BH150" s="213"/>
    </row>
    <row r="151" spans="1:60" outlineLevel="1" x14ac:dyDescent="0.2">
      <c r="A151" s="220"/>
      <c r="B151" s="221"/>
      <c r="C151" s="258" t="s">
        <v>376</v>
      </c>
      <c r="D151" s="225"/>
      <c r="E151" s="226">
        <v>1.5</v>
      </c>
      <c r="F151" s="223"/>
      <c r="G151" s="223"/>
      <c r="H151" s="223"/>
      <c r="I151" s="223"/>
      <c r="J151" s="223"/>
      <c r="K151" s="223"/>
      <c r="L151" s="223"/>
      <c r="M151" s="223"/>
      <c r="N151" s="223"/>
      <c r="O151" s="223"/>
      <c r="P151" s="223"/>
      <c r="Q151" s="223"/>
      <c r="R151" s="223"/>
      <c r="S151" s="223"/>
      <c r="T151" s="223"/>
      <c r="U151" s="223"/>
      <c r="V151" s="223"/>
      <c r="W151" s="223"/>
      <c r="X151" s="223"/>
      <c r="Y151" s="213"/>
      <c r="Z151" s="213"/>
      <c r="AA151" s="213"/>
      <c r="AB151" s="213"/>
      <c r="AC151" s="213"/>
      <c r="AD151" s="213"/>
      <c r="AE151" s="213"/>
      <c r="AF151" s="213"/>
      <c r="AG151" s="213" t="s">
        <v>186</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x14ac:dyDescent="0.2">
      <c r="A152" s="228" t="s">
        <v>173</v>
      </c>
      <c r="B152" s="229" t="s">
        <v>106</v>
      </c>
      <c r="C152" s="255" t="s">
        <v>107</v>
      </c>
      <c r="D152" s="230"/>
      <c r="E152" s="231"/>
      <c r="F152" s="232"/>
      <c r="G152" s="232">
        <f>SUMIF(AG153:AG155,"&lt;&gt;NOR",G153:G155)</f>
        <v>0</v>
      </c>
      <c r="H152" s="232"/>
      <c r="I152" s="232">
        <f>SUM(I153:I155)</f>
        <v>0</v>
      </c>
      <c r="J152" s="232"/>
      <c r="K152" s="232">
        <f>SUM(K153:K155)</f>
        <v>0</v>
      </c>
      <c r="L152" s="232"/>
      <c r="M152" s="232">
        <f>SUM(M153:M155)</f>
        <v>0</v>
      </c>
      <c r="N152" s="232"/>
      <c r="O152" s="232">
        <f>SUM(O153:O155)</f>
        <v>0</v>
      </c>
      <c r="P152" s="232"/>
      <c r="Q152" s="232">
        <f>SUM(Q153:Q155)</f>
        <v>0.43</v>
      </c>
      <c r="R152" s="232"/>
      <c r="S152" s="232"/>
      <c r="T152" s="233"/>
      <c r="U152" s="227"/>
      <c r="V152" s="227">
        <f>SUM(V153:V155)</f>
        <v>4.29</v>
      </c>
      <c r="W152" s="227"/>
      <c r="X152" s="227"/>
      <c r="AG152" t="s">
        <v>174</v>
      </c>
    </row>
    <row r="153" spans="1:60" outlineLevel="1" x14ac:dyDescent="0.2">
      <c r="A153" s="245">
        <v>47</v>
      </c>
      <c r="B153" s="246" t="s">
        <v>377</v>
      </c>
      <c r="C153" s="261" t="s">
        <v>378</v>
      </c>
      <c r="D153" s="247" t="s">
        <v>177</v>
      </c>
      <c r="E153" s="248">
        <v>1</v>
      </c>
      <c r="F153" s="249"/>
      <c r="G153" s="250">
        <f>ROUND(E153*F153,2)</f>
        <v>0</v>
      </c>
      <c r="H153" s="249"/>
      <c r="I153" s="250">
        <f>ROUND(E153*H153,2)</f>
        <v>0</v>
      </c>
      <c r="J153" s="249"/>
      <c r="K153" s="250">
        <f>ROUND(E153*J153,2)</f>
        <v>0</v>
      </c>
      <c r="L153" s="250">
        <v>15</v>
      </c>
      <c r="M153" s="250">
        <f>G153*(1+L153/100)</f>
        <v>0</v>
      </c>
      <c r="N153" s="250">
        <v>0</v>
      </c>
      <c r="O153" s="250">
        <f>ROUND(E153*N153,2)</f>
        <v>0</v>
      </c>
      <c r="P153" s="250">
        <v>1.933E-2</v>
      </c>
      <c r="Q153" s="250">
        <f>ROUND(E153*P153,2)</f>
        <v>0.02</v>
      </c>
      <c r="R153" s="250" t="s">
        <v>344</v>
      </c>
      <c r="S153" s="250" t="s">
        <v>179</v>
      </c>
      <c r="T153" s="251" t="s">
        <v>180</v>
      </c>
      <c r="U153" s="223">
        <v>0.64383000000000001</v>
      </c>
      <c r="V153" s="223">
        <f>ROUND(E153*U153,2)</f>
        <v>0.64</v>
      </c>
      <c r="W153" s="223"/>
      <c r="X153" s="223" t="s">
        <v>243</v>
      </c>
      <c r="Y153" s="213"/>
      <c r="Z153" s="213"/>
      <c r="AA153" s="213"/>
      <c r="AB153" s="213"/>
      <c r="AC153" s="213"/>
      <c r="AD153" s="213"/>
      <c r="AE153" s="213"/>
      <c r="AF153" s="213"/>
      <c r="AG153" s="213" t="s">
        <v>345</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x14ac:dyDescent="0.2">
      <c r="A154" s="245">
        <v>48</v>
      </c>
      <c r="B154" s="246" t="s">
        <v>379</v>
      </c>
      <c r="C154" s="261" t="s">
        <v>380</v>
      </c>
      <c r="D154" s="247" t="s">
        <v>177</v>
      </c>
      <c r="E154" s="248">
        <v>1</v>
      </c>
      <c r="F154" s="249"/>
      <c r="G154" s="250">
        <f>ROUND(E154*F154,2)</f>
        <v>0</v>
      </c>
      <c r="H154" s="249"/>
      <c r="I154" s="250">
        <f>ROUND(E154*H154,2)</f>
        <v>0</v>
      </c>
      <c r="J154" s="249"/>
      <c r="K154" s="250">
        <f>ROUND(E154*J154,2)</f>
        <v>0</v>
      </c>
      <c r="L154" s="250">
        <v>15</v>
      </c>
      <c r="M154" s="250">
        <f>G154*(1+L154/100)</f>
        <v>0</v>
      </c>
      <c r="N154" s="250">
        <v>0</v>
      </c>
      <c r="O154" s="250">
        <f>ROUND(E154*N154,2)</f>
        <v>0</v>
      </c>
      <c r="P154" s="250">
        <v>3.1870000000000002E-2</v>
      </c>
      <c r="Q154" s="250">
        <f>ROUND(E154*P154,2)</f>
        <v>0.03</v>
      </c>
      <c r="R154" s="250" t="s">
        <v>344</v>
      </c>
      <c r="S154" s="250" t="s">
        <v>179</v>
      </c>
      <c r="T154" s="251" t="s">
        <v>180</v>
      </c>
      <c r="U154" s="223">
        <v>0.89376</v>
      </c>
      <c r="V154" s="223">
        <f>ROUND(E154*U154,2)</f>
        <v>0.89</v>
      </c>
      <c r="W154" s="223"/>
      <c r="X154" s="223" t="s">
        <v>243</v>
      </c>
      <c r="Y154" s="213"/>
      <c r="Z154" s="213"/>
      <c r="AA154" s="213"/>
      <c r="AB154" s="213"/>
      <c r="AC154" s="213"/>
      <c r="AD154" s="213"/>
      <c r="AE154" s="213"/>
      <c r="AF154" s="213"/>
      <c r="AG154" s="213" t="s">
        <v>345</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x14ac:dyDescent="0.2">
      <c r="A155" s="245">
        <v>49</v>
      </c>
      <c r="B155" s="246" t="s">
        <v>381</v>
      </c>
      <c r="C155" s="261" t="s">
        <v>382</v>
      </c>
      <c r="D155" s="247" t="s">
        <v>177</v>
      </c>
      <c r="E155" s="248">
        <v>1</v>
      </c>
      <c r="F155" s="249"/>
      <c r="G155" s="250">
        <f>ROUND(E155*F155,2)</f>
        <v>0</v>
      </c>
      <c r="H155" s="249"/>
      <c r="I155" s="250">
        <f>ROUND(E155*H155,2)</f>
        <v>0</v>
      </c>
      <c r="J155" s="249"/>
      <c r="K155" s="250">
        <f>ROUND(E155*J155,2)</f>
        <v>0</v>
      </c>
      <c r="L155" s="250">
        <v>15</v>
      </c>
      <c r="M155" s="250">
        <f>G155*(1+L155/100)</f>
        <v>0</v>
      </c>
      <c r="N155" s="250">
        <v>9.5E-4</v>
      </c>
      <c r="O155" s="250">
        <f>ROUND(E155*N155,2)</f>
        <v>0</v>
      </c>
      <c r="P155" s="250">
        <v>0.38046000000000002</v>
      </c>
      <c r="Q155" s="250">
        <f>ROUND(E155*P155,2)</f>
        <v>0.38</v>
      </c>
      <c r="R155" s="250" t="s">
        <v>344</v>
      </c>
      <c r="S155" s="250" t="s">
        <v>179</v>
      </c>
      <c r="T155" s="251" t="s">
        <v>180</v>
      </c>
      <c r="U155" s="223">
        <v>2.7551199999999998</v>
      </c>
      <c r="V155" s="223">
        <f>ROUND(E155*U155,2)</f>
        <v>2.76</v>
      </c>
      <c r="W155" s="223"/>
      <c r="X155" s="223" t="s">
        <v>243</v>
      </c>
      <c r="Y155" s="213"/>
      <c r="Z155" s="213"/>
      <c r="AA155" s="213"/>
      <c r="AB155" s="213"/>
      <c r="AC155" s="213"/>
      <c r="AD155" s="213"/>
      <c r="AE155" s="213"/>
      <c r="AF155" s="213"/>
      <c r="AG155" s="213" t="s">
        <v>345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x14ac:dyDescent="0.2">
      <c r="A156" s="228" t="s">
        <v>173</v>
      </c>
      <c r="B156" s="229" t="s">
        <v>108</v>
      </c>
      <c r="C156" s="255" t="s">
        <v>109</v>
      </c>
      <c r="D156" s="230"/>
      <c r="E156" s="231"/>
      <c r="F156" s="232"/>
      <c r="G156" s="232">
        <f>SUMIF(AG157:AG158,"&lt;&gt;NOR",G157:G158)</f>
        <v>0</v>
      </c>
      <c r="H156" s="232"/>
      <c r="I156" s="232">
        <f>SUM(I157:I158)</f>
        <v>0</v>
      </c>
      <c r="J156" s="232"/>
      <c r="K156" s="232">
        <f>SUM(K157:K158)</f>
        <v>0</v>
      </c>
      <c r="L156" s="232"/>
      <c r="M156" s="232">
        <f>SUM(M157:M158)</f>
        <v>0</v>
      </c>
      <c r="N156" s="232"/>
      <c r="O156" s="232">
        <f>SUM(O157:O158)</f>
        <v>0</v>
      </c>
      <c r="P156" s="232"/>
      <c r="Q156" s="232">
        <f>SUM(Q157:Q158)</f>
        <v>0</v>
      </c>
      <c r="R156" s="232"/>
      <c r="S156" s="232"/>
      <c r="T156" s="233"/>
      <c r="U156" s="227"/>
      <c r="V156" s="227">
        <f>SUM(V157:V158)</f>
        <v>0</v>
      </c>
      <c r="W156" s="227"/>
      <c r="X156" s="227"/>
      <c r="AG156" t="s">
        <v>174</v>
      </c>
    </row>
    <row r="157" spans="1:60" outlineLevel="1" x14ac:dyDescent="0.2">
      <c r="A157" s="245">
        <v>50</v>
      </c>
      <c r="B157" s="246" t="s">
        <v>383</v>
      </c>
      <c r="C157" s="261" t="s">
        <v>384</v>
      </c>
      <c r="D157" s="247" t="s">
        <v>368</v>
      </c>
      <c r="E157" s="248">
        <v>1</v>
      </c>
      <c r="F157" s="249"/>
      <c r="G157" s="250">
        <f>ROUND(E157*F157,2)</f>
        <v>0</v>
      </c>
      <c r="H157" s="249"/>
      <c r="I157" s="250">
        <f>ROUND(E157*H157,2)</f>
        <v>0</v>
      </c>
      <c r="J157" s="249"/>
      <c r="K157" s="250">
        <f>ROUND(E157*J157,2)</f>
        <v>0</v>
      </c>
      <c r="L157" s="250">
        <v>15</v>
      </c>
      <c r="M157" s="250">
        <f>G157*(1+L157/100)</f>
        <v>0</v>
      </c>
      <c r="N157" s="250">
        <v>0</v>
      </c>
      <c r="O157" s="250">
        <f>ROUND(E157*N157,2)</f>
        <v>0</v>
      </c>
      <c r="P157" s="250">
        <v>0</v>
      </c>
      <c r="Q157" s="250">
        <f>ROUND(E157*P157,2)</f>
        <v>0</v>
      </c>
      <c r="R157" s="250"/>
      <c r="S157" s="250" t="s">
        <v>369</v>
      </c>
      <c r="T157" s="251" t="s">
        <v>370</v>
      </c>
      <c r="U157" s="223">
        <v>0</v>
      </c>
      <c r="V157" s="223">
        <f>ROUND(E157*U157,2)</f>
        <v>0</v>
      </c>
      <c r="W157" s="223"/>
      <c r="X157" s="223" t="s">
        <v>181</v>
      </c>
      <c r="Y157" s="213"/>
      <c r="Z157" s="213"/>
      <c r="AA157" s="213"/>
      <c r="AB157" s="213"/>
      <c r="AC157" s="213"/>
      <c r="AD157" s="213"/>
      <c r="AE157" s="213"/>
      <c r="AF157" s="213"/>
      <c r="AG157" s="213" t="s">
        <v>182</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x14ac:dyDescent="0.2">
      <c r="A158" s="245">
        <v>51</v>
      </c>
      <c r="B158" s="246" t="s">
        <v>385</v>
      </c>
      <c r="C158" s="261" t="s">
        <v>386</v>
      </c>
      <c r="D158" s="247" t="s">
        <v>368</v>
      </c>
      <c r="E158" s="248">
        <v>1</v>
      </c>
      <c r="F158" s="249"/>
      <c r="G158" s="250">
        <f>ROUND(E158*F158,2)</f>
        <v>0</v>
      </c>
      <c r="H158" s="249"/>
      <c r="I158" s="250">
        <f>ROUND(E158*H158,2)</f>
        <v>0</v>
      </c>
      <c r="J158" s="249"/>
      <c r="K158" s="250">
        <f>ROUND(E158*J158,2)</f>
        <v>0</v>
      </c>
      <c r="L158" s="250">
        <v>15</v>
      </c>
      <c r="M158" s="250">
        <f>G158*(1+L158/100)</f>
        <v>0</v>
      </c>
      <c r="N158" s="250">
        <v>0</v>
      </c>
      <c r="O158" s="250">
        <f>ROUND(E158*N158,2)</f>
        <v>0</v>
      </c>
      <c r="P158" s="250">
        <v>0</v>
      </c>
      <c r="Q158" s="250">
        <f>ROUND(E158*P158,2)</f>
        <v>0</v>
      </c>
      <c r="R158" s="250"/>
      <c r="S158" s="250" t="s">
        <v>369</v>
      </c>
      <c r="T158" s="251" t="s">
        <v>370</v>
      </c>
      <c r="U158" s="223">
        <v>0</v>
      </c>
      <c r="V158" s="223">
        <f>ROUND(E158*U158,2)</f>
        <v>0</v>
      </c>
      <c r="W158" s="223"/>
      <c r="X158" s="223" t="s">
        <v>181</v>
      </c>
      <c r="Y158" s="213"/>
      <c r="Z158" s="213"/>
      <c r="AA158" s="213"/>
      <c r="AB158" s="213"/>
      <c r="AC158" s="213"/>
      <c r="AD158" s="213"/>
      <c r="AE158" s="213"/>
      <c r="AF158" s="213"/>
      <c r="AG158" s="213" t="s">
        <v>182</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x14ac:dyDescent="0.2">
      <c r="A159" s="228" t="s">
        <v>173</v>
      </c>
      <c r="B159" s="229" t="s">
        <v>118</v>
      </c>
      <c r="C159" s="255" t="s">
        <v>119</v>
      </c>
      <c r="D159" s="230"/>
      <c r="E159" s="231"/>
      <c r="F159" s="232"/>
      <c r="G159" s="232">
        <f>SUMIF(AG160:AG163,"&lt;&gt;NOR",G160:G163)</f>
        <v>0</v>
      </c>
      <c r="H159" s="232"/>
      <c r="I159" s="232">
        <f>SUM(I160:I163)</f>
        <v>0</v>
      </c>
      <c r="J159" s="232"/>
      <c r="K159" s="232">
        <f>SUM(K160:K163)</f>
        <v>0</v>
      </c>
      <c r="L159" s="232"/>
      <c r="M159" s="232">
        <f>SUM(M160:M163)</f>
        <v>0</v>
      </c>
      <c r="N159" s="232"/>
      <c r="O159" s="232">
        <f>SUM(O160:O163)</f>
        <v>0</v>
      </c>
      <c r="P159" s="232"/>
      <c r="Q159" s="232">
        <f>SUM(Q160:Q163)</f>
        <v>1.67</v>
      </c>
      <c r="R159" s="232"/>
      <c r="S159" s="232"/>
      <c r="T159" s="233"/>
      <c r="U159" s="227"/>
      <c r="V159" s="227">
        <f>SUM(V160:V163)</f>
        <v>17.720000000000002</v>
      </c>
      <c r="W159" s="227"/>
      <c r="X159" s="227"/>
      <c r="AG159" t="s">
        <v>174</v>
      </c>
    </row>
    <row r="160" spans="1:60" outlineLevel="1" x14ac:dyDescent="0.2">
      <c r="A160" s="234">
        <v>52</v>
      </c>
      <c r="B160" s="235" t="s">
        <v>387</v>
      </c>
      <c r="C160" s="256" t="s">
        <v>388</v>
      </c>
      <c r="D160" s="236" t="s">
        <v>200</v>
      </c>
      <c r="E160" s="237">
        <v>12.1</v>
      </c>
      <c r="F160" s="238"/>
      <c r="G160" s="239">
        <f>ROUND(E160*F160,2)</f>
        <v>0</v>
      </c>
      <c r="H160" s="238"/>
      <c r="I160" s="239">
        <f>ROUND(E160*H160,2)</f>
        <v>0</v>
      </c>
      <c r="J160" s="238"/>
      <c r="K160" s="239">
        <f>ROUND(E160*J160,2)</f>
        <v>0</v>
      </c>
      <c r="L160" s="239">
        <v>15</v>
      </c>
      <c r="M160" s="239">
        <f>G160*(1+L160/100)</f>
        <v>0</v>
      </c>
      <c r="N160" s="239">
        <v>0</v>
      </c>
      <c r="O160" s="239">
        <f>ROUND(E160*N160,2)</f>
        <v>0</v>
      </c>
      <c r="P160" s="239">
        <v>1.6E-2</v>
      </c>
      <c r="Q160" s="239">
        <f>ROUND(E160*P160,2)</f>
        <v>0.19</v>
      </c>
      <c r="R160" s="239" t="s">
        <v>389</v>
      </c>
      <c r="S160" s="239" t="s">
        <v>179</v>
      </c>
      <c r="T160" s="240" t="s">
        <v>180</v>
      </c>
      <c r="U160" s="223">
        <v>0.14000000000000001</v>
      </c>
      <c r="V160" s="223">
        <f>ROUND(E160*U160,2)</f>
        <v>1.69</v>
      </c>
      <c r="W160" s="223"/>
      <c r="X160" s="223" t="s">
        <v>181</v>
      </c>
      <c r="Y160" s="213"/>
      <c r="Z160" s="213"/>
      <c r="AA160" s="213"/>
      <c r="AB160" s="213"/>
      <c r="AC160" s="213"/>
      <c r="AD160" s="213"/>
      <c r="AE160" s="213"/>
      <c r="AF160" s="213"/>
      <c r="AG160" s="213" t="s">
        <v>351</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x14ac:dyDescent="0.2">
      <c r="A161" s="220"/>
      <c r="B161" s="221"/>
      <c r="C161" s="258" t="s">
        <v>390</v>
      </c>
      <c r="D161" s="225"/>
      <c r="E161" s="226">
        <v>12.1</v>
      </c>
      <c r="F161" s="223"/>
      <c r="G161" s="223"/>
      <c r="H161" s="223"/>
      <c r="I161" s="223"/>
      <c r="J161" s="223"/>
      <c r="K161" s="223"/>
      <c r="L161" s="223"/>
      <c r="M161" s="223"/>
      <c r="N161" s="223"/>
      <c r="O161" s="223"/>
      <c r="P161" s="223"/>
      <c r="Q161" s="223"/>
      <c r="R161" s="223"/>
      <c r="S161" s="223"/>
      <c r="T161" s="223"/>
      <c r="U161" s="223"/>
      <c r="V161" s="223"/>
      <c r="W161" s="223"/>
      <c r="X161" s="223"/>
      <c r="Y161" s="213"/>
      <c r="Z161" s="213"/>
      <c r="AA161" s="213"/>
      <c r="AB161" s="213"/>
      <c r="AC161" s="213"/>
      <c r="AD161" s="213"/>
      <c r="AE161" s="213"/>
      <c r="AF161" s="213"/>
      <c r="AG161" s="213" t="s">
        <v>186</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x14ac:dyDescent="0.2">
      <c r="A162" s="234">
        <v>53</v>
      </c>
      <c r="B162" s="235" t="s">
        <v>391</v>
      </c>
      <c r="C162" s="256" t="s">
        <v>392</v>
      </c>
      <c r="D162" s="236" t="s">
        <v>200</v>
      </c>
      <c r="E162" s="237">
        <v>82.2</v>
      </c>
      <c r="F162" s="238"/>
      <c r="G162" s="239">
        <f>ROUND(E162*F162,2)</f>
        <v>0</v>
      </c>
      <c r="H162" s="238"/>
      <c r="I162" s="239">
        <f>ROUND(E162*H162,2)</f>
        <v>0</v>
      </c>
      <c r="J162" s="238"/>
      <c r="K162" s="239">
        <f>ROUND(E162*J162,2)</f>
        <v>0</v>
      </c>
      <c r="L162" s="239">
        <v>15</v>
      </c>
      <c r="M162" s="239">
        <f>G162*(1+L162/100)</f>
        <v>0</v>
      </c>
      <c r="N162" s="239">
        <v>0</v>
      </c>
      <c r="O162" s="239">
        <f>ROUND(E162*N162,2)</f>
        <v>0</v>
      </c>
      <c r="P162" s="239">
        <v>1.7999999999999999E-2</v>
      </c>
      <c r="Q162" s="239">
        <f>ROUND(E162*P162,2)</f>
        <v>1.48</v>
      </c>
      <c r="R162" s="239" t="s">
        <v>389</v>
      </c>
      <c r="S162" s="239" t="s">
        <v>179</v>
      </c>
      <c r="T162" s="240" t="s">
        <v>180</v>
      </c>
      <c r="U162" s="223">
        <v>0.19500000000000001</v>
      </c>
      <c r="V162" s="223">
        <f>ROUND(E162*U162,2)</f>
        <v>16.03</v>
      </c>
      <c r="W162" s="223"/>
      <c r="X162" s="223" t="s">
        <v>181</v>
      </c>
      <c r="Y162" s="213"/>
      <c r="Z162" s="213"/>
      <c r="AA162" s="213"/>
      <c r="AB162" s="213"/>
      <c r="AC162" s="213"/>
      <c r="AD162" s="213"/>
      <c r="AE162" s="213"/>
      <c r="AF162" s="213"/>
      <c r="AG162" s="213" t="s">
        <v>351</v>
      </c>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x14ac:dyDescent="0.2">
      <c r="A163" s="220"/>
      <c r="B163" s="221"/>
      <c r="C163" s="258" t="s">
        <v>393</v>
      </c>
      <c r="D163" s="225"/>
      <c r="E163" s="226">
        <v>82.2</v>
      </c>
      <c r="F163" s="223"/>
      <c r="G163" s="223"/>
      <c r="H163" s="223"/>
      <c r="I163" s="223"/>
      <c r="J163" s="223"/>
      <c r="K163" s="223"/>
      <c r="L163" s="223"/>
      <c r="M163" s="223"/>
      <c r="N163" s="223"/>
      <c r="O163" s="223"/>
      <c r="P163" s="223"/>
      <c r="Q163" s="223"/>
      <c r="R163" s="223"/>
      <c r="S163" s="223"/>
      <c r="T163" s="223"/>
      <c r="U163" s="223"/>
      <c r="V163" s="223"/>
      <c r="W163" s="223"/>
      <c r="X163" s="223"/>
      <c r="Y163" s="213"/>
      <c r="Z163" s="213"/>
      <c r="AA163" s="213"/>
      <c r="AB163" s="213"/>
      <c r="AC163" s="213"/>
      <c r="AD163" s="213"/>
      <c r="AE163" s="213"/>
      <c r="AF163" s="213"/>
      <c r="AG163" s="213" t="s">
        <v>186</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x14ac:dyDescent="0.2">
      <c r="A164" s="228" t="s">
        <v>173</v>
      </c>
      <c r="B164" s="229" t="s">
        <v>120</v>
      </c>
      <c r="C164" s="255" t="s">
        <v>121</v>
      </c>
      <c r="D164" s="230"/>
      <c r="E164" s="231"/>
      <c r="F164" s="232"/>
      <c r="G164" s="232">
        <f>SUMIF(AG165:AG184,"&lt;&gt;NOR",G165:G184)</f>
        <v>0</v>
      </c>
      <c r="H164" s="232"/>
      <c r="I164" s="232">
        <f>SUM(I165:I184)</f>
        <v>0</v>
      </c>
      <c r="J164" s="232"/>
      <c r="K164" s="232">
        <f>SUM(K165:K184)</f>
        <v>0</v>
      </c>
      <c r="L164" s="232"/>
      <c r="M164" s="232">
        <f>SUM(M165:M184)</f>
        <v>0</v>
      </c>
      <c r="N164" s="232"/>
      <c r="O164" s="232">
        <f>SUM(O165:O184)</f>
        <v>0</v>
      </c>
      <c r="P164" s="232"/>
      <c r="Q164" s="232">
        <f>SUM(Q165:Q184)</f>
        <v>0</v>
      </c>
      <c r="R164" s="232"/>
      <c r="S164" s="232"/>
      <c r="T164" s="233"/>
      <c r="U164" s="227"/>
      <c r="V164" s="227">
        <f>SUM(V165:V184)</f>
        <v>0.63</v>
      </c>
      <c r="W164" s="227"/>
      <c r="X164" s="227"/>
      <c r="AG164" t="s">
        <v>174</v>
      </c>
    </row>
    <row r="165" spans="1:60" outlineLevel="1" x14ac:dyDescent="0.2">
      <c r="A165" s="234">
        <v>54</v>
      </c>
      <c r="B165" s="235" t="s">
        <v>394</v>
      </c>
      <c r="C165" s="256" t="s">
        <v>395</v>
      </c>
      <c r="D165" s="236" t="s">
        <v>368</v>
      </c>
      <c r="E165" s="237">
        <v>1</v>
      </c>
      <c r="F165" s="238"/>
      <c r="G165" s="239">
        <f>ROUND(E165*F165,2)</f>
        <v>0</v>
      </c>
      <c r="H165" s="238"/>
      <c r="I165" s="239">
        <f>ROUND(E165*H165,2)</f>
        <v>0</v>
      </c>
      <c r="J165" s="238"/>
      <c r="K165" s="239">
        <f>ROUND(E165*J165,2)</f>
        <v>0</v>
      </c>
      <c r="L165" s="239">
        <v>15</v>
      </c>
      <c r="M165" s="239">
        <f>G165*(1+L165/100)</f>
        <v>0</v>
      </c>
      <c r="N165" s="239">
        <v>0</v>
      </c>
      <c r="O165" s="239">
        <f>ROUND(E165*N165,2)</f>
        <v>0</v>
      </c>
      <c r="P165" s="239">
        <v>0</v>
      </c>
      <c r="Q165" s="239">
        <f>ROUND(E165*P165,2)</f>
        <v>0</v>
      </c>
      <c r="R165" s="239"/>
      <c r="S165" s="239" t="s">
        <v>369</v>
      </c>
      <c r="T165" s="240" t="s">
        <v>370</v>
      </c>
      <c r="U165" s="223">
        <v>0</v>
      </c>
      <c r="V165" s="223">
        <f>ROUND(E165*U165,2)</f>
        <v>0</v>
      </c>
      <c r="W165" s="223"/>
      <c r="X165" s="223" t="s">
        <v>181</v>
      </c>
      <c r="Y165" s="213"/>
      <c r="Z165" s="213"/>
      <c r="AA165" s="213"/>
      <c r="AB165" s="213"/>
      <c r="AC165" s="213"/>
      <c r="AD165" s="213"/>
      <c r="AE165" s="213"/>
      <c r="AF165" s="213"/>
      <c r="AG165" s="213" t="s">
        <v>182</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x14ac:dyDescent="0.2">
      <c r="A166" s="220"/>
      <c r="B166" s="221"/>
      <c r="C166" s="258" t="s">
        <v>282</v>
      </c>
      <c r="D166" s="225"/>
      <c r="E166" s="226">
        <v>1</v>
      </c>
      <c r="F166" s="223"/>
      <c r="G166" s="223"/>
      <c r="H166" s="223"/>
      <c r="I166" s="223"/>
      <c r="J166" s="223"/>
      <c r="K166" s="223"/>
      <c r="L166" s="223"/>
      <c r="M166" s="223"/>
      <c r="N166" s="223"/>
      <c r="O166" s="223"/>
      <c r="P166" s="223"/>
      <c r="Q166" s="223"/>
      <c r="R166" s="223"/>
      <c r="S166" s="223"/>
      <c r="T166" s="223"/>
      <c r="U166" s="223"/>
      <c r="V166" s="223"/>
      <c r="W166" s="223"/>
      <c r="X166" s="223"/>
      <c r="Y166" s="213"/>
      <c r="Z166" s="213"/>
      <c r="AA166" s="213"/>
      <c r="AB166" s="213"/>
      <c r="AC166" s="213"/>
      <c r="AD166" s="213"/>
      <c r="AE166" s="213"/>
      <c r="AF166" s="213"/>
      <c r="AG166" s="213" t="s">
        <v>186</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x14ac:dyDescent="0.2">
      <c r="A167" s="234">
        <v>55</v>
      </c>
      <c r="B167" s="235" t="s">
        <v>396</v>
      </c>
      <c r="C167" s="256" t="s">
        <v>397</v>
      </c>
      <c r="D167" s="236" t="s">
        <v>368</v>
      </c>
      <c r="E167" s="237">
        <v>3</v>
      </c>
      <c r="F167" s="238"/>
      <c r="G167" s="239">
        <f>ROUND(E167*F167,2)</f>
        <v>0</v>
      </c>
      <c r="H167" s="238"/>
      <c r="I167" s="239">
        <f>ROUND(E167*H167,2)</f>
        <v>0</v>
      </c>
      <c r="J167" s="238"/>
      <c r="K167" s="239">
        <f>ROUND(E167*J167,2)</f>
        <v>0</v>
      </c>
      <c r="L167" s="239">
        <v>15</v>
      </c>
      <c r="M167" s="239">
        <f>G167*(1+L167/100)</f>
        <v>0</v>
      </c>
      <c r="N167" s="239">
        <v>0</v>
      </c>
      <c r="O167" s="239">
        <f>ROUND(E167*N167,2)</f>
        <v>0</v>
      </c>
      <c r="P167" s="239">
        <v>0</v>
      </c>
      <c r="Q167" s="239">
        <f>ROUND(E167*P167,2)</f>
        <v>0</v>
      </c>
      <c r="R167" s="239"/>
      <c r="S167" s="239" t="s">
        <v>369</v>
      </c>
      <c r="T167" s="240" t="s">
        <v>370</v>
      </c>
      <c r="U167" s="223">
        <v>0</v>
      </c>
      <c r="V167" s="223">
        <f>ROUND(E167*U167,2)</f>
        <v>0</v>
      </c>
      <c r="W167" s="223"/>
      <c r="X167" s="223" t="s">
        <v>181</v>
      </c>
      <c r="Y167" s="213"/>
      <c r="Z167" s="213"/>
      <c r="AA167" s="213"/>
      <c r="AB167" s="213"/>
      <c r="AC167" s="213"/>
      <c r="AD167" s="213"/>
      <c r="AE167" s="213"/>
      <c r="AF167" s="213"/>
      <c r="AG167" s="213" t="s">
        <v>182</v>
      </c>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x14ac:dyDescent="0.2">
      <c r="A168" s="220"/>
      <c r="B168" s="221"/>
      <c r="C168" s="258" t="s">
        <v>283</v>
      </c>
      <c r="D168" s="225"/>
      <c r="E168" s="226">
        <v>3</v>
      </c>
      <c r="F168" s="223"/>
      <c r="G168" s="223"/>
      <c r="H168" s="223"/>
      <c r="I168" s="223"/>
      <c r="J168" s="223"/>
      <c r="K168" s="223"/>
      <c r="L168" s="223"/>
      <c r="M168" s="223"/>
      <c r="N168" s="223"/>
      <c r="O168" s="223"/>
      <c r="P168" s="223"/>
      <c r="Q168" s="223"/>
      <c r="R168" s="223"/>
      <c r="S168" s="223"/>
      <c r="T168" s="223"/>
      <c r="U168" s="223"/>
      <c r="V168" s="223"/>
      <c r="W168" s="223"/>
      <c r="X168" s="223"/>
      <c r="Y168" s="213"/>
      <c r="Z168" s="213"/>
      <c r="AA168" s="213"/>
      <c r="AB168" s="213"/>
      <c r="AC168" s="213"/>
      <c r="AD168" s="213"/>
      <c r="AE168" s="213"/>
      <c r="AF168" s="213"/>
      <c r="AG168" s="213" t="s">
        <v>186</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x14ac:dyDescent="0.2">
      <c r="A169" s="234">
        <v>56</v>
      </c>
      <c r="B169" s="235" t="s">
        <v>398</v>
      </c>
      <c r="C169" s="256" t="s">
        <v>399</v>
      </c>
      <c r="D169" s="236" t="s">
        <v>368</v>
      </c>
      <c r="E169" s="237">
        <v>1</v>
      </c>
      <c r="F169" s="238"/>
      <c r="G169" s="239">
        <f>ROUND(E169*F169,2)</f>
        <v>0</v>
      </c>
      <c r="H169" s="238"/>
      <c r="I169" s="239">
        <f>ROUND(E169*H169,2)</f>
        <v>0</v>
      </c>
      <c r="J169" s="238"/>
      <c r="K169" s="239">
        <f>ROUND(E169*J169,2)</f>
        <v>0</v>
      </c>
      <c r="L169" s="239">
        <v>15</v>
      </c>
      <c r="M169" s="239">
        <f>G169*(1+L169/100)</f>
        <v>0</v>
      </c>
      <c r="N169" s="239">
        <v>0</v>
      </c>
      <c r="O169" s="239">
        <f>ROUND(E169*N169,2)</f>
        <v>0</v>
      </c>
      <c r="P169" s="239">
        <v>0</v>
      </c>
      <c r="Q169" s="239">
        <f>ROUND(E169*P169,2)</f>
        <v>0</v>
      </c>
      <c r="R169" s="239"/>
      <c r="S169" s="239" t="s">
        <v>369</v>
      </c>
      <c r="T169" s="240" t="s">
        <v>370</v>
      </c>
      <c r="U169" s="223">
        <v>0</v>
      </c>
      <c r="V169" s="223">
        <f>ROUND(E169*U169,2)</f>
        <v>0</v>
      </c>
      <c r="W169" s="223"/>
      <c r="X169" s="223" t="s">
        <v>181</v>
      </c>
      <c r="Y169" s="213"/>
      <c r="Z169" s="213"/>
      <c r="AA169" s="213"/>
      <c r="AB169" s="213"/>
      <c r="AC169" s="213"/>
      <c r="AD169" s="213"/>
      <c r="AE169" s="213"/>
      <c r="AF169" s="213"/>
      <c r="AG169" s="213" t="s">
        <v>182</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x14ac:dyDescent="0.2">
      <c r="A170" s="220"/>
      <c r="B170" s="221"/>
      <c r="C170" s="258" t="s">
        <v>278</v>
      </c>
      <c r="D170" s="225"/>
      <c r="E170" s="226">
        <v>1</v>
      </c>
      <c r="F170" s="223"/>
      <c r="G170" s="223"/>
      <c r="H170" s="223"/>
      <c r="I170" s="223"/>
      <c r="J170" s="223"/>
      <c r="K170" s="223"/>
      <c r="L170" s="223"/>
      <c r="M170" s="223"/>
      <c r="N170" s="223"/>
      <c r="O170" s="223"/>
      <c r="P170" s="223"/>
      <c r="Q170" s="223"/>
      <c r="R170" s="223"/>
      <c r="S170" s="223"/>
      <c r="T170" s="223"/>
      <c r="U170" s="223"/>
      <c r="V170" s="223"/>
      <c r="W170" s="223"/>
      <c r="X170" s="223"/>
      <c r="Y170" s="213"/>
      <c r="Z170" s="213"/>
      <c r="AA170" s="213"/>
      <c r="AB170" s="213"/>
      <c r="AC170" s="213"/>
      <c r="AD170" s="213"/>
      <c r="AE170" s="213"/>
      <c r="AF170" s="213"/>
      <c r="AG170" s="213" t="s">
        <v>186</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x14ac:dyDescent="0.2">
      <c r="A171" s="234">
        <v>57</v>
      </c>
      <c r="B171" s="235" t="s">
        <v>400</v>
      </c>
      <c r="C171" s="256" t="s">
        <v>401</v>
      </c>
      <c r="D171" s="236" t="s">
        <v>368</v>
      </c>
      <c r="E171" s="237">
        <v>2</v>
      </c>
      <c r="F171" s="238"/>
      <c r="G171" s="239">
        <f>ROUND(E171*F171,2)</f>
        <v>0</v>
      </c>
      <c r="H171" s="238"/>
      <c r="I171" s="239">
        <f>ROUND(E171*H171,2)</f>
        <v>0</v>
      </c>
      <c r="J171" s="238"/>
      <c r="K171" s="239">
        <f>ROUND(E171*J171,2)</f>
        <v>0</v>
      </c>
      <c r="L171" s="239">
        <v>15</v>
      </c>
      <c r="M171" s="239">
        <f>G171*(1+L171/100)</f>
        <v>0</v>
      </c>
      <c r="N171" s="239">
        <v>0</v>
      </c>
      <c r="O171" s="239">
        <f>ROUND(E171*N171,2)</f>
        <v>0</v>
      </c>
      <c r="P171" s="239">
        <v>0</v>
      </c>
      <c r="Q171" s="239">
        <f>ROUND(E171*P171,2)</f>
        <v>0</v>
      </c>
      <c r="R171" s="239"/>
      <c r="S171" s="239" t="s">
        <v>369</v>
      </c>
      <c r="T171" s="240" t="s">
        <v>370</v>
      </c>
      <c r="U171" s="223">
        <v>0</v>
      </c>
      <c r="V171" s="223">
        <f>ROUND(E171*U171,2)</f>
        <v>0</v>
      </c>
      <c r="W171" s="223"/>
      <c r="X171" s="223" t="s">
        <v>181</v>
      </c>
      <c r="Y171" s="213"/>
      <c r="Z171" s="213"/>
      <c r="AA171" s="213"/>
      <c r="AB171" s="213"/>
      <c r="AC171" s="213"/>
      <c r="AD171" s="213"/>
      <c r="AE171" s="213"/>
      <c r="AF171" s="213"/>
      <c r="AG171" s="213" t="s">
        <v>182</v>
      </c>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x14ac:dyDescent="0.2">
      <c r="A172" s="220"/>
      <c r="B172" s="221"/>
      <c r="C172" s="258" t="s">
        <v>402</v>
      </c>
      <c r="D172" s="225"/>
      <c r="E172" s="226">
        <v>1</v>
      </c>
      <c r="F172" s="223"/>
      <c r="G172" s="223"/>
      <c r="H172" s="223"/>
      <c r="I172" s="223"/>
      <c r="J172" s="223"/>
      <c r="K172" s="223"/>
      <c r="L172" s="223"/>
      <c r="M172" s="223"/>
      <c r="N172" s="223"/>
      <c r="O172" s="223"/>
      <c r="P172" s="223"/>
      <c r="Q172" s="223"/>
      <c r="R172" s="223"/>
      <c r="S172" s="223"/>
      <c r="T172" s="223"/>
      <c r="U172" s="223"/>
      <c r="V172" s="223"/>
      <c r="W172" s="223"/>
      <c r="X172" s="223"/>
      <c r="Y172" s="213"/>
      <c r="Z172" s="213"/>
      <c r="AA172" s="213"/>
      <c r="AB172" s="213"/>
      <c r="AC172" s="213"/>
      <c r="AD172" s="213"/>
      <c r="AE172" s="213"/>
      <c r="AF172" s="213"/>
      <c r="AG172" s="213" t="s">
        <v>186</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x14ac:dyDescent="0.2">
      <c r="A173" s="220"/>
      <c r="B173" s="221"/>
      <c r="C173" s="258" t="s">
        <v>403</v>
      </c>
      <c r="D173" s="225"/>
      <c r="E173" s="226">
        <v>1</v>
      </c>
      <c r="F173" s="223"/>
      <c r="G173" s="223"/>
      <c r="H173" s="223"/>
      <c r="I173" s="223"/>
      <c r="J173" s="223"/>
      <c r="K173" s="223"/>
      <c r="L173" s="223"/>
      <c r="M173" s="223"/>
      <c r="N173" s="223"/>
      <c r="O173" s="223"/>
      <c r="P173" s="223"/>
      <c r="Q173" s="223"/>
      <c r="R173" s="223"/>
      <c r="S173" s="223"/>
      <c r="T173" s="223"/>
      <c r="U173" s="223"/>
      <c r="V173" s="223"/>
      <c r="W173" s="223"/>
      <c r="X173" s="223"/>
      <c r="Y173" s="213"/>
      <c r="Z173" s="213"/>
      <c r="AA173" s="213"/>
      <c r="AB173" s="213"/>
      <c r="AC173" s="213"/>
      <c r="AD173" s="213"/>
      <c r="AE173" s="213"/>
      <c r="AF173" s="213"/>
      <c r="AG173" s="213" t="s">
        <v>186</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x14ac:dyDescent="0.2">
      <c r="A174" s="234">
        <v>58</v>
      </c>
      <c r="B174" s="235" t="s">
        <v>404</v>
      </c>
      <c r="C174" s="256" t="s">
        <v>405</v>
      </c>
      <c r="D174" s="236" t="s">
        <v>177</v>
      </c>
      <c r="E174" s="237">
        <v>1</v>
      </c>
      <c r="F174" s="238"/>
      <c r="G174" s="239">
        <f>ROUND(E174*F174,2)</f>
        <v>0</v>
      </c>
      <c r="H174" s="238"/>
      <c r="I174" s="239">
        <f>ROUND(E174*H174,2)</f>
        <v>0</v>
      </c>
      <c r="J174" s="238"/>
      <c r="K174" s="239">
        <f>ROUND(E174*J174,2)</f>
        <v>0</v>
      </c>
      <c r="L174" s="239">
        <v>15</v>
      </c>
      <c r="M174" s="239">
        <f>G174*(1+L174/100)</f>
        <v>0</v>
      </c>
      <c r="N174" s="239">
        <v>0</v>
      </c>
      <c r="O174" s="239">
        <f>ROUND(E174*N174,2)</f>
        <v>0</v>
      </c>
      <c r="P174" s="239">
        <v>0</v>
      </c>
      <c r="Q174" s="239">
        <f>ROUND(E174*P174,2)</f>
        <v>0</v>
      </c>
      <c r="R174" s="239"/>
      <c r="S174" s="239" t="s">
        <v>369</v>
      </c>
      <c r="T174" s="240" t="s">
        <v>406</v>
      </c>
      <c r="U174" s="223">
        <v>0</v>
      </c>
      <c r="V174" s="223">
        <f>ROUND(E174*U174,2)</f>
        <v>0</v>
      </c>
      <c r="W174" s="223"/>
      <c r="X174" s="223" t="s">
        <v>181</v>
      </c>
      <c r="Y174" s="213"/>
      <c r="Z174" s="213"/>
      <c r="AA174" s="213"/>
      <c r="AB174" s="213"/>
      <c r="AC174" s="213"/>
      <c r="AD174" s="213"/>
      <c r="AE174" s="213"/>
      <c r="AF174" s="213"/>
      <c r="AG174" s="213" t="s">
        <v>237</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x14ac:dyDescent="0.2">
      <c r="A175" s="220"/>
      <c r="B175" s="221"/>
      <c r="C175" s="258" t="s">
        <v>407</v>
      </c>
      <c r="D175" s="225"/>
      <c r="E175" s="226">
        <v>1</v>
      </c>
      <c r="F175" s="223"/>
      <c r="G175" s="223"/>
      <c r="H175" s="223"/>
      <c r="I175" s="223"/>
      <c r="J175" s="223"/>
      <c r="K175" s="223"/>
      <c r="L175" s="223"/>
      <c r="M175" s="223"/>
      <c r="N175" s="223"/>
      <c r="O175" s="223"/>
      <c r="P175" s="223"/>
      <c r="Q175" s="223"/>
      <c r="R175" s="223"/>
      <c r="S175" s="223"/>
      <c r="T175" s="223"/>
      <c r="U175" s="223"/>
      <c r="V175" s="223"/>
      <c r="W175" s="223"/>
      <c r="X175" s="223"/>
      <c r="Y175" s="213"/>
      <c r="Z175" s="213"/>
      <c r="AA175" s="213"/>
      <c r="AB175" s="213"/>
      <c r="AC175" s="213"/>
      <c r="AD175" s="213"/>
      <c r="AE175" s="213"/>
      <c r="AF175" s="213"/>
      <c r="AG175" s="213" t="s">
        <v>186</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x14ac:dyDescent="0.2">
      <c r="A176" s="234">
        <v>59</v>
      </c>
      <c r="B176" s="235" t="s">
        <v>408</v>
      </c>
      <c r="C176" s="256" t="s">
        <v>409</v>
      </c>
      <c r="D176" s="236" t="s">
        <v>177</v>
      </c>
      <c r="E176" s="237">
        <v>1</v>
      </c>
      <c r="F176" s="238"/>
      <c r="G176" s="239">
        <f>ROUND(E176*F176,2)</f>
        <v>0</v>
      </c>
      <c r="H176" s="238"/>
      <c r="I176" s="239">
        <f>ROUND(E176*H176,2)</f>
        <v>0</v>
      </c>
      <c r="J176" s="238"/>
      <c r="K176" s="239">
        <f>ROUND(E176*J176,2)</f>
        <v>0</v>
      </c>
      <c r="L176" s="239">
        <v>15</v>
      </c>
      <c r="M176" s="239">
        <f>G176*(1+L176/100)</f>
        <v>0</v>
      </c>
      <c r="N176" s="239">
        <v>0</v>
      </c>
      <c r="O176" s="239">
        <f>ROUND(E176*N176,2)</f>
        <v>0</v>
      </c>
      <c r="P176" s="239">
        <v>0</v>
      </c>
      <c r="Q176" s="239">
        <f>ROUND(E176*P176,2)</f>
        <v>0</v>
      </c>
      <c r="R176" s="239"/>
      <c r="S176" s="239" t="s">
        <v>369</v>
      </c>
      <c r="T176" s="240" t="s">
        <v>406</v>
      </c>
      <c r="U176" s="223">
        <v>0</v>
      </c>
      <c r="V176" s="223">
        <f>ROUND(E176*U176,2)</f>
        <v>0</v>
      </c>
      <c r="W176" s="223"/>
      <c r="X176" s="223" t="s">
        <v>181</v>
      </c>
      <c r="Y176" s="213"/>
      <c r="Z176" s="213"/>
      <c r="AA176" s="213"/>
      <c r="AB176" s="213"/>
      <c r="AC176" s="213"/>
      <c r="AD176" s="213"/>
      <c r="AE176" s="213"/>
      <c r="AF176" s="213"/>
      <c r="AG176" s="213" t="s">
        <v>237</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x14ac:dyDescent="0.2">
      <c r="A177" s="220"/>
      <c r="B177" s="221"/>
      <c r="C177" s="258" t="s">
        <v>410</v>
      </c>
      <c r="D177" s="225"/>
      <c r="E177" s="226">
        <v>1</v>
      </c>
      <c r="F177" s="223"/>
      <c r="G177" s="223"/>
      <c r="H177" s="223"/>
      <c r="I177" s="223"/>
      <c r="J177" s="223"/>
      <c r="K177" s="223"/>
      <c r="L177" s="223"/>
      <c r="M177" s="223"/>
      <c r="N177" s="223"/>
      <c r="O177" s="223"/>
      <c r="P177" s="223"/>
      <c r="Q177" s="223"/>
      <c r="R177" s="223"/>
      <c r="S177" s="223"/>
      <c r="T177" s="223"/>
      <c r="U177" s="223"/>
      <c r="V177" s="223"/>
      <c r="W177" s="223"/>
      <c r="X177" s="223"/>
      <c r="Y177" s="213"/>
      <c r="Z177" s="213"/>
      <c r="AA177" s="213"/>
      <c r="AB177" s="213"/>
      <c r="AC177" s="213"/>
      <c r="AD177" s="213"/>
      <c r="AE177" s="213"/>
      <c r="AF177" s="213"/>
      <c r="AG177" s="213" t="s">
        <v>186</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x14ac:dyDescent="0.2">
      <c r="A178" s="245">
        <v>60</v>
      </c>
      <c r="B178" s="246" t="s">
        <v>411</v>
      </c>
      <c r="C178" s="261" t="s">
        <v>412</v>
      </c>
      <c r="D178" s="247" t="s">
        <v>177</v>
      </c>
      <c r="E178" s="248">
        <v>1</v>
      </c>
      <c r="F178" s="249"/>
      <c r="G178" s="250">
        <f>ROUND(E178*F178,2)</f>
        <v>0</v>
      </c>
      <c r="H178" s="249"/>
      <c r="I178" s="250">
        <f>ROUND(E178*H178,2)</f>
        <v>0</v>
      </c>
      <c r="J178" s="249"/>
      <c r="K178" s="250">
        <f>ROUND(E178*J178,2)</f>
        <v>0</v>
      </c>
      <c r="L178" s="250">
        <v>15</v>
      </c>
      <c r="M178" s="250">
        <f>G178*(1+L178/100)</f>
        <v>0</v>
      </c>
      <c r="N178" s="250">
        <v>0</v>
      </c>
      <c r="O178" s="250">
        <f>ROUND(E178*N178,2)</f>
        <v>0</v>
      </c>
      <c r="P178" s="250">
        <v>0</v>
      </c>
      <c r="Q178" s="250">
        <f>ROUND(E178*P178,2)</f>
        <v>0</v>
      </c>
      <c r="R178" s="250"/>
      <c r="S178" s="250" t="s">
        <v>369</v>
      </c>
      <c r="T178" s="251" t="s">
        <v>406</v>
      </c>
      <c r="U178" s="223">
        <v>0</v>
      </c>
      <c r="V178" s="223">
        <f>ROUND(E178*U178,2)</f>
        <v>0</v>
      </c>
      <c r="W178" s="223"/>
      <c r="X178" s="223" t="s">
        <v>181</v>
      </c>
      <c r="Y178" s="213"/>
      <c r="Z178" s="213"/>
      <c r="AA178" s="213"/>
      <c r="AB178" s="213"/>
      <c r="AC178" s="213"/>
      <c r="AD178" s="213"/>
      <c r="AE178" s="213"/>
      <c r="AF178" s="213"/>
      <c r="AG178" s="213" t="s">
        <v>237</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outlineLevel="1" x14ac:dyDescent="0.2">
      <c r="A179" s="245">
        <v>61</v>
      </c>
      <c r="B179" s="246" t="s">
        <v>413</v>
      </c>
      <c r="C179" s="261" t="s">
        <v>414</v>
      </c>
      <c r="D179" s="247" t="s">
        <v>177</v>
      </c>
      <c r="E179" s="248">
        <v>1</v>
      </c>
      <c r="F179" s="249"/>
      <c r="G179" s="250">
        <f>ROUND(E179*F179,2)</f>
        <v>0</v>
      </c>
      <c r="H179" s="249"/>
      <c r="I179" s="250">
        <f>ROUND(E179*H179,2)</f>
        <v>0</v>
      </c>
      <c r="J179" s="249"/>
      <c r="K179" s="250">
        <f>ROUND(E179*J179,2)</f>
        <v>0</v>
      </c>
      <c r="L179" s="250">
        <v>15</v>
      </c>
      <c r="M179" s="250">
        <f>G179*(1+L179/100)</f>
        <v>0</v>
      </c>
      <c r="N179" s="250">
        <v>0</v>
      </c>
      <c r="O179" s="250">
        <f>ROUND(E179*N179,2)</f>
        <v>0</v>
      </c>
      <c r="P179" s="250">
        <v>0</v>
      </c>
      <c r="Q179" s="250">
        <f>ROUND(E179*P179,2)</f>
        <v>0</v>
      </c>
      <c r="R179" s="250"/>
      <c r="S179" s="250" t="s">
        <v>369</v>
      </c>
      <c r="T179" s="251" t="s">
        <v>406</v>
      </c>
      <c r="U179" s="223">
        <v>0</v>
      </c>
      <c r="V179" s="223">
        <f>ROUND(E179*U179,2)</f>
        <v>0</v>
      </c>
      <c r="W179" s="223"/>
      <c r="X179" s="223" t="s">
        <v>181</v>
      </c>
      <c r="Y179" s="213"/>
      <c r="Z179" s="213"/>
      <c r="AA179" s="213"/>
      <c r="AB179" s="213"/>
      <c r="AC179" s="213"/>
      <c r="AD179" s="213"/>
      <c r="AE179" s="213"/>
      <c r="AF179" s="213"/>
      <c r="AG179" s="213" t="s">
        <v>237</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ht="22.5" outlineLevel="1" x14ac:dyDescent="0.2">
      <c r="A180" s="245">
        <v>62</v>
      </c>
      <c r="B180" s="246" t="s">
        <v>415</v>
      </c>
      <c r="C180" s="261" t="s">
        <v>416</v>
      </c>
      <c r="D180" s="247" t="s">
        <v>177</v>
      </c>
      <c r="E180" s="248">
        <v>1</v>
      </c>
      <c r="F180" s="249"/>
      <c r="G180" s="250">
        <f>ROUND(E180*F180,2)</f>
        <v>0</v>
      </c>
      <c r="H180" s="249"/>
      <c r="I180" s="250">
        <f>ROUND(E180*H180,2)</f>
        <v>0</v>
      </c>
      <c r="J180" s="249"/>
      <c r="K180" s="250">
        <f>ROUND(E180*J180,2)</f>
        <v>0</v>
      </c>
      <c r="L180" s="250">
        <v>15</v>
      </c>
      <c r="M180" s="250">
        <f>G180*(1+L180/100)</f>
        <v>0</v>
      </c>
      <c r="N180" s="250">
        <v>0</v>
      </c>
      <c r="O180" s="250">
        <f>ROUND(E180*N180,2)</f>
        <v>0</v>
      </c>
      <c r="P180" s="250">
        <v>0</v>
      </c>
      <c r="Q180" s="250">
        <f>ROUND(E180*P180,2)</f>
        <v>0</v>
      </c>
      <c r="R180" s="250"/>
      <c r="S180" s="250" t="s">
        <v>369</v>
      </c>
      <c r="T180" s="251" t="s">
        <v>406</v>
      </c>
      <c r="U180" s="223">
        <v>0</v>
      </c>
      <c r="V180" s="223">
        <f>ROUND(E180*U180,2)</f>
        <v>0</v>
      </c>
      <c r="W180" s="223"/>
      <c r="X180" s="223" t="s">
        <v>181</v>
      </c>
      <c r="Y180" s="213"/>
      <c r="Z180" s="213"/>
      <c r="AA180" s="213"/>
      <c r="AB180" s="213"/>
      <c r="AC180" s="213"/>
      <c r="AD180" s="213"/>
      <c r="AE180" s="213"/>
      <c r="AF180" s="213"/>
      <c r="AG180" s="213" t="s">
        <v>237</v>
      </c>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x14ac:dyDescent="0.2">
      <c r="A181" s="234">
        <v>63</v>
      </c>
      <c r="B181" s="235" t="s">
        <v>417</v>
      </c>
      <c r="C181" s="256" t="s">
        <v>418</v>
      </c>
      <c r="D181" s="236" t="s">
        <v>250</v>
      </c>
      <c r="E181" s="237">
        <v>1.1000000000000001</v>
      </c>
      <c r="F181" s="238"/>
      <c r="G181" s="239">
        <f>ROUND(E181*F181,2)</f>
        <v>0</v>
      </c>
      <c r="H181" s="238"/>
      <c r="I181" s="239">
        <f>ROUND(E181*H181,2)</f>
        <v>0</v>
      </c>
      <c r="J181" s="238"/>
      <c r="K181" s="239">
        <f>ROUND(E181*J181,2)</f>
        <v>0</v>
      </c>
      <c r="L181" s="239">
        <v>15</v>
      </c>
      <c r="M181" s="239">
        <f>G181*(1+L181/100)</f>
        <v>0</v>
      </c>
      <c r="N181" s="239">
        <v>3.7200000000000002E-3</v>
      </c>
      <c r="O181" s="239">
        <f>ROUND(E181*N181,2)</f>
        <v>0</v>
      </c>
      <c r="P181" s="239">
        <v>0</v>
      </c>
      <c r="Q181" s="239">
        <f>ROUND(E181*P181,2)</f>
        <v>0</v>
      </c>
      <c r="R181" s="239" t="s">
        <v>344</v>
      </c>
      <c r="S181" s="239" t="s">
        <v>179</v>
      </c>
      <c r="T181" s="240" t="s">
        <v>180</v>
      </c>
      <c r="U181" s="223">
        <v>0.57038999999999995</v>
      </c>
      <c r="V181" s="223">
        <f>ROUND(E181*U181,2)</f>
        <v>0.63</v>
      </c>
      <c r="W181" s="223"/>
      <c r="X181" s="223" t="s">
        <v>243</v>
      </c>
      <c r="Y181" s="213"/>
      <c r="Z181" s="213"/>
      <c r="AA181" s="213"/>
      <c r="AB181" s="213"/>
      <c r="AC181" s="213"/>
      <c r="AD181" s="213"/>
      <c r="AE181" s="213"/>
      <c r="AF181" s="213"/>
      <c r="AG181" s="213" t="s">
        <v>345</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x14ac:dyDescent="0.2">
      <c r="A182" s="220"/>
      <c r="B182" s="221"/>
      <c r="C182" s="257" t="s">
        <v>419</v>
      </c>
      <c r="D182" s="241"/>
      <c r="E182" s="241"/>
      <c r="F182" s="241"/>
      <c r="G182" s="241"/>
      <c r="H182" s="223"/>
      <c r="I182" s="223"/>
      <c r="J182" s="223"/>
      <c r="K182" s="223"/>
      <c r="L182" s="223"/>
      <c r="M182" s="223"/>
      <c r="N182" s="223"/>
      <c r="O182" s="223"/>
      <c r="P182" s="223"/>
      <c r="Q182" s="223"/>
      <c r="R182" s="223"/>
      <c r="S182" s="223"/>
      <c r="T182" s="223"/>
      <c r="U182" s="223"/>
      <c r="V182" s="223"/>
      <c r="W182" s="223"/>
      <c r="X182" s="223"/>
      <c r="Y182" s="213"/>
      <c r="Z182" s="213"/>
      <c r="AA182" s="213"/>
      <c r="AB182" s="213"/>
      <c r="AC182" s="213"/>
      <c r="AD182" s="213"/>
      <c r="AE182" s="213"/>
      <c r="AF182" s="213"/>
      <c r="AG182" s="213" t="s">
        <v>184</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x14ac:dyDescent="0.2">
      <c r="A183" s="220">
        <v>64</v>
      </c>
      <c r="B183" s="221" t="s">
        <v>420</v>
      </c>
      <c r="C183" s="262" t="s">
        <v>421</v>
      </c>
      <c r="D183" s="222" t="s">
        <v>0</v>
      </c>
      <c r="E183" s="252"/>
      <c r="F183" s="224"/>
      <c r="G183" s="223">
        <f>ROUND(E183*F183,2)</f>
        <v>0</v>
      </c>
      <c r="H183" s="224"/>
      <c r="I183" s="223">
        <f>ROUND(E183*H183,2)</f>
        <v>0</v>
      </c>
      <c r="J183" s="224"/>
      <c r="K183" s="223">
        <f>ROUND(E183*J183,2)</f>
        <v>0</v>
      </c>
      <c r="L183" s="223">
        <v>15</v>
      </c>
      <c r="M183" s="223">
        <f>G183*(1+L183/100)</f>
        <v>0</v>
      </c>
      <c r="N183" s="223">
        <v>0</v>
      </c>
      <c r="O183" s="223">
        <f>ROUND(E183*N183,2)</f>
        <v>0</v>
      </c>
      <c r="P183" s="223">
        <v>0</v>
      </c>
      <c r="Q183" s="223">
        <f>ROUND(E183*P183,2)</f>
        <v>0</v>
      </c>
      <c r="R183" s="223" t="s">
        <v>422</v>
      </c>
      <c r="S183" s="223" t="s">
        <v>179</v>
      </c>
      <c r="T183" s="223" t="s">
        <v>180</v>
      </c>
      <c r="U183" s="223">
        <v>0</v>
      </c>
      <c r="V183" s="223">
        <f>ROUND(E183*U183,2)</f>
        <v>0</v>
      </c>
      <c r="W183" s="223"/>
      <c r="X183" s="223" t="s">
        <v>339</v>
      </c>
      <c r="Y183" s="213"/>
      <c r="Z183" s="213"/>
      <c r="AA183" s="213"/>
      <c r="AB183" s="213"/>
      <c r="AC183" s="213"/>
      <c r="AD183" s="213"/>
      <c r="AE183" s="213"/>
      <c r="AF183" s="213"/>
      <c r="AG183" s="213" t="s">
        <v>340</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outlineLevel="1" x14ac:dyDescent="0.2">
      <c r="A184" s="220"/>
      <c r="B184" s="221"/>
      <c r="C184" s="263" t="s">
        <v>365</v>
      </c>
      <c r="D184" s="253"/>
      <c r="E184" s="253"/>
      <c r="F184" s="253"/>
      <c r="G184" s="253"/>
      <c r="H184" s="223"/>
      <c r="I184" s="223"/>
      <c r="J184" s="223"/>
      <c r="K184" s="223"/>
      <c r="L184" s="223"/>
      <c r="M184" s="223"/>
      <c r="N184" s="223"/>
      <c r="O184" s="223"/>
      <c r="P184" s="223"/>
      <c r="Q184" s="223"/>
      <c r="R184" s="223"/>
      <c r="S184" s="223"/>
      <c r="T184" s="223"/>
      <c r="U184" s="223"/>
      <c r="V184" s="223"/>
      <c r="W184" s="223"/>
      <c r="X184" s="223"/>
      <c r="Y184" s="213"/>
      <c r="Z184" s="213"/>
      <c r="AA184" s="213"/>
      <c r="AB184" s="213"/>
      <c r="AC184" s="213"/>
      <c r="AD184" s="213"/>
      <c r="AE184" s="213"/>
      <c r="AF184" s="213"/>
      <c r="AG184" s="213" t="s">
        <v>184</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x14ac:dyDescent="0.2">
      <c r="A185" s="228" t="s">
        <v>173</v>
      </c>
      <c r="B185" s="229" t="s">
        <v>122</v>
      </c>
      <c r="C185" s="255" t="s">
        <v>123</v>
      </c>
      <c r="D185" s="230"/>
      <c r="E185" s="231"/>
      <c r="F185" s="232"/>
      <c r="G185" s="232">
        <f>SUMIF(AG186:AG189,"&lt;&gt;NOR",G186:G189)</f>
        <v>0</v>
      </c>
      <c r="H185" s="232"/>
      <c r="I185" s="232">
        <f>SUM(I186:I189)</f>
        <v>0</v>
      </c>
      <c r="J185" s="232"/>
      <c r="K185" s="232">
        <f>SUM(K186:K189)</f>
        <v>0</v>
      </c>
      <c r="L185" s="232"/>
      <c r="M185" s="232">
        <f>SUM(M186:M189)</f>
        <v>0</v>
      </c>
      <c r="N185" s="232"/>
      <c r="O185" s="232">
        <f>SUM(O186:O189)</f>
        <v>0</v>
      </c>
      <c r="P185" s="232"/>
      <c r="Q185" s="232">
        <f>SUM(Q186:Q189)</f>
        <v>0</v>
      </c>
      <c r="R185" s="232"/>
      <c r="S185" s="232"/>
      <c r="T185" s="233"/>
      <c r="U185" s="227"/>
      <c r="V185" s="227">
        <f>SUM(V186:V189)</f>
        <v>0</v>
      </c>
      <c r="W185" s="227"/>
      <c r="X185" s="227"/>
      <c r="AG185" t="s">
        <v>174</v>
      </c>
    </row>
    <row r="186" spans="1:60" outlineLevel="1" x14ac:dyDescent="0.2">
      <c r="A186" s="234">
        <v>65</v>
      </c>
      <c r="B186" s="235" t="s">
        <v>423</v>
      </c>
      <c r="C186" s="256" t="s">
        <v>424</v>
      </c>
      <c r="D186" s="236" t="s">
        <v>368</v>
      </c>
      <c r="E186" s="237">
        <v>1</v>
      </c>
      <c r="F186" s="238"/>
      <c r="G186" s="239">
        <f>ROUND(E186*F186,2)</f>
        <v>0</v>
      </c>
      <c r="H186" s="238"/>
      <c r="I186" s="239">
        <f>ROUND(E186*H186,2)</f>
        <v>0</v>
      </c>
      <c r="J186" s="238"/>
      <c r="K186" s="239">
        <f>ROUND(E186*J186,2)</f>
        <v>0</v>
      </c>
      <c r="L186" s="239">
        <v>15</v>
      </c>
      <c r="M186" s="239">
        <f>G186*(1+L186/100)</f>
        <v>0</v>
      </c>
      <c r="N186" s="239">
        <v>0</v>
      </c>
      <c r="O186" s="239">
        <f>ROUND(E186*N186,2)</f>
        <v>0</v>
      </c>
      <c r="P186" s="239">
        <v>0</v>
      </c>
      <c r="Q186" s="239">
        <f>ROUND(E186*P186,2)</f>
        <v>0</v>
      </c>
      <c r="R186" s="239"/>
      <c r="S186" s="239" t="s">
        <v>369</v>
      </c>
      <c r="T186" s="240" t="s">
        <v>370</v>
      </c>
      <c r="U186" s="223">
        <v>0</v>
      </c>
      <c r="V186" s="223">
        <f>ROUND(E186*U186,2)</f>
        <v>0</v>
      </c>
      <c r="W186" s="223"/>
      <c r="X186" s="223" t="s">
        <v>181</v>
      </c>
      <c r="Y186" s="213"/>
      <c r="Z186" s="213"/>
      <c r="AA186" s="213"/>
      <c r="AB186" s="213"/>
      <c r="AC186" s="213"/>
      <c r="AD186" s="213"/>
      <c r="AE186" s="213"/>
      <c r="AF186" s="213"/>
      <c r="AG186" s="213" t="s">
        <v>182</v>
      </c>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x14ac:dyDescent="0.2">
      <c r="A187" s="220"/>
      <c r="B187" s="221"/>
      <c r="C187" s="258" t="s">
        <v>425</v>
      </c>
      <c r="D187" s="225"/>
      <c r="E187" s="226">
        <v>1</v>
      </c>
      <c r="F187" s="223"/>
      <c r="G187" s="223"/>
      <c r="H187" s="223"/>
      <c r="I187" s="223"/>
      <c r="J187" s="223"/>
      <c r="K187" s="223"/>
      <c r="L187" s="223"/>
      <c r="M187" s="223"/>
      <c r="N187" s="223"/>
      <c r="O187" s="223"/>
      <c r="P187" s="223"/>
      <c r="Q187" s="223"/>
      <c r="R187" s="223"/>
      <c r="S187" s="223"/>
      <c r="T187" s="223"/>
      <c r="U187" s="223"/>
      <c r="V187" s="223"/>
      <c r="W187" s="223"/>
      <c r="X187" s="223"/>
      <c r="Y187" s="213"/>
      <c r="Z187" s="213"/>
      <c r="AA187" s="213"/>
      <c r="AB187" s="213"/>
      <c r="AC187" s="213"/>
      <c r="AD187" s="213"/>
      <c r="AE187" s="213"/>
      <c r="AF187" s="213"/>
      <c r="AG187" s="213" t="s">
        <v>186</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x14ac:dyDescent="0.2">
      <c r="A188" s="234">
        <v>66</v>
      </c>
      <c r="B188" s="235" t="s">
        <v>426</v>
      </c>
      <c r="C188" s="256" t="s">
        <v>427</v>
      </c>
      <c r="D188" s="236" t="s">
        <v>368</v>
      </c>
      <c r="E188" s="237">
        <v>1</v>
      </c>
      <c r="F188" s="238"/>
      <c r="G188" s="239">
        <f>ROUND(E188*F188,2)</f>
        <v>0</v>
      </c>
      <c r="H188" s="238"/>
      <c r="I188" s="239">
        <f>ROUND(E188*H188,2)</f>
        <v>0</v>
      </c>
      <c r="J188" s="238"/>
      <c r="K188" s="239">
        <f>ROUND(E188*J188,2)</f>
        <v>0</v>
      </c>
      <c r="L188" s="239">
        <v>15</v>
      </c>
      <c r="M188" s="239">
        <f>G188*(1+L188/100)</f>
        <v>0</v>
      </c>
      <c r="N188" s="239">
        <v>0</v>
      </c>
      <c r="O188" s="239">
        <f>ROUND(E188*N188,2)</f>
        <v>0</v>
      </c>
      <c r="P188" s="239">
        <v>0</v>
      </c>
      <c r="Q188" s="239">
        <f>ROUND(E188*P188,2)</f>
        <v>0</v>
      </c>
      <c r="R188" s="239"/>
      <c r="S188" s="239" t="s">
        <v>369</v>
      </c>
      <c r="T188" s="240" t="s">
        <v>370</v>
      </c>
      <c r="U188" s="223">
        <v>0</v>
      </c>
      <c r="V188" s="223">
        <f>ROUND(E188*U188,2)</f>
        <v>0</v>
      </c>
      <c r="W188" s="223"/>
      <c r="X188" s="223" t="s">
        <v>181</v>
      </c>
      <c r="Y188" s="213"/>
      <c r="Z188" s="213"/>
      <c r="AA188" s="213"/>
      <c r="AB188" s="213"/>
      <c r="AC188" s="213"/>
      <c r="AD188" s="213"/>
      <c r="AE188" s="213"/>
      <c r="AF188" s="213"/>
      <c r="AG188" s="213" t="s">
        <v>182</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x14ac:dyDescent="0.2">
      <c r="A189" s="220"/>
      <c r="B189" s="221"/>
      <c r="C189" s="258" t="s">
        <v>428</v>
      </c>
      <c r="D189" s="225"/>
      <c r="E189" s="226">
        <v>1</v>
      </c>
      <c r="F189" s="223"/>
      <c r="G189" s="223"/>
      <c r="H189" s="223"/>
      <c r="I189" s="223"/>
      <c r="J189" s="223"/>
      <c r="K189" s="223"/>
      <c r="L189" s="223"/>
      <c r="M189" s="223"/>
      <c r="N189" s="223"/>
      <c r="O189" s="223"/>
      <c r="P189" s="223"/>
      <c r="Q189" s="223"/>
      <c r="R189" s="223"/>
      <c r="S189" s="223"/>
      <c r="T189" s="223"/>
      <c r="U189" s="223"/>
      <c r="V189" s="223"/>
      <c r="W189" s="223"/>
      <c r="X189" s="223"/>
      <c r="Y189" s="213"/>
      <c r="Z189" s="213"/>
      <c r="AA189" s="213"/>
      <c r="AB189" s="213"/>
      <c r="AC189" s="213"/>
      <c r="AD189" s="213"/>
      <c r="AE189" s="213"/>
      <c r="AF189" s="213"/>
      <c r="AG189" s="213" t="s">
        <v>186</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x14ac:dyDescent="0.2">
      <c r="A190" s="228" t="s">
        <v>173</v>
      </c>
      <c r="B190" s="229" t="s">
        <v>124</v>
      </c>
      <c r="C190" s="255" t="s">
        <v>125</v>
      </c>
      <c r="D190" s="230"/>
      <c r="E190" s="231"/>
      <c r="F190" s="232"/>
      <c r="G190" s="232">
        <f>SUMIF(AG191:AG201,"&lt;&gt;NOR",G191:G201)</f>
        <v>0</v>
      </c>
      <c r="H190" s="232"/>
      <c r="I190" s="232">
        <f>SUM(I191:I201)</f>
        <v>0</v>
      </c>
      <c r="J190" s="232"/>
      <c r="K190" s="232">
        <f>SUM(K191:K201)</f>
        <v>0</v>
      </c>
      <c r="L190" s="232"/>
      <c r="M190" s="232">
        <f>SUM(M191:M201)</f>
        <v>0</v>
      </c>
      <c r="N190" s="232"/>
      <c r="O190" s="232">
        <f>SUM(O191:O201)</f>
        <v>0.47</v>
      </c>
      <c r="P190" s="232"/>
      <c r="Q190" s="232">
        <f>SUM(Q191:Q201)</f>
        <v>0</v>
      </c>
      <c r="R190" s="232"/>
      <c r="S190" s="232"/>
      <c r="T190" s="233"/>
      <c r="U190" s="227"/>
      <c r="V190" s="227">
        <f>SUM(V191:V201)</f>
        <v>25.34</v>
      </c>
      <c r="W190" s="227"/>
      <c r="X190" s="227"/>
      <c r="AG190" t="s">
        <v>174</v>
      </c>
    </row>
    <row r="191" spans="1:60" ht="22.5" outlineLevel="1" x14ac:dyDescent="0.2">
      <c r="A191" s="234">
        <v>67</v>
      </c>
      <c r="B191" s="235" t="s">
        <v>429</v>
      </c>
      <c r="C191" s="256" t="s">
        <v>430</v>
      </c>
      <c r="D191" s="236" t="s">
        <v>250</v>
      </c>
      <c r="E191" s="237">
        <v>16.3</v>
      </c>
      <c r="F191" s="238"/>
      <c r="G191" s="239">
        <f>ROUND(E191*F191,2)</f>
        <v>0</v>
      </c>
      <c r="H191" s="238"/>
      <c r="I191" s="239">
        <f>ROUND(E191*H191,2)</f>
        <v>0</v>
      </c>
      <c r="J191" s="238"/>
      <c r="K191" s="239">
        <f>ROUND(E191*J191,2)</f>
        <v>0</v>
      </c>
      <c r="L191" s="239">
        <v>15</v>
      </c>
      <c r="M191" s="239">
        <f>G191*(1+L191/100)</f>
        <v>0</v>
      </c>
      <c r="N191" s="239">
        <v>4.0000000000000003E-5</v>
      </c>
      <c r="O191" s="239">
        <f>ROUND(E191*N191,2)</f>
        <v>0</v>
      </c>
      <c r="P191" s="239">
        <v>0</v>
      </c>
      <c r="Q191" s="239">
        <f>ROUND(E191*P191,2)</f>
        <v>0</v>
      </c>
      <c r="R191" s="239" t="s">
        <v>431</v>
      </c>
      <c r="S191" s="239" t="s">
        <v>179</v>
      </c>
      <c r="T191" s="240" t="s">
        <v>180</v>
      </c>
      <c r="U191" s="223">
        <v>7.0000000000000007E-2</v>
      </c>
      <c r="V191" s="223">
        <f>ROUND(E191*U191,2)</f>
        <v>1.1399999999999999</v>
      </c>
      <c r="W191" s="223"/>
      <c r="X191" s="223" t="s">
        <v>181</v>
      </c>
      <c r="Y191" s="213"/>
      <c r="Z191" s="213"/>
      <c r="AA191" s="213"/>
      <c r="AB191" s="213"/>
      <c r="AC191" s="213"/>
      <c r="AD191" s="213"/>
      <c r="AE191" s="213"/>
      <c r="AF191" s="213"/>
      <c r="AG191" s="213" t="s">
        <v>351</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x14ac:dyDescent="0.2">
      <c r="A192" s="220"/>
      <c r="B192" s="221"/>
      <c r="C192" s="258" t="s">
        <v>432</v>
      </c>
      <c r="D192" s="225"/>
      <c r="E192" s="226">
        <v>5.2</v>
      </c>
      <c r="F192" s="223"/>
      <c r="G192" s="223"/>
      <c r="H192" s="223"/>
      <c r="I192" s="223"/>
      <c r="J192" s="223"/>
      <c r="K192" s="223"/>
      <c r="L192" s="223"/>
      <c r="M192" s="223"/>
      <c r="N192" s="223"/>
      <c r="O192" s="223"/>
      <c r="P192" s="223"/>
      <c r="Q192" s="223"/>
      <c r="R192" s="223"/>
      <c r="S192" s="223"/>
      <c r="T192" s="223"/>
      <c r="U192" s="223"/>
      <c r="V192" s="223"/>
      <c r="W192" s="223"/>
      <c r="X192" s="223"/>
      <c r="Y192" s="213"/>
      <c r="Z192" s="213"/>
      <c r="AA192" s="213"/>
      <c r="AB192" s="213"/>
      <c r="AC192" s="213"/>
      <c r="AD192" s="213"/>
      <c r="AE192" s="213"/>
      <c r="AF192" s="213"/>
      <c r="AG192" s="213" t="s">
        <v>186</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x14ac:dyDescent="0.2">
      <c r="A193" s="220"/>
      <c r="B193" s="221"/>
      <c r="C193" s="258" t="s">
        <v>433</v>
      </c>
      <c r="D193" s="225"/>
      <c r="E193" s="226">
        <v>11.1</v>
      </c>
      <c r="F193" s="223"/>
      <c r="G193" s="223"/>
      <c r="H193" s="223"/>
      <c r="I193" s="223"/>
      <c r="J193" s="223"/>
      <c r="K193" s="223"/>
      <c r="L193" s="223"/>
      <c r="M193" s="223"/>
      <c r="N193" s="223"/>
      <c r="O193" s="223"/>
      <c r="P193" s="223"/>
      <c r="Q193" s="223"/>
      <c r="R193" s="223"/>
      <c r="S193" s="223"/>
      <c r="T193" s="223"/>
      <c r="U193" s="223"/>
      <c r="V193" s="223"/>
      <c r="W193" s="223"/>
      <c r="X193" s="223"/>
      <c r="Y193" s="213"/>
      <c r="Z193" s="213"/>
      <c r="AA193" s="213"/>
      <c r="AB193" s="213"/>
      <c r="AC193" s="213"/>
      <c r="AD193" s="213"/>
      <c r="AE193" s="213"/>
      <c r="AF193" s="213"/>
      <c r="AG193" s="213" t="s">
        <v>186</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x14ac:dyDescent="0.2">
      <c r="A194" s="234">
        <v>68</v>
      </c>
      <c r="B194" s="235" t="s">
        <v>434</v>
      </c>
      <c r="C194" s="256" t="s">
        <v>435</v>
      </c>
      <c r="D194" s="236" t="s">
        <v>200</v>
      </c>
      <c r="E194" s="237">
        <v>19.5</v>
      </c>
      <c r="F194" s="238"/>
      <c r="G194" s="239">
        <f>ROUND(E194*F194,2)</f>
        <v>0</v>
      </c>
      <c r="H194" s="238"/>
      <c r="I194" s="239">
        <f>ROUND(E194*H194,2)</f>
        <v>0</v>
      </c>
      <c r="J194" s="238"/>
      <c r="K194" s="239">
        <f>ROUND(E194*J194,2)</f>
        <v>0</v>
      </c>
      <c r="L194" s="239">
        <v>15</v>
      </c>
      <c r="M194" s="239">
        <f>G194*(1+L194/100)</f>
        <v>0</v>
      </c>
      <c r="N194" s="239">
        <v>2.8400000000000001E-3</v>
      </c>
      <c r="O194" s="239">
        <f>ROUND(E194*N194,2)</f>
        <v>0.06</v>
      </c>
      <c r="P194" s="239">
        <v>0</v>
      </c>
      <c r="Q194" s="239">
        <f>ROUND(E194*P194,2)</f>
        <v>0</v>
      </c>
      <c r="R194" s="239" t="s">
        <v>344</v>
      </c>
      <c r="S194" s="239" t="s">
        <v>179</v>
      </c>
      <c r="T194" s="240" t="s">
        <v>180</v>
      </c>
      <c r="U194" s="223">
        <v>1.24089</v>
      </c>
      <c r="V194" s="223">
        <f>ROUND(E194*U194,2)</f>
        <v>24.2</v>
      </c>
      <c r="W194" s="223"/>
      <c r="X194" s="223" t="s">
        <v>243</v>
      </c>
      <c r="Y194" s="213"/>
      <c r="Z194" s="213"/>
      <c r="AA194" s="213"/>
      <c r="AB194" s="213"/>
      <c r="AC194" s="213"/>
      <c r="AD194" s="213"/>
      <c r="AE194" s="213"/>
      <c r="AF194" s="213"/>
      <c r="AG194" s="213" t="s">
        <v>345</v>
      </c>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x14ac:dyDescent="0.2">
      <c r="A195" s="220"/>
      <c r="B195" s="221"/>
      <c r="C195" s="258" t="s">
        <v>436</v>
      </c>
      <c r="D195" s="225"/>
      <c r="E195" s="226">
        <v>1.2</v>
      </c>
      <c r="F195" s="223"/>
      <c r="G195" s="223"/>
      <c r="H195" s="223"/>
      <c r="I195" s="223"/>
      <c r="J195" s="223"/>
      <c r="K195" s="223"/>
      <c r="L195" s="223"/>
      <c r="M195" s="223"/>
      <c r="N195" s="223"/>
      <c r="O195" s="223"/>
      <c r="P195" s="223"/>
      <c r="Q195" s="223"/>
      <c r="R195" s="223"/>
      <c r="S195" s="223"/>
      <c r="T195" s="223"/>
      <c r="U195" s="223"/>
      <c r="V195" s="223"/>
      <c r="W195" s="223"/>
      <c r="X195" s="223"/>
      <c r="Y195" s="213"/>
      <c r="Z195" s="213"/>
      <c r="AA195" s="213"/>
      <c r="AB195" s="213"/>
      <c r="AC195" s="213"/>
      <c r="AD195" s="213"/>
      <c r="AE195" s="213"/>
      <c r="AF195" s="213"/>
      <c r="AG195" s="213" t="s">
        <v>186</v>
      </c>
      <c r="AH195" s="213">
        <v>0</v>
      </c>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outlineLevel="1" x14ac:dyDescent="0.2">
      <c r="A196" s="220"/>
      <c r="B196" s="221"/>
      <c r="C196" s="258" t="s">
        <v>437</v>
      </c>
      <c r="D196" s="225"/>
      <c r="E196" s="226">
        <v>5.7</v>
      </c>
      <c r="F196" s="223"/>
      <c r="G196" s="223"/>
      <c r="H196" s="223"/>
      <c r="I196" s="223"/>
      <c r="J196" s="223"/>
      <c r="K196" s="223"/>
      <c r="L196" s="223"/>
      <c r="M196" s="223"/>
      <c r="N196" s="223"/>
      <c r="O196" s="223"/>
      <c r="P196" s="223"/>
      <c r="Q196" s="223"/>
      <c r="R196" s="223"/>
      <c r="S196" s="223"/>
      <c r="T196" s="223"/>
      <c r="U196" s="223"/>
      <c r="V196" s="223"/>
      <c r="W196" s="223"/>
      <c r="X196" s="223"/>
      <c r="Y196" s="213"/>
      <c r="Z196" s="213"/>
      <c r="AA196" s="213"/>
      <c r="AB196" s="213"/>
      <c r="AC196" s="213"/>
      <c r="AD196" s="213"/>
      <c r="AE196" s="213"/>
      <c r="AF196" s="213"/>
      <c r="AG196" s="213" t="s">
        <v>186</v>
      </c>
      <c r="AH196" s="213">
        <v>0</v>
      </c>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row>
    <row r="197" spans="1:60" outlineLevel="1" x14ac:dyDescent="0.2">
      <c r="A197" s="220"/>
      <c r="B197" s="221"/>
      <c r="C197" s="258" t="s">
        <v>438</v>
      </c>
      <c r="D197" s="225"/>
      <c r="E197" s="226">
        <v>12.6</v>
      </c>
      <c r="F197" s="223"/>
      <c r="G197" s="223"/>
      <c r="H197" s="223"/>
      <c r="I197" s="223"/>
      <c r="J197" s="223"/>
      <c r="K197" s="223"/>
      <c r="L197" s="223"/>
      <c r="M197" s="223"/>
      <c r="N197" s="223"/>
      <c r="O197" s="223"/>
      <c r="P197" s="223"/>
      <c r="Q197" s="223"/>
      <c r="R197" s="223"/>
      <c r="S197" s="223"/>
      <c r="T197" s="223"/>
      <c r="U197" s="223"/>
      <c r="V197" s="223"/>
      <c r="W197" s="223"/>
      <c r="X197" s="223"/>
      <c r="Y197" s="213"/>
      <c r="Z197" s="213"/>
      <c r="AA197" s="213"/>
      <c r="AB197" s="213"/>
      <c r="AC197" s="213"/>
      <c r="AD197" s="213"/>
      <c r="AE197" s="213"/>
      <c r="AF197" s="213"/>
      <c r="AG197" s="213" t="s">
        <v>186</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ht="22.5" outlineLevel="1" x14ac:dyDescent="0.2">
      <c r="A198" s="234">
        <v>69</v>
      </c>
      <c r="B198" s="235" t="s">
        <v>439</v>
      </c>
      <c r="C198" s="256" t="s">
        <v>440</v>
      </c>
      <c r="D198" s="236" t="s">
        <v>200</v>
      </c>
      <c r="E198" s="237">
        <v>21.45</v>
      </c>
      <c r="F198" s="238"/>
      <c r="G198" s="239">
        <f>ROUND(E198*F198,2)</f>
        <v>0</v>
      </c>
      <c r="H198" s="238"/>
      <c r="I198" s="239">
        <f>ROUND(E198*H198,2)</f>
        <v>0</v>
      </c>
      <c r="J198" s="238"/>
      <c r="K198" s="239">
        <f>ROUND(E198*J198,2)</f>
        <v>0</v>
      </c>
      <c r="L198" s="239">
        <v>15</v>
      </c>
      <c r="M198" s="239">
        <f>G198*(1+L198/100)</f>
        <v>0</v>
      </c>
      <c r="N198" s="239">
        <v>1.9199999999999998E-2</v>
      </c>
      <c r="O198" s="239">
        <f>ROUND(E198*N198,2)</f>
        <v>0.41</v>
      </c>
      <c r="P198" s="239">
        <v>0</v>
      </c>
      <c r="Q198" s="239">
        <f>ROUND(E198*P198,2)</f>
        <v>0</v>
      </c>
      <c r="R198" s="239" t="s">
        <v>441</v>
      </c>
      <c r="S198" s="239" t="s">
        <v>179</v>
      </c>
      <c r="T198" s="240" t="s">
        <v>180</v>
      </c>
      <c r="U198" s="223">
        <v>0</v>
      </c>
      <c r="V198" s="223">
        <f>ROUND(E198*U198,2)</f>
        <v>0</v>
      </c>
      <c r="W198" s="223"/>
      <c r="X198" s="223" t="s">
        <v>442</v>
      </c>
      <c r="Y198" s="213"/>
      <c r="Z198" s="213"/>
      <c r="AA198" s="213"/>
      <c r="AB198" s="213"/>
      <c r="AC198" s="213"/>
      <c r="AD198" s="213"/>
      <c r="AE198" s="213"/>
      <c r="AF198" s="213"/>
      <c r="AG198" s="213" t="s">
        <v>443</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x14ac:dyDescent="0.2">
      <c r="A199" s="220"/>
      <c r="B199" s="221"/>
      <c r="C199" s="258" t="s">
        <v>444</v>
      </c>
      <c r="D199" s="225"/>
      <c r="E199" s="226">
        <v>21.45</v>
      </c>
      <c r="F199" s="223"/>
      <c r="G199" s="223"/>
      <c r="H199" s="223"/>
      <c r="I199" s="223"/>
      <c r="J199" s="223"/>
      <c r="K199" s="223"/>
      <c r="L199" s="223"/>
      <c r="M199" s="223"/>
      <c r="N199" s="223"/>
      <c r="O199" s="223"/>
      <c r="P199" s="223"/>
      <c r="Q199" s="223"/>
      <c r="R199" s="223"/>
      <c r="S199" s="223"/>
      <c r="T199" s="223"/>
      <c r="U199" s="223"/>
      <c r="V199" s="223"/>
      <c r="W199" s="223"/>
      <c r="X199" s="223"/>
      <c r="Y199" s="213"/>
      <c r="Z199" s="213"/>
      <c r="AA199" s="213"/>
      <c r="AB199" s="213"/>
      <c r="AC199" s="213"/>
      <c r="AD199" s="213"/>
      <c r="AE199" s="213"/>
      <c r="AF199" s="213"/>
      <c r="AG199" s="213" t="s">
        <v>186</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x14ac:dyDescent="0.2">
      <c r="A200" s="220">
        <v>70</v>
      </c>
      <c r="B200" s="221" t="s">
        <v>445</v>
      </c>
      <c r="C200" s="262" t="s">
        <v>446</v>
      </c>
      <c r="D200" s="222" t="s">
        <v>0</v>
      </c>
      <c r="E200" s="252"/>
      <c r="F200" s="224"/>
      <c r="G200" s="223">
        <f>ROUND(E200*F200,2)</f>
        <v>0</v>
      </c>
      <c r="H200" s="224"/>
      <c r="I200" s="223">
        <f>ROUND(E200*H200,2)</f>
        <v>0</v>
      </c>
      <c r="J200" s="224"/>
      <c r="K200" s="223">
        <f>ROUND(E200*J200,2)</f>
        <v>0</v>
      </c>
      <c r="L200" s="223">
        <v>15</v>
      </c>
      <c r="M200" s="223">
        <f>G200*(1+L200/100)</f>
        <v>0</v>
      </c>
      <c r="N200" s="223">
        <v>0</v>
      </c>
      <c r="O200" s="223">
        <f>ROUND(E200*N200,2)</f>
        <v>0</v>
      </c>
      <c r="P200" s="223">
        <v>0</v>
      </c>
      <c r="Q200" s="223">
        <f>ROUND(E200*P200,2)</f>
        <v>0</v>
      </c>
      <c r="R200" s="223" t="s">
        <v>431</v>
      </c>
      <c r="S200" s="223" t="s">
        <v>179</v>
      </c>
      <c r="T200" s="223" t="s">
        <v>202</v>
      </c>
      <c r="U200" s="223">
        <v>0</v>
      </c>
      <c r="V200" s="223">
        <f>ROUND(E200*U200,2)</f>
        <v>0</v>
      </c>
      <c r="W200" s="223"/>
      <c r="X200" s="223" t="s">
        <v>339</v>
      </c>
      <c r="Y200" s="213"/>
      <c r="Z200" s="213"/>
      <c r="AA200" s="213"/>
      <c r="AB200" s="213"/>
      <c r="AC200" s="213"/>
      <c r="AD200" s="213"/>
      <c r="AE200" s="213"/>
      <c r="AF200" s="213"/>
      <c r="AG200" s="213" t="s">
        <v>340</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x14ac:dyDescent="0.2">
      <c r="A201" s="220"/>
      <c r="B201" s="221"/>
      <c r="C201" s="263" t="s">
        <v>365</v>
      </c>
      <c r="D201" s="253"/>
      <c r="E201" s="253"/>
      <c r="F201" s="253"/>
      <c r="G201" s="253"/>
      <c r="H201" s="223"/>
      <c r="I201" s="223"/>
      <c r="J201" s="223"/>
      <c r="K201" s="223"/>
      <c r="L201" s="223"/>
      <c r="M201" s="223"/>
      <c r="N201" s="223"/>
      <c r="O201" s="223"/>
      <c r="P201" s="223"/>
      <c r="Q201" s="223"/>
      <c r="R201" s="223"/>
      <c r="S201" s="223"/>
      <c r="T201" s="223"/>
      <c r="U201" s="223"/>
      <c r="V201" s="223"/>
      <c r="W201" s="223"/>
      <c r="X201" s="223"/>
      <c r="Y201" s="213"/>
      <c r="Z201" s="213"/>
      <c r="AA201" s="213"/>
      <c r="AB201" s="213"/>
      <c r="AC201" s="213"/>
      <c r="AD201" s="213"/>
      <c r="AE201" s="213"/>
      <c r="AF201" s="213"/>
      <c r="AG201" s="213" t="s">
        <v>184</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x14ac:dyDescent="0.2">
      <c r="A202" s="228" t="s">
        <v>173</v>
      </c>
      <c r="B202" s="229" t="s">
        <v>126</v>
      </c>
      <c r="C202" s="255" t="s">
        <v>127</v>
      </c>
      <c r="D202" s="230"/>
      <c r="E202" s="231"/>
      <c r="F202" s="232"/>
      <c r="G202" s="232">
        <f>SUMIF(AG203:AG205,"&lt;&gt;NOR",G203:G205)</f>
        <v>0</v>
      </c>
      <c r="H202" s="232"/>
      <c r="I202" s="232">
        <f>SUM(I203:I205)</f>
        <v>0</v>
      </c>
      <c r="J202" s="232"/>
      <c r="K202" s="232">
        <f>SUM(K203:K205)</f>
        <v>0</v>
      </c>
      <c r="L202" s="232"/>
      <c r="M202" s="232">
        <f>SUM(M203:M205)</f>
        <v>0</v>
      </c>
      <c r="N202" s="232"/>
      <c r="O202" s="232">
        <f>SUM(O203:O205)</f>
        <v>0</v>
      </c>
      <c r="P202" s="232"/>
      <c r="Q202" s="232">
        <f>SUM(Q203:Q205)</f>
        <v>1.23</v>
      </c>
      <c r="R202" s="232"/>
      <c r="S202" s="232"/>
      <c r="T202" s="233"/>
      <c r="U202" s="227"/>
      <c r="V202" s="227">
        <f>SUM(V203:V205)</f>
        <v>14.78</v>
      </c>
      <c r="W202" s="227"/>
      <c r="X202" s="227"/>
      <c r="AG202" t="s">
        <v>174</v>
      </c>
    </row>
    <row r="203" spans="1:60" outlineLevel="1" x14ac:dyDescent="0.2">
      <c r="A203" s="234">
        <v>71</v>
      </c>
      <c r="B203" s="235" t="s">
        <v>447</v>
      </c>
      <c r="C203" s="256" t="s">
        <v>448</v>
      </c>
      <c r="D203" s="236" t="s">
        <v>200</v>
      </c>
      <c r="E203" s="237">
        <v>61.6</v>
      </c>
      <c r="F203" s="238"/>
      <c r="G203" s="239">
        <f>ROUND(E203*F203,2)</f>
        <v>0</v>
      </c>
      <c r="H203" s="238"/>
      <c r="I203" s="239">
        <f>ROUND(E203*H203,2)</f>
        <v>0</v>
      </c>
      <c r="J203" s="238"/>
      <c r="K203" s="239">
        <f>ROUND(E203*J203,2)</f>
        <v>0</v>
      </c>
      <c r="L203" s="239">
        <v>15</v>
      </c>
      <c r="M203" s="239">
        <f>G203*(1+L203/100)</f>
        <v>0</v>
      </c>
      <c r="N203" s="239">
        <v>0</v>
      </c>
      <c r="O203" s="239">
        <f>ROUND(E203*N203,2)</f>
        <v>0</v>
      </c>
      <c r="P203" s="239">
        <v>0.02</v>
      </c>
      <c r="Q203" s="239">
        <f>ROUND(E203*P203,2)</f>
        <v>1.23</v>
      </c>
      <c r="R203" s="239" t="s">
        <v>449</v>
      </c>
      <c r="S203" s="239" t="s">
        <v>179</v>
      </c>
      <c r="T203" s="240" t="s">
        <v>180</v>
      </c>
      <c r="U203" s="223">
        <v>0.24</v>
      </c>
      <c r="V203" s="223">
        <f>ROUND(E203*U203,2)</f>
        <v>14.78</v>
      </c>
      <c r="W203" s="223"/>
      <c r="X203" s="223" t="s">
        <v>181</v>
      </c>
      <c r="Y203" s="213"/>
      <c r="Z203" s="213"/>
      <c r="AA203" s="213"/>
      <c r="AB203" s="213"/>
      <c r="AC203" s="213"/>
      <c r="AD203" s="213"/>
      <c r="AE203" s="213"/>
      <c r="AF203" s="213"/>
      <c r="AG203" s="213" t="s">
        <v>351</v>
      </c>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x14ac:dyDescent="0.2">
      <c r="A204" s="220"/>
      <c r="B204" s="221"/>
      <c r="C204" s="258" t="s">
        <v>450</v>
      </c>
      <c r="D204" s="225"/>
      <c r="E204" s="226">
        <v>6.7</v>
      </c>
      <c r="F204" s="223"/>
      <c r="G204" s="223"/>
      <c r="H204" s="223"/>
      <c r="I204" s="223"/>
      <c r="J204" s="223"/>
      <c r="K204" s="223"/>
      <c r="L204" s="223"/>
      <c r="M204" s="223"/>
      <c r="N204" s="223"/>
      <c r="O204" s="223"/>
      <c r="P204" s="223"/>
      <c r="Q204" s="223"/>
      <c r="R204" s="223"/>
      <c r="S204" s="223"/>
      <c r="T204" s="223"/>
      <c r="U204" s="223"/>
      <c r="V204" s="223"/>
      <c r="W204" s="223"/>
      <c r="X204" s="223"/>
      <c r="Y204" s="213"/>
      <c r="Z204" s="213"/>
      <c r="AA204" s="213"/>
      <c r="AB204" s="213"/>
      <c r="AC204" s="213"/>
      <c r="AD204" s="213"/>
      <c r="AE204" s="213"/>
      <c r="AF204" s="213"/>
      <c r="AG204" s="213" t="s">
        <v>186</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x14ac:dyDescent="0.2">
      <c r="A205" s="220"/>
      <c r="B205" s="221"/>
      <c r="C205" s="258" t="s">
        <v>451</v>
      </c>
      <c r="D205" s="225"/>
      <c r="E205" s="226">
        <v>54.9</v>
      </c>
      <c r="F205" s="223"/>
      <c r="G205" s="223"/>
      <c r="H205" s="223"/>
      <c r="I205" s="223"/>
      <c r="J205" s="223"/>
      <c r="K205" s="223"/>
      <c r="L205" s="223"/>
      <c r="M205" s="223"/>
      <c r="N205" s="223"/>
      <c r="O205" s="223"/>
      <c r="P205" s="223"/>
      <c r="Q205" s="223"/>
      <c r="R205" s="223"/>
      <c r="S205" s="223"/>
      <c r="T205" s="223"/>
      <c r="U205" s="223"/>
      <c r="V205" s="223"/>
      <c r="W205" s="223"/>
      <c r="X205" s="223"/>
      <c r="Y205" s="213"/>
      <c r="Z205" s="213"/>
      <c r="AA205" s="213"/>
      <c r="AB205" s="213"/>
      <c r="AC205" s="213"/>
      <c r="AD205" s="213"/>
      <c r="AE205" s="213"/>
      <c r="AF205" s="213"/>
      <c r="AG205" s="213" t="s">
        <v>186</v>
      </c>
      <c r="AH205" s="213">
        <v>0</v>
      </c>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x14ac:dyDescent="0.2">
      <c r="A206" s="228" t="s">
        <v>173</v>
      </c>
      <c r="B206" s="229" t="s">
        <v>128</v>
      </c>
      <c r="C206" s="255" t="s">
        <v>129</v>
      </c>
      <c r="D206" s="230"/>
      <c r="E206" s="231"/>
      <c r="F206" s="232"/>
      <c r="G206" s="232">
        <f>SUMIF(AG207:AG209,"&lt;&gt;NOR",G207:G209)</f>
        <v>0</v>
      </c>
      <c r="H206" s="232"/>
      <c r="I206" s="232">
        <f>SUM(I207:I209)</f>
        <v>0</v>
      </c>
      <c r="J206" s="232"/>
      <c r="K206" s="232">
        <f>SUM(K207:K209)</f>
        <v>0</v>
      </c>
      <c r="L206" s="232"/>
      <c r="M206" s="232">
        <f>SUM(M207:M209)</f>
        <v>0</v>
      </c>
      <c r="N206" s="232"/>
      <c r="O206" s="232">
        <f>SUM(O207:O209)</f>
        <v>0.21</v>
      </c>
      <c r="P206" s="232"/>
      <c r="Q206" s="232">
        <f>SUM(Q207:Q209)</f>
        <v>0</v>
      </c>
      <c r="R206" s="232"/>
      <c r="S206" s="232"/>
      <c r="T206" s="233"/>
      <c r="U206" s="227"/>
      <c r="V206" s="227">
        <f>SUM(V207:V209)</f>
        <v>31.94</v>
      </c>
      <c r="W206" s="227"/>
      <c r="X206" s="227"/>
      <c r="AG206" t="s">
        <v>174</v>
      </c>
    </row>
    <row r="207" spans="1:60" ht="22.5" outlineLevel="1" x14ac:dyDescent="0.2">
      <c r="A207" s="234">
        <v>72</v>
      </c>
      <c r="B207" s="235" t="s">
        <v>452</v>
      </c>
      <c r="C207" s="256" t="s">
        <v>453</v>
      </c>
      <c r="D207" s="236" t="s">
        <v>200</v>
      </c>
      <c r="E207" s="237">
        <v>59.4</v>
      </c>
      <c r="F207" s="238"/>
      <c r="G207" s="239">
        <f>ROUND(E207*F207,2)</f>
        <v>0</v>
      </c>
      <c r="H207" s="238"/>
      <c r="I207" s="239">
        <f>ROUND(E207*H207,2)</f>
        <v>0</v>
      </c>
      <c r="J207" s="238"/>
      <c r="K207" s="239">
        <f>ROUND(E207*J207,2)</f>
        <v>0</v>
      </c>
      <c r="L207" s="239">
        <v>15</v>
      </c>
      <c r="M207" s="239">
        <f>G207*(1+L207/100)</f>
        <v>0</v>
      </c>
      <c r="N207" s="239">
        <v>3.5999999999999999E-3</v>
      </c>
      <c r="O207" s="239">
        <f>ROUND(E207*N207,2)</f>
        <v>0.21</v>
      </c>
      <c r="P207" s="239">
        <v>0</v>
      </c>
      <c r="Q207" s="239">
        <f>ROUND(E207*P207,2)</f>
        <v>0</v>
      </c>
      <c r="R207" s="239" t="s">
        <v>344</v>
      </c>
      <c r="S207" s="239" t="s">
        <v>179</v>
      </c>
      <c r="T207" s="240" t="s">
        <v>180</v>
      </c>
      <c r="U207" s="223">
        <v>0.53776999999999997</v>
      </c>
      <c r="V207" s="223">
        <f>ROUND(E207*U207,2)</f>
        <v>31.94</v>
      </c>
      <c r="W207" s="223"/>
      <c r="X207" s="223" t="s">
        <v>243</v>
      </c>
      <c r="Y207" s="213"/>
      <c r="Z207" s="213"/>
      <c r="AA207" s="213"/>
      <c r="AB207" s="213"/>
      <c r="AC207" s="213"/>
      <c r="AD207" s="213"/>
      <c r="AE207" s="213"/>
      <c r="AF207" s="213"/>
      <c r="AG207" s="213" t="s">
        <v>345</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ht="22.5" outlineLevel="1" x14ac:dyDescent="0.2">
      <c r="A208" s="220"/>
      <c r="B208" s="221"/>
      <c r="C208" s="257" t="s">
        <v>454</v>
      </c>
      <c r="D208" s="241"/>
      <c r="E208" s="241"/>
      <c r="F208" s="241"/>
      <c r="G208" s="241"/>
      <c r="H208" s="223"/>
      <c r="I208" s="223"/>
      <c r="J208" s="223"/>
      <c r="K208" s="223"/>
      <c r="L208" s="223"/>
      <c r="M208" s="223"/>
      <c r="N208" s="223"/>
      <c r="O208" s="223"/>
      <c r="P208" s="223"/>
      <c r="Q208" s="223"/>
      <c r="R208" s="223"/>
      <c r="S208" s="223"/>
      <c r="T208" s="223"/>
      <c r="U208" s="223"/>
      <c r="V208" s="223"/>
      <c r="W208" s="223"/>
      <c r="X208" s="223"/>
      <c r="Y208" s="213"/>
      <c r="Z208" s="213"/>
      <c r="AA208" s="213"/>
      <c r="AB208" s="213"/>
      <c r="AC208" s="213"/>
      <c r="AD208" s="213"/>
      <c r="AE208" s="213"/>
      <c r="AF208" s="213"/>
      <c r="AG208" s="213" t="s">
        <v>184</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42" t="str">
        <f>C208</f>
        <v>lepení a dodávka podlahoviny z PVC, bez podkladu. Svaření podlahoviny. Dodávka a lepení podlahových soklíků z měkčeného PVC. Pastování a vyleštění podlah.</v>
      </c>
      <c r="BB208" s="213"/>
      <c r="BC208" s="213"/>
      <c r="BD208" s="213"/>
      <c r="BE208" s="213"/>
      <c r="BF208" s="213"/>
      <c r="BG208" s="213"/>
      <c r="BH208" s="213"/>
    </row>
    <row r="209" spans="1:60" outlineLevel="1" x14ac:dyDescent="0.2">
      <c r="A209" s="220"/>
      <c r="B209" s="221"/>
      <c r="C209" s="258" t="s">
        <v>455</v>
      </c>
      <c r="D209" s="225"/>
      <c r="E209" s="226">
        <v>59.4</v>
      </c>
      <c r="F209" s="223"/>
      <c r="G209" s="223"/>
      <c r="H209" s="223"/>
      <c r="I209" s="223"/>
      <c r="J209" s="223"/>
      <c r="K209" s="223"/>
      <c r="L209" s="223"/>
      <c r="M209" s="223"/>
      <c r="N209" s="223"/>
      <c r="O209" s="223"/>
      <c r="P209" s="223"/>
      <c r="Q209" s="223"/>
      <c r="R209" s="223"/>
      <c r="S209" s="223"/>
      <c r="T209" s="223"/>
      <c r="U209" s="223"/>
      <c r="V209" s="223"/>
      <c r="W209" s="223"/>
      <c r="X209" s="223"/>
      <c r="Y209" s="213"/>
      <c r="Z209" s="213"/>
      <c r="AA209" s="213"/>
      <c r="AB209" s="213"/>
      <c r="AC209" s="213"/>
      <c r="AD209" s="213"/>
      <c r="AE209" s="213"/>
      <c r="AF209" s="213"/>
      <c r="AG209" s="213" t="s">
        <v>186</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x14ac:dyDescent="0.2">
      <c r="A210" s="228" t="s">
        <v>173</v>
      </c>
      <c r="B210" s="229" t="s">
        <v>130</v>
      </c>
      <c r="C210" s="255" t="s">
        <v>131</v>
      </c>
      <c r="D210" s="230"/>
      <c r="E210" s="231"/>
      <c r="F210" s="232"/>
      <c r="G210" s="232">
        <f>SUMIF(AG211:AG222,"&lt;&gt;NOR",G211:G222)</f>
        <v>0</v>
      </c>
      <c r="H210" s="232"/>
      <c r="I210" s="232">
        <f>SUM(I211:I222)</f>
        <v>0</v>
      </c>
      <c r="J210" s="232"/>
      <c r="K210" s="232">
        <f>SUM(K211:K222)</f>
        <v>0</v>
      </c>
      <c r="L210" s="232"/>
      <c r="M210" s="232">
        <f>SUM(M211:M222)</f>
        <v>0</v>
      </c>
      <c r="N210" s="232"/>
      <c r="O210" s="232">
        <f>SUM(O211:O222)</f>
        <v>0.51</v>
      </c>
      <c r="P210" s="232"/>
      <c r="Q210" s="232">
        <f>SUM(Q211:Q222)</f>
        <v>0</v>
      </c>
      <c r="R210" s="232"/>
      <c r="S210" s="232"/>
      <c r="T210" s="233"/>
      <c r="U210" s="227"/>
      <c r="V210" s="227">
        <f>SUM(V211:V222)</f>
        <v>31.880000000000003</v>
      </c>
      <c r="W210" s="227"/>
      <c r="X210" s="227"/>
      <c r="AG210" t="s">
        <v>174</v>
      </c>
    </row>
    <row r="211" spans="1:60" ht="22.5" outlineLevel="1" x14ac:dyDescent="0.2">
      <c r="A211" s="234">
        <v>73</v>
      </c>
      <c r="B211" s="235" t="s">
        <v>456</v>
      </c>
      <c r="C211" s="256" t="s">
        <v>457</v>
      </c>
      <c r="D211" s="236" t="s">
        <v>200</v>
      </c>
      <c r="E211" s="237">
        <v>30.4</v>
      </c>
      <c r="F211" s="238"/>
      <c r="G211" s="239">
        <f>ROUND(E211*F211,2)</f>
        <v>0</v>
      </c>
      <c r="H211" s="238"/>
      <c r="I211" s="239">
        <f>ROUND(E211*H211,2)</f>
        <v>0</v>
      </c>
      <c r="J211" s="238"/>
      <c r="K211" s="239">
        <f>ROUND(E211*J211,2)</f>
        <v>0</v>
      </c>
      <c r="L211" s="239">
        <v>15</v>
      </c>
      <c r="M211" s="239">
        <f>G211*(1+L211/100)</f>
        <v>0</v>
      </c>
      <c r="N211" s="239">
        <v>5.2399999999999999E-3</v>
      </c>
      <c r="O211" s="239">
        <f>ROUND(E211*N211,2)</f>
        <v>0.16</v>
      </c>
      <c r="P211" s="239">
        <v>0</v>
      </c>
      <c r="Q211" s="239">
        <f>ROUND(E211*P211,2)</f>
        <v>0</v>
      </c>
      <c r="R211" s="239" t="s">
        <v>431</v>
      </c>
      <c r="S211" s="239" t="s">
        <v>179</v>
      </c>
      <c r="T211" s="240" t="s">
        <v>180</v>
      </c>
      <c r="U211" s="223">
        <v>0.95840000000000003</v>
      </c>
      <c r="V211" s="223">
        <f>ROUND(E211*U211,2)</f>
        <v>29.14</v>
      </c>
      <c r="W211" s="223"/>
      <c r="X211" s="223" t="s">
        <v>181</v>
      </c>
      <c r="Y211" s="213"/>
      <c r="Z211" s="213"/>
      <c r="AA211" s="213"/>
      <c r="AB211" s="213"/>
      <c r="AC211" s="213"/>
      <c r="AD211" s="213"/>
      <c r="AE211" s="213"/>
      <c r="AF211" s="213"/>
      <c r="AG211" s="213" t="s">
        <v>351</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x14ac:dyDescent="0.2">
      <c r="A212" s="220"/>
      <c r="B212" s="221"/>
      <c r="C212" s="258" t="s">
        <v>458</v>
      </c>
      <c r="D212" s="225"/>
      <c r="E212" s="226">
        <v>8.8000000000000007</v>
      </c>
      <c r="F212" s="223"/>
      <c r="G212" s="223"/>
      <c r="H212" s="223"/>
      <c r="I212" s="223"/>
      <c r="J212" s="223"/>
      <c r="K212" s="223"/>
      <c r="L212" s="223"/>
      <c r="M212" s="223"/>
      <c r="N212" s="223"/>
      <c r="O212" s="223"/>
      <c r="P212" s="223"/>
      <c r="Q212" s="223"/>
      <c r="R212" s="223"/>
      <c r="S212" s="223"/>
      <c r="T212" s="223"/>
      <c r="U212" s="223"/>
      <c r="V212" s="223"/>
      <c r="W212" s="223"/>
      <c r="X212" s="223"/>
      <c r="Y212" s="213"/>
      <c r="Z212" s="213"/>
      <c r="AA212" s="213"/>
      <c r="AB212" s="213"/>
      <c r="AC212" s="213"/>
      <c r="AD212" s="213"/>
      <c r="AE212" s="213"/>
      <c r="AF212" s="213"/>
      <c r="AG212" s="213" t="s">
        <v>186</v>
      </c>
      <c r="AH212" s="213">
        <v>0</v>
      </c>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x14ac:dyDescent="0.2">
      <c r="A213" s="220"/>
      <c r="B213" s="221"/>
      <c r="C213" s="258" t="s">
        <v>459</v>
      </c>
      <c r="D213" s="225"/>
      <c r="E213" s="226">
        <v>21.6</v>
      </c>
      <c r="F213" s="223"/>
      <c r="G213" s="223"/>
      <c r="H213" s="223"/>
      <c r="I213" s="223"/>
      <c r="J213" s="223"/>
      <c r="K213" s="223"/>
      <c r="L213" s="223"/>
      <c r="M213" s="223"/>
      <c r="N213" s="223"/>
      <c r="O213" s="223"/>
      <c r="P213" s="223"/>
      <c r="Q213" s="223"/>
      <c r="R213" s="223"/>
      <c r="S213" s="223"/>
      <c r="T213" s="223"/>
      <c r="U213" s="223"/>
      <c r="V213" s="223"/>
      <c r="W213" s="223"/>
      <c r="X213" s="223"/>
      <c r="Y213" s="213"/>
      <c r="Z213" s="213"/>
      <c r="AA213" s="213"/>
      <c r="AB213" s="213"/>
      <c r="AC213" s="213"/>
      <c r="AD213" s="213"/>
      <c r="AE213" s="213"/>
      <c r="AF213" s="213"/>
      <c r="AG213" s="213" t="s">
        <v>186</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x14ac:dyDescent="0.2">
      <c r="A214" s="234">
        <v>74</v>
      </c>
      <c r="B214" s="235" t="s">
        <v>460</v>
      </c>
      <c r="C214" s="256" t="s">
        <v>461</v>
      </c>
      <c r="D214" s="236" t="s">
        <v>250</v>
      </c>
      <c r="E214" s="237">
        <v>22.8</v>
      </c>
      <c r="F214" s="238"/>
      <c r="G214" s="239">
        <f>ROUND(E214*F214,2)</f>
        <v>0</v>
      </c>
      <c r="H214" s="238"/>
      <c r="I214" s="239">
        <f>ROUND(E214*H214,2)</f>
        <v>0</v>
      </c>
      <c r="J214" s="238"/>
      <c r="K214" s="239">
        <f>ROUND(E214*J214,2)</f>
        <v>0</v>
      </c>
      <c r="L214" s="239">
        <v>15</v>
      </c>
      <c r="M214" s="239">
        <f>G214*(1+L214/100)</f>
        <v>0</v>
      </c>
      <c r="N214" s="239">
        <v>1.7000000000000001E-4</v>
      </c>
      <c r="O214" s="239">
        <f>ROUND(E214*N214,2)</f>
        <v>0</v>
      </c>
      <c r="P214" s="239">
        <v>0</v>
      </c>
      <c r="Q214" s="239">
        <f>ROUND(E214*P214,2)</f>
        <v>0</v>
      </c>
      <c r="R214" s="239" t="s">
        <v>431</v>
      </c>
      <c r="S214" s="239" t="s">
        <v>179</v>
      </c>
      <c r="T214" s="240" t="s">
        <v>180</v>
      </c>
      <c r="U214" s="223">
        <v>0.12</v>
      </c>
      <c r="V214" s="223">
        <f>ROUND(E214*U214,2)</f>
        <v>2.74</v>
      </c>
      <c r="W214" s="223"/>
      <c r="X214" s="223" t="s">
        <v>181</v>
      </c>
      <c r="Y214" s="213"/>
      <c r="Z214" s="213"/>
      <c r="AA214" s="213"/>
      <c r="AB214" s="213"/>
      <c r="AC214" s="213"/>
      <c r="AD214" s="213"/>
      <c r="AE214" s="213"/>
      <c r="AF214" s="213"/>
      <c r="AG214" s="213" t="s">
        <v>237</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x14ac:dyDescent="0.2">
      <c r="A215" s="220"/>
      <c r="B215" s="221"/>
      <c r="C215" s="258" t="s">
        <v>462</v>
      </c>
      <c r="D215" s="225"/>
      <c r="E215" s="226"/>
      <c r="F215" s="223"/>
      <c r="G215" s="223"/>
      <c r="H215" s="223"/>
      <c r="I215" s="223"/>
      <c r="J215" s="223"/>
      <c r="K215" s="223"/>
      <c r="L215" s="223"/>
      <c r="M215" s="223"/>
      <c r="N215" s="223"/>
      <c r="O215" s="223"/>
      <c r="P215" s="223"/>
      <c r="Q215" s="223"/>
      <c r="R215" s="223"/>
      <c r="S215" s="223"/>
      <c r="T215" s="223"/>
      <c r="U215" s="223"/>
      <c r="V215" s="223"/>
      <c r="W215" s="223"/>
      <c r="X215" s="223"/>
      <c r="Y215" s="213"/>
      <c r="Z215" s="213"/>
      <c r="AA215" s="213"/>
      <c r="AB215" s="213"/>
      <c r="AC215" s="213"/>
      <c r="AD215" s="213"/>
      <c r="AE215" s="213"/>
      <c r="AF215" s="213"/>
      <c r="AG215" s="213" t="s">
        <v>186</v>
      </c>
      <c r="AH215" s="213">
        <v>0</v>
      </c>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outlineLevel="1" x14ac:dyDescent="0.2">
      <c r="A216" s="220"/>
      <c r="B216" s="221"/>
      <c r="C216" s="258" t="s">
        <v>463</v>
      </c>
      <c r="D216" s="225"/>
      <c r="E216" s="226"/>
      <c r="F216" s="223"/>
      <c r="G216" s="223"/>
      <c r="H216" s="223"/>
      <c r="I216" s="223"/>
      <c r="J216" s="223"/>
      <c r="K216" s="223"/>
      <c r="L216" s="223"/>
      <c r="M216" s="223"/>
      <c r="N216" s="223"/>
      <c r="O216" s="223"/>
      <c r="P216" s="223"/>
      <c r="Q216" s="223"/>
      <c r="R216" s="223"/>
      <c r="S216" s="223"/>
      <c r="T216" s="223"/>
      <c r="U216" s="223"/>
      <c r="V216" s="223"/>
      <c r="W216" s="223"/>
      <c r="X216" s="223"/>
      <c r="Y216" s="213"/>
      <c r="Z216" s="213"/>
      <c r="AA216" s="213"/>
      <c r="AB216" s="213"/>
      <c r="AC216" s="213"/>
      <c r="AD216" s="213"/>
      <c r="AE216" s="213"/>
      <c r="AF216" s="213"/>
      <c r="AG216" s="213" t="s">
        <v>186</v>
      </c>
      <c r="AH216" s="213">
        <v>0</v>
      </c>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x14ac:dyDescent="0.2">
      <c r="A217" s="220"/>
      <c r="B217" s="221"/>
      <c r="C217" s="258" t="s">
        <v>464</v>
      </c>
      <c r="D217" s="225"/>
      <c r="E217" s="226">
        <v>16.899999999999999</v>
      </c>
      <c r="F217" s="223"/>
      <c r="G217" s="223"/>
      <c r="H217" s="223"/>
      <c r="I217" s="223"/>
      <c r="J217" s="223"/>
      <c r="K217" s="223"/>
      <c r="L217" s="223"/>
      <c r="M217" s="223"/>
      <c r="N217" s="223"/>
      <c r="O217" s="223"/>
      <c r="P217" s="223"/>
      <c r="Q217" s="223"/>
      <c r="R217" s="223"/>
      <c r="S217" s="223"/>
      <c r="T217" s="223"/>
      <c r="U217" s="223"/>
      <c r="V217" s="223"/>
      <c r="W217" s="223"/>
      <c r="X217" s="223"/>
      <c r="Y217" s="213"/>
      <c r="Z217" s="213"/>
      <c r="AA217" s="213"/>
      <c r="AB217" s="213"/>
      <c r="AC217" s="213"/>
      <c r="AD217" s="213"/>
      <c r="AE217" s="213"/>
      <c r="AF217" s="213"/>
      <c r="AG217" s="213" t="s">
        <v>186</v>
      </c>
      <c r="AH217" s="213">
        <v>0</v>
      </c>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x14ac:dyDescent="0.2">
      <c r="A218" s="220"/>
      <c r="B218" s="221"/>
      <c r="C218" s="258" t="s">
        <v>465</v>
      </c>
      <c r="D218" s="225"/>
      <c r="E218" s="226">
        <v>5.9</v>
      </c>
      <c r="F218" s="223"/>
      <c r="G218" s="223"/>
      <c r="H218" s="223"/>
      <c r="I218" s="223"/>
      <c r="J218" s="223"/>
      <c r="K218" s="223"/>
      <c r="L218" s="223"/>
      <c r="M218" s="223"/>
      <c r="N218" s="223"/>
      <c r="O218" s="223"/>
      <c r="P218" s="223"/>
      <c r="Q218" s="223"/>
      <c r="R218" s="223"/>
      <c r="S218" s="223"/>
      <c r="T218" s="223"/>
      <c r="U218" s="223"/>
      <c r="V218" s="223"/>
      <c r="W218" s="223"/>
      <c r="X218" s="223"/>
      <c r="Y218" s="213"/>
      <c r="Z218" s="213"/>
      <c r="AA218" s="213"/>
      <c r="AB218" s="213"/>
      <c r="AC218" s="213"/>
      <c r="AD218" s="213"/>
      <c r="AE218" s="213"/>
      <c r="AF218" s="213"/>
      <c r="AG218" s="213" t="s">
        <v>186</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x14ac:dyDescent="0.2">
      <c r="A219" s="245">
        <v>75</v>
      </c>
      <c r="B219" s="246" t="s">
        <v>466</v>
      </c>
      <c r="C219" s="261" t="s">
        <v>467</v>
      </c>
      <c r="D219" s="247" t="s">
        <v>177</v>
      </c>
      <c r="E219" s="248">
        <v>1</v>
      </c>
      <c r="F219" s="249"/>
      <c r="G219" s="250">
        <f>ROUND(E219*F219,2)</f>
        <v>0</v>
      </c>
      <c r="H219" s="249"/>
      <c r="I219" s="250">
        <f>ROUND(E219*H219,2)</f>
        <v>0</v>
      </c>
      <c r="J219" s="249"/>
      <c r="K219" s="250">
        <f>ROUND(E219*J219,2)</f>
        <v>0</v>
      </c>
      <c r="L219" s="250">
        <v>15</v>
      </c>
      <c r="M219" s="250">
        <f>G219*(1+L219/100)</f>
        <v>0</v>
      </c>
      <c r="N219" s="250">
        <v>0</v>
      </c>
      <c r="O219" s="250">
        <f>ROUND(E219*N219,2)</f>
        <v>0</v>
      </c>
      <c r="P219" s="250">
        <v>0</v>
      </c>
      <c r="Q219" s="250">
        <f>ROUND(E219*P219,2)</f>
        <v>0</v>
      </c>
      <c r="R219" s="250"/>
      <c r="S219" s="250" t="s">
        <v>369</v>
      </c>
      <c r="T219" s="251" t="s">
        <v>406</v>
      </c>
      <c r="U219" s="223">
        <v>0</v>
      </c>
      <c r="V219" s="223">
        <f>ROUND(E219*U219,2)</f>
        <v>0</v>
      </c>
      <c r="W219" s="223"/>
      <c r="X219" s="223" t="s">
        <v>181</v>
      </c>
      <c r="Y219" s="213"/>
      <c r="Z219" s="213"/>
      <c r="AA219" s="213"/>
      <c r="AB219" s="213"/>
      <c r="AC219" s="213"/>
      <c r="AD219" s="213"/>
      <c r="AE219" s="213"/>
      <c r="AF219" s="213"/>
      <c r="AG219" s="213" t="s">
        <v>237</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x14ac:dyDescent="0.2">
      <c r="A220" s="234">
        <v>76</v>
      </c>
      <c r="B220" s="235" t="s">
        <v>468</v>
      </c>
      <c r="C220" s="256" t="s">
        <v>469</v>
      </c>
      <c r="D220" s="236" t="s">
        <v>200</v>
      </c>
      <c r="E220" s="237">
        <v>33.186999999999998</v>
      </c>
      <c r="F220" s="238"/>
      <c r="G220" s="239">
        <f>ROUND(E220*F220,2)</f>
        <v>0</v>
      </c>
      <c r="H220" s="238"/>
      <c r="I220" s="239">
        <f>ROUND(E220*H220,2)</f>
        <v>0</v>
      </c>
      <c r="J220" s="238"/>
      <c r="K220" s="239">
        <f>ROUND(E220*J220,2)</f>
        <v>0</v>
      </c>
      <c r="L220" s="239">
        <v>15</v>
      </c>
      <c r="M220" s="239">
        <f>G220*(1+L220/100)</f>
        <v>0</v>
      </c>
      <c r="N220" s="239">
        <v>1.0500000000000001E-2</v>
      </c>
      <c r="O220" s="239">
        <f>ROUND(E220*N220,2)</f>
        <v>0.35</v>
      </c>
      <c r="P220" s="239">
        <v>0</v>
      </c>
      <c r="Q220" s="239">
        <f>ROUND(E220*P220,2)</f>
        <v>0</v>
      </c>
      <c r="R220" s="239" t="s">
        <v>441</v>
      </c>
      <c r="S220" s="239" t="s">
        <v>179</v>
      </c>
      <c r="T220" s="240" t="s">
        <v>180</v>
      </c>
      <c r="U220" s="223">
        <v>0</v>
      </c>
      <c r="V220" s="223">
        <f>ROUND(E220*U220,2)</f>
        <v>0</v>
      </c>
      <c r="W220" s="223"/>
      <c r="X220" s="223" t="s">
        <v>442</v>
      </c>
      <c r="Y220" s="213"/>
      <c r="Z220" s="213"/>
      <c r="AA220" s="213"/>
      <c r="AB220" s="213"/>
      <c r="AC220" s="213"/>
      <c r="AD220" s="213"/>
      <c r="AE220" s="213"/>
      <c r="AF220" s="213"/>
      <c r="AG220" s="213" t="s">
        <v>443</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outlineLevel="1" x14ac:dyDescent="0.2">
      <c r="A221" s="220"/>
      <c r="B221" s="221"/>
      <c r="C221" s="258" t="s">
        <v>470</v>
      </c>
      <c r="D221" s="225"/>
      <c r="E221" s="226">
        <v>33.186999999999998</v>
      </c>
      <c r="F221" s="223"/>
      <c r="G221" s="223"/>
      <c r="H221" s="223"/>
      <c r="I221" s="223"/>
      <c r="J221" s="223"/>
      <c r="K221" s="223"/>
      <c r="L221" s="223"/>
      <c r="M221" s="223"/>
      <c r="N221" s="223"/>
      <c r="O221" s="223"/>
      <c r="P221" s="223"/>
      <c r="Q221" s="223"/>
      <c r="R221" s="223"/>
      <c r="S221" s="223"/>
      <c r="T221" s="223"/>
      <c r="U221" s="223"/>
      <c r="V221" s="223"/>
      <c r="W221" s="223"/>
      <c r="X221" s="223"/>
      <c r="Y221" s="213"/>
      <c r="Z221" s="213"/>
      <c r="AA221" s="213"/>
      <c r="AB221" s="213"/>
      <c r="AC221" s="213"/>
      <c r="AD221" s="213"/>
      <c r="AE221" s="213"/>
      <c r="AF221" s="213"/>
      <c r="AG221" s="213" t="s">
        <v>186</v>
      </c>
      <c r="AH221" s="213">
        <v>0</v>
      </c>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x14ac:dyDescent="0.2">
      <c r="A222" s="220">
        <v>77</v>
      </c>
      <c r="B222" s="221" t="s">
        <v>471</v>
      </c>
      <c r="C222" s="262" t="s">
        <v>472</v>
      </c>
      <c r="D222" s="222" t="s">
        <v>0</v>
      </c>
      <c r="E222" s="252"/>
      <c r="F222" s="224"/>
      <c r="G222" s="223">
        <f>ROUND(E222*F222,2)</f>
        <v>0</v>
      </c>
      <c r="H222" s="224"/>
      <c r="I222" s="223">
        <f>ROUND(E222*H222,2)</f>
        <v>0</v>
      </c>
      <c r="J222" s="224"/>
      <c r="K222" s="223">
        <f>ROUND(E222*J222,2)</f>
        <v>0</v>
      </c>
      <c r="L222" s="223">
        <v>15</v>
      </c>
      <c r="M222" s="223">
        <f>G222*(1+L222/100)</f>
        <v>0</v>
      </c>
      <c r="N222" s="223">
        <v>0</v>
      </c>
      <c r="O222" s="223">
        <f>ROUND(E222*N222,2)</f>
        <v>0</v>
      </c>
      <c r="P222" s="223">
        <v>0</v>
      </c>
      <c r="Q222" s="223">
        <f>ROUND(E222*P222,2)</f>
        <v>0</v>
      </c>
      <c r="R222" s="223" t="s">
        <v>431</v>
      </c>
      <c r="S222" s="223" t="s">
        <v>179</v>
      </c>
      <c r="T222" s="223" t="s">
        <v>180</v>
      </c>
      <c r="U222" s="223">
        <v>0</v>
      </c>
      <c r="V222" s="223">
        <f>ROUND(E222*U222,2)</f>
        <v>0</v>
      </c>
      <c r="W222" s="223"/>
      <c r="X222" s="223" t="s">
        <v>339</v>
      </c>
      <c r="Y222" s="213"/>
      <c r="Z222" s="213"/>
      <c r="AA222" s="213"/>
      <c r="AB222" s="213"/>
      <c r="AC222" s="213"/>
      <c r="AD222" s="213"/>
      <c r="AE222" s="213"/>
      <c r="AF222" s="213"/>
      <c r="AG222" s="213" t="s">
        <v>340</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x14ac:dyDescent="0.2">
      <c r="A223" s="228" t="s">
        <v>173</v>
      </c>
      <c r="B223" s="229" t="s">
        <v>132</v>
      </c>
      <c r="C223" s="255" t="s">
        <v>133</v>
      </c>
      <c r="D223" s="230"/>
      <c r="E223" s="231"/>
      <c r="F223" s="232"/>
      <c r="G223" s="232">
        <f>SUMIF(AG224:AG225,"&lt;&gt;NOR",G224:G225)</f>
        <v>0</v>
      </c>
      <c r="H223" s="232"/>
      <c r="I223" s="232">
        <f>SUM(I224:I225)</f>
        <v>0</v>
      </c>
      <c r="J223" s="232"/>
      <c r="K223" s="232">
        <f>SUM(K224:K225)</f>
        <v>0</v>
      </c>
      <c r="L223" s="232"/>
      <c r="M223" s="232">
        <f>SUM(M224:M225)</f>
        <v>0</v>
      </c>
      <c r="N223" s="232"/>
      <c r="O223" s="232">
        <f>SUM(O224:O225)</f>
        <v>0</v>
      </c>
      <c r="P223" s="232"/>
      <c r="Q223" s="232">
        <f>SUM(Q224:Q225)</f>
        <v>0</v>
      </c>
      <c r="R223" s="232"/>
      <c r="S223" s="232"/>
      <c r="T223" s="233"/>
      <c r="U223" s="227"/>
      <c r="V223" s="227">
        <f>SUM(V224:V225)</f>
        <v>5.9</v>
      </c>
      <c r="W223" s="227"/>
      <c r="X223" s="227"/>
      <c r="AG223" t="s">
        <v>174</v>
      </c>
    </row>
    <row r="224" spans="1:60" outlineLevel="1" x14ac:dyDescent="0.2">
      <c r="A224" s="234">
        <v>78</v>
      </c>
      <c r="B224" s="235" t="s">
        <v>473</v>
      </c>
      <c r="C224" s="256" t="s">
        <v>474</v>
      </c>
      <c r="D224" s="236" t="s">
        <v>200</v>
      </c>
      <c r="E224" s="237">
        <v>13.5</v>
      </c>
      <c r="F224" s="238"/>
      <c r="G224" s="239">
        <f>ROUND(E224*F224,2)</f>
        <v>0</v>
      </c>
      <c r="H224" s="238"/>
      <c r="I224" s="239">
        <f>ROUND(E224*H224,2)</f>
        <v>0</v>
      </c>
      <c r="J224" s="238"/>
      <c r="K224" s="239">
        <f>ROUND(E224*J224,2)</f>
        <v>0</v>
      </c>
      <c r="L224" s="239">
        <v>15</v>
      </c>
      <c r="M224" s="239">
        <f>G224*(1+L224/100)</f>
        <v>0</v>
      </c>
      <c r="N224" s="239">
        <v>3.2000000000000003E-4</v>
      </c>
      <c r="O224" s="239">
        <f>ROUND(E224*N224,2)</f>
        <v>0</v>
      </c>
      <c r="P224" s="239">
        <v>0</v>
      </c>
      <c r="Q224" s="239">
        <f>ROUND(E224*P224,2)</f>
        <v>0</v>
      </c>
      <c r="R224" s="239" t="s">
        <v>344</v>
      </c>
      <c r="S224" s="239" t="s">
        <v>179</v>
      </c>
      <c r="T224" s="240" t="s">
        <v>180</v>
      </c>
      <c r="U224" s="223">
        <v>0.43675000000000003</v>
      </c>
      <c r="V224" s="223">
        <f>ROUND(E224*U224,2)</f>
        <v>5.9</v>
      </c>
      <c r="W224" s="223"/>
      <c r="X224" s="223" t="s">
        <v>243</v>
      </c>
      <c r="Y224" s="213"/>
      <c r="Z224" s="213"/>
      <c r="AA224" s="213"/>
      <c r="AB224" s="213"/>
      <c r="AC224" s="213"/>
      <c r="AD224" s="213"/>
      <c r="AE224" s="213"/>
      <c r="AF224" s="213"/>
      <c r="AG224" s="213" t="s">
        <v>345</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x14ac:dyDescent="0.2">
      <c r="A225" s="220"/>
      <c r="B225" s="221"/>
      <c r="C225" s="258" t="s">
        <v>475</v>
      </c>
      <c r="D225" s="225"/>
      <c r="E225" s="226">
        <v>13.5</v>
      </c>
      <c r="F225" s="223"/>
      <c r="G225" s="223"/>
      <c r="H225" s="223"/>
      <c r="I225" s="223"/>
      <c r="J225" s="223"/>
      <c r="K225" s="223"/>
      <c r="L225" s="223"/>
      <c r="M225" s="223"/>
      <c r="N225" s="223"/>
      <c r="O225" s="223"/>
      <c r="P225" s="223"/>
      <c r="Q225" s="223"/>
      <c r="R225" s="223"/>
      <c r="S225" s="223"/>
      <c r="T225" s="223"/>
      <c r="U225" s="223"/>
      <c r="V225" s="223"/>
      <c r="W225" s="223"/>
      <c r="X225" s="223"/>
      <c r="Y225" s="213"/>
      <c r="Z225" s="213"/>
      <c r="AA225" s="213"/>
      <c r="AB225" s="213"/>
      <c r="AC225" s="213"/>
      <c r="AD225" s="213"/>
      <c r="AE225" s="213"/>
      <c r="AF225" s="213"/>
      <c r="AG225" s="213" t="s">
        <v>186</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x14ac:dyDescent="0.2">
      <c r="A226" s="228" t="s">
        <v>173</v>
      </c>
      <c r="B226" s="229" t="s">
        <v>134</v>
      </c>
      <c r="C226" s="255" t="s">
        <v>135</v>
      </c>
      <c r="D226" s="230"/>
      <c r="E226" s="231"/>
      <c r="F226" s="232"/>
      <c r="G226" s="232">
        <f>SUMIF(AG227:AG240,"&lt;&gt;NOR",G227:G240)</f>
        <v>0</v>
      </c>
      <c r="H226" s="232"/>
      <c r="I226" s="232">
        <f>SUM(I227:I240)</f>
        <v>0</v>
      </c>
      <c r="J226" s="232"/>
      <c r="K226" s="232">
        <f>SUM(K227:K240)</f>
        <v>0</v>
      </c>
      <c r="L226" s="232"/>
      <c r="M226" s="232">
        <f>SUM(M227:M240)</f>
        <v>0</v>
      </c>
      <c r="N226" s="232"/>
      <c r="O226" s="232">
        <f>SUM(O227:O240)</f>
        <v>0.08</v>
      </c>
      <c r="P226" s="232"/>
      <c r="Q226" s="232">
        <f>SUM(Q227:Q240)</f>
        <v>0</v>
      </c>
      <c r="R226" s="232"/>
      <c r="S226" s="232"/>
      <c r="T226" s="233"/>
      <c r="U226" s="227"/>
      <c r="V226" s="227">
        <f>SUM(V227:V240)</f>
        <v>70.240000000000009</v>
      </c>
      <c r="W226" s="227"/>
      <c r="X226" s="227"/>
      <c r="AG226" t="s">
        <v>174</v>
      </c>
    </row>
    <row r="227" spans="1:60" outlineLevel="1" x14ac:dyDescent="0.2">
      <c r="A227" s="234">
        <v>79</v>
      </c>
      <c r="B227" s="235" t="s">
        <v>476</v>
      </c>
      <c r="C227" s="256" t="s">
        <v>477</v>
      </c>
      <c r="D227" s="236" t="s">
        <v>200</v>
      </c>
      <c r="E227" s="237">
        <v>269.03500000000003</v>
      </c>
      <c r="F227" s="238"/>
      <c r="G227" s="239">
        <f>ROUND(E227*F227,2)</f>
        <v>0</v>
      </c>
      <c r="H227" s="238"/>
      <c r="I227" s="239">
        <f>ROUND(E227*H227,2)</f>
        <v>0</v>
      </c>
      <c r="J227" s="238"/>
      <c r="K227" s="239">
        <f>ROUND(E227*J227,2)</f>
        <v>0</v>
      </c>
      <c r="L227" s="239">
        <v>15</v>
      </c>
      <c r="M227" s="239">
        <f>G227*(1+L227/100)</f>
        <v>0</v>
      </c>
      <c r="N227" s="239">
        <v>0</v>
      </c>
      <c r="O227" s="239">
        <f>ROUND(E227*N227,2)</f>
        <v>0</v>
      </c>
      <c r="P227" s="239">
        <v>0</v>
      </c>
      <c r="Q227" s="239">
        <f>ROUND(E227*P227,2)</f>
        <v>0</v>
      </c>
      <c r="R227" s="239" t="s">
        <v>478</v>
      </c>
      <c r="S227" s="239" t="s">
        <v>179</v>
      </c>
      <c r="T227" s="240" t="s">
        <v>180</v>
      </c>
      <c r="U227" s="223">
        <v>6.9709999999999994E-2</v>
      </c>
      <c r="V227" s="223">
        <f>ROUND(E227*U227,2)</f>
        <v>18.75</v>
      </c>
      <c r="W227" s="223"/>
      <c r="X227" s="223" t="s">
        <v>181</v>
      </c>
      <c r="Y227" s="213"/>
      <c r="Z227" s="213"/>
      <c r="AA227" s="213"/>
      <c r="AB227" s="213"/>
      <c r="AC227" s="213"/>
      <c r="AD227" s="213"/>
      <c r="AE227" s="213"/>
      <c r="AF227" s="213"/>
      <c r="AG227" s="213" t="s">
        <v>351</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x14ac:dyDescent="0.2">
      <c r="A228" s="220"/>
      <c r="B228" s="221"/>
      <c r="C228" s="258" t="s">
        <v>259</v>
      </c>
      <c r="D228" s="225"/>
      <c r="E228" s="226">
        <v>34.31</v>
      </c>
      <c r="F228" s="223"/>
      <c r="G228" s="223"/>
      <c r="H228" s="223"/>
      <c r="I228" s="223"/>
      <c r="J228" s="223"/>
      <c r="K228" s="223"/>
      <c r="L228" s="223"/>
      <c r="M228" s="223"/>
      <c r="N228" s="223"/>
      <c r="O228" s="223"/>
      <c r="P228" s="223"/>
      <c r="Q228" s="223"/>
      <c r="R228" s="223"/>
      <c r="S228" s="223"/>
      <c r="T228" s="223"/>
      <c r="U228" s="223"/>
      <c r="V228" s="223"/>
      <c r="W228" s="223"/>
      <c r="X228" s="223"/>
      <c r="Y228" s="213"/>
      <c r="Z228" s="213"/>
      <c r="AA228" s="213"/>
      <c r="AB228" s="213"/>
      <c r="AC228" s="213"/>
      <c r="AD228" s="213"/>
      <c r="AE228" s="213"/>
      <c r="AF228" s="213"/>
      <c r="AG228" s="213" t="s">
        <v>186</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x14ac:dyDescent="0.2">
      <c r="A229" s="220"/>
      <c r="B229" s="221"/>
      <c r="C229" s="258" t="s">
        <v>260</v>
      </c>
      <c r="D229" s="225"/>
      <c r="E229" s="226">
        <v>46.53</v>
      </c>
      <c r="F229" s="223"/>
      <c r="G229" s="223"/>
      <c r="H229" s="223"/>
      <c r="I229" s="223"/>
      <c r="J229" s="223"/>
      <c r="K229" s="223"/>
      <c r="L229" s="223"/>
      <c r="M229" s="223"/>
      <c r="N229" s="223"/>
      <c r="O229" s="223"/>
      <c r="P229" s="223"/>
      <c r="Q229" s="223"/>
      <c r="R229" s="223"/>
      <c r="S229" s="223"/>
      <c r="T229" s="223"/>
      <c r="U229" s="223"/>
      <c r="V229" s="223"/>
      <c r="W229" s="223"/>
      <c r="X229" s="223"/>
      <c r="Y229" s="213"/>
      <c r="Z229" s="213"/>
      <c r="AA229" s="213"/>
      <c r="AB229" s="213"/>
      <c r="AC229" s="213"/>
      <c r="AD229" s="213"/>
      <c r="AE229" s="213"/>
      <c r="AF229" s="213"/>
      <c r="AG229" s="213" t="s">
        <v>186</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22.5" outlineLevel="1" x14ac:dyDescent="0.2">
      <c r="A230" s="220"/>
      <c r="B230" s="221"/>
      <c r="C230" s="258" t="s">
        <v>261</v>
      </c>
      <c r="D230" s="225"/>
      <c r="E230" s="226">
        <v>140.41999999999999</v>
      </c>
      <c r="F230" s="223"/>
      <c r="G230" s="223"/>
      <c r="H230" s="223"/>
      <c r="I230" s="223"/>
      <c r="J230" s="223"/>
      <c r="K230" s="223"/>
      <c r="L230" s="223"/>
      <c r="M230" s="223"/>
      <c r="N230" s="223"/>
      <c r="O230" s="223"/>
      <c r="P230" s="223"/>
      <c r="Q230" s="223"/>
      <c r="R230" s="223"/>
      <c r="S230" s="223"/>
      <c r="T230" s="223"/>
      <c r="U230" s="223"/>
      <c r="V230" s="223"/>
      <c r="W230" s="223"/>
      <c r="X230" s="223"/>
      <c r="Y230" s="213"/>
      <c r="Z230" s="213"/>
      <c r="AA230" s="213"/>
      <c r="AB230" s="213"/>
      <c r="AC230" s="213"/>
      <c r="AD230" s="213"/>
      <c r="AE230" s="213"/>
      <c r="AF230" s="213"/>
      <c r="AG230" s="213" t="s">
        <v>186</v>
      </c>
      <c r="AH230" s="213">
        <v>0</v>
      </c>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x14ac:dyDescent="0.2">
      <c r="A231" s="220"/>
      <c r="B231" s="221"/>
      <c r="C231" s="258" t="s">
        <v>262</v>
      </c>
      <c r="D231" s="225"/>
      <c r="E231" s="226">
        <v>47.78</v>
      </c>
      <c r="F231" s="223"/>
      <c r="G231" s="223"/>
      <c r="H231" s="223"/>
      <c r="I231" s="223"/>
      <c r="J231" s="223"/>
      <c r="K231" s="223"/>
      <c r="L231" s="223"/>
      <c r="M231" s="223"/>
      <c r="N231" s="223"/>
      <c r="O231" s="223"/>
      <c r="P231" s="223"/>
      <c r="Q231" s="223"/>
      <c r="R231" s="223"/>
      <c r="S231" s="223"/>
      <c r="T231" s="223"/>
      <c r="U231" s="223"/>
      <c r="V231" s="223"/>
      <c r="W231" s="223"/>
      <c r="X231" s="223"/>
      <c r="Y231" s="213"/>
      <c r="Z231" s="213"/>
      <c r="AA231" s="213"/>
      <c r="AB231" s="213"/>
      <c r="AC231" s="213"/>
      <c r="AD231" s="213"/>
      <c r="AE231" s="213"/>
      <c r="AF231" s="213"/>
      <c r="AG231" s="213" t="s">
        <v>186</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x14ac:dyDescent="0.2">
      <c r="A232" s="234">
        <v>80</v>
      </c>
      <c r="B232" s="235" t="s">
        <v>479</v>
      </c>
      <c r="C232" s="256" t="s">
        <v>480</v>
      </c>
      <c r="D232" s="236" t="s">
        <v>200</v>
      </c>
      <c r="E232" s="237">
        <v>383.17500000000001</v>
      </c>
      <c r="F232" s="238"/>
      <c r="G232" s="239">
        <f>ROUND(E232*F232,2)</f>
        <v>0</v>
      </c>
      <c r="H232" s="238"/>
      <c r="I232" s="239">
        <f>ROUND(E232*H232,2)</f>
        <v>0</v>
      </c>
      <c r="J232" s="238"/>
      <c r="K232" s="239">
        <f>ROUND(E232*J232,2)</f>
        <v>0</v>
      </c>
      <c r="L232" s="239">
        <v>15</v>
      </c>
      <c r="M232" s="239">
        <f>G232*(1+L232/100)</f>
        <v>0</v>
      </c>
      <c r="N232" s="239">
        <v>2.2000000000000001E-4</v>
      </c>
      <c r="O232" s="239">
        <f>ROUND(E232*N232,2)</f>
        <v>0.08</v>
      </c>
      <c r="P232" s="239">
        <v>0</v>
      </c>
      <c r="Q232" s="239">
        <f>ROUND(E232*P232,2)</f>
        <v>0</v>
      </c>
      <c r="R232" s="239" t="s">
        <v>344</v>
      </c>
      <c r="S232" s="239" t="s">
        <v>179</v>
      </c>
      <c r="T232" s="240" t="s">
        <v>180</v>
      </c>
      <c r="U232" s="223">
        <v>0.13439000000000001</v>
      </c>
      <c r="V232" s="223">
        <f>ROUND(E232*U232,2)</f>
        <v>51.49</v>
      </c>
      <c r="W232" s="223"/>
      <c r="X232" s="223" t="s">
        <v>243</v>
      </c>
      <c r="Y232" s="213"/>
      <c r="Z232" s="213"/>
      <c r="AA232" s="213"/>
      <c r="AB232" s="213"/>
      <c r="AC232" s="213"/>
      <c r="AD232" s="213"/>
      <c r="AE232" s="213"/>
      <c r="AF232" s="213"/>
      <c r="AG232" s="213" t="s">
        <v>244</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outlineLevel="1" x14ac:dyDescent="0.2">
      <c r="A233" s="220"/>
      <c r="B233" s="221"/>
      <c r="C233" s="258" t="s">
        <v>481</v>
      </c>
      <c r="D233" s="225"/>
      <c r="E233" s="226">
        <v>82.2</v>
      </c>
      <c r="F233" s="223"/>
      <c r="G233" s="223"/>
      <c r="H233" s="223"/>
      <c r="I233" s="223"/>
      <c r="J233" s="223"/>
      <c r="K233" s="223"/>
      <c r="L233" s="223"/>
      <c r="M233" s="223"/>
      <c r="N233" s="223"/>
      <c r="O233" s="223"/>
      <c r="P233" s="223"/>
      <c r="Q233" s="223"/>
      <c r="R233" s="223"/>
      <c r="S233" s="223"/>
      <c r="T233" s="223"/>
      <c r="U233" s="223"/>
      <c r="V233" s="223"/>
      <c r="W233" s="223"/>
      <c r="X233" s="223"/>
      <c r="Y233" s="213"/>
      <c r="Z233" s="213"/>
      <c r="AA233" s="213"/>
      <c r="AB233" s="213"/>
      <c r="AC233" s="213"/>
      <c r="AD233" s="213"/>
      <c r="AE233" s="213"/>
      <c r="AF233" s="213"/>
      <c r="AG233" s="213" t="s">
        <v>186</v>
      </c>
      <c r="AH233" s="213">
        <v>0</v>
      </c>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x14ac:dyDescent="0.2">
      <c r="A234" s="220"/>
      <c r="B234" s="221"/>
      <c r="C234" s="258" t="s">
        <v>482</v>
      </c>
      <c r="D234" s="225"/>
      <c r="E234" s="226"/>
      <c r="F234" s="223"/>
      <c r="G234" s="223"/>
      <c r="H234" s="223"/>
      <c r="I234" s="223"/>
      <c r="J234" s="223"/>
      <c r="K234" s="223"/>
      <c r="L234" s="223"/>
      <c r="M234" s="223"/>
      <c r="N234" s="223"/>
      <c r="O234" s="223"/>
      <c r="P234" s="223"/>
      <c r="Q234" s="223"/>
      <c r="R234" s="223"/>
      <c r="S234" s="223"/>
      <c r="T234" s="223"/>
      <c r="U234" s="223"/>
      <c r="V234" s="223"/>
      <c r="W234" s="223"/>
      <c r="X234" s="223"/>
      <c r="Y234" s="213"/>
      <c r="Z234" s="213"/>
      <c r="AA234" s="213"/>
      <c r="AB234" s="213"/>
      <c r="AC234" s="213"/>
      <c r="AD234" s="213"/>
      <c r="AE234" s="213"/>
      <c r="AF234" s="213"/>
      <c r="AG234" s="213" t="s">
        <v>186</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x14ac:dyDescent="0.2">
      <c r="A235" s="220"/>
      <c r="B235" s="221"/>
      <c r="C235" s="258" t="s">
        <v>483</v>
      </c>
      <c r="D235" s="225"/>
      <c r="E235" s="226">
        <v>31.89</v>
      </c>
      <c r="F235" s="223"/>
      <c r="G235" s="223"/>
      <c r="H235" s="223"/>
      <c r="I235" s="223"/>
      <c r="J235" s="223"/>
      <c r="K235" s="223"/>
      <c r="L235" s="223"/>
      <c r="M235" s="223"/>
      <c r="N235" s="223"/>
      <c r="O235" s="223"/>
      <c r="P235" s="223"/>
      <c r="Q235" s="223"/>
      <c r="R235" s="223"/>
      <c r="S235" s="223"/>
      <c r="T235" s="223"/>
      <c r="U235" s="223"/>
      <c r="V235" s="223"/>
      <c r="W235" s="223"/>
      <c r="X235" s="223"/>
      <c r="Y235" s="213"/>
      <c r="Z235" s="213"/>
      <c r="AA235" s="213"/>
      <c r="AB235" s="213"/>
      <c r="AC235" s="213"/>
      <c r="AD235" s="213"/>
      <c r="AE235" s="213"/>
      <c r="AF235" s="213"/>
      <c r="AG235" s="213" t="s">
        <v>186</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x14ac:dyDescent="0.2">
      <c r="A236" s="220"/>
      <c r="B236" s="221"/>
      <c r="C236" s="258" t="s">
        <v>484</v>
      </c>
      <c r="D236" s="225"/>
      <c r="E236" s="226">
        <v>43.45</v>
      </c>
      <c r="F236" s="223"/>
      <c r="G236" s="223"/>
      <c r="H236" s="223"/>
      <c r="I236" s="223"/>
      <c r="J236" s="223"/>
      <c r="K236" s="223"/>
      <c r="L236" s="223"/>
      <c r="M236" s="223"/>
      <c r="N236" s="223"/>
      <c r="O236" s="223"/>
      <c r="P236" s="223"/>
      <c r="Q236" s="223"/>
      <c r="R236" s="223"/>
      <c r="S236" s="223"/>
      <c r="T236" s="223"/>
      <c r="U236" s="223"/>
      <c r="V236" s="223"/>
      <c r="W236" s="223"/>
      <c r="X236" s="223"/>
      <c r="Y236" s="213"/>
      <c r="Z236" s="213"/>
      <c r="AA236" s="213"/>
      <c r="AB236" s="213"/>
      <c r="AC236" s="213"/>
      <c r="AD236" s="213"/>
      <c r="AE236" s="213"/>
      <c r="AF236" s="213"/>
      <c r="AG236" s="213" t="s">
        <v>186</v>
      </c>
      <c r="AH236" s="213">
        <v>0</v>
      </c>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x14ac:dyDescent="0.2">
      <c r="A237" s="220"/>
      <c r="B237" s="221"/>
      <c r="C237" s="258" t="s">
        <v>485</v>
      </c>
      <c r="D237" s="225"/>
      <c r="E237" s="226">
        <v>130.5</v>
      </c>
      <c r="F237" s="223"/>
      <c r="G237" s="223"/>
      <c r="H237" s="223"/>
      <c r="I237" s="223"/>
      <c r="J237" s="223"/>
      <c r="K237" s="223"/>
      <c r="L237" s="223"/>
      <c r="M237" s="223"/>
      <c r="N237" s="223"/>
      <c r="O237" s="223"/>
      <c r="P237" s="223"/>
      <c r="Q237" s="223"/>
      <c r="R237" s="223"/>
      <c r="S237" s="223"/>
      <c r="T237" s="223"/>
      <c r="U237" s="223"/>
      <c r="V237" s="223"/>
      <c r="W237" s="223"/>
      <c r="X237" s="223"/>
      <c r="Y237" s="213"/>
      <c r="Z237" s="213"/>
      <c r="AA237" s="213"/>
      <c r="AB237" s="213"/>
      <c r="AC237" s="213"/>
      <c r="AD237" s="213"/>
      <c r="AE237" s="213"/>
      <c r="AF237" s="213"/>
      <c r="AG237" s="213" t="s">
        <v>186</v>
      </c>
      <c r="AH237" s="213">
        <v>0</v>
      </c>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x14ac:dyDescent="0.2">
      <c r="A238" s="220"/>
      <c r="B238" s="221"/>
      <c r="C238" s="258" t="s">
        <v>486</v>
      </c>
      <c r="D238" s="225"/>
      <c r="E238" s="226">
        <v>44.74</v>
      </c>
      <c r="F238" s="223"/>
      <c r="G238" s="223"/>
      <c r="H238" s="223"/>
      <c r="I238" s="223"/>
      <c r="J238" s="223"/>
      <c r="K238" s="223"/>
      <c r="L238" s="223"/>
      <c r="M238" s="223"/>
      <c r="N238" s="223"/>
      <c r="O238" s="223"/>
      <c r="P238" s="223"/>
      <c r="Q238" s="223"/>
      <c r="R238" s="223"/>
      <c r="S238" s="223"/>
      <c r="T238" s="223"/>
      <c r="U238" s="223"/>
      <c r="V238" s="223"/>
      <c r="W238" s="223"/>
      <c r="X238" s="223"/>
      <c r="Y238" s="213"/>
      <c r="Z238" s="213"/>
      <c r="AA238" s="213"/>
      <c r="AB238" s="213"/>
      <c r="AC238" s="213"/>
      <c r="AD238" s="213"/>
      <c r="AE238" s="213"/>
      <c r="AF238" s="213"/>
      <c r="AG238" s="213" t="s">
        <v>186</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x14ac:dyDescent="0.2">
      <c r="A239" s="220"/>
      <c r="B239" s="221"/>
      <c r="C239" s="258" t="s">
        <v>487</v>
      </c>
      <c r="D239" s="225"/>
      <c r="E239" s="226">
        <v>45.99</v>
      </c>
      <c r="F239" s="223"/>
      <c r="G239" s="223"/>
      <c r="H239" s="223"/>
      <c r="I239" s="223"/>
      <c r="J239" s="223"/>
      <c r="K239" s="223"/>
      <c r="L239" s="223"/>
      <c r="M239" s="223"/>
      <c r="N239" s="223"/>
      <c r="O239" s="223"/>
      <c r="P239" s="223"/>
      <c r="Q239" s="223"/>
      <c r="R239" s="223"/>
      <c r="S239" s="223"/>
      <c r="T239" s="223"/>
      <c r="U239" s="223"/>
      <c r="V239" s="223"/>
      <c r="W239" s="223"/>
      <c r="X239" s="223"/>
      <c r="Y239" s="213"/>
      <c r="Z239" s="213"/>
      <c r="AA239" s="213"/>
      <c r="AB239" s="213"/>
      <c r="AC239" s="213"/>
      <c r="AD239" s="213"/>
      <c r="AE239" s="213"/>
      <c r="AF239" s="213"/>
      <c r="AG239" s="213" t="s">
        <v>186</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x14ac:dyDescent="0.2">
      <c r="A240" s="220"/>
      <c r="B240" s="221"/>
      <c r="C240" s="258" t="s">
        <v>488</v>
      </c>
      <c r="D240" s="225"/>
      <c r="E240" s="226">
        <v>4.41</v>
      </c>
      <c r="F240" s="223"/>
      <c r="G240" s="223"/>
      <c r="H240" s="223"/>
      <c r="I240" s="223"/>
      <c r="J240" s="223"/>
      <c r="K240" s="223"/>
      <c r="L240" s="223"/>
      <c r="M240" s="223"/>
      <c r="N240" s="223"/>
      <c r="O240" s="223"/>
      <c r="P240" s="223"/>
      <c r="Q240" s="223"/>
      <c r="R240" s="223"/>
      <c r="S240" s="223"/>
      <c r="T240" s="223"/>
      <c r="U240" s="223"/>
      <c r="V240" s="223"/>
      <c r="W240" s="223"/>
      <c r="X240" s="223"/>
      <c r="Y240" s="213"/>
      <c r="Z240" s="213"/>
      <c r="AA240" s="213"/>
      <c r="AB240" s="213"/>
      <c r="AC240" s="213"/>
      <c r="AD240" s="213"/>
      <c r="AE240" s="213"/>
      <c r="AF240" s="213"/>
      <c r="AG240" s="213" t="s">
        <v>186</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x14ac:dyDescent="0.2">
      <c r="A241" s="228" t="s">
        <v>173</v>
      </c>
      <c r="B241" s="229" t="s">
        <v>138</v>
      </c>
      <c r="C241" s="255" t="s">
        <v>139</v>
      </c>
      <c r="D241" s="230"/>
      <c r="E241" s="231"/>
      <c r="F241" s="232"/>
      <c r="G241" s="232">
        <f>SUMIF(AG242:AG243,"&lt;&gt;NOR",G242:G243)</f>
        <v>0</v>
      </c>
      <c r="H241" s="232"/>
      <c r="I241" s="232">
        <f>SUM(I242:I243)</f>
        <v>0</v>
      </c>
      <c r="J241" s="232"/>
      <c r="K241" s="232">
        <f>SUM(K242:K243)</f>
        <v>0</v>
      </c>
      <c r="L241" s="232"/>
      <c r="M241" s="232">
        <f>SUM(M242:M243)</f>
        <v>0</v>
      </c>
      <c r="N241" s="232"/>
      <c r="O241" s="232">
        <f>SUM(O242:O243)</f>
        <v>0</v>
      </c>
      <c r="P241" s="232"/>
      <c r="Q241" s="232">
        <f>SUM(Q242:Q243)</f>
        <v>0</v>
      </c>
      <c r="R241" s="232"/>
      <c r="S241" s="232"/>
      <c r="T241" s="233"/>
      <c r="U241" s="227"/>
      <c r="V241" s="227">
        <f>SUM(V242:V243)</f>
        <v>0</v>
      </c>
      <c r="W241" s="227"/>
      <c r="X241" s="227"/>
      <c r="AG241" t="s">
        <v>174</v>
      </c>
    </row>
    <row r="242" spans="1:60" outlineLevel="1" x14ac:dyDescent="0.2">
      <c r="A242" s="245">
        <v>81</v>
      </c>
      <c r="B242" s="246" t="s">
        <v>489</v>
      </c>
      <c r="C242" s="261" t="s">
        <v>490</v>
      </c>
      <c r="D242" s="247" t="s">
        <v>250</v>
      </c>
      <c r="E242" s="248">
        <v>88.8</v>
      </c>
      <c r="F242" s="249"/>
      <c r="G242" s="250">
        <f>ROUND(E242*F242,2)</f>
        <v>0</v>
      </c>
      <c r="H242" s="249"/>
      <c r="I242" s="250">
        <f>ROUND(E242*H242,2)</f>
        <v>0</v>
      </c>
      <c r="J242" s="249"/>
      <c r="K242" s="250">
        <f>ROUND(E242*J242,2)</f>
        <v>0</v>
      </c>
      <c r="L242" s="250">
        <v>15</v>
      </c>
      <c r="M242" s="250">
        <f>G242*(1+L242/100)</f>
        <v>0</v>
      </c>
      <c r="N242" s="250">
        <v>0</v>
      </c>
      <c r="O242" s="250">
        <f>ROUND(E242*N242,2)</f>
        <v>0</v>
      </c>
      <c r="P242" s="250">
        <v>0</v>
      </c>
      <c r="Q242" s="250">
        <f>ROUND(E242*P242,2)</f>
        <v>0</v>
      </c>
      <c r="R242" s="250"/>
      <c r="S242" s="250" t="s">
        <v>369</v>
      </c>
      <c r="T242" s="251" t="s">
        <v>370</v>
      </c>
      <c r="U242" s="223">
        <v>0</v>
      </c>
      <c r="V242" s="223">
        <f>ROUND(E242*U242,2)</f>
        <v>0</v>
      </c>
      <c r="W242" s="223"/>
      <c r="X242" s="223" t="s">
        <v>181</v>
      </c>
      <c r="Y242" s="213"/>
      <c r="Z242" s="213"/>
      <c r="AA242" s="213"/>
      <c r="AB242" s="213"/>
      <c r="AC242" s="213"/>
      <c r="AD242" s="213"/>
      <c r="AE242" s="213"/>
      <c r="AF242" s="213"/>
      <c r="AG242" s="213" t="s">
        <v>182</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outlineLevel="1" x14ac:dyDescent="0.2">
      <c r="A243" s="245">
        <v>82</v>
      </c>
      <c r="B243" s="246" t="s">
        <v>491</v>
      </c>
      <c r="C243" s="261" t="s">
        <v>492</v>
      </c>
      <c r="D243" s="247" t="s">
        <v>368</v>
      </c>
      <c r="E243" s="248">
        <v>30</v>
      </c>
      <c r="F243" s="249"/>
      <c r="G243" s="250">
        <f>ROUND(E243*F243,2)</f>
        <v>0</v>
      </c>
      <c r="H243" s="249"/>
      <c r="I243" s="250">
        <f>ROUND(E243*H243,2)</f>
        <v>0</v>
      </c>
      <c r="J243" s="249"/>
      <c r="K243" s="250">
        <f>ROUND(E243*J243,2)</f>
        <v>0</v>
      </c>
      <c r="L243" s="250">
        <v>15</v>
      </c>
      <c r="M243" s="250">
        <f>G243*(1+L243/100)</f>
        <v>0</v>
      </c>
      <c r="N243" s="250">
        <v>0</v>
      </c>
      <c r="O243" s="250">
        <f>ROUND(E243*N243,2)</f>
        <v>0</v>
      </c>
      <c r="P243" s="250">
        <v>0</v>
      </c>
      <c r="Q243" s="250">
        <f>ROUND(E243*P243,2)</f>
        <v>0</v>
      </c>
      <c r="R243" s="250"/>
      <c r="S243" s="250" t="s">
        <v>369</v>
      </c>
      <c r="T243" s="251" t="s">
        <v>370</v>
      </c>
      <c r="U243" s="223">
        <v>0</v>
      </c>
      <c r="V243" s="223">
        <f>ROUND(E243*U243,2)</f>
        <v>0</v>
      </c>
      <c r="W243" s="223"/>
      <c r="X243" s="223" t="s">
        <v>181</v>
      </c>
      <c r="Y243" s="213"/>
      <c r="Z243" s="213"/>
      <c r="AA243" s="213"/>
      <c r="AB243" s="213"/>
      <c r="AC243" s="213"/>
      <c r="AD243" s="213"/>
      <c r="AE243" s="213"/>
      <c r="AF243" s="213"/>
      <c r="AG243" s="213" t="s">
        <v>182</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x14ac:dyDescent="0.2">
      <c r="A244" s="228" t="s">
        <v>173</v>
      </c>
      <c r="B244" s="229" t="s">
        <v>140</v>
      </c>
      <c r="C244" s="255" t="s">
        <v>141</v>
      </c>
      <c r="D244" s="230"/>
      <c r="E244" s="231"/>
      <c r="F244" s="232"/>
      <c r="G244" s="232">
        <f>SUMIF(AG245:AG246,"&lt;&gt;NOR",G245:G246)</f>
        <v>0</v>
      </c>
      <c r="H244" s="232"/>
      <c r="I244" s="232">
        <f>SUM(I245:I246)</f>
        <v>0</v>
      </c>
      <c r="J244" s="232"/>
      <c r="K244" s="232">
        <f>SUM(K245:K246)</f>
        <v>0</v>
      </c>
      <c r="L244" s="232"/>
      <c r="M244" s="232">
        <f>SUM(M245:M246)</f>
        <v>0</v>
      </c>
      <c r="N244" s="232"/>
      <c r="O244" s="232">
        <f>SUM(O245:O246)</f>
        <v>0</v>
      </c>
      <c r="P244" s="232"/>
      <c r="Q244" s="232">
        <f>SUM(Q245:Q246)</f>
        <v>0</v>
      </c>
      <c r="R244" s="232"/>
      <c r="S244" s="232"/>
      <c r="T244" s="233"/>
      <c r="U244" s="227"/>
      <c r="V244" s="227">
        <f>SUM(V245:V246)</f>
        <v>0</v>
      </c>
      <c r="W244" s="227"/>
      <c r="X244" s="227"/>
      <c r="AG244" t="s">
        <v>174</v>
      </c>
    </row>
    <row r="245" spans="1:60" outlineLevel="1" x14ac:dyDescent="0.2">
      <c r="A245" s="245">
        <v>83</v>
      </c>
      <c r="B245" s="246" t="s">
        <v>493</v>
      </c>
      <c r="C245" s="261" t="s">
        <v>494</v>
      </c>
      <c r="D245" s="247" t="s">
        <v>368</v>
      </c>
      <c r="E245" s="248">
        <v>2</v>
      </c>
      <c r="F245" s="249"/>
      <c r="G245" s="250">
        <f>ROUND(E245*F245,2)</f>
        <v>0</v>
      </c>
      <c r="H245" s="249"/>
      <c r="I245" s="250">
        <f>ROUND(E245*H245,2)</f>
        <v>0</v>
      </c>
      <c r="J245" s="249"/>
      <c r="K245" s="250">
        <f>ROUND(E245*J245,2)</f>
        <v>0</v>
      </c>
      <c r="L245" s="250">
        <v>15</v>
      </c>
      <c r="M245" s="250">
        <f>G245*(1+L245/100)</f>
        <v>0</v>
      </c>
      <c r="N245" s="250">
        <v>0</v>
      </c>
      <c r="O245" s="250">
        <f>ROUND(E245*N245,2)</f>
        <v>0</v>
      </c>
      <c r="P245" s="250">
        <v>0</v>
      </c>
      <c r="Q245" s="250">
        <f>ROUND(E245*P245,2)</f>
        <v>0</v>
      </c>
      <c r="R245" s="250"/>
      <c r="S245" s="250" t="s">
        <v>369</v>
      </c>
      <c r="T245" s="251" t="s">
        <v>370</v>
      </c>
      <c r="U245" s="223">
        <v>0</v>
      </c>
      <c r="V245" s="223">
        <f>ROUND(E245*U245,2)</f>
        <v>0</v>
      </c>
      <c r="W245" s="223"/>
      <c r="X245" s="223" t="s">
        <v>181</v>
      </c>
      <c r="Y245" s="213"/>
      <c r="Z245" s="213"/>
      <c r="AA245" s="213"/>
      <c r="AB245" s="213"/>
      <c r="AC245" s="213"/>
      <c r="AD245" s="213"/>
      <c r="AE245" s="213"/>
      <c r="AF245" s="213"/>
      <c r="AG245" s="213" t="s">
        <v>182</v>
      </c>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x14ac:dyDescent="0.2">
      <c r="A246" s="245">
        <v>84</v>
      </c>
      <c r="B246" s="246" t="s">
        <v>495</v>
      </c>
      <c r="C246" s="261" t="s">
        <v>496</v>
      </c>
      <c r="D246" s="247" t="s">
        <v>368</v>
      </c>
      <c r="E246" s="248">
        <v>2</v>
      </c>
      <c r="F246" s="249"/>
      <c r="G246" s="250">
        <f>ROUND(E246*F246,2)</f>
        <v>0</v>
      </c>
      <c r="H246" s="249"/>
      <c r="I246" s="250">
        <f>ROUND(E246*H246,2)</f>
        <v>0</v>
      </c>
      <c r="J246" s="249"/>
      <c r="K246" s="250">
        <f>ROUND(E246*J246,2)</f>
        <v>0</v>
      </c>
      <c r="L246" s="250">
        <v>15</v>
      </c>
      <c r="M246" s="250">
        <f>G246*(1+L246/100)</f>
        <v>0</v>
      </c>
      <c r="N246" s="250">
        <v>0</v>
      </c>
      <c r="O246" s="250">
        <f>ROUND(E246*N246,2)</f>
        <v>0</v>
      </c>
      <c r="P246" s="250">
        <v>0</v>
      </c>
      <c r="Q246" s="250">
        <f>ROUND(E246*P246,2)</f>
        <v>0</v>
      </c>
      <c r="R246" s="250"/>
      <c r="S246" s="250" t="s">
        <v>369</v>
      </c>
      <c r="T246" s="251" t="s">
        <v>370</v>
      </c>
      <c r="U246" s="223">
        <v>0</v>
      </c>
      <c r="V246" s="223">
        <f>ROUND(E246*U246,2)</f>
        <v>0</v>
      </c>
      <c r="W246" s="223"/>
      <c r="X246" s="223" t="s">
        <v>181</v>
      </c>
      <c r="Y246" s="213"/>
      <c r="Z246" s="213"/>
      <c r="AA246" s="213"/>
      <c r="AB246" s="213"/>
      <c r="AC246" s="213"/>
      <c r="AD246" s="213"/>
      <c r="AE246" s="213"/>
      <c r="AF246" s="213"/>
      <c r="AG246" s="213" t="s">
        <v>182</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x14ac:dyDescent="0.2">
      <c r="A247" s="228" t="s">
        <v>173</v>
      </c>
      <c r="B247" s="229" t="s">
        <v>142</v>
      </c>
      <c r="C247" s="255" t="s">
        <v>143</v>
      </c>
      <c r="D247" s="230"/>
      <c r="E247" s="231"/>
      <c r="F247" s="232"/>
      <c r="G247" s="232">
        <f>SUMIF(AG248:AG254,"&lt;&gt;NOR",G248:G254)</f>
        <v>0</v>
      </c>
      <c r="H247" s="232"/>
      <c r="I247" s="232">
        <f>SUM(I248:I254)</f>
        <v>0</v>
      </c>
      <c r="J247" s="232"/>
      <c r="K247" s="232">
        <f>SUM(K248:K254)</f>
        <v>0</v>
      </c>
      <c r="L247" s="232"/>
      <c r="M247" s="232">
        <f>SUM(M248:M254)</f>
        <v>0</v>
      </c>
      <c r="N247" s="232"/>
      <c r="O247" s="232">
        <f>SUM(O248:O254)</f>
        <v>0</v>
      </c>
      <c r="P247" s="232"/>
      <c r="Q247" s="232">
        <f>SUM(Q248:Q254)</f>
        <v>0</v>
      </c>
      <c r="R247" s="232"/>
      <c r="S247" s="232"/>
      <c r="T247" s="233"/>
      <c r="U247" s="227"/>
      <c r="V247" s="227">
        <f>SUM(V248:V254)</f>
        <v>72.540000000000006</v>
      </c>
      <c r="W247" s="227"/>
      <c r="X247" s="227"/>
      <c r="AG247" t="s">
        <v>174</v>
      </c>
    </row>
    <row r="248" spans="1:60" ht="22.5" outlineLevel="1" x14ac:dyDescent="0.2">
      <c r="A248" s="245">
        <v>85</v>
      </c>
      <c r="B248" s="246" t="s">
        <v>497</v>
      </c>
      <c r="C248" s="261" t="s">
        <v>498</v>
      </c>
      <c r="D248" s="247" t="s">
        <v>338</v>
      </c>
      <c r="E248" s="248">
        <v>26.050059999999998</v>
      </c>
      <c r="F248" s="249"/>
      <c r="G248" s="250">
        <f>ROUND(E248*F248,2)</f>
        <v>0</v>
      </c>
      <c r="H248" s="249"/>
      <c r="I248" s="250">
        <f>ROUND(E248*H248,2)</f>
        <v>0</v>
      </c>
      <c r="J248" s="249"/>
      <c r="K248" s="250">
        <f>ROUND(E248*J248,2)</f>
        <v>0</v>
      </c>
      <c r="L248" s="250">
        <v>15</v>
      </c>
      <c r="M248" s="250">
        <f>G248*(1+L248/100)</f>
        <v>0</v>
      </c>
      <c r="N248" s="250">
        <v>0</v>
      </c>
      <c r="O248" s="250">
        <f>ROUND(E248*N248,2)</f>
        <v>0</v>
      </c>
      <c r="P248" s="250">
        <v>0</v>
      </c>
      <c r="Q248" s="250">
        <f>ROUND(E248*P248,2)</f>
        <v>0</v>
      </c>
      <c r="R248" s="250" t="s">
        <v>289</v>
      </c>
      <c r="S248" s="250" t="s">
        <v>179</v>
      </c>
      <c r="T248" s="251" t="s">
        <v>180</v>
      </c>
      <c r="U248" s="223">
        <v>0.93300000000000005</v>
      </c>
      <c r="V248" s="223">
        <f>ROUND(E248*U248,2)</f>
        <v>24.3</v>
      </c>
      <c r="W248" s="223"/>
      <c r="X248" s="223" t="s">
        <v>499</v>
      </c>
      <c r="Y248" s="213"/>
      <c r="Z248" s="213"/>
      <c r="AA248" s="213"/>
      <c r="AB248" s="213"/>
      <c r="AC248" s="213"/>
      <c r="AD248" s="213"/>
      <c r="AE248" s="213"/>
      <c r="AF248" s="213"/>
      <c r="AG248" s="213" t="s">
        <v>500</v>
      </c>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x14ac:dyDescent="0.2">
      <c r="A249" s="234">
        <v>86</v>
      </c>
      <c r="B249" s="235" t="s">
        <v>501</v>
      </c>
      <c r="C249" s="256" t="s">
        <v>502</v>
      </c>
      <c r="D249" s="236" t="s">
        <v>338</v>
      </c>
      <c r="E249" s="237">
        <v>26.050059999999998</v>
      </c>
      <c r="F249" s="238"/>
      <c r="G249" s="239">
        <f>ROUND(E249*F249,2)</f>
        <v>0</v>
      </c>
      <c r="H249" s="238"/>
      <c r="I249" s="239">
        <f>ROUND(E249*H249,2)</f>
        <v>0</v>
      </c>
      <c r="J249" s="238"/>
      <c r="K249" s="239">
        <f>ROUND(E249*J249,2)</f>
        <v>0</v>
      </c>
      <c r="L249" s="239">
        <v>15</v>
      </c>
      <c r="M249" s="239">
        <f>G249*(1+L249/100)</f>
        <v>0</v>
      </c>
      <c r="N249" s="239">
        <v>0</v>
      </c>
      <c r="O249" s="239">
        <f>ROUND(E249*N249,2)</f>
        <v>0</v>
      </c>
      <c r="P249" s="239">
        <v>0</v>
      </c>
      <c r="Q249" s="239">
        <f>ROUND(E249*P249,2)</f>
        <v>0</v>
      </c>
      <c r="R249" s="239" t="s">
        <v>289</v>
      </c>
      <c r="S249" s="239" t="s">
        <v>179</v>
      </c>
      <c r="T249" s="240" t="s">
        <v>180</v>
      </c>
      <c r="U249" s="223">
        <v>0.49</v>
      </c>
      <c r="V249" s="223">
        <f>ROUND(E249*U249,2)</f>
        <v>12.76</v>
      </c>
      <c r="W249" s="223"/>
      <c r="X249" s="223" t="s">
        <v>499</v>
      </c>
      <c r="Y249" s="213"/>
      <c r="Z249" s="213"/>
      <c r="AA249" s="213"/>
      <c r="AB249" s="213"/>
      <c r="AC249" s="213"/>
      <c r="AD249" s="213"/>
      <c r="AE249" s="213"/>
      <c r="AF249" s="213"/>
      <c r="AG249" s="213" t="s">
        <v>500</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x14ac:dyDescent="0.2">
      <c r="A250" s="220"/>
      <c r="B250" s="221"/>
      <c r="C250" s="259" t="s">
        <v>503</v>
      </c>
      <c r="D250" s="243"/>
      <c r="E250" s="243"/>
      <c r="F250" s="243"/>
      <c r="G250" s="243"/>
      <c r="H250" s="223"/>
      <c r="I250" s="223"/>
      <c r="J250" s="223"/>
      <c r="K250" s="223"/>
      <c r="L250" s="223"/>
      <c r="M250" s="223"/>
      <c r="N250" s="223"/>
      <c r="O250" s="223"/>
      <c r="P250" s="223"/>
      <c r="Q250" s="223"/>
      <c r="R250" s="223"/>
      <c r="S250" s="223"/>
      <c r="T250" s="223"/>
      <c r="U250" s="223"/>
      <c r="V250" s="223"/>
      <c r="W250" s="223"/>
      <c r="X250" s="223"/>
      <c r="Y250" s="213"/>
      <c r="Z250" s="213"/>
      <c r="AA250" s="213"/>
      <c r="AB250" s="213"/>
      <c r="AC250" s="213"/>
      <c r="AD250" s="213"/>
      <c r="AE250" s="213"/>
      <c r="AF250" s="213"/>
      <c r="AG250" s="213" t="s">
        <v>211</v>
      </c>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x14ac:dyDescent="0.2">
      <c r="A251" s="245">
        <v>87</v>
      </c>
      <c r="B251" s="246" t="s">
        <v>504</v>
      </c>
      <c r="C251" s="261" t="s">
        <v>505</v>
      </c>
      <c r="D251" s="247" t="s">
        <v>338</v>
      </c>
      <c r="E251" s="248">
        <v>234.45053999999999</v>
      </c>
      <c r="F251" s="249"/>
      <c r="G251" s="250">
        <f>ROUND(E251*F251,2)</f>
        <v>0</v>
      </c>
      <c r="H251" s="249"/>
      <c r="I251" s="250">
        <f>ROUND(E251*H251,2)</f>
        <v>0</v>
      </c>
      <c r="J251" s="249"/>
      <c r="K251" s="250">
        <f>ROUND(E251*J251,2)</f>
        <v>0</v>
      </c>
      <c r="L251" s="250">
        <v>15</v>
      </c>
      <c r="M251" s="250">
        <f>G251*(1+L251/100)</f>
        <v>0</v>
      </c>
      <c r="N251" s="250">
        <v>0</v>
      </c>
      <c r="O251" s="250">
        <f>ROUND(E251*N251,2)</f>
        <v>0</v>
      </c>
      <c r="P251" s="250">
        <v>0</v>
      </c>
      <c r="Q251" s="250">
        <f>ROUND(E251*P251,2)</f>
        <v>0</v>
      </c>
      <c r="R251" s="250" t="s">
        <v>289</v>
      </c>
      <c r="S251" s="250" t="s">
        <v>179</v>
      </c>
      <c r="T251" s="251" t="s">
        <v>180</v>
      </c>
      <c r="U251" s="223">
        <v>0</v>
      </c>
      <c r="V251" s="223">
        <f>ROUND(E251*U251,2)</f>
        <v>0</v>
      </c>
      <c r="W251" s="223"/>
      <c r="X251" s="223" t="s">
        <v>499</v>
      </c>
      <c r="Y251" s="213"/>
      <c r="Z251" s="213"/>
      <c r="AA251" s="213"/>
      <c r="AB251" s="213"/>
      <c r="AC251" s="213"/>
      <c r="AD251" s="213"/>
      <c r="AE251" s="213"/>
      <c r="AF251" s="213"/>
      <c r="AG251" s="213" t="s">
        <v>500</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x14ac:dyDescent="0.2">
      <c r="A252" s="245">
        <v>88</v>
      </c>
      <c r="B252" s="246" t="s">
        <v>506</v>
      </c>
      <c r="C252" s="261" t="s">
        <v>507</v>
      </c>
      <c r="D252" s="247" t="s">
        <v>338</v>
      </c>
      <c r="E252" s="248">
        <v>26.050059999999998</v>
      </c>
      <c r="F252" s="249"/>
      <c r="G252" s="250">
        <f>ROUND(E252*F252,2)</f>
        <v>0</v>
      </c>
      <c r="H252" s="249"/>
      <c r="I252" s="250">
        <f>ROUND(E252*H252,2)</f>
        <v>0</v>
      </c>
      <c r="J252" s="249"/>
      <c r="K252" s="250">
        <f>ROUND(E252*J252,2)</f>
        <v>0</v>
      </c>
      <c r="L252" s="250">
        <v>15</v>
      </c>
      <c r="M252" s="250">
        <f>G252*(1+L252/100)</f>
        <v>0</v>
      </c>
      <c r="N252" s="250">
        <v>0</v>
      </c>
      <c r="O252" s="250">
        <f>ROUND(E252*N252,2)</f>
        <v>0</v>
      </c>
      <c r="P252" s="250">
        <v>0</v>
      </c>
      <c r="Q252" s="250">
        <f>ROUND(E252*P252,2)</f>
        <v>0</v>
      </c>
      <c r="R252" s="250" t="s">
        <v>289</v>
      </c>
      <c r="S252" s="250" t="s">
        <v>179</v>
      </c>
      <c r="T252" s="251" t="s">
        <v>180</v>
      </c>
      <c r="U252" s="223">
        <v>0.94199999999999995</v>
      </c>
      <c r="V252" s="223">
        <f>ROUND(E252*U252,2)</f>
        <v>24.54</v>
      </c>
      <c r="W252" s="223"/>
      <c r="X252" s="223" t="s">
        <v>499</v>
      </c>
      <c r="Y252" s="213"/>
      <c r="Z252" s="213"/>
      <c r="AA252" s="213"/>
      <c r="AB252" s="213"/>
      <c r="AC252" s="213"/>
      <c r="AD252" s="213"/>
      <c r="AE252" s="213"/>
      <c r="AF252" s="213"/>
      <c r="AG252" s="213" t="s">
        <v>500</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ht="22.5" outlineLevel="1" x14ac:dyDescent="0.2">
      <c r="A253" s="245">
        <v>89</v>
      </c>
      <c r="B253" s="246" t="s">
        <v>508</v>
      </c>
      <c r="C253" s="261" t="s">
        <v>509</v>
      </c>
      <c r="D253" s="247" t="s">
        <v>338</v>
      </c>
      <c r="E253" s="248">
        <v>104.20023999999999</v>
      </c>
      <c r="F253" s="249"/>
      <c r="G253" s="250">
        <f>ROUND(E253*F253,2)</f>
        <v>0</v>
      </c>
      <c r="H253" s="249"/>
      <c r="I253" s="250">
        <f>ROUND(E253*H253,2)</f>
        <v>0</v>
      </c>
      <c r="J253" s="249"/>
      <c r="K253" s="250">
        <f>ROUND(E253*J253,2)</f>
        <v>0</v>
      </c>
      <c r="L253" s="250">
        <v>15</v>
      </c>
      <c r="M253" s="250">
        <f>G253*(1+L253/100)</f>
        <v>0</v>
      </c>
      <c r="N253" s="250">
        <v>0</v>
      </c>
      <c r="O253" s="250">
        <f>ROUND(E253*N253,2)</f>
        <v>0</v>
      </c>
      <c r="P253" s="250">
        <v>0</v>
      </c>
      <c r="Q253" s="250">
        <f>ROUND(E253*P253,2)</f>
        <v>0</v>
      </c>
      <c r="R253" s="250" t="s">
        <v>289</v>
      </c>
      <c r="S253" s="250" t="s">
        <v>179</v>
      </c>
      <c r="T253" s="251" t="s">
        <v>180</v>
      </c>
      <c r="U253" s="223">
        <v>0.105</v>
      </c>
      <c r="V253" s="223">
        <f>ROUND(E253*U253,2)</f>
        <v>10.94</v>
      </c>
      <c r="W253" s="223"/>
      <c r="X253" s="223" t="s">
        <v>499</v>
      </c>
      <c r="Y253" s="213"/>
      <c r="Z253" s="213"/>
      <c r="AA253" s="213"/>
      <c r="AB253" s="213"/>
      <c r="AC253" s="213"/>
      <c r="AD253" s="213"/>
      <c r="AE253" s="213"/>
      <c r="AF253" s="213"/>
      <c r="AG253" s="213" t="s">
        <v>500</v>
      </c>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1" x14ac:dyDescent="0.2">
      <c r="A254" s="245">
        <v>90</v>
      </c>
      <c r="B254" s="246" t="s">
        <v>510</v>
      </c>
      <c r="C254" s="261" t="s">
        <v>511</v>
      </c>
      <c r="D254" s="247" t="s">
        <v>338</v>
      </c>
      <c r="E254" s="248">
        <v>26.050059999999998</v>
      </c>
      <c r="F254" s="249"/>
      <c r="G254" s="250">
        <f>ROUND(E254*F254,2)</f>
        <v>0</v>
      </c>
      <c r="H254" s="249"/>
      <c r="I254" s="250">
        <f>ROUND(E254*H254,2)</f>
        <v>0</v>
      </c>
      <c r="J254" s="249"/>
      <c r="K254" s="250">
        <f>ROUND(E254*J254,2)</f>
        <v>0</v>
      </c>
      <c r="L254" s="250">
        <v>15</v>
      </c>
      <c r="M254" s="250">
        <f>G254*(1+L254/100)</f>
        <v>0</v>
      </c>
      <c r="N254" s="250">
        <v>0</v>
      </c>
      <c r="O254" s="250">
        <f>ROUND(E254*N254,2)</f>
        <v>0</v>
      </c>
      <c r="P254" s="250">
        <v>0</v>
      </c>
      <c r="Q254" s="250">
        <f>ROUND(E254*P254,2)</f>
        <v>0</v>
      </c>
      <c r="R254" s="250" t="s">
        <v>289</v>
      </c>
      <c r="S254" s="250" t="s">
        <v>179</v>
      </c>
      <c r="T254" s="251" t="s">
        <v>180</v>
      </c>
      <c r="U254" s="223">
        <v>0</v>
      </c>
      <c r="V254" s="223">
        <f>ROUND(E254*U254,2)</f>
        <v>0</v>
      </c>
      <c r="W254" s="223"/>
      <c r="X254" s="223" t="s">
        <v>499</v>
      </c>
      <c r="Y254" s="213"/>
      <c r="Z254" s="213"/>
      <c r="AA254" s="213"/>
      <c r="AB254" s="213"/>
      <c r="AC254" s="213"/>
      <c r="AD254" s="213"/>
      <c r="AE254" s="213"/>
      <c r="AF254" s="213"/>
      <c r="AG254" s="213" t="s">
        <v>500</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x14ac:dyDescent="0.2">
      <c r="A255" s="228" t="s">
        <v>173</v>
      </c>
      <c r="B255" s="229" t="s">
        <v>145</v>
      </c>
      <c r="C255" s="255" t="s">
        <v>27</v>
      </c>
      <c r="D255" s="230"/>
      <c r="E255" s="231"/>
      <c r="F255" s="232"/>
      <c r="G255" s="232">
        <f>SUMIF(AG256:AG258,"&lt;&gt;NOR",G256:G258)</f>
        <v>0</v>
      </c>
      <c r="H255" s="232"/>
      <c r="I255" s="232">
        <f>SUM(I256:I258)</f>
        <v>0</v>
      </c>
      <c r="J255" s="232"/>
      <c r="K255" s="232">
        <f>SUM(K256:K258)</f>
        <v>0</v>
      </c>
      <c r="L255" s="232"/>
      <c r="M255" s="232">
        <f>SUM(M256:M258)</f>
        <v>0</v>
      </c>
      <c r="N255" s="232"/>
      <c r="O255" s="232">
        <f>SUM(O256:O258)</f>
        <v>0</v>
      </c>
      <c r="P255" s="232"/>
      <c r="Q255" s="232">
        <f>SUM(Q256:Q258)</f>
        <v>0</v>
      </c>
      <c r="R255" s="232"/>
      <c r="S255" s="232"/>
      <c r="T255" s="233"/>
      <c r="U255" s="227"/>
      <c r="V255" s="227">
        <f>SUM(V256:V258)</f>
        <v>0</v>
      </c>
      <c r="W255" s="227"/>
      <c r="X255" s="227"/>
      <c r="AG255" t="s">
        <v>174</v>
      </c>
    </row>
    <row r="256" spans="1:60" outlineLevel="1" x14ac:dyDescent="0.2">
      <c r="A256" s="245">
        <v>91</v>
      </c>
      <c r="B256" s="246" t="s">
        <v>512</v>
      </c>
      <c r="C256" s="261" t="s">
        <v>513</v>
      </c>
      <c r="D256" s="247" t="s">
        <v>368</v>
      </c>
      <c r="E256" s="248">
        <v>1</v>
      </c>
      <c r="F256" s="249"/>
      <c r="G256" s="250">
        <f>ROUND(E256*F256,2)</f>
        <v>0</v>
      </c>
      <c r="H256" s="249"/>
      <c r="I256" s="250">
        <f>ROUND(E256*H256,2)</f>
        <v>0</v>
      </c>
      <c r="J256" s="249"/>
      <c r="K256" s="250">
        <f>ROUND(E256*J256,2)</f>
        <v>0</v>
      </c>
      <c r="L256" s="250">
        <v>15</v>
      </c>
      <c r="M256" s="250">
        <f>G256*(1+L256/100)</f>
        <v>0</v>
      </c>
      <c r="N256" s="250">
        <v>0</v>
      </c>
      <c r="O256" s="250">
        <f>ROUND(E256*N256,2)</f>
        <v>0</v>
      </c>
      <c r="P256" s="250">
        <v>0</v>
      </c>
      <c r="Q256" s="250">
        <f>ROUND(E256*P256,2)</f>
        <v>0</v>
      </c>
      <c r="R256" s="250"/>
      <c r="S256" s="250" t="s">
        <v>369</v>
      </c>
      <c r="T256" s="251" t="s">
        <v>406</v>
      </c>
      <c r="U256" s="223">
        <v>0</v>
      </c>
      <c r="V256" s="223">
        <f>ROUND(E256*U256,2)</f>
        <v>0</v>
      </c>
      <c r="W256" s="223"/>
      <c r="X256" s="223" t="s">
        <v>181</v>
      </c>
      <c r="Y256" s="213"/>
      <c r="Z256" s="213"/>
      <c r="AA256" s="213"/>
      <c r="AB256" s="213"/>
      <c r="AC256" s="213"/>
      <c r="AD256" s="213"/>
      <c r="AE256" s="213"/>
      <c r="AF256" s="213"/>
      <c r="AG256" s="213" t="s">
        <v>237</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x14ac:dyDescent="0.2">
      <c r="A257" s="245">
        <v>92</v>
      </c>
      <c r="B257" s="246" t="s">
        <v>514</v>
      </c>
      <c r="C257" s="261" t="s">
        <v>515</v>
      </c>
      <c r="D257" s="247" t="s">
        <v>516</v>
      </c>
      <c r="E257" s="248">
        <v>1</v>
      </c>
      <c r="F257" s="249"/>
      <c r="G257" s="250">
        <f>ROUND(E257*F257,2)</f>
        <v>0</v>
      </c>
      <c r="H257" s="249"/>
      <c r="I257" s="250">
        <f>ROUND(E257*H257,2)</f>
        <v>0</v>
      </c>
      <c r="J257" s="249"/>
      <c r="K257" s="250">
        <f>ROUND(E257*J257,2)</f>
        <v>0</v>
      </c>
      <c r="L257" s="250">
        <v>15</v>
      </c>
      <c r="M257" s="250">
        <f>G257*(1+L257/100)</f>
        <v>0</v>
      </c>
      <c r="N257" s="250">
        <v>0</v>
      </c>
      <c r="O257" s="250">
        <f>ROUND(E257*N257,2)</f>
        <v>0</v>
      </c>
      <c r="P257" s="250">
        <v>0</v>
      </c>
      <c r="Q257" s="250">
        <f>ROUND(E257*P257,2)</f>
        <v>0</v>
      </c>
      <c r="R257" s="250"/>
      <c r="S257" s="250" t="s">
        <v>179</v>
      </c>
      <c r="T257" s="251" t="s">
        <v>370</v>
      </c>
      <c r="U257" s="223">
        <v>0</v>
      </c>
      <c r="V257" s="223">
        <f>ROUND(E257*U257,2)</f>
        <v>0</v>
      </c>
      <c r="W257" s="223"/>
      <c r="X257" s="223" t="s">
        <v>517</v>
      </c>
      <c r="Y257" s="213"/>
      <c r="Z257" s="213"/>
      <c r="AA257" s="213"/>
      <c r="AB257" s="213"/>
      <c r="AC257" s="213"/>
      <c r="AD257" s="213"/>
      <c r="AE257" s="213"/>
      <c r="AF257" s="213"/>
      <c r="AG257" s="213" t="s">
        <v>518</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outlineLevel="1" x14ac:dyDescent="0.2">
      <c r="A258" s="234">
        <v>93</v>
      </c>
      <c r="B258" s="235" t="s">
        <v>519</v>
      </c>
      <c r="C258" s="256" t="s">
        <v>520</v>
      </c>
      <c r="D258" s="236" t="s">
        <v>516</v>
      </c>
      <c r="E258" s="237">
        <v>1</v>
      </c>
      <c r="F258" s="238"/>
      <c r="G258" s="239">
        <f>ROUND(E258*F258,2)</f>
        <v>0</v>
      </c>
      <c r="H258" s="238"/>
      <c r="I258" s="239">
        <f>ROUND(E258*H258,2)</f>
        <v>0</v>
      </c>
      <c r="J258" s="238"/>
      <c r="K258" s="239">
        <f>ROUND(E258*J258,2)</f>
        <v>0</v>
      </c>
      <c r="L258" s="239">
        <v>15</v>
      </c>
      <c r="M258" s="239">
        <f>G258*(1+L258/100)</f>
        <v>0</v>
      </c>
      <c r="N258" s="239">
        <v>0</v>
      </c>
      <c r="O258" s="239">
        <f>ROUND(E258*N258,2)</f>
        <v>0</v>
      </c>
      <c r="P258" s="239">
        <v>0</v>
      </c>
      <c r="Q258" s="239">
        <f>ROUND(E258*P258,2)</f>
        <v>0</v>
      </c>
      <c r="R258" s="239"/>
      <c r="S258" s="239" t="s">
        <v>369</v>
      </c>
      <c r="T258" s="240" t="s">
        <v>370</v>
      </c>
      <c r="U258" s="223">
        <v>0</v>
      </c>
      <c r="V258" s="223">
        <f>ROUND(E258*U258,2)</f>
        <v>0</v>
      </c>
      <c r="W258" s="223"/>
      <c r="X258" s="223" t="s">
        <v>517</v>
      </c>
      <c r="Y258" s="213"/>
      <c r="Z258" s="213"/>
      <c r="AA258" s="213"/>
      <c r="AB258" s="213"/>
      <c r="AC258" s="213"/>
      <c r="AD258" s="213"/>
      <c r="AE258" s="213"/>
      <c r="AF258" s="213"/>
      <c r="AG258" s="213" t="s">
        <v>518</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x14ac:dyDescent="0.2">
      <c r="A259" s="3"/>
      <c r="B259" s="4"/>
      <c r="C259" s="264"/>
      <c r="D259" s="6"/>
      <c r="E259" s="3"/>
      <c r="F259" s="3"/>
      <c r="G259" s="3"/>
      <c r="H259" s="3"/>
      <c r="I259" s="3"/>
      <c r="J259" s="3"/>
      <c r="K259" s="3"/>
      <c r="L259" s="3"/>
      <c r="M259" s="3"/>
      <c r="N259" s="3"/>
      <c r="O259" s="3"/>
      <c r="P259" s="3"/>
      <c r="Q259" s="3"/>
      <c r="R259" s="3"/>
      <c r="S259" s="3"/>
      <c r="T259" s="3"/>
      <c r="U259" s="3"/>
      <c r="V259" s="3"/>
      <c r="W259" s="3"/>
      <c r="X259" s="3"/>
      <c r="AE259">
        <v>15</v>
      </c>
      <c r="AF259">
        <v>21</v>
      </c>
      <c r="AG259" t="s">
        <v>160</v>
      </c>
    </row>
    <row r="260" spans="1:60" x14ac:dyDescent="0.2">
      <c r="A260" s="216"/>
      <c r="B260" s="217" t="s">
        <v>29</v>
      </c>
      <c r="C260" s="265"/>
      <c r="D260" s="218"/>
      <c r="E260" s="219"/>
      <c r="F260" s="219"/>
      <c r="G260" s="254">
        <f>G8+G55+G68+G74+G83+G85+G115+G126+G129+G133+G145+G148+G152+G156+G159+G164+G185+G190+G202+G206+G210+G223+G226+G241+G244+G247+G255</f>
        <v>0</v>
      </c>
      <c r="H260" s="3"/>
      <c r="I260" s="3"/>
      <c r="J260" s="3"/>
      <c r="K260" s="3"/>
      <c r="L260" s="3"/>
      <c r="M260" s="3"/>
      <c r="N260" s="3"/>
      <c r="O260" s="3"/>
      <c r="P260" s="3"/>
      <c r="Q260" s="3"/>
      <c r="R260" s="3"/>
      <c r="S260" s="3"/>
      <c r="T260" s="3"/>
      <c r="U260" s="3"/>
      <c r="V260" s="3"/>
      <c r="W260" s="3"/>
      <c r="X260" s="3"/>
      <c r="AE260">
        <f>SUMIF(L7:L258,AE259,G7:G258)</f>
        <v>0</v>
      </c>
      <c r="AF260">
        <f>SUMIF(L7:L258,AF259,G7:G258)</f>
        <v>0</v>
      </c>
      <c r="AG260" t="s">
        <v>521</v>
      </c>
    </row>
    <row r="261" spans="1:60" x14ac:dyDescent="0.2">
      <c r="C261" s="266"/>
      <c r="D261" s="10"/>
      <c r="AG261" t="s">
        <v>523</v>
      </c>
    </row>
    <row r="262" spans="1:60" x14ac:dyDescent="0.2">
      <c r="D262" s="10"/>
    </row>
    <row r="263" spans="1:60" x14ac:dyDescent="0.2">
      <c r="D263" s="10"/>
    </row>
    <row r="264" spans="1:60" x14ac:dyDescent="0.2">
      <c r="D264" s="10"/>
    </row>
    <row r="265" spans="1:60" x14ac:dyDescent="0.2">
      <c r="D265" s="10"/>
    </row>
    <row r="266" spans="1:60" x14ac:dyDescent="0.2">
      <c r="D266" s="10"/>
    </row>
    <row r="267" spans="1:60" x14ac:dyDescent="0.2">
      <c r="D267" s="10"/>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83A" sheet="1"/>
  <mergeCells count="34">
    <mergeCell ref="C184:G184"/>
    <mergeCell ref="C201:G201"/>
    <mergeCell ref="C208:G208"/>
    <mergeCell ref="C250:G250"/>
    <mergeCell ref="C111:G111"/>
    <mergeCell ref="C117:G117"/>
    <mergeCell ref="C128:G128"/>
    <mergeCell ref="C144:G144"/>
    <mergeCell ref="C150:G150"/>
    <mergeCell ref="C182:G182"/>
    <mergeCell ref="C80:G80"/>
    <mergeCell ref="C87:G87"/>
    <mergeCell ref="C91:G91"/>
    <mergeCell ref="C94:G94"/>
    <mergeCell ref="C101:G101"/>
    <mergeCell ref="C109:G109"/>
    <mergeCell ref="C36:G36"/>
    <mergeCell ref="C49:G49"/>
    <mergeCell ref="C52:G52"/>
    <mergeCell ref="C57:G57"/>
    <mergeCell ref="C67:G67"/>
    <mergeCell ref="C72:G72"/>
    <mergeCell ref="C20:G20"/>
    <mergeCell ref="C23:G23"/>
    <mergeCell ref="C29:G29"/>
    <mergeCell ref="C30:G30"/>
    <mergeCell ref="C31:G31"/>
    <mergeCell ref="C32:G32"/>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8" t="s">
        <v>147</v>
      </c>
      <c r="B1" s="198"/>
      <c r="C1" s="198"/>
      <c r="D1" s="198"/>
      <c r="E1" s="198"/>
      <c r="F1" s="198"/>
      <c r="G1" s="198"/>
      <c r="AG1" t="s">
        <v>148</v>
      </c>
    </row>
    <row r="2" spans="1:60" ht="24.95" customHeight="1" x14ac:dyDescent="0.2">
      <c r="A2" s="199" t="s">
        <v>7</v>
      </c>
      <c r="B2" s="49" t="s">
        <v>43</v>
      </c>
      <c r="C2" s="202" t="s">
        <v>44</v>
      </c>
      <c r="D2" s="200"/>
      <c r="E2" s="200"/>
      <c r="F2" s="200"/>
      <c r="G2" s="201"/>
      <c r="AG2" t="s">
        <v>149</v>
      </c>
    </row>
    <row r="3" spans="1:60" ht="24.95" customHeight="1" x14ac:dyDescent="0.2">
      <c r="A3" s="199" t="s">
        <v>8</v>
      </c>
      <c r="B3" s="49" t="s">
        <v>51</v>
      </c>
      <c r="C3" s="202" t="s">
        <v>52</v>
      </c>
      <c r="D3" s="200"/>
      <c r="E3" s="200"/>
      <c r="F3" s="200"/>
      <c r="G3" s="201"/>
      <c r="AC3" s="178" t="s">
        <v>149</v>
      </c>
      <c r="AG3" t="s">
        <v>150</v>
      </c>
    </row>
    <row r="4" spans="1:60" ht="24.95" customHeight="1" x14ac:dyDescent="0.2">
      <c r="A4" s="203" t="s">
        <v>9</v>
      </c>
      <c r="B4" s="204" t="s">
        <v>51</v>
      </c>
      <c r="C4" s="205" t="s">
        <v>52</v>
      </c>
      <c r="D4" s="206"/>
      <c r="E4" s="206"/>
      <c r="F4" s="206"/>
      <c r="G4" s="207"/>
      <c r="AG4" t="s">
        <v>151</v>
      </c>
    </row>
    <row r="5" spans="1:60" x14ac:dyDescent="0.2">
      <c r="D5" s="10"/>
    </row>
    <row r="6" spans="1:60" ht="38.25" x14ac:dyDescent="0.2">
      <c r="A6" s="209" t="s">
        <v>152</v>
      </c>
      <c r="B6" s="211" t="s">
        <v>153</v>
      </c>
      <c r="C6" s="211" t="s">
        <v>154</v>
      </c>
      <c r="D6" s="210" t="s">
        <v>155</v>
      </c>
      <c r="E6" s="209" t="s">
        <v>156</v>
      </c>
      <c r="F6" s="208" t="s">
        <v>157</v>
      </c>
      <c r="G6" s="209" t="s">
        <v>29</v>
      </c>
      <c r="H6" s="212" t="s">
        <v>30</v>
      </c>
      <c r="I6" s="212" t="s">
        <v>158</v>
      </c>
      <c r="J6" s="212" t="s">
        <v>31</v>
      </c>
      <c r="K6" s="212" t="s">
        <v>159</v>
      </c>
      <c r="L6" s="212" t="s">
        <v>160</v>
      </c>
      <c r="M6" s="212" t="s">
        <v>161</v>
      </c>
      <c r="N6" s="212" t="s">
        <v>162</v>
      </c>
      <c r="O6" s="212" t="s">
        <v>163</v>
      </c>
      <c r="P6" s="212" t="s">
        <v>164</v>
      </c>
      <c r="Q6" s="212" t="s">
        <v>165</v>
      </c>
      <c r="R6" s="212" t="s">
        <v>166</v>
      </c>
      <c r="S6" s="212" t="s">
        <v>167</v>
      </c>
      <c r="T6" s="212" t="s">
        <v>168</v>
      </c>
      <c r="U6" s="212" t="s">
        <v>169</v>
      </c>
      <c r="V6" s="212" t="s">
        <v>170</v>
      </c>
      <c r="W6" s="212" t="s">
        <v>171</v>
      </c>
      <c r="X6" s="212" t="s">
        <v>172</v>
      </c>
    </row>
    <row r="7" spans="1:60" hidden="1" x14ac:dyDescent="0.2">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
      <c r="A8" s="228" t="s">
        <v>173</v>
      </c>
      <c r="B8" s="229" t="s">
        <v>96</v>
      </c>
      <c r="C8" s="255" t="s">
        <v>97</v>
      </c>
      <c r="D8" s="230"/>
      <c r="E8" s="231"/>
      <c r="F8" s="232"/>
      <c r="G8" s="232">
        <f>SUMIF(AG9:AG15,"&lt;&gt;NOR",G9:G15)</f>
        <v>0</v>
      </c>
      <c r="H8" s="232"/>
      <c r="I8" s="232">
        <f>SUM(I9:I15)</f>
        <v>0</v>
      </c>
      <c r="J8" s="232"/>
      <c r="K8" s="232">
        <f>SUM(K9:K15)</f>
        <v>0</v>
      </c>
      <c r="L8" s="232"/>
      <c r="M8" s="232">
        <f>SUM(M9:M15)</f>
        <v>0</v>
      </c>
      <c r="N8" s="232"/>
      <c r="O8" s="232">
        <f>SUM(O9:O15)</f>
        <v>0</v>
      </c>
      <c r="P8" s="232"/>
      <c r="Q8" s="232">
        <f>SUM(Q9:Q15)</f>
        <v>0</v>
      </c>
      <c r="R8" s="232"/>
      <c r="S8" s="232"/>
      <c r="T8" s="233"/>
      <c r="U8" s="227"/>
      <c r="V8" s="227">
        <f>SUM(V9:V15)</f>
        <v>14.7</v>
      </c>
      <c r="W8" s="227"/>
      <c r="X8" s="227"/>
      <c r="AG8" t="s">
        <v>174</v>
      </c>
    </row>
    <row r="9" spans="1:60" outlineLevel="1" x14ac:dyDescent="0.2">
      <c r="A9" s="245">
        <v>1</v>
      </c>
      <c r="B9" s="246" t="s">
        <v>524</v>
      </c>
      <c r="C9" s="261" t="s">
        <v>525</v>
      </c>
      <c r="D9" s="247" t="s">
        <v>250</v>
      </c>
      <c r="E9" s="248">
        <v>68</v>
      </c>
      <c r="F9" s="249"/>
      <c r="G9" s="250">
        <f>ROUND(E9*F9,2)</f>
        <v>0</v>
      </c>
      <c r="H9" s="249"/>
      <c r="I9" s="250">
        <f>ROUND(E9*H9,2)</f>
        <v>0</v>
      </c>
      <c r="J9" s="249"/>
      <c r="K9" s="250">
        <f>ROUND(E9*J9,2)</f>
        <v>0</v>
      </c>
      <c r="L9" s="250">
        <v>15</v>
      </c>
      <c r="M9" s="250">
        <f>G9*(1+L9/100)</f>
        <v>0</v>
      </c>
      <c r="N9" s="250">
        <v>0</v>
      </c>
      <c r="O9" s="250">
        <f>ROUND(E9*N9,2)</f>
        <v>0</v>
      </c>
      <c r="P9" s="250">
        <v>0</v>
      </c>
      <c r="Q9" s="250">
        <f>ROUND(E9*P9,2)</f>
        <v>0</v>
      </c>
      <c r="R9" s="250" t="s">
        <v>526</v>
      </c>
      <c r="S9" s="250" t="s">
        <v>179</v>
      </c>
      <c r="T9" s="251" t="s">
        <v>370</v>
      </c>
      <c r="U9" s="223">
        <v>8.2000000000000003E-2</v>
      </c>
      <c r="V9" s="223">
        <f>ROUND(E9*U9,2)</f>
        <v>5.58</v>
      </c>
      <c r="W9" s="223"/>
      <c r="X9" s="223" t="s">
        <v>181</v>
      </c>
      <c r="Y9" s="213"/>
      <c r="Z9" s="213"/>
      <c r="AA9" s="213"/>
      <c r="AB9" s="213"/>
      <c r="AC9" s="213"/>
      <c r="AD9" s="213"/>
      <c r="AE9" s="213"/>
      <c r="AF9" s="213"/>
      <c r="AG9" s="213" t="s">
        <v>351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x14ac:dyDescent="0.2">
      <c r="A10" s="245">
        <v>2</v>
      </c>
      <c r="B10" s="246" t="s">
        <v>527</v>
      </c>
      <c r="C10" s="261" t="s">
        <v>528</v>
      </c>
      <c r="D10" s="247" t="s">
        <v>250</v>
      </c>
      <c r="E10" s="248">
        <v>29</v>
      </c>
      <c r="F10" s="249"/>
      <c r="G10" s="250">
        <f>ROUND(E10*F10,2)</f>
        <v>0</v>
      </c>
      <c r="H10" s="249"/>
      <c r="I10" s="250">
        <f>ROUND(E10*H10,2)</f>
        <v>0</v>
      </c>
      <c r="J10" s="249"/>
      <c r="K10" s="250">
        <f>ROUND(E10*J10,2)</f>
        <v>0</v>
      </c>
      <c r="L10" s="250">
        <v>15</v>
      </c>
      <c r="M10" s="250">
        <f>G10*(1+L10/100)</f>
        <v>0</v>
      </c>
      <c r="N10" s="250">
        <v>0</v>
      </c>
      <c r="O10" s="250">
        <f>ROUND(E10*N10,2)</f>
        <v>0</v>
      </c>
      <c r="P10" s="250">
        <v>0</v>
      </c>
      <c r="Q10" s="250">
        <f>ROUND(E10*P10,2)</f>
        <v>0</v>
      </c>
      <c r="R10" s="250" t="s">
        <v>526</v>
      </c>
      <c r="S10" s="250" t="s">
        <v>179</v>
      </c>
      <c r="T10" s="251" t="s">
        <v>370</v>
      </c>
      <c r="U10" s="223">
        <v>0.13500000000000001</v>
      </c>
      <c r="V10" s="223">
        <f>ROUND(E10*U10,2)</f>
        <v>3.92</v>
      </c>
      <c r="W10" s="223"/>
      <c r="X10" s="223" t="s">
        <v>181</v>
      </c>
      <c r="Y10" s="213"/>
      <c r="Z10" s="213"/>
      <c r="AA10" s="213"/>
      <c r="AB10" s="213"/>
      <c r="AC10" s="213"/>
      <c r="AD10" s="213"/>
      <c r="AE10" s="213"/>
      <c r="AF10" s="213"/>
      <c r="AG10" s="213" t="s">
        <v>351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ht="22.5" outlineLevel="1" x14ac:dyDescent="0.2">
      <c r="A11" s="245">
        <v>3</v>
      </c>
      <c r="B11" s="246" t="s">
        <v>527</v>
      </c>
      <c r="C11" s="261" t="s">
        <v>528</v>
      </c>
      <c r="D11" s="247" t="s">
        <v>250</v>
      </c>
      <c r="E11" s="248">
        <v>23</v>
      </c>
      <c r="F11" s="249"/>
      <c r="G11" s="250">
        <f>ROUND(E11*F11,2)</f>
        <v>0</v>
      </c>
      <c r="H11" s="249"/>
      <c r="I11" s="250">
        <f>ROUND(E11*H11,2)</f>
        <v>0</v>
      </c>
      <c r="J11" s="249"/>
      <c r="K11" s="250">
        <f>ROUND(E11*J11,2)</f>
        <v>0</v>
      </c>
      <c r="L11" s="250">
        <v>15</v>
      </c>
      <c r="M11" s="250">
        <f>G11*(1+L11/100)</f>
        <v>0</v>
      </c>
      <c r="N11" s="250">
        <v>0</v>
      </c>
      <c r="O11" s="250">
        <f>ROUND(E11*N11,2)</f>
        <v>0</v>
      </c>
      <c r="P11" s="250">
        <v>0</v>
      </c>
      <c r="Q11" s="250">
        <f>ROUND(E11*P11,2)</f>
        <v>0</v>
      </c>
      <c r="R11" s="250" t="s">
        <v>526</v>
      </c>
      <c r="S11" s="250" t="s">
        <v>179</v>
      </c>
      <c r="T11" s="251" t="s">
        <v>370</v>
      </c>
      <c r="U11" s="223">
        <v>0.13500000000000001</v>
      </c>
      <c r="V11" s="223">
        <f>ROUND(E11*U11,2)</f>
        <v>3.11</v>
      </c>
      <c r="W11" s="223"/>
      <c r="X11" s="223" t="s">
        <v>181</v>
      </c>
      <c r="Y11" s="213"/>
      <c r="Z11" s="213"/>
      <c r="AA11" s="213"/>
      <c r="AB11" s="213"/>
      <c r="AC11" s="213"/>
      <c r="AD11" s="213"/>
      <c r="AE11" s="213"/>
      <c r="AF11" s="213"/>
      <c r="AG11" s="213" t="s">
        <v>237</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x14ac:dyDescent="0.2">
      <c r="A12" s="245">
        <v>4</v>
      </c>
      <c r="B12" s="246" t="s">
        <v>529</v>
      </c>
      <c r="C12" s="261" t="s">
        <v>530</v>
      </c>
      <c r="D12" s="247" t="s">
        <v>250</v>
      </c>
      <c r="E12" s="248">
        <v>14</v>
      </c>
      <c r="F12" s="249"/>
      <c r="G12" s="250">
        <f>ROUND(E12*F12,2)</f>
        <v>0</v>
      </c>
      <c r="H12" s="249"/>
      <c r="I12" s="250">
        <f>ROUND(E12*H12,2)</f>
        <v>0</v>
      </c>
      <c r="J12" s="249"/>
      <c r="K12" s="250">
        <f>ROUND(E12*J12,2)</f>
        <v>0</v>
      </c>
      <c r="L12" s="250">
        <v>15</v>
      </c>
      <c r="M12" s="250">
        <f>G12*(1+L12/100)</f>
        <v>0</v>
      </c>
      <c r="N12" s="250">
        <v>0</v>
      </c>
      <c r="O12" s="250">
        <f>ROUND(E12*N12,2)</f>
        <v>0</v>
      </c>
      <c r="P12" s="250">
        <v>0</v>
      </c>
      <c r="Q12" s="250">
        <f>ROUND(E12*P12,2)</f>
        <v>0</v>
      </c>
      <c r="R12" s="250" t="s">
        <v>526</v>
      </c>
      <c r="S12" s="250" t="s">
        <v>179</v>
      </c>
      <c r="T12" s="251" t="s">
        <v>370</v>
      </c>
      <c r="U12" s="223">
        <v>0.129</v>
      </c>
      <c r="V12" s="223">
        <f>ROUND(E12*U12,2)</f>
        <v>1.81</v>
      </c>
      <c r="W12" s="223"/>
      <c r="X12" s="223" t="s">
        <v>181</v>
      </c>
      <c r="Y12" s="213"/>
      <c r="Z12" s="213"/>
      <c r="AA12" s="213"/>
      <c r="AB12" s="213"/>
      <c r="AC12" s="213"/>
      <c r="AD12" s="213"/>
      <c r="AE12" s="213"/>
      <c r="AF12" s="213"/>
      <c r="AG12" s="213" t="s">
        <v>351</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x14ac:dyDescent="0.2">
      <c r="A13" s="245">
        <v>5</v>
      </c>
      <c r="B13" s="246" t="s">
        <v>531</v>
      </c>
      <c r="C13" s="261" t="s">
        <v>532</v>
      </c>
      <c r="D13" s="247" t="s">
        <v>250</v>
      </c>
      <c r="E13" s="248">
        <v>2</v>
      </c>
      <c r="F13" s="249"/>
      <c r="G13" s="250">
        <f>ROUND(E13*F13,2)</f>
        <v>0</v>
      </c>
      <c r="H13" s="249"/>
      <c r="I13" s="250">
        <f>ROUND(E13*H13,2)</f>
        <v>0</v>
      </c>
      <c r="J13" s="249"/>
      <c r="K13" s="250">
        <f>ROUND(E13*J13,2)</f>
        <v>0</v>
      </c>
      <c r="L13" s="250">
        <v>15</v>
      </c>
      <c r="M13" s="250">
        <f>G13*(1+L13/100)</f>
        <v>0</v>
      </c>
      <c r="N13" s="250">
        <v>0</v>
      </c>
      <c r="O13" s="250">
        <f>ROUND(E13*N13,2)</f>
        <v>0</v>
      </c>
      <c r="P13" s="250">
        <v>0</v>
      </c>
      <c r="Q13" s="250">
        <f>ROUND(E13*P13,2)</f>
        <v>0</v>
      </c>
      <c r="R13" s="250" t="s">
        <v>526</v>
      </c>
      <c r="S13" s="250" t="s">
        <v>179</v>
      </c>
      <c r="T13" s="251" t="s">
        <v>370</v>
      </c>
      <c r="U13" s="223">
        <v>0.14199999999999999</v>
      </c>
      <c r="V13" s="223">
        <f>ROUND(E13*U13,2)</f>
        <v>0.28000000000000003</v>
      </c>
      <c r="W13" s="223"/>
      <c r="X13" s="223" t="s">
        <v>181</v>
      </c>
      <c r="Y13" s="213"/>
      <c r="Z13" s="213"/>
      <c r="AA13" s="213"/>
      <c r="AB13" s="213"/>
      <c r="AC13" s="213"/>
      <c r="AD13" s="213"/>
      <c r="AE13" s="213"/>
      <c r="AF13" s="213"/>
      <c r="AG13" s="213" t="s">
        <v>351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34">
        <v>6</v>
      </c>
      <c r="B14" s="235" t="s">
        <v>533</v>
      </c>
      <c r="C14" s="256" t="s">
        <v>534</v>
      </c>
      <c r="D14" s="236" t="s">
        <v>0</v>
      </c>
      <c r="E14" s="237">
        <v>55</v>
      </c>
      <c r="F14" s="238"/>
      <c r="G14" s="239">
        <f>ROUND(E14*F14,2)</f>
        <v>0</v>
      </c>
      <c r="H14" s="238"/>
      <c r="I14" s="239">
        <f>ROUND(E14*H14,2)</f>
        <v>0</v>
      </c>
      <c r="J14" s="238"/>
      <c r="K14" s="239">
        <f>ROUND(E14*J14,2)</f>
        <v>0</v>
      </c>
      <c r="L14" s="239">
        <v>15</v>
      </c>
      <c r="M14" s="239">
        <f>G14*(1+L14/100)</f>
        <v>0</v>
      </c>
      <c r="N14" s="239">
        <v>0</v>
      </c>
      <c r="O14" s="239">
        <f>ROUND(E14*N14,2)</f>
        <v>0</v>
      </c>
      <c r="P14" s="239">
        <v>0</v>
      </c>
      <c r="Q14" s="239">
        <f>ROUND(E14*P14,2)</f>
        <v>0</v>
      </c>
      <c r="R14" s="239" t="s">
        <v>350</v>
      </c>
      <c r="S14" s="239" t="s">
        <v>179</v>
      </c>
      <c r="T14" s="240" t="s">
        <v>370</v>
      </c>
      <c r="U14" s="223">
        <v>0</v>
      </c>
      <c r="V14" s="223">
        <f>ROUND(E14*U14,2)</f>
        <v>0</v>
      </c>
      <c r="W14" s="223"/>
      <c r="X14" s="223" t="s">
        <v>181</v>
      </c>
      <c r="Y14" s="213"/>
      <c r="Z14" s="213"/>
      <c r="AA14" s="213"/>
      <c r="AB14" s="213"/>
      <c r="AC14" s="213"/>
      <c r="AD14" s="213"/>
      <c r="AE14" s="213"/>
      <c r="AF14" s="213"/>
      <c r="AG14" s="213" t="s">
        <v>351</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20"/>
      <c r="B15" s="221"/>
      <c r="C15" s="257" t="s">
        <v>365</v>
      </c>
      <c r="D15" s="241"/>
      <c r="E15" s="241"/>
      <c r="F15" s="241"/>
      <c r="G15" s="241"/>
      <c r="H15" s="223"/>
      <c r="I15" s="223"/>
      <c r="J15" s="223"/>
      <c r="K15" s="223"/>
      <c r="L15" s="223"/>
      <c r="M15" s="223"/>
      <c r="N15" s="223"/>
      <c r="O15" s="223"/>
      <c r="P15" s="223"/>
      <c r="Q15" s="223"/>
      <c r="R15" s="223"/>
      <c r="S15" s="223"/>
      <c r="T15" s="223"/>
      <c r="U15" s="223"/>
      <c r="V15" s="223"/>
      <c r="W15" s="223"/>
      <c r="X15" s="223"/>
      <c r="Y15" s="213"/>
      <c r="Z15" s="213"/>
      <c r="AA15" s="213"/>
      <c r="AB15" s="213"/>
      <c r="AC15" s="213"/>
      <c r="AD15" s="213"/>
      <c r="AE15" s="213"/>
      <c r="AF15" s="213"/>
      <c r="AG15" s="213" t="s">
        <v>184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x14ac:dyDescent="0.2">
      <c r="A16" s="228" t="s">
        <v>173</v>
      </c>
      <c r="B16" s="229" t="s">
        <v>100</v>
      </c>
      <c r="C16" s="255" t="s">
        <v>101</v>
      </c>
      <c r="D16" s="230"/>
      <c r="E16" s="231"/>
      <c r="F16" s="232"/>
      <c r="G16" s="232">
        <f>SUMIF(AG17:AG37,"&lt;&gt;NOR",G17:G37)</f>
        <v>0</v>
      </c>
      <c r="H16" s="232"/>
      <c r="I16" s="232">
        <f>SUM(I17:I37)</f>
        <v>0</v>
      </c>
      <c r="J16" s="232"/>
      <c r="K16" s="232">
        <f>SUM(K17:K37)</f>
        <v>0</v>
      </c>
      <c r="L16" s="232"/>
      <c r="M16" s="232">
        <f>SUM(M17:M37)</f>
        <v>0</v>
      </c>
      <c r="N16" s="232"/>
      <c r="O16" s="232">
        <f>SUM(O17:O37)</f>
        <v>0</v>
      </c>
      <c r="P16" s="232"/>
      <c r="Q16" s="232">
        <f>SUM(Q17:Q37)</f>
        <v>0</v>
      </c>
      <c r="R16" s="232"/>
      <c r="S16" s="232"/>
      <c r="T16" s="233"/>
      <c r="U16" s="227"/>
      <c r="V16" s="227">
        <f>SUM(V17:V37)</f>
        <v>14.01</v>
      </c>
      <c r="W16" s="227"/>
      <c r="X16" s="227"/>
      <c r="AG16" t="s">
        <v>174</v>
      </c>
    </row>
    <row r="17" spans="1:60" outlineLevel="1" x14ac:dyDescent="0.2">
      <c r="A17" s="234">
        <v>7</v>
      </c>
      <c r="B17" s="235" t="s">
        <v>535</v>
      </c>
      <c r="C17" s="256" t="s">
        <v>536</v>
      </c>
      <c r="D17" s="236" t="s">
        <v>250</v>
      </c>
      <c r="E17" s="237">
        <v>3</v>
      </c>
      <c r="F17" s="238"/>
      <c r="G17" s="239">
        <f>ROUND(E17*F17,2)</f>
        <v>0</v>
      </c>
      <c r="H17" s="238"/>
      <c r="I17" s="239">
        <f>ROUND(E17*H17,2)</f>
        <v>0</v>
      </c>
      <c r="J17" s="238"/>
      <c r="K17" s="239">
        <f>ROUND(E17*J17,2)</f>
        <v>0</v>
      </c>
      <c r="L17" s="239">
        <v>15</v>
      </c>
      <c r="M17" s="239">
        <f>G17*(1+L17/100)</f>
        <v>0</v>
      </c>
      <c r="N17" s="239">
        <v>0</v>
      </c>
      <c r="O17" s="239">
        <f>ROUND(E17*N17,2)</f>
        <v>0</v>
      </c>
      <c r="P17" s="239">
        <v>0</v>
      </c>
      <c r="Q17" s="239">
        <f>ROUND(E17*P17,2)</f>
        <v>0</v>
      </c>
      <c r="R17" s="239" t="s">
        <v>526</v>
      </c>
      <c r="S17" s="239" t="s">
        <v>179</v>
      </c>
      <c r="T17" s="240" t="s">
        <v>370</v>
      </c>
      <c r="U17" s="223">
        <v>0.32</v>
      </c>
      <c r="V17" s="223">
        <f>ROUND(E17*U17,2)</f>
        <v>0.96</v>
      </c>
      <c r="W17" s="223"/>
      <c r="X17" s="223" t="s">
        <v>181</v>
      </c>
      <c r="Y17" s="213"/>
      <c r="Z17" s="213"/>
      <c r="AA17" s="213"/>
      <c r="AB17" s="213"/>
      <c r="AC17" s="213"/>
      <c r="AD17" s="213"/>
      <c r="AE17" s="213"/>
      <c r="AF17" s="213"/>
      <c r="AG17" s="213" t="s">
        <v>351</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20"/>
      <c r="B18" s="221"/>
      <c r="C18" s="257" t="s">
        <v>537</v>
      </c>
      <c r="D18" s="241"/>
      <c r="E18" s="241"/>
      <c r="F18" s="241"/>
      <c r="G18" s="241"/>
      <c r="H18" s="223"/>
      <c r="I18" s="223"/>
      <c r="J18" s="223"/>
      <c r="K18" s="223"/>
      <c r="L18" s="223"/>
      <c r="M18" s="223"/>
      <c r="N18" s="223"/>
      <c r="O18" s="223"/>
      <c r="P18" s="223"/>
      <c r="Q18" s="223"/>
      <c r="R18" s="223"/>
      <c r="S18" s="223"/>
      <c r="T18" s="223"/>
      <c r="U18" s="223"/>
      <c r="V18" s="223"/>
      <c r="W18" s="223"/>
      <c r="X18" s="223"/>
      <c r="Y18" s="213"/>
      <c r="Z18" s="213"/>
      <c r="AA18" s="213"/>
      <c r="AB18" s="213"/>
      <c r="AC18" s="213"/>
      <c r="AD18" s="213"/>
      <c r="AE18" s="213"/>
      <c r="AF18" s="213"/>
      <c r="AG18" s="213" t="s">
        <v>184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34">
        <v>8</v>
      </c>
      <c r="B19" s="235" t="s">
        <v>538</v>
      </c>
      <c r="C19" s="256" t="s">
        <v>539</v>
      </c>
      <c r="D19" s="236" t="s">
        <v>250</v>
      </c>
      <c r="E19" s="237">
        <v>3</v>
      </c>
      <c r="F19" s="238"/>
      <c r="G19" s="239">
        <f>ROUND(E19*F19,2)</f>
        <v>0</v>
      </c>
      <c r="H19" s="238"/>
      <c r="I19" s="239">
        <f>ROUND(E19*H19,2)</f>
        <v>0</v>
      </c>
      <c r="J19" s="238"/>
      <c r="K19" s="239">
        <f>ROUND(E19*J19,2)</f>
        <v>0</v>
      </c>
      <c r="L19" s="239">
        <v>15</v>
      </c>
      <c r="M19" s="239">
        <f>G19*(1+L19/100)</f>
        <v>0</v>
      </c>
      <c r="N19" s="239">
        <v>0</v>
      </c>
      <c r="O19" s="239">
        <f>ROUND(E19*N19,2)</f>
        <v>0</v>
      </c>
      <c r="P19" s="239">
        <v>0</v>
      </c>
      <c r="Q19" s="239">
        <f>ROUND(E19*P19,2)</f>
        <v>0</v>
      </c>
      <c r="R19" s="239" t="s">
        <v>526</v>
      </c>
      <c r="S19" s="239" t="s">
        <v>179</v>
      </c>
      <c r="T19" s="240" t="s">
        <v>370</v>
      </c>
      <c r="U19" s="223">
        <v>0.32</v>
      </c>
      <c r="V19" s="223">
        <f>ROUND(E19*U19,2)</f>
        <v>0.96</v>
      </c>
      <c r="W19" s="223"/>
      <c r="X19" s="223" t="s">
        <v>181</v>
      </c>
      <c r="Y19" s="213"/>
      <c r="Z19" s="213"/>
      <c r="AA19" s="213"/>
      <c r="AB19" s="213"/>
      <c r="AC19" s="213"/>
      <c r="AD19" s="213"/>
      <c r="AE19" s="213"/>
      <c r="AF19" s="213"/>
      <c r="AG19" s="213" t="s">
        <v>351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20"/>
      <c r="B20" s="221"/>
      <c r="C20" s="257" t="s">
        <v>537</v>
      </c>
      <c r="D20" s="241"/>
      <c r="E20" s="241"/>
      <c r="F20" s="241"/>
      <c r="G20" s="241"/>
      <c r="H20" s="223"/>
      <c r="I20" s="223"/>
      <c r="J20" s="223"/>
      <c r="K20" s="223"/>
      <c r="L20" s="223"/>
      <c r="M20" s="223"/>
      <c r="N20" s="223"/>
      <c r="O20" s="223"/>
      <c r="P20" s="223"/>
      <c r="Q20" s="223"/>
      <c r="R20" s="223"/>
      <c r="S20" s="223"/>
      <c r="T20" s="223"/>
      <c r="U20" s="223"/>
      <c r="V20" s="223"/>
      <c r="W20" s="223"/>
      <c r="X20" s="223"/>
      <c r="Y20" s="213"/>
      <c r="Z20" s="213"/>
      <c r="AA20" s="213"/>
      <c r="AB20" s="213"/>
      <c r="AC20" s="213"/>
      <c r="AD20" s="213"/>
      <c r="AE20" s="213"/>
      <c r="AF20" s="213"/>
      <c r="AG20" s="213" t="s">
        <v>184</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34">
        <v>9</v>
      </c>
      <c r="B21" s="235" t="s">
        <v>540</v>
      </c>
      <c r="C21" s="256" t="s">
        <v>541</v>
      </c>
      <c r="D21" s="236" t="s">
        <v>250</v>
      </c>
      <c r="E21" s="237">
        <v>8</v>
      </c>
      <c r="F21" s="238"/>
      <c r="G21" s="239">
        <f>ROUND(E21*F21,2)</f>
        <v>0</v>
      </c>
      <c r="H21" s="238"/>
      <c r="I21" s="239">
        <f>ROUND(E21*H21,2)</f>
        <v>0</v>
      </c>
      <c r="J21" s="238"/>
      <c r="K21" s="239">
        <f>ROUND(E21*J21,2)</f>
        <v>0</v>
      </c>
      <c r="L21" s="239">
        <v>15</v>
      </c>
      <c r="M21" s="239">
        <f>G21*(1+L21/100)</f>
        <v>0</v>
      </c>
      <c r="N21" s="239">
        <v>0</v>
      </c>
      <c r="O21" s="239">
        <f>ROUND(E21*N21,2)</f>
        <v>0</v>
      </c>
      <c r="P21" s="239">
        <v>0</v>
      </c>
      <c r="Q21" s="239">
        <f>ROUND(E21*P21,2)</f>
        <v>0</v>
      </c>
      <c r="R21" s="239" t="s">
        <v>526</v>
      </c>
      <c r="S21" s="239" t="s">
        <v>179</v>
      </c>
      <c r="T21" s="240" t="s">
        <v>370</v>
      </c>
      <c r="U21" s="223">
        <v>0.35899999999999999</v>
      </c>
      <c r="V21" s="223">
        <f>ROUND(E21*U21,2)</f>
        <v>2.87</v>
      </c>
      <c r="W21" s="223"/>
      <c r="X21" s="223" t="s">
        <v>181</v>
      </c>
      <c r="Y21" s="213"/>
      <c r="Z21" s="213"/>
      <c r="AA21" s="213"/>
      <c r="AB21" s="213"/>
      <c r="AC21" s="213"/>
      <c r="AD21" s="213"/>
      <c r="AE21" s="213"/>
      <c r="AF21" s="213"/>
      <c r="AG21" s="213" t="s">
        <v>351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20"/>
      <c r="B22" s="221"/>
      <c r="C22" s="257" t="s">
        <v>537</v>
      </c>
      <c r="D22" s="241"/>
      <c r="E22" s="241"/>
      <c r="F22" s="241"/>
      <c r="G22" s="241"/>
      <c r="H22" s="223"/>
      <c r="I22" s="223"/>
      <c r="J22" s="223"/>
      <c r="K22" s="223"/>
      <c r="L22" s="223"/>
      <c r="M22" s="223"/>
      <c r="N22" s="223"/>
      <c r="O22" s="223"/>
      <c r="P22" s="223"/>
      <c r="Q22" s="223"/>
      <c r="R22" s="223"/>
      <c r="S22" s="223"/>
      <c r="T22" s="223"/>
      <c r="U22" s="223"/>
      <c r="V22" s="223"/>
      <c r="W22" s="223"/>
      <c r="X22" s="223"/>
      <c r="Y22" s="213"/>
      <c r="Z22" s="213"/>
      <c r="AA22" s="213"/>
      <c r="AB22" s="213"/>
      <c r="AC22" s="213"/>
      <c r="AD22" s="213"/>
      <c r="AE22" s="213"/>
      <c r="AF22" s="213"/>
      <c r="AG22" s="213" t="s">
        <v>184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34">
        <v>10</v>
      </c>
      <c r="B23" s="235" t="s">
        <v>542</v>
      </c>
      <c r="C23" s="256" t="s">
        <v>543</v>
      </c>
      <c r="D23" s="236" t="s">
        <v>250</v>
      </c>
      <c r="E23" s="237">
        <v>5</v>
      </c>
      <c r="F23" s="238"/>
      <c r="G23" s="239">
        <f>ROUND(E23*F23,2)</f>
        <v>0</v>
      </c>
      <c r="H23" s="238"/>
      <c r="I23" s="239">
        <f>ROUND(E23*H23,2)</f>
        <v>0</v>
      </c>
      <c r="J23" s="238"/>
      <c r="K23" s="239">
        <f>ROUND(E23*J23,2)</f>
        <v>0</v>
      </c>
      <c r="L23" s="239">
        <v>15</v>
      </c>
      <c r="M23" s="239">
        <f>G23*(1+L23/100)</f>
        <v>0</v>
      </c>
      <c r="N23" s="239">
        <v>0</v>
      </c>
      <c r="O23" s="239">
        <f>ROUND(E23*N23,2)</f>
        <v>0</v>
      </c>
      <c r="P23" s="239">
        <v>0</v>
      </c>
      <c r="Q23" s="239">
        <f>ROUND(E23*P23,2)</f>
        <v>0</v>
      </c>
      <c r="R23" s="239" t="s">
        <v>526</v>
      </c>
      <c r="S23" s="239" t="s">
        <v>179</v>
      </c>
      <c r="T23" s="240" t="s">
        <v>370</v>
      </c>
      <c r="U23" s="223">
        <v>1.173</v>
      </c>
      <c r="V23" s="223">
        <f>ROUND(E23*U23,2)</f>
        <v>5.87</v>
      </c>
      <c r="W23" s="223"/>
      <c r="X23" s="223" t="s">
        <v>181</v>
      </c>
      <c r="Y23" s="213"/>
      <c r="Z23" s="213"/>
      <c r="AA23" s="213"/>
      <c r="AB23" s="213"/>
      <c r="AC23" s="213"/>
      <c r="AD23" s="213"/>
      <c r="AE23" s="213"/>
      <c r="AF23" s="213"/>
      <c r="AG23" s="213" t="s">
        <v>351</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20"/>
      <c r="B24" s="221"/>
      <c r="C24" s="257" t="s">
        <v>537</v>
      </c>
      <c r="D24" s="241"/>
      <c r="E24" s="241"/>
      <c r="F24" s="241"/>
      <c r="G24" s="241"/>
      <c r="H24" s="223"/>
      <c r="I24" s="223"/>
      <c r="J24" s="223"/>
      <c r="K24" s="223"/>
      <c r="L24" s="223"/>
      <c r="M24" s="223"/>
      <c r="N24" s="223"/>
      <c r="O24" s="223"/>
      <c r="P24" s="223"/>
      <c r="Q24" s="223"/>
      <c r="R24" s="223"/>
      <c r="S24" s="223"/>
      <c r="T24" s="223"/>
      <c r="U24" s="223"/>
      <c r="V24" s="223"/>
      <c r="W24" s="223"/>
      <c r="X24" s="223"/>
      <c r="Y24" s="213"/>
      <c r="Z24" s="213"/>
      <c r="AA24" s="213"/>
      <c r="AB24" s="213"/>
      <c r="AC24" s="213"/>
      <c r="AD24" s="213"/>
      <c r="AE24" s="213"/>
      <c r="AF24" s="213"/>
      <c r="AG24" s="213" t="s">
        <v>184</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34">
        <v>11</v>
      </c>
      <c r="B25" s="235" t="s">
        <v>544</v>
      </c>
      <c r="C25" s="256" t="s">
        <v>545</v>
      </c>
      <c r="D25" s="236" t="s">
        <v>177</v>
      </c>
      <c r="E25" s="237">
        <v>1</v>
      </c>
      <c r="F25" s="238"/>
      <c r="G25" s="239">
        <f>ROUND(E25*F25,2)</f>
        <v>0</v>
      </c>
      <c r="H25" s="238"/>
      <c r="I25" s="239">
        <f>ROUND(E25*H25,2)</f>
        <v>0</v>
      </c>
      <c r="J25" s="238"/>
      <c r="K25" s="239">
        <f>ROUND(E25*J25,2)</f>
        <v>0</v>
      </c>
      <c r="L25" s="239">
        <v>15</v>
      </c>
      <c r="M25" s="239">
        <f>G25*(1+L25/100)</f>
        <v>0</v>
      </c>
      <c r="N25" s="239">
        <v>0</v>
      </c>
      <c r="O25" s="239">
        <f>ROUND(E25*N25,2)</f>
        <v>0</v>
      </c>
      <c r="P25" s="239">
        <v>0</v>
      </c>
      <c r="Q25" s="239">
        <f>ROUND(E25*P25,2)</f>
        <v>0</v>
      </c>
      <c r="R25" s="239" t="s">
        <v>526</v>
      </c>
      <c r="S25" s="239" t="s">
        <v>179</v>
      </c>
      <c r="T25" s="240" t="s">
        <v>370</v>
      </c>
      <c r="U25" s="223">
        <v>0.14799999999999999</v>
      </c>
      <c r="V25" s="223">
        <f>ROUND(E25*U25,2)</f>
        <v>0.15</v>
      </c>
      <c r="W25" s="223"/>
      <c r="X25" s="223" t="s">
        <v>181</v>
      </c>
      <c r="Y25" s="213"/>
      <c r="Z25" s="213"/>
      <c r="AA25" s="213"/>
      <c r="AB25" s="213"/>
      <c r="AC25" s="213"/>
      <c r="AD25" s="213"/>
      <c r="AE25" s="213"/>
      <c r="AF25" s="213"/>
      <c r="AG25" s="213" t="s">
        <v>351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20"/>
      <c r="B26" s="221"/>
      <c r="C26" s="257" t="s">
        <v>546</v>
      </c>
      <c r="D26" s="241"/>
      <c r="E26" s="241"/>
      <c r="F26" s="241"/>
      <c r="G26" s="241"/>
      <c r="H26" s="223"/>
      <c r="I26" s="223"/>
      <c r="J26" s="223"/>
      <c r="K26" s="223"/>
      <c r="L26" s="223"/>
      <c r="M26" s="223"/>
      <c r="N26" s="223"/>
      <c r="O26" s="223"/>
      <c r="P26" s="223"/>
      <c r="Q26" s="223"/>
      <c r="R26" s="223"/>
      <c r="S26" s="223"/>
      <c r="T26" s="223"/>
      <c r="U26" s="223"/>
      <c r="V26" s="223"/>
      <c r="W26" s="223"/>
      <c r="X26" s="223"/>
      <c r="Y26" s="213"/>
      <c r="Z26" s="213"/>
      <c r="AA26" s="213"/>
      <c r="AB26" s="213"/>
      <c r="AC26" s="213"/>
      <c r="AD26" s="213"/>
      <c r="AE26" s="213"/>
      <c r="AF26" s="213"/>
      <c r="AG26" s="213" t="s">
        <v>184</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34">
        <v>12</v>
      </c>
      <c r="B27" s="235" t="s">
        <v>547</v>
      </c>
      <c r="C27" s="256" t="s">
        <v>548</v>
      </c>
      <c r="D27" s="236" t="s">
        <v>177</v>
      </c>
      <c r="E27" s="237">
        <v>2</v>
      </c>
      <c r="F27" s="238"/>
      <c r="G27" s="239">
        <f>ROUND(E27*F27,2)</f>
        <v>0</v>
      </c>
      <c r="H27" s="238"/>
      <c r="I27" s="239">
        <f>ROUND(E27*H27,2)</f>
        <v>0</v>
      </c>
      <c r="J27" s="238"/>
      <c r="K27" s="239">
        <f>ROUND(E27*J27,2)</f>
        <v>0</v>
      </c>
      <c r="L27" s="239">
        <v>15</v>
      </c>
      <c r="M27" s="239">
        <f>G27*(1+L27/100)</f>
        <v>0</v>
      </c>
      <c r="N27" s="239">
        <v>0</v>
      </c>
      <c r="O27" s="239">
        <f>ROUND(E27*N27,2)</f>
        <v>0</v>
      </c>
      <c r="P27" s="239">
        <v>0</v>
      </c>
      <c r="Q27" s="239">
        <f>ROUND(E27*P27,2)</f>
        <v>0</v>
      </c>
      <c r="R27" s="239" t="s">
        <v>526</v>
      </c>
      <c r="S27" s="239" t="s">
        <v>179</v>
      </c>
      <c r="T27" s="240" t="s">
        <v>370</v>
      </c>
      <c r="U27" s="223">
        <v>0.157</v>
      </c>
      <c r="V27" s="223">
        <f>ROUND(E27*U27,2)</f>
        <v>0.31</v>
      </c>
      <c r="W27" s="223"/>
      <c r="X27" s="223" t="s">
        <v>181</v>
      </c>
      <c r="Y27" s="213"/>
      <c r="Z27" s="213"/>
      <c r="AA27" s="213"/>
      <c r="AB27" s="213"/>
      <c r="AC27" s="213"/>
      <c r="AD27" s="213"/>
      <c r="AE27" s="213"/>
      <c r="AF27" s="213"/>
      <c r="AG27" s="213" t="s">
        <v>351</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20"/>
      <c r="B28" s="221"/>
      <c r="C28" s="257" t="s">
        <v>546</v>
      </c>
      <c r="D28" s="241"/>
      <c r="E28" s="241"/>
      <c r="F28" s="241"/>
      <c r="G28" s="241"/>
      <c r="H28" s="223"/>
      <c r="I28" s="223"/>
      <c r="J28" s="223"/>
      <c r="K28" s="223"/>
      <c r="L28" s="223"/>
      <c r="M28" s="223"/>
      <c r="N28" s="223"/>
      <c r="O28" s="223"/>
      <c r="P28" s="223"/>
      <c r="Q28" s="223"/>
      <c r="R28" s="223"/>
      <c r="S28" s="223"/>
      <c r="T28" s="223"/>
      <c r="U28" s="223"/>
      <c r="V28" s="223"/>
      <c r="W28" s="223"/>
      <c r="X28" s="223"/>
      <c r="Y28" s="213"/>
      <c r="Z28" s="213"/>
      <c r="AA28" s="213"/>
      <c r="AB28" s="213"/>
      <c r="AC28" s="213"/>
      <c r="AD28" s="213"/>
      <c r="AE28" s="213"/>
      <c r="AF28" s="213"/>
      <c r="AG28" s="213" t="s">
        <v>184</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34">
        <v>13</v>
      </c>
      <c r="B29" s="235" t="s">
        <v>549</v>
      </c>
      <c r="C29" s="256" t="s">
        <v>550</v>
      </c>
      <c r="D29" s="236" t="s">
        <v>177</v>
      </c>
      <c r="E29" s="237">
        <v>5</v>
      </c>
      <c r="F29" s="238"/>
      <c r="G29" s="239">
        <f>ROUND(E29*F29,2)</f>
        <v>0</v>
      </c>
      <c r="H29" s="238"/>
      <c r="I29" s="239">
        <f>ROUND(E29*H29,2)</f>
        <v>0</v>
      </c>
      <c r="J29" s="238"/>
      <c r="K29" s="239">
        <f>ROUND(E29*J29,2)</f>
        <v>0</v>
      </c>
      <c r="L29" s="239">
        <v>15</v>
      </c>
      <c r="M29" s="239">
        <f>G29*(1+L29/100)</f>
        <v>0</v>
      </c>
      <c r="N29" s="239">
        <v>0</v>
      </c>
      <c r="O29" s="239">
        <f>ROUND(E29*N29,2)</f>
        <v>0</v>
      </c>
      <c r="P29" s="239">
        <v>0</v>
      </c>
      <c r="Q29" s="239">
        <f>ROUND(E29*P29,2)</f>
        <v>0</v>
      </c>
      <c r="R29" s="239" t="s">
        <v>526</v>
      </c>
      <c r="S29" s="239" t="s">
        <v>179</v>
      </c>
      <c r="T29" s="240" t="s">
        <v>370</v>
      </c>
      <c r="U29" s="223">
        <v>0.17399999999999999</v>
      </c>
      <c r="V29" s="223">
        <f>ROUND(E29*U29,2)</f>
        <v>0.87</v>
      </c>
      <c r="W29" s="223"/>
      <c r="X29" s="223" t="s">
        <v>181</v>
      </c>
      <c r="Y29" s="213"/>
      <c r="Z29" s="213"/>
      <c r="AA29" s="213"/>
      <c r="AB29" s="213"/>
      <c r="AC29" s="213"/>
      <c r="AD29" s="213"/>
      <c r="AE29" s="213"/>
      <c r="AF29" s="213"/>
      <c r="AG29" s="213" t="s">
        <v>351</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20"/>
      <c r="B30" s="221"/>
      <c r="C30" s="257" t="s">
        <v>546</v>
      </c>
      <c r="D30" s="241"/>
      <c r="E30" s="241"/>
      <c r="F30" s="241"/>
      <c r="G30" s="241"/>
      <c r="H30" s="223"/>
      <c r="I30" s="223"/>
      <c r="J30" s="223"/>
      <c r="K30" s="223"/>
      <c r="L30" s="223"/>
      <c r="M30" s="223"/>
      <c r="N30" s="223"/>
      <c r="O30" s="223"/>
      <c r="P30" s="223"/>
      <c r="Q30" s="223"/>
      <c r="R30" s="223"/>
      <c r="S30" s="223"/>
      <c r="T30" s="223"/>
      <c r="U30" s="223"/>
      <c r="V30" s="223"/>
      <c r="W30" s="223"/>
      <c r="X30" s="223"/>
      <c r="Y30" s="213"/>
      <c r="Z30" s="213"/>
      <c r="AA30" s="213"/>
      <c r="AB30" s="213"/>
      <c r="AC30" s="213"/>
      <c r="AD30" s="213"/>
      <c r="AE30" s="213"/>
      <c r="AF30" s="213"/>
      <c r="AG30" s="213" t="s">
        <v>184</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34">
        <v>14</v>
      </c>
      <c r="B31" s="235" t="s">
        <v>551</v>
      </c>
      <c r="C31" s="256" t="s">
        <v>552</v>
      </c>
      <c r="D31" s="236" t="s">
        <v>177</v>
      </c>
      <c r="E31" s="237">
        <v>2</v>
      </c>
      <c r="F31" s="238"/>
      <c r="G31" s="239">
        <f>ROUND(E31*F31,2)</f>
        <v>0</v>
      </c>
      <c r="H31" s="238"/>
      <c r="I31" s="239">
        <f>ROUND(E31*H31,2)</f>
        <v>0</v>
      </c>
      <c r="J31" s="238"/>
      <c r="K31" s="239">
        <f>ROUND(E31*J31,2)</f>
        <v>0</v>
      </c>
      <c r="L31" s="239">
        <v>15</v>
      </c>
      <c r="M31" s="239">
        <f>G31*(1+L31/100)</f>
        <v>0</v>
      </c>
      <c r="N31" s="239">
        <v>0</v>
      </c>
      <c r="O31" s="239">
        <f>ROUND(E31*N31,2)</f>
        <v>0</v>
      </c>
      <c r="P31" s="239">
        <v>0</v>
      </c>
      <c r="Q31" s="239">
        <f>ROUND(E31*P31,2)</f>
        <v>0</v>
      </c>
      <c r="R31" s="239" t="s">
        <v>526</v>
      </c>
      <c r="S31" s="239" t="s">
        <v>179</v>
      </c>
      <c r="T31" s="240" t="s">
        <v>370</v>
      </c>
      <c r="U31" s="223">
        <v>0.25900000000000001</v>
      </c>
      <c r="V31" s="223">
        <f>ROUND(E31*U31,2)</f>
        <v>0.52</v>
      </c>
      <c r="W31" s="223"/>
      <c r="X31" s="223" t="s">
        <v>181</v>
      </c>
      <c r="Y31" s="213"/>
      <c r="Z31" s="213"/>
      <c r="AA31" s="213"/>
      <c r="AB31" s="213"/>
      <c r="AC31" s="213"/>
      <c r="AD31" s="213"/>
      <c r="AE31" s="213"/>
      <c r="AF31" s="213"/>
      <c r="AG31" s="213" t="s">
        <v>351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20"/>
      <c r="B32" s="221"/>
      <c r="C32" s="257" t="s">
        <v>546</v>
      </c>
      <c r="D32" s="241"/>
      <c r="E32" s="241"/>
      <c r="F32" s="241"/>
      <c r="G32" s="241"/>
      <c r="H32" s="223"/>
      <c r="I32" s="223"/>
      <c r="J32" s="223"/>
      <c r="K32" s="223"/>
      <c r="L32" s="223"/>
      <c r="M32" s="223"/>
      <c r="N32" s="223"/>
      <c r="O32" s="223"/>
      <c r="P32" s="223"/>
      <c r="Q32" s="223"/>
      <c r="R32" s="223"/>
      <c r="S32" s="223"/>
      <c r="T32" s="223"/>
      <c r="U32" s="223"/>
      <c r="V32" s="223"/>
      <c r="W32" s="223"/>
      <c r="X32" s="223"/>
      <c r="Y32" s="213"/>
      <c r="Z32" s="213"/>
      <c r="AA32" s="213"/>
      <c r="AB32" s="213"/>
      <c r="AC32" s="213"/>
      <c r="AD32" s="213"/>
      <c r="AE32" s="213"/>
      <c r="AF32" s="213"/>
      <c r="AG32" s="213" t="s">
        <v>184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5">
        <v>15</v>
      </c>
      <c r="B33" s="246" t="s">
        <v>553</v>
      </c>
      <c r="C33" s="261" t="s">
        <v>554</v>
      </c>
      <c r="D33" s="247" t="s">
        <v>250</v>
      </c>
      <c r="E33" s="248">
        <v>19</v>
      </c>
      <c r="F33" s="249"/>
      <c r="G33" s="250">
        <f>ROUND(E33*F33,2)</f>
        <v>0</v>
      </c>
      <c r="H33" s="249"/>
      <c r="I33" s="250">
        <f>ROUND(E33*H33,2)</f>
        <v>0</v>
      </c>
      <c r="J33" s="249"/>
      <c r="K33" s="250">
        <f>ROUND(E33*J33,2)</f>
        <v>0</v>
      </c>
      <c r="L33" s="250">
        <v>15</v>
      </c>
      <c r="M33" s="250">
        <f>G33*(1+L33/100)</f>
        <v>0</v>
      </c>
      <c r="N33" s="250">
        <v>0</v>
      </c>
      <c r="O33" s="250">
        <f>ROUND(E33*N33,2)</f>
        <v>0</v>
      </c>
      <c r="P33" s="250">
        <v>0</v>
      </c>
      <c r="Q33" s="250">
        <f>ROUND(E33*P33,2)</f>
        <v>0</v>
      </c>
      <c r="R33" s="250" t="s">
        <v>526</v>
      </c>
      <c r="S33" s="250" t="s">
        <v>179</v>
      </c>
      <c r="T33" s="251" t="s">
        <v>370</v>
      </c>
      <c r="U33" s="223">
        <v>4.8000000000000001E-2</v>
      </c>
      <c r="V33" s="223">
        <f>ROUND(E33*U33,2)</f>
        <v>0.91</v>
      </c>
      <c r="W33" s="223"/>
      <c r="X33" s="223" t="s">
        <v>181</v>
      </c>
      <c r="Y33" s="213"/>
      <c r="Z33" s="213"/>
      <c r="AA33" s="213"/>
      <c r="AB33" s="213"/>
      <c r="AC33" s="213"/>
      <c r="AD33" s="213"/>
      <c r="AE33" s="213"/>
      <c r="AF33" s="213"/>
      <c r="AG33" s="213" t="s">
        <v>351</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34">
        <v>16</v>
      </c>
      <c r="B34" s="235" t="s">
        <v>555</v>
      </c>
      <c r="C34" s="256" t="s">
        <v>556</v>
      </c>
      <c r="D34" s="236" t="s">
        <v>250</v>
      </c>
      <c r="E34" s="237">
        <v>19</v>
      </c>
      <c r="F34" s="238"/>
      <c r="G34" s="239">
        <f>ROUND(E34*F34,2)</f>
        <v>0</v>
      </c>
      <c r="H34" s="238"/>
      <c r="I34" s="239">
        <f>ROUND(E34*H34,2)</f>
        <v>0</v>
      </c>
      <c r="J34" s="238"/>
      <c r="K34" s="239">
        <f>ROUND(E34*J34,2)</f>
        <v>0</v>
      </c>
      <c r="L34" s="239">
        <v>15</v>
      </c>
      <c r="M34" s="239">
        <f>G34*(1+L34/100)</f>
        <v>0</v>
      </c>
      <c r="N34" s="239">
        <v>0</v>
      </c>
      <c r="O34" s="239">
        <f>ROUND(E34*N34,2)</f>
        <v>0</v>
      </c>
      <c r="P34" s="239">
        <v>0</v>
      </c>
      <c r="Q34" s="239">
        <f>ROUND(E34*P34,2)</f>
        <v>0</v>
      </c>
      <c r="R34" s="239" t="s">
        <v>526</v>
      </c>
      <c r="S34" s="239" t="s">
        <v>179</v>
      </c>
      <c r="T34" s="240" t="s">
        <v>370</v>
      </c>
      <c r="U34" s="223">
        <v>3.1E-2</v>
      </c>
      <c r="V34" s="223">
        <f>ROUND(E34*U34,2)</f>
        <v>0.59</v>
      </c>
      <c r="W34" s="223"/>
      <c r="X34" s="223" t="s">
        <v>181</v>
      </c>
      <c r="Y34" s="213"/>
      <c r="Z34" s="213"/>
      <c r="AA34" s="213"/>
      <c r="AB34" s="213"/>
      <c r="AC34" s="213"/>
      <c r="AD34" s="213"/>
      <c r="AE34" s="213"/>
      <c r="AF34" s="213"/>
      <c r="AG34" s="213" t="s">
        <v>351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20"/>
      <c r="B35" s="221"/>
      <c r="C35" s="257" t="s">
        <v>557</v>
      </c>
      <c r="D35" s="241"/>
      <c r="E35" s="241"/>
      <c r="F35" s="241"/>
      <c r="G35" s="241"/>
      <c r="H35" s="223"/>
      <c r="I35" s="223"/>
      <c r="J35" s="223"/>
      <c r="K35" s="223"/>
      <c r="L35" s="223"/>
      <c r="M35" s="223"/>
      <c r="N35" s="223"/>
      <c r="O35" s="223"/>
      <c r="P35" s="223"/>
      <c r="Q35" s="223"/>
      <c r="R35" s="223"/>
      <c r="S35" s="223"/>
      <c r="T35" s="223"/>
      <c r="U35" s="223"/>
      <c r="V35" s="223"/>
      <c r="W35" s="223"/>
      <c r="X35" s="223"/>
      <c r="Y35" s="213"/>
      <c r="Z35" s="213"/>
      <c r="AA35" s="213"/>
      <c r="AB35" s="213"/>
      <c r="AC35" s="213"/>
      <c r="AD35" s="213"/>
      <c r="AE35" s="213"/>
      <c r="AF35" s="213"/>
      <c r="AG35" s="213" t="s">
        <v>184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34">
        <v>17</v>
      </c>
      <c r="B36" s="235" t="s">
        <v>558</v>
      </c>
      <c r="C36" s="256" t="s">
        <v>559</v>
      </c>
      <c r="D36" s="236" t="s">
        <v>0</v>
      </c>
      <c r="E36" s="237">
        <v>72</v>
      </c>
      <c r="F36" s="238"/>
      <c r="G36" s="239">
        <f>ROUND(E36*F36,2)</f>
        <v>0</v>
      </c>
      <c r="H36" s="238"/>
      <c r="I36" s="239">
        <f>ROUND(E36*H36,2)</f>
        <v>0</v>
      </c>
      <c r="J36" s="238"/>
      <c r="K36" s="239">
        <f>ROUND(E36*J36,2)</f>
        <v>0</v>
      </c>
      <c r="L36" s="239">
        <v>15</v>
      </c>
      <c r="M36" s="239">
        <f>G36*(1+L36/100)</f>
        <v>0</v>
      </c>
      <c r="N36" s="239">
        <v>0</v>
      </c>
      <c r="O36" s="239">
        <f>ROUND(E36*N36,2)</f>
        <v>0</v>
      </c>
      <c r="P36" s="239">
        <v>0</v>
      </c>
      <c r="Q36" s="239">
        <f>ROUND(E36*P36,2)</f>
        <v>0</v>
      </c>
      <c r="R36" s="239" t="s">
        <v>526</v>
      </c>
      <c r="S36" s="239" t="s">
        <v>179</v>
      </c>
      <c r="T36" s="240" t="s">
        <v>370</v>
      </c>
      <c r="U36" s="223">
        <v>0</v>
      </c>
      <c r="V36" s="223">
        <f>ROUND(E36*U36,2)</f>
        <v>0</v>
      </c>
      <c r="W36" s="223"/>
      <c r="X36" s="223" t="s">
        <v>181</v>
      </c>
      <c r="Y36" s="213"/>
      <c r="Z36" s="213"/>
      <c r="AA36" s="213"/>
      <c r="AB36" s="213"/>
      <c r="AC36" s="213"/>
      <c r="AD36" s="213"/>
      <c r="AE36" s="213"/>
      <c r="AF36" s="213"/>
      <c r="AG36" s="213" t="s">
        <v>351</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20"/>
      <c r="B37" s="221"/>
      <c r="C37" s="257" t="s">
        <v>560</v>
      </c>
      <c r="D37" s="241"/>
      <c r="E37" s="241"/>
      <c r="F37" s="241"/>
      <c r="G37" s="241"/>
      <c r="H37" s="223"/>
      <c r="I37" s="223"/>
      <c r="J37" s="223"/>
      <c r="K37" s="223"/>
      <c r="L37" s="223"/>
      <c r="M37" s="223"/>
      <c r="N37" s="223"/>
      <c r="O37" s="223"/>
      <c r="P37" s="223"/>
      <c r="Q37" s="223"/>
      <c r="R37" s="223"/>
      <c r="S37" s="223"/>
      <c r="T37" s="223"/>
      <c r="U37" s="223"/>
      <c r="V37" s="223"/>
      <c r="W37" s="223"/>
      <c r="X37" s="223"/>
      <c r="Y37" s="213"/>
      <c r="Z37" s="213"/>
      <c r="AA37" s="213"/>
      <c r="AB37" s="213"/>
      <c r="AC37" s="213"/>
      <c r="AD37" s="213"/>
      <c r="AE37" s="213"/>
      <c r="AF37" s="213"/>
      <c r="AG37" s="213" t="s">
        <v>184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x14ac:dyDescent="0.2">
      <c r="A38" s="228" t="s">
        <v>173</v>
      </c>
      <c r="B38" s="229" t="s">
        <v>102</v>
      </c>
      <c r="C38" s="255" t="s">
        <v>103</v>
      </c>
      <c r="D38" s="230"/>
      <c r="E38" s="231"/>
      <c r="F38" s="232"/>
      <c r="G38" s="232">
        <f>SUMIF(AG39:AG68,"&lt;&gt;NOR",G39:G68)</f>
        <v>0</v>
      </c>
      <c r="H38" s="232"/>
      <c r="I38" s="232">
        <f>SUM(I39:I68)</f>
        <v>0</v>
      </c>
      <c r="J38" s="232"/>
      <c r="K38" s="232">
        <f>SUM(K39:K68)</f>
        <v>0</v>
      </c>
      <c r="L38" s="232"/>
      <c r="M38" s="232">
        <f>SUM(M39:M68)</f>
        <v>0</v>
      </c>
      <c r="N38" s="232"/>
      <c r="O38" s="232">
        <f>SUM(O39:O68)</f>
        <v>0</v>
      </c>
      <c r="P38" s="232"/>
      <c r="Q38" s="232">
        <f>SUM(Q39:Q68)</f>
        <v>0</v>
      </c>
      <c r="R38" s="232"/>
      <c r="S38" s="232"/>
      <c r="T38" s="233"/>
      <c r="U38" s="227"/>
      <c r="V38" s="227">
        <f>SUM(V39:V68)</f>
        <v>66.679999999999993</v>
      </c>
      <c r="W38" s="227"/>
      <c r="X38" s="227"/>
      <c r="AG38" t="s">
        <v>174</v>
      </c>
    </row>
    <row r="39" spans="1:60" ht="22.5" outlineLevel="1" x14ac:dyDescent="0.2">
      <c r="A39" s="234">
        <v>18</v>
      </c>
      <c r="B39" s="235" t="s">
        <v>561</v>
      </c>
      <c r="C39" s="256" t="s">
        <v>562</v>
      </c>
      <c r="D39" s="236" t="s">
        <v>250</v>
      </c>
      <c r="E39" s="237">
        <v>12</v>
      </c>
      <c r="F39" s="238"/>
      <c r="G39" s="239">
        <f>ROUND(E39*F39,2)</f>
        <v>0</v>
      </c>
      <c r="H39" s="238"/>
      <c r="I39" s="239">
        <f>ROUND(E39*H39,2)</f>
        <v>0</v>
      </c>
      <c r="J39" s="238"/>
      <c r="K39" s="239">
        <f>ROUND(E39*J39,2)</f>
        <v>0</v>
      </c>
      <c r="L39" s="239">
        <v>15</v>
      </c>
      <c r="M39" s="239">
        <f>G39*(1+L39/100)</f>
        <v>0</v>
      </c>
      <c r="N39" s="239">
        <v>0</v>
      </c>
      <c r="O39" s="239">
        <f>ROUND(E39*N39,2)</f>
        <v>0</v>
      </c>
      <c r="P39" s="239">
        <v>0</v>
      </c>
      <c r="Q39" s="239">
        <f>ROUND(E39*P39,2)</f>
        <v>0</v>
      </c>
      <c r="R39" s="239" t="s">
        <v>526</v>
      </c>
      <c r="S39" s="239" t="s">
        <v>179</v>
      </c>
      <c r="T39" s="240" t="s">
        <v>370</v>
      </c>
      <c r="U39" s="223">
        <v>0.54290000000000005</v>
      </c>
      <c r="V39" s="223">
        <f>ROUND(E39*U39,2)</f>
        <v>6.51</v>
      </c>
      <c r="W39" s="223"/>
      <c r="X39" s="223" t="s">
        <v>181</v>
      </c>
      <c r="Y39" s="213"/>
      <c r="Z39" s="213"/>
      <c r="AA39" s="213"/>
      <c r="AB39" s="213"/>
      <c r="AC39" s="213"/>
      <c r="AD39" s="213"/>
      <c r="AE39" s="213"/>
      <c r="AF39" s="213"/>
      <c r="AG39" s="213" t="s">
        <v>351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20"/>
      <c r="B40" s="221"/>
      <c r="C40" s="257" t="s">
        <v>563</v>
      </c>
      <c r="D40" s="241"/>
      <c r="E40" s="241"/>
      <c r="F40" s="241"/>
      <c r="G40" s="241"/>
      <c r="H40" s="223"/>
      <c r="I40" s="223"/>
      <c r="J40" s="223"/>
      <c r="K40" s="223"/>
      <c r="L40" s="223"/>
      <c r="M40" s="223"/>
      <c r="N40" s="223"/>
      <c r="O40" s="223"/>
      <c r="P40" s="223"/>
      <c r="Q40" s="223"/>
      <c r="R40" s="223"/>
      <c r="S40" s="223"/>
      <c r="T40" s="223"/>
      <c r="U40" s="223"/>
      <c r="V40" s="223"/>
      <c r="W40" s="223"/>
      <c r="X40" s="223"/>
      <c r="Y40" s="213"/>
      <c r="Z40" s="213"/>
      <c r="AA40" s="213"/>
      <c r="AB40" s="213"/>
      <c r="AC40" s="213"/>
      <c r="AD40" s="213"/>
      <c r="AE40" s="213"/>
      <c r="AF40" s="213"/>
      <c r="AG40" s="213" t="s">
        <v>184</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x14ac:dyDescent="0.2">
      <c r="A41" s="234">
        <v>19</v>
      </c>
      <c r="B41" s="235" t="s">
        <v>561</v>
      </c>
      <c r="C41" s="256" t="s">
        <v>562</v>
      </c>
      <c r="D41" s="236" t="s">
        <v>250</v>
      </c>
      <c r="E41" s="237">
        <v>17</v>
      </c>
      <c r="F41" s="238"/>
      <c r="G41" s="239">
        <f>ROUND(E41*F41,2)</f>
        <v>0</v>
      </c>
      <c r="H41" s="238"/>
      <c r="I41" s="239">
        <f>ROUND(E41*H41,2)</f>
        <v>0</v>
      </c>
      <c r="J41" s="238"/>
      <c r="K41" s="239">
        <f>ROUND(E41*J41,2)</f>
        <v>0</v>
      </c>
      <c r="L41" s="239">
        <v>15</v>
      </c>
      <c r="M41" s="239">
        <f>G41*(1+L41/100)</f>
        <v>0</v>
      </c>
      <c r="N41" s="239">
        <v>0</v>
      </c>
      <c r="O41" s="239">
        <f>ROUND(E41*N41,2)</f>
        <v>0</v>
      </c>
      <c r="P41" s="239">
        <v>0</v>
      </c>
      <c r="Q41" s="239">
        <f>ROUND(E41*P41,2)</f>
        <v>0</v>
      </c>
      <c r="R41" s="239" t="s">
        <v>526</v>
      </c>
      <c r="S41" s="239" t="s">
        <v>179</v>
      </c>
      <c r="T41" s="240" t="s">
        <v>370</v>
      </c>
      <c r="U41" s="223">
        <v>0.54290000000000005</v>
      </c>
      <c r="V41" s="223">
        <f>ROUND(E41*U41,2)</f>
        <v>9.23</v>
      </c>
      <c r="W41" s="223"/>
      <c r="X41" s="223" t="s">
        <v>181</v>
      </c>
      <c r="Y41" s="213"/>
      <c r="Z41" s="213"/>
      <c r="AA41" s="213"/>
      <c r="AB41" s="213"/>
      <c r="AC41" s="213"/>
      <c r="AD41" s="213"/>
      <c r="AE41" s="213"/>
      <c r="AF41" s="213"/>
      <c r="AG41" s="213" t="s">
        <v>237</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20"/>
      <c r="B42" s="221"/>
      <c r="C42" s="257" t="s">
        <v>563</v>
      </c>
      <c r="D42" s="241"/>
      <c r="E42" s="241"/>
      <c r="F42" s="241"/>
      <c r="G42" s="241"/>
      <c r="H42" s="223"/>
      <c r="I42" s="223"/>
      <c r="J42" s="223"/>
      <c r="K42" s="223"/>
      <c r="L42" s="223"/>
      <c r="M42" s="223"/>
      <c r="N42" s="223"/>
      <c r="O42" s="223"/>
      <c r="P42" s="223"/>
      <c r="Q42" s="223"/>
      <c r="R42" s="223"/>
      <c r="S42" s="223"/>
      <c r="T42" s="223"/>
      <c r="U42" s="223"/>
      <c r="V42" s="223"/>
      <c r="W42" s="223"/>
      <c r="X42" s="223"/>
      <c r="Y42" s="213"/>
      <c r="Z42" s="213"/>
      <c r="AA42" s="213"/>
      <c r="AB42" s="213"/>
      <c r="AC42" s="213"/>
      <c r="AD42" s="213"/>
      <c r="AE42" s="213"/>
      <c r="AF42" s="213"/>
      <c r="AG42" s="213" t="s">
        <v>184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34">
        <v>20</v>
      </c>
      <c r="B43" s="235" t="s">
        <v>564</v>
      </c>
      <c r="C43" s="256" t="s">
        <v>565</v>
      </c>
      <c r="D43" s="236" t="s">
        <v>250</v>
      </c>
      <c r="E43" s="237">
        <v>11</v>
      </c>
      <c r="F43" s="238"/>
      <c r="G43" s="239">
        <f>ROUND(E43*F43,2)</f>
        <v>0</v>
      </c>
      <c r="H43" s="238"/>
      <c r="I43" s="239">
        <f>ROUND(E43*H43,2)</f>
        <v>0</v>
      </c>
      <c r="J43" s="238"/>
      <c r="K43" s="239">
        <f>ROUND(E43*J43,2)</f>
        <v>0</v>
      </c>
      <c r="L43" s="239">
        <v>15</v>
      </c>
      <c r="M43" s="239">
        <f>G43*(1+L43/100)</f>
        <v>0</v>
      </c>
      <c r="N43" s="239">
        <v>0</v>
      </c>
      <c r="O43" s="239">
        <f>ROUND(E43*N43,2)</f>
        <v>0</v>
      </c>
      <c r="P43" s="239">
        <v>0</v>
      </c>
      <c r="Q43" s="239">
        <f>ROUND(E43*P43,2)</f>
        <v>0</v>
      </c>
      <c r="R43" s="239" t="s">
        <v>526</v>
      </c>
      <c r="S43" s="239" t="s">
        <v>179</v>
      </c>
      <c r="T43" s="240" t="s">
        <v>370</v>
      </c>
      <c r="U43" s="223">
        <v>0.63429999999999997</v>
      </c>
      <c r="V43" s="223">
        <f>ROUND(E43*U43,2)</f>
        <v>6.98</v>
      </c>
      <c r="W43" s="223"/>
      <c r="X43" s="223" t="s">
        <v>181</v>
      </c>
      <c r="Y43" s="213"/>
      <c r="Z43" s="213"/>
      <c r="AA43" s="213"/>
      <c r="AB43" s="213"/>
      <c r="AC43" s="213"/>
      <c r="AD43" s="213"/>
      <c r="AE43" s="213"/>
      <c r="AF43" s="213"/>
      <c r="AG43" s="213" t="s">
        <v>351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20"/>
      <c r="B44" s="221"/>
      <c r="C44" s="257" t="s">
        <v>563</v>
      </c>
      <c r="D44" s="241"/>
      <c r="E44" s="241"/>
      <c r="F44" s="241"/>
      <c r="G44" s="241"/>
      <c r="H44" s="223"/>
      <c r="I44" s="223"/>
      <c r="J44" s="223"/>
      <c r="K44" s="223"/>
      <c r="L44" s="223"/>
      <c r="M44" s="223"/>
      <c r="N44" s="223"/>
      <c r="O44" s="223"/>
      <c r="P44" s="223"/>
      <c r="Q44" s="223"/>
      <c r="R44" s="223"/>
      <c r="S44" s="223"/>
      <c r="T44" s="223"/>
      <c r="U44" s="223"/>
      <c r="V44" s="223"/>
      <c r="W44" s="223"/>
      <c r="X44" s="223"/>
      <c r="Y44" s="213"/>
      <c r="Z44" s="213"/>
      <c r="AA44" s="213"/>
      <c r="AB44" s="213"/>
      <c r="AC44" s="213"/>
      <c r="AD44" s="213"/>
      <c r="AE44" s="213"/>
      <c r="AF44" s="213"/>
      <c r="AG44" s="213" t="s">
        <v>184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34">
        <v>21</v>
      </c>
      <c r="B45" s="235" t="s">
        <v>566</v>
      </c>
      <c r="C45" s="256" t="s">
        <v>567</v>
      </c>
      <c r="D45" s="236" t="s">
        <v>250</v>
      </c>
      <c r="E45" s="237">
        <v>2</v>
      </c>
      <c r="F45" s="238"/>
      <c r="G45" s="239">
        <f>ROUND(E45*F45,2)</f>
        <v>0</v>
      </c>
      <c r="H45" s="238"/>
      <c r="I45" s="239">
        <f>ROUND(E45*H45,2)</f>
        <v>0</v>
      </c>
      <c r="J45" s="238"/>
      <c r="K45" s="239">
        <f>ROUND(E45*J45,2)</f>
        <v>0</v>
      </c>
      <c r="L45" s="239">
        <v>15</v>
      </c>
      <c r="M45" s="239">
        <f>G45*(1+L45/100)</f>
        <v>0</v>
      </c>
      <c r="N45" s="239">
        <v>0</v>
      </c>
      <c r="O45" s="239">
        <f>ROUND(E45*N45,2)</f>
        <v>0</v>
      </c>
      <c r="P45" s="239">
        <v>0</v>
      </c>
      <c r="Q45" s="239">
        <f>ROUND(E45*P45,2)</f>
        <v>0</v>
      </c>
      <c r="R45" s="239" t="s">
        <v>526</v>
      </c>
      <c r="S45" s="239" t="s">
        <v>179</v>
      </c>
      <c r="T45" s="240" t="s">
        <v>370</v>
      </c>
      <c r="U45" s="223">
        <v>0.68279999999999996</v>
      </c>
      <c r="V45" s="223">
        <f>ROUND(E45*U45,2)</f>
        <v>1.37</v>
      </c>
      <c r="W45" s="223"/>
      <c r="X45" s="223" t="s">
        <v>181</v>
      </c>
      <c r="Y45" s="213"/>
      <c r="Z45" s="213"/>
      <c r="AA45" s="213"/>
      <c r="AB45" s="213"/>
      <c r="AC45" s="213"/>
      <c r="AD45" s="213"/>
      <c r="AE45" s="213"/>
      <c r="AF45" s="213"/>
      <c r="AG45" s="213" t="s">
        <v>351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20"/>
      <c r="B46" s="221"/>
      <c r="C46" s="257" t="s">
        <v>563</v>
      </c>
      <c r="D46" s="241"/>
      <c r="E46" s="241"/>
      <c r="F46" s="241"/>
      <c r="G46" s="241"/>
      <c r="H46" s="223"/>
      <c r="I46" s="223"/>
      <c r="J46" s="223"/>
      <c r="K46" s="223"/>
      <c r="L46" s="223"/>
      <c r="M46" s="223"/>
      <c r="N46" s="223"/>
      <c r="O46" s="223"/>
      <c r="P46" s="223"/>
      <c r="Q46" s="223"/>
      <c r="R46" s="223"/>
      <c r="S46" s="223"/>
      <c r="T46" s="223"/>
      <c r="U46" s="223"/>
      <c r="V46" s="223"/>
      <c r="W46" s="223"/>
      <c r="X46" s="223"/>
      <c r="Y46" s="213"/>
      <c r="Z46" s="213"/>
      <c r="AA46" s="213"/>
      <c r="AB46" s="213"/>
      <c r="AC46" s="213"/>
      <c r="AD46" s="213"/>
      <c r="AE46" s="213"/>
      <c r="AF46" s="213"/>
      <c r="AG46" s="213" t="s">
        <v>184</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x14ac:dyDescent="0.2">
      <c r="A47" s="234">
        <v>22</v>
      </c>
      <c r="B47" s="235" t="s">
        <v>568</v>
      </c>
      <c r="C47" s="256" t="s">
        <v>569</v>
      </c>
      <c r="D47" s="236" t="s">
        <v>250</v>
      </c>
      <c r="E47" s="237">
        <v>17</v>
      </c>
      <c r="F47" s="238"/>
      <c r="G47" s="239">
        <f>ROUND(E47*F47,2)</f>
        <v>0</v>
      </c>
      <c r="H47" s="238"/>
      <c r="I47" s="239">
        <f>ROUND(E47*H47,2)</f>
        <v>0</v>
      </c>
      <c r="J47" s="238"/>
      <c r="K47" s="239">
        <f>ROUND(E47*J47,2)</f>
        <v>0</v>
      </c>
      <c r="L47" s="239">
        <v>15</v>
      </c>
      <c r="M47" s="239">
        <f>G47*(1+L47/100)</f>
        <v>0</v>
      </c>
      <c r="N47" s="239">
        <v>0</v>
      </c>
      <c r="O47" s="239">
        <f>ROUND(E47*N47,2)</f>
        <v>0</v>
      </c>
      <c r="P47" s="239">
        <v>0</v>
      </c>
      <c r="Q47" s="239">
        <f>ROUND(E47*P47,2)</f>
        <v>0</v>
      </c>
      <c r="R47" s="239" t="s">
        <v>526</v>
      </c>
      <c r="S47" s="239" t="s">
        <v>179</v>
      </c>
      <c r="T47" s="240" t="s">
        <v>370</v>
      </c>
      <c r="U47" s="223">
        <v>0.54290000000000005</v>
      </c>
      <c r="V47" s="223">
        <f>ROUND(E47*U47,2)</f>
        <v>9.23</v>
      </c>
      <c r="W47" s="223"/>
      <c r="X47" s="223" t="s">
        <v>181</v>
      </c>
      <c r="Y47" s="213"/>
      <c r="Z47" s="213"/>
      <c r="AA47" s="213"/>
      <c r="AB47" s="213"/>
      <c r="AC47" s="213"/>
      <c r="AD47" s="213"/>
      <c r="AE47" s="213"/>
      <c r="AF47" s="213"/>
      <c r="AG47" s="213" t="s">
        <v>351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20"/>
      <c r="B48" s="221"/>
      <c r="C48" s="257" t="s">
        <v>563</v>
      </c>
      <c r="D48" s="241"/>
      <c r="E48" s="241"/>
      <c r="F48" s="241"/>
      <c r="G48" s="241"/>
      <c r="H48" s="223"/>
      <c r="I48" s="223"/>
      <c r="J48" s="223"/>
      <c r="K48" s="223"/>
      <c r="L48" s="223"/>
      <c r="M48" s="223"/>
      <c r="N48" s="223"/>
      <c r="O48" s="223"/>
      <c r="P48" s="223"/>
      <c r="Q48" s="223"/>
      <c r="R48" s="223"/>
      <c r="S48" s="223"/>
      <c r="T48" s="223"/>
      <c r="U48" s="223"/>
      <c r="V48" s="223"/>
      <c r="W48" s="223"/>
      <c r="X48" s="223"/>
      <c r="Y48" s="213"/>
      <c r="Z48" s="213"/>
      <c r="AA48" s="213"/>
      <c r="AB48" s="213"/>
      <c r="AC48" s="213"/>
      <c r="AD48" s="213"/>
      <c r="AE48" s="213"/>
      <c r="AF48" s="213"/>
      <c r="AG48" s="213" t="s">
        <v>184</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x14ac:dyDescent="0.2">
      <c r="A49" s="234">
        <v>23</v>
      </c>
      <c r="B49" s="235" t="s">
        <v>568</v>
      </c>
      <c r="C49" s="256" t="s">
        <v>569</v>
      </c>
      <c r="D49" s="236" t="s">
        <v>250</v>
      </c>
      <c r="E49" s="237">
        <v>6</v>
      </c>
      <c r="F49" s="238"/>
      <c r="G49" s="239">
        <f>ROUND(E49*F49,2)</f>
        <v>0</v>
      </c>
      <c r="H49" s="238"/>
      <c r="I49" s="239">
        <f>ROUND(E49*H49,2)</f>
        <v>0</v>
      </c>
      <c r="J49" s="238"/>
      <c r="K49" s="239">
        <f>ROUND(E49*J49,2)</f>
        <v>0</v>
      </c>
      <c r="L49" s="239">
        <v>15</v>
      </c>
      <c r="M49" s="239">
        <f>G49*(1+L49/100)</f>
        <v>0</v>
      </c>
      <c r="N49" s="239">
        <v>0</v>
      </c>
      <c r="O49" s="239">
        <f>ROUND(E49*N49,2)</f>
        <v>0</v>
      </c>
      <c r="P49" s="239">
        <v>0</v>
      </c>
      <c r="Q49" s="239">
        <f>ROUND(E49*P49,2)</f>
        <v>0</v>
      </c>
      <c r="R49" s="239" t="s">
        <v>526</v>
      </c>
      <c r="S49" s="239" t="s">
        <v>179</v>
      </c>
      <c r="T49" s="240" t="s">
        <v>370</v>
      </c>
      <c r="U49" s="223">
        <v>0.54290000000000005</v>
      </c>
      <c r="V49" s="223">
        <f>ROUND(E49*U49,2)</f>
        <v>3.26</v>
      </c>
      <c r="W49" s="223"/>
      <c r="X49" s="223" t="s">
        <v>181</v>
      </c>
      <c r="Y49" s="213"/>
      <c r="Z49" s="213"/>
      <c r="AA49" s="213"/>
      <c r="AB49" s="213"/>
      <c r="AC49" s="213"/>
      <c r="AD49" s="213"/>
      <c r="AE49" s="213"/>
      <c r="AF49" s="213"/>
      <c r="AG49" s="213" t="s">
        <v>237</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
      <c r="A50" s="220"/>
      <c r="B50" s="221"/>
      <c r="C50" s="257" t="s">
        <v>563</v>
      </c>
      <c r="D50" s="241"/>
      <c r="E50" s="241"/>
      <c r="F50" s="241"/>
      <c r="G50" s="241"/>
      <c r="H50" s="223"/>
      <c r="I50" s="223"/>
      <c r="J50" s="223"/>
      <c r="K50" s="223"/>
      <c r="L50" s="223"/>
      <c r="M50" s="223"/>
      <c r="N50" s="223"/>
      <c r="O50" s="223"/>
      <c r="P50" s="223"/>
      <c r="Q50" s="223"/>
      <c r="R50" s="223"/>
      <c r="S50" s="223"/>
      <c r="T50" s="223"/>
      <c r="U50" s="223"/>
      <c r="V50" s="223"/>
      <c r="W50" s="223"/>
      <c r="X50" s="223"/>
      <c r="Y50" s="213"/>
      <c r="Z50" s="213"/>
      <c r="AA50" s="213"/>
      <c r="AB50" s="213"/>
      <c r="AC50" s="213"/>
      <c r="AD50" s="213"/>
      <c r="AE50" s="213"/>
      <c r="AF50" s="213"/>
      <c r="AG50" s="213" t="s">
        <v>184</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x14ac:dyDescent="0.2">
      <c r="A51" s="234">
        <v>24</v>
      </c>
      <c r="B51" s="235" t="s">
        <v>570</v>
      </c>
      <c r="C51" s="256" t="s">
        <v>571</v>
      </c>
      <c r="D51" s="236" t="s">
        <v>250</v>
      </c>
      <c r="E51" s="237">
        <v>3</v>
      </c>
      <c r="F51" s="238"/>
      <c r="G51" s="239">
        <f>ROUND(E51*F51,2)</f>
        <v>0</v>
      </c>
      <c r="H51" s="238"/>
      <c r="I51" s="239">
        <f>ROUND(E51*H51,2)</f>
        <v>0</v>
      </c>
      <c r="J51" s="238"/>
      <c r="K51" s="239">
        <f>ROUND(E51*J51,2)</f>
        <v>0</v>
      </c>
      <c r="L51" s="239">
        <v>15</v>
      </c>
      <c r="M51" s="239">
        <f>G51*(1+L51/100)</f>
        <v>0</v>
      </c>
      <c r="N51" s="239">
        <v>0</v>
      </c>
      <c r="O51" s="239">
        <f>ROUND(E51*N51,2)</f>
        <v>0</v>
      </c>
      <c r="P51" s="239">
        <v>0</v>
      </c>
      <c r="Q51" s="239">
        <f>ROUND(E51*P51,2)</f>
        <v>0</v>
      </c>
      <c r="R51" s="239" t="s">
        <v>526</v>
      </c>
      <c r="S51" s="239" t="s">
        <v>179</v>
      </c>
      <c r="T51" s="240" t="s">
        <v>370</v>
      </c>
      <c r="U51" s="223">
        <v>0.63429999999999997</v>
      </c>
      <c r="V51" s="223">
        <f>ROUND(E51*U51,2)</f>
        <v>1.9</v>
      </c>
      <c r="W51" s="223"/>
      <c r="X51" s="223" t="s">
        <v>181</v>
      </c>
      <c r="Y51" s="213"/>
      <c r="Z51" s="213"/>
      <c r="AA51" s="213"/>
      <c r="AB51" s="213"/>
      <c r="AC51" s="213"/>
      <c r="AD51" s="213"/>
      <c r="AE51" s="213"/>
      <c r="AF51" s="213"/>
      <c r="AG51" s="213" t="s">
        <v>351</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x14ac:dyDescent="0.2">
      <c r="A52" s="220"/>
      <c r="B52" s="221"/>
      <c r="C52" s="257" t="s">
        <v>563</v>
      </c>
      <c r="D52" s="241"/>
      <c r="E52" s="241"/>
      <c r="F52" s="241"/>
      <c r="G52" s="241"/>
      <c r="H52" s="223"/>
      <c r="I52" s="223"/>
      <c r="J52" s="223"/>
      <c r="K52" s="223"/>
      <c r="L52" s="223"/>
      <c r="M52" s="223"/>
      <c r="N52" s="223"/>
      <c r="O52" s="223"/>
      <c r="P52" s="223"/>
      <c r="Q52" s="223"/>
      <c r="R52" s="223"/>
      <c r="S52" s="223"/>
      <c r="T52" s="223"/>
      <c r="U52" s="223"/>
      <c r="V52" s="223"/>
      <c r="W52" s="223"/>
      <c r="X52" s="223"/>
      <c r="Y52" s="213"/>
      <c r="Z52" s="213"/>
      <c r="AA52" s="213"/>
      <c r="AB52" s="213"/>
      <c r="AC52" s="213"/>
      <c r="AD52" s="213"/>
      <c r="AE52" s="213"/>
      <c r="AF52" s="213"/>
      <c r="AG52" s="213" t="s">
        <v>184</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5">
        <v>25</v>
      </c>
      <c r="B53" s="246" t="s">
        <v>572</v>
      </c>
      <c r="C53" s="261" t="s">
        <v>573</v>
      </c>
      <c r="D53" s="247" t="s">
        <v>177</v>
      </c>
      <c r="E53" s="248">
        <v>10</v>
      </c>
      <c r="F53" s="249"/>
      <c r="G53" s="250">
        <f>ROUND(E53*F53,2)</f>
        <v>0</v>
      </c>
      <c r="H53" s="249"/>
      <c r="I53" s="250">
        <f>ROUND(E53*H53,2)</f>
        <v>0</v>
      </c>
      <c r="J53" s="249"/>
      <c r="K53" s="250">
        <f>ROUND(E53*J53,2)</f>
        <v>0</v>
      </c>
      <c r="L53" s="250">
        <v>15</v>
      </c>
      <c r="M53" s="250">
        <f>G53*(1+L53/100)</f>
        <v>0</v>
      </c>
      <c r="N53" s="250">
        <v>0</v>
      </c>
      <c r="O53" s="250">
        <f>ROUND(E53*N53,2)</f>
        <v>0</v>
      </c>
      <c r="P53" s="250">
        <v>0</v>
      </c>
      <c r="Q53" s="250">
        <f>ROUND(E53*P53,2)</f>
        <v>0</v>
      </c>
      <c r="R53" s="250" t="s">
        <v>526</v>
      </c>
      <c r="S53" s="250" t="s">
        <v>179</v>
      </c>
      <c r="T53" s="251" t="s">
        <v>370</v>
      </c>
      <c r="U53" s="223">
        <v>0.42499999999999999</v>
      </c>
      <c r="V53" s="223">
        <f>ROUND(E53*U53,2)</f>
        <v>4.25</v>
      </c>
      <c r="W53" s="223"/>
      <c r="X53" s="223" t="s">
        <v>181</v>
      </c>
      <c r="Y53" s="213"/>
      <c r="Z53" s="213"/>
      <c r="AA53" s="213"/>
      <c r="AB53" s="213"/>
      <c r="AC53" s="213"/>
      <c r="AD53" s="213"/>
      <c r="AE53" s="213"/>
      <c r="AF53" s="213"/>
      <c r="AG53" s="213" t="s">
        <v>351</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5">
        <v>26</v>
      </c>
      <c r="B54" s="246" t="s">
        <v>574</v>
      </c>
      <c r="C54" s="261" t="s">
        <v>575</v>
      </c>
      <c r="D54" s="247" t="s">
        <v>177</v>
      </c>
      <c r="E54" s="248">
        <v>4</v>
      </c>
      <c r="F54" s="249"/>
      <c r="G54" s="250">
        <f>ROUND(E54*F54,2)</f>
        <v>0</v>
      </c>
      <c r="H54" s="249"/>
      <c r="I54" s="250">
        <f>ROUND(E54*H54,2)</f>
        <v>0</v>
      </c>
      <c r="J54" s="249"/>
      <c r="K54" s="250">
        <f>ROUND(E54*J54,2)</f>
        <v>0</v>
      </c>
      <c r="L54" s="250">
        <v>15</v>
      </c>
      <c r="M54" s="250">
        <f>G54*(1+L54/100)</f>
        <v>0</v>
      </c>
      <c r="N54" s="250">
        <v>0</v>
      </c>
      <c r="O54" s="250">
        <f>ROUND(E54*N54,2)</f>
        <v>0</v>
      </c>
      <c r="P54" s="250">
        <v>0</v>
      </c>
      <c r="Q54" s="250">
        <f>ROUND(E54*P54,2)</f>
        <v>0</v>
      </c>
      <c r="R54" s="250" t="s">
        <v>526</v>
      </c>
      <c r="S54" s="250" t="s">
        <v>179</v>
      </c>
      <c r="T54" s="251" t="s">
        <v>370</v>
      </c>
      <c r="U54" s="223">
        <v>0.42499999999999999</v>
      </c>
      <c r="V54" s="223">
        <f>ROUND(E54*U54,2)</f>
        <v>1.7</v>
      </c>
      <c r="W54" s="223"/>
      <c r="X54" s="223" t="s">
        <v>181</v>
      </c>
      <c r="Y54" s="213"/>
      <c r="Z54" s="213"/>
      <c r="AA54" s="213"/>
      <c r="AB54" s="213"/>
      <c r="AC54" s="213"/>
      <c r="AD54" s="213"/>
      <c r="AE54" s="213"/>
      <c r="AF54" s="213"/>
      <c r="AG54" s="213" t="s">
        <v>351</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x14ac:dyDescent="0.2">
      <c r="A55" s="245">
        <v>27</v>
      </c>
      <c r="B55" s="246" t="s">
        <v>576</v>
      </c>
      <c r="C55" s="261" t="s">
        <v>577</v>
      </c>
      <c r="D55" s="247" t="s">
        <v>177</v>
      </c>
      <c r="E55" s="248">
        <v>2</v>
      </c>
      <c r="F55" s="249"/>
      <c r="G55" s="250">
        <f>ROUND(E55*F55,2)</f>
        <v>0</v>
      </c>
      <c r="H55" s="249"/>
      <c r="I55" s="250">
        <f>ROUND(E55*H55,2)</f>
        <v>0</v>
      </c>
      <c r="J55" s="249"/>
      <c r="K55" s="250">
        <f>ROUND(E55*J55,2)</f>
        <v>0</v>
      </c>
      <c r="L55" s="250">
        <v>15</v>
      </c>
      <c r="M55" s="250">
        <f>G55*(1+L55/100)</f>
        <v>0</v>
      </c>
      <c r="N55" s="250">
        <v>0</v>
      </c>
      <c r="O55" s="250">
        <f>ROUND(E55*N55,2)</f>
        <v>0</v>
      </c>
      <c r="P55" s="250">
        <v>0</v>
      </c>
      <c r="Q55" s="250">
        <f>ROUND(E55*P55,2)</f>
        <v>0</v>
      </c>
      <c r="R55" s="250"/>
      <c r="S55" s="250" t="s">
        <v>369</v>
      </c>
      <c r="T55" s="251" t="s">
        <v>370</v>
      </c>
      <c r="U55" s="223">
        <v>0</v>
      </c>
      <c r="V55" s="223">
        <f>ROUND(E55*U55,2)</f>
        <v>0</v>
      </c>
      <c r="W55" s="223"/>
      <c r="X55" s="223" t="s">
        <v>442</v>
      </c>
      <c r="Y55" s="213"/>
      <c r="Z55" s="213"/>
      <c r="AA55" s="213"/>
      <c r="AB55" s="213"/>
      <c r="AC55" s="213"/>
      <c r="AD55" s="213"/>
      <c r="AE55" s="213"/>
      <c r="AF55" s="213"/>
      <c r="AG55" s="213" t="s">
        <v>578</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x14ac:dyDescent="0.2">
      <c r="A56" s="245">
        <v>28</v>
      </c>
      <c r="B56" s="246" t="s">
        <v>579</v>
      </c>
      <c r="C56" s="261" t="s">
        <v>580</v>
      </c>
      <c r="D56" s="247" t="s">
        <v>177</v>
      </c>
      <c r="E56" s="248">
        <v>2</v>
      </c>
      <c r="F56" s="249"/>
      <c r="G56" s="250">
        <f>ROUND(E56*F56,2)</f>
        <v>0</v>
      </c>
      <c r="H56" s="249"/>
      <c r="I56" s="250">
        <f>ROUND(E56*H56,2)</f>
        <v>0</v>
      </c>
      <c r="J56" s="249"/>
      <c r="K56" s="250">
        <f>ROUND(E56*J56,2)</f>
        <v>0</v>
      </c>
      <c r="L56" s="250">
        <v>15</v>
      </c>
      <c r="M56" s="250">
        <f>G56*(1+L56/100)</f>
        <v>0</v>
      </c>
      <c r="N56" s="250">
        <v>0</v>
      </c>
      <c r="O56" s="250">
        <f>ROUND(E56*N56,2)</f>
        <v>0</v>
      </c>
      <c r="P56" s="250">
        <v>0</v>
      </c>
      <c r="Q56" s="250">
        <f>ROUND(E56*P56,2)</f>
        <v>0</v>
      </c>
      <c r="R56" s="250" t="s">
        <v>526</v>
      </c>
      <c r="S56" s="250" t="s">
        <v>179</v>
      </c>
      <c r="T56" s="251" t="s">
        <v>370</v>
      </c>
      <c r="U56" s="223">
        <v>0.20699999999999999</v>
      </c>
      <c r="V56" s="223">
        <f>ROUND(E56*U56,2)</f>
        <v>0.41</v>
      </c>
      <c r="W56" s="223"/>
      <c r="X56" s="223" t="s">
        <v>181</v>
      </c>
      <c r="Y56" s="213"/>
      <c r="Z56" s="213"/>
      <c r="AA56" s="213"/>
      <c r="AB56" s="213"/>
      <c r="AC56" s="213"/>
      <c r="AD56" s="213"/>
      <c r="AE56" s="213"/>
      <c r="AF56" s="213"/>
      <c r="AG56" s="213" t="s">
        <v>351</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x14ac:dyDescent="0.2">
      <c r="A57" s="245">
        <v>29</v>
      </c>
      <c r="B57" s="246" t="s">
        <v>581</v>
      </c>
      <c r="C57" s="261" t="s">
        <v>582</v>
      </c>
      <c r="D57" s="247" t="s">
        <v>177</v>
      </c>
      <c r="E57" s="248">
        <v>1</v>
      </c>
      <c r="F57" s="249"/>
      <c r="G57" s="250">
        <f>ROUND(E57*F57,2)</f>
        <v>0</v>
      </c>
      <c r="H57" s="249"/>
      <c r="I57" s="250">
        <f>ROUND(E57*H57,2)</f>
        <v>0</v>
      </c>
      <c r="J57" s="249"/>
      <c r="K57" s="250">
        <f>ROUND(E57*J57,2)</f>
        <v>0</v>
      </c>
      <c r="L57" s="250">
        <v>15</v>
      </c>
      <c r="M57" s="250">
        <f>G57*(1+L57/100)</f>
        <v>0</v>
      </c>
      <c r="N57" s="250">
        <v>0</v>
      </c>
      <c r="O57" s="250">
        <f>ROUND(E57*N57,2)</f>
        <v>0</v>
      </c>
      <c r="P57" s="250">
        <v>0</v>
      </c>
      <c r="Q57" s="250">
        <f>ROUND(E57*P57,2)</f>
        <v>0</v>
      </c>
      <c r="R57" s="250" t="s">
        <v>526</v>
      </c>
      <c r="S57" s="250" t="s">
        <v>179</v>
      </c>
      <c r="T57" s="251" t="s">
        <v>370</v>
      </c>
      <c r="U57" s="223">
        <v>0.20699999999999999</v>
      </c>
      <c r="V57" s="223">
        <f>ROUND(E57*U57,2)</f>
        <v>0.21</v>
      </c>
      <c r="W57" s="223"/>
      <c r="X57" s="223" t="s">
        <v>181</v>
      </c>
      <c r="Y57" s="213"/>
      <c r="Z57" s="213"/>
      <c r="AA57" s="213"/>
      <c r="AB57" s="213"/>
      <c r="AC57" s="213"/>
      <c r="AD57" s="213"/>
      <c r="AE57" s="213"/>
      <c r="AF57" s="213"/>
      <c r="AG57" s="213" t="s">
        <v>351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x14ac:dyDescent="0.2">
      <c r="A58" s="245">
        <v>30</v>
      </c>
      <c r="B58" s="246" t="s">
        <v>583</v>
      </c>
      <c r="C58" s="261" t="s">
        <v>584</v>
      </c>
      <c r="D58" s="247" t="s">
        <v>177</v>
      </c>
      <c r="E58" s="248">
        <v>1</v>
      </c>
      <c r="F58" s="249"/>
      <c r="G58" s="250">
        <f>ROUND(E58*F58,2)</f>
        <v>0</v>
      </c>
      <c r="H58" s="249"/>
      <c r="I58" s="250">
        <f>ROUND(E58*H58,2)</f>
        <v>0</v>
      </c>
      <c r="J58" s="249"/>
      <c r="K58" s="250">
        <f>ROUND(E58*J58,2)</f>
        <v>0</v>
      </c>
      <c r="L58" s="250">
        <v>15</v>
      </c>
      <c r="M58" s="250">
        <f>G58*(1+L58/100)</f>
        <v>0</v>
      </c>
      <c r="N58" s="250">
        <v>0</v>
      </c>
      <c r="O58" s="250">
        <f>ROUND(E58*N58,2)</f>
        <v>0</v>
      </c>
      <c r="P58" s="250">
        <v>0</v>
      </c>
      <c r="Q58" s="250">
        <f>ROUND(E58*P58,2)</f>
        <v>0</v>
      </c>
      <c r="R58" s="250"/>
      <c r="S58" s="250" t="s">
        <v>369</v>
      </c>
      <c r="T58" s="251" t="s">
        <v>370</v>
      </c>
      <c r="U58" s="223">
        <v>0</v>
      </c>
      <c r="V58" s="223">
        <f>ROUND(E58*U58,2)</f>
        <v>0</v>
      </c>
      <c r="W58" s="223"/>
      <c r="X58" s="223" t="s">
        <v>181</v>
      </c>
      <c r="Y58" s="213"/>
      <c r="Z58" s="213"/>
      <c r="AA58" s="213"/>
      <c r="AB58" s="213"/>
      <c r="AC58" s="213"/>
      <c r="AD58" s="213"/>
      <c r="AE58" s="213"/>
      <c r="AF58" s="213"/>
      <c r="AG58" s="213" t="s">
        <v>351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22.5" outlineLevel="1" x14ac:dyDescent="0.2">
      <c r="A59" s="245">
        <v>31</v>
      </c>
      <c r="B59" s="246" t="s">
        <v>585</v>
      </c>
      <c r="C59" s="261" t="s">
        <v>586</v>
      </c>
      <c r="D59" s="247" t="s">
        <v>177</v>
      </c>
      <c r="E59" s="248">
        <v>1</v>
      </c>
      <c r="F59" s="249"/>
      <c r="G59" s="250">
        <f>ROUND(E59*F59,2)</f>
        <v>0</v>
      </c>
      <c r="H59" s="249"/>
      <c r="I59" s="250">
        <f>ROUND(E59*H59,2)</f>
        <v>0</v>
      </c>
      <c r="J59" s="249"/>
      <c r="K59" s="250">
        <f>ROUND(E59*J59,2)</f>
        <v>0</v>
      </c>
      <c r="L59" s="250">
        <v>15</v>
      </c>
      <c r="M59" s="250">
        <f>G59*(1+L59/100)</f>
        <v>0</v>
      </c>
      <c r="N59" s="250">
        <v>0</v>
      </c>
      <c r="O59" s="250">
        <f>ROUND(E59*N59,2)</f>
        <v>0</v>
      </c>
      <c r="P59" s="250">
        <v>0</v>
      </c>
      <c r="Q59" s="250">
        <f>ROUND(E59*P59,2)</f>
        <v>0</v>
      </c>
      <c r="R59" s="250" t="s">
        <v>441</v>
      </c>
      <c r="S59" s="250" t="s">
        <v>587</v>
      </c>
      <c r="T59" s="251" t="s">
        <v>370</v>
      </c>
      <c r="U59" s="223">
        <v>0</v>
      </c>
      <c r="V59" s="223">
        <f>ROUND(E59*U59,2)</f>
        <v>0</v>
      </c>
      <c r="W59" s="223"/>
      <c r="X59" s="223" t="s">
        <v>442</v>
      </c>
      <c r="Y59" s="213"/>
      <c r="Z59" s="213"/>
      <c r="AA59" s="213"/>
      <c r="AB59" s="213"/>
      <c r="AC59" s="213"/>
      <c r="AD59" s="213"/>
      <c r="AE59" s="213"/>
      <c r="AF59" s="213"/>
      <c r="AG59" s="213" t="s">
        <v>578</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x14ac:dyDescent="0.2">
      <c r="A60" s="245">
        <v>32</v>
      </c>
      <c r="B60" s="246" t="s">
        <v>588</v>
      </c>
      <c r="C60" s="261" t="s">
        <v>589</v>
      </c>
      <c r="D60" s="247" t="s">
        <v>177</v>
      </c>
      <c r="E60" s="248">
        <v>2</v>
      </c>
      <c r="F60" s="249"/>
      <c r="G60" s="250">
        <f>ROUND(E60*F60,2)</f>
        <v>0</v>
      </c>
      <c r="H60" s="249"/>
      <c r="I60" s="250">
        <f>ROUND(E60*H60,2)</f>
        <v>0</v>
      </c>
      <c r="J60" s="249"/>
      <c r="K60" s="250">
        <f>ROUND(E60*J60,2)</f>
        <v>0</v>
      </c>
      <c r="L60" s="250">
        <v>15</v>
      </c>
      <c r="M60" s="250">
        <f>G60*(1+L60/100)</f>
        <v>0</v>
      </c>
      <c r="N60" s="250">
        <v>0</v>
      </c>
      <c r="O60" s="250">
        <f>ROUND(E60*N60,2)</f>
        <v>0</v>
      </c>
      <c r="P60" s="250">
        <v>0</v>
      </c>
      <c r="Q60" s="250">
        <f>ROUND(E60*P60,2)</f>
        <v>0</v>
      </c>
      <c r="R60" s="250" t="s">
        <v>526</v>
      </c>
      <c r="S60" s="250" t="s">
        <v>179</v>
      </c>
      <c r="T60" s="251" t="s">
        <v>370</v>
      </c>
      <c r="U60" s="223">
        <v>0.16500000000000001</v>
      </c>
      <c r="V60" s="223">
        <f>ROUND(E60*U60,2)</f>
        <v>0.33</v>
      </c>
      <c r="W60" s="223"/>
      <c r="X60" s="223" t="s">
        <v>181</v>
      </c>
      <c r="Y60" s="213"/>
      <c r="Z60" s="213"/>
      <c r="AA60" s="213"/>
      <c r="AB60" s="213"/>
      <c r="AC60" s="213"/>
      <c r="AD60" s="213"/>
      <c r="AE60" s="213"/>
      <c r="AF60" s="213"/>
      <c r="AG60" s="213" t="s">
        <v>351</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5">
        <v>33</v>
      </c>
      <c r="B61" s="246" t="s">
        <v>590</v>
      </c>
      <c r="C61" s="261" t="s">
        <v>591</v>
      </c>
      <c r="D61" s="247" t="s">
        <v>177</v>
      </c>
      <c r="E61" s="248">
        <v>2</v>
      </c>
      <c r="F61" s="249"/>
      <c r="G61" s="250">
        <f>ROUND(E61*F61,2)</f>
        <v>0</v>
      </c>
      <c r="H61" s="249"/>
      <c r="I61" s="250">
        <f>ROUND(E61*H61,2)</f>
        <v>0</v>
      </c>
      <c r="J61" s="249"/>
      <c r="K61" s="250">
        <f>ROUND(E61*J61,2)</f>
        <v>0</v>
      </c>
      <c r="L61" s="250">
        <v>15</v>
      </c>
      <c r="M61" s="250">
        <f>G61*(1+L61/100)</f>
        <v>0</v>
      </c>
      <c r="N61" s="250">
        <v>0</v>
      </c>
      <c r="O61" s="250">
        <f>ROUND(E61*N61,2)</f>
        <v>0</v>
      </c>
      <c r="P61" s="250">
        <v>0</v>
      </c>
      <c r="Q61" s="250">
        <f>ROUND(E61*P61,2)</f>
        <v>0</v>
      </c>
      <c r="R61" s="250" t="s">
        <v>526</v>
      </c>
      <c r="S61" s="250" t="s">
        <v>179</v>
      </c>
      <c r="T61" s="251" t="s">
        <v>370</v>
      </c>
      <c r="U61" s="223">
        <v>0.20699999999999999</v>
      </c>
      <c r="V61" s="223">
        <f>ROUND(E61*U61,2)</f>
        <v>0.41</v>
      </c>
      <c r="W61" s="223"/>
      <c r="X61" s="223" t="s">
        <v>181</v>
      </c>
      <c r="Y61" s="213"/>
      <c r="Z61" s="213"/>
      <c r="AA61" s="213"/>
      <c r="AB61" s="213"/>
      <c r="AC61" s="213"/>
      <c r="AD61" s="213"/>
      <c r="AE61" s="213"/>
      <c r="AF61" s="213"/>
      <c r="AG61" s="213" t="s">
        <v>351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x14ac:dyDescent="0.2">
      <c r="A62" s="245">
        <v>34</v>
      </c>
      <c r="B62" s="246" t="s">
        <v>592</v>
      </c>
      <c r="C62" s="261" t="s">
        <v>593</v>
      </c>
      <c r="D62" s="247" t="s">
        <v>250</v>
      </c>
      <c r="E62" s="248">
        <v>68</v>
      </c>
      <c r="F62" s="249"/>
      <c r="G62" s="250">
        <f>ROUND(E62*F62,2)</f>
        <v>0</v>
      </c>
      <c r="H62" s="249"/>
      <c r="I62" s="250">
        <f>ROUND(E62*H62,2)</f>
        <v>0</v>
      </c>
      <c r="J62" s="249"/>
      <c r="K62" s="250">
        <f>ROUND(E62*J62,2)</f>
        <v>0</v>
      </c>
      <c r="L62" s="250">
        <v>15</v>
      </c>
      <c r="M62" s="250">
        <f>G62*(1+L62/100)</f>
        <v>0</v>
      </c>
      <c r="N62" s="250">
        <v>0</v>
      </c>
      <c r="O62" s="250">
        <f>ROUND(E62*N62,2)</f>
        <v>0</v>
      </c>
      <c r="P62" s="250">
        <v>0</v>
      </c>
      <c r="Q62" s="250">
        <f>ROUND(E62*P62,2)</f>
        <v>0</v>
      </c>
      <c r="R62" s="250" t="s">
        <v>526</v>
      </c>
      <c r="S62" s="250" t="s">
        <v>179</v>
      </c>
      <c r="T62" s="251" t="s">
        <v>370</v>
      </c>
      <c r="U62" s="223">
        <v>6.7000000000000004E-2</v>
      </c>
      <c r="V62" s="223">
        <f>ROUND(E62*U62,2)</f>
        <v>4.5599999999999996</v>
      </c>
      <c r="W62" s="223"/>
      <c r="X62" s="223" t="s">
        <v>181</v>
      </c>
      <c r="Y62" s="213"/>
      <c r="Z62" s="213"/>
      <c r="AA62" s="213"/>
      <c r="AB62" s="213"/>
      <c r="AC62" s="213"/>
      <c r="AD62" s="213"/>
      <c r="AE62" s="213"/>
      <c r="AF62" s="213"/>
      <c r="AG62" s="213" t="s">
        <v>351</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x14ac:dyDescent="0.2">
      <c r="A63" s="245">
        <v>35</v>
      </c>
      <c r="B63" s="246" t="s">
        <v>594</v>
      </c>
      <c r="C63" s="261" t="s">
        <v>595</v>
      </c>
      <c r="D63" s="247" t="s">
        <v>250</v>
      </c>
      <c r="E63" s="248">
        <v>68</v>
      </c>
      <c r="F63" s="249"/>
      <c r="G63" s="250">
        <f>ROUND(E63*F63,2)</f>
        <v>0</v>
      </c>
      <c r="H63" s="249"/>
      <c r="I63" s="250">
        <f>ROUND(E63*H63,2)</f>
        <v>0</v>
      </c>
      <c r="J63" s="249"/>
      <c r="K63" s="250">
        <f>ROUND(E63*J63,2)</f>
        <v>0</v>
      </c>
      <c r="L63" s="250">
        <v>15</v>
      </c>
      <c r="M63" s="250">
        <f>G63*(1+L63/100)</f>
        <v>0</v>
      </c>
      <c r="N63" s="250">
        <v>0</v>
      </c>
      <c r="O63" s="250">
        <f>ROUND(E63*N63,2)</f>
        <v>0</v>
      </c>
      <c r="P63" s="250">
        <v>0</v>
      </c>
      <c r="Q63" s="250">
        <f>ROUND(E63*P63,2)</f>
        <v>0</v>
      </c>
      <c r="R63" s="250" t="s">
        <v>526</v>
      </c>
      <c r="S63" s="250" t="s">
        <v>179</v>
      </c>
      <c r="T63" s="251" t="s">
        <v>370</v>
      </c>
      <c r="U63" s="223">
        <v>6.2E-2</v>
      </c>
      <c r="V63" s="223">
        <f>ROUND(E63*U63,2)</f>
        <v>4.22</v>
      </c>
      <c r="W63" s="223"/>
      <c r="X63" s="223" t="s">
        <v>181</v>
      </c>
      <c r="Y63" s="213"/>
      <c r="Z63" s="213"/>
      <c r="AA63" s="213"/>
      <c r="AB63" s="213"/>
      <c r="AC63" s="213"/>
      <c r="AD63" s="213"/>
      <c r="AE63" s="213"/>
      <c r="AF63" s="213"/>
      <c r="AG63" s="213" t="s">
        <v>351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5">
        <v>36</v>
      </c>
      <c r="B64" s="246" t="s">
        <v>596</v>
      </c>
      <c r="C64" s="261" t="s">
        <v>597</v>
      </c>
      <c r="D64" s="247" t="s">
        <v>598</v>
      </c>
      <c r="E64" s="248">
        <v>2</v>
      </c>
      <c r="F64" s="249"/>
      <c r="G64" s="250">
        <f>ROUND(E64*F64,2)</f>
        <v>0</v>
      </c>
      <c r="H64" s="249"/>
      <c r="I64" s="250">
        <f>ROUND(E64*H64,2)</f>
        <v>0</v>
      </c>
      <c r="J64" s="249"/>
      <c r="K64" s="250">
        <f>ROUND(E64*J64,2)</f>
        <v>0</v>
      </c>
      <c r="L64" s="250">
        <v>15</v>
      </c>
      <c r="M64" s="250">
        <f>G64*(1+L64/100)</f>
        <v>0</v>
      </c>
      <c r="N64" s="250">
        <v>0</v>
      </c>
      <c r="O64" s="250">
        <f>ROUND(E64*N64,2)</f>
        <v>0</v>
      </c>
      <c r="P64" s="250">
        <v>0</v>
      </c>
      <c r="Q64" s="250">
        <f>ROUND(E64*P64,2)</f>
        <v>0</v>
      </c>
      <c r="R64" s="250" t="s">
        <v>526</v>
      </c>
      <c r="S64" s="250" t="s">
        <v>179</v>
      </c>
      <c r="T64" s="251" t="s">
        <v>370</v>
      </c>
      <c r="U64" s="223">
        <v>0.17599999999999999</v>
      </c>
      <c r="V64" s="223">
        <f>ROUND(E64*U64,2)</f>
        <v>0.35</v>
      </c>
      <c r="W64" s="223"/>
      <c r="X64" s="223" t="s">
        <v>181</v>
      </c>
      <c r="Y64" s="213"/>
      <c r="Z64" s="213"/>
      <c r="AA64" s="213"/>
      <c r="AB64" s="213"/>
      <c r="AC64" s="213"/>
      <c r="AD64" s="213"/>
      <c r="AE64" s="213"/>
      <c r="AF64" s="213"/>
      <c r="AG64" s="213" t="s">
        <v>351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x14ac:dyDescent="0.2">
      <c r="A65" s="245">
        <v>37</v>
      </c>
      <c r="B65" s="246" t="s">
        <v>599</v>
      </c>
      <c r="C65" s="261" t="s">
        <v>600</v>
      </c>
      <c r="D65" s="247" t="s">
        <v>598</v>
      </c>
      <c r="E65" s="248">
        <v>2</v>
      </c>
      <c r="F65" s="249"/>
      <c r="G65" s="250">
        <f>ROUND(E65*F65,2)</f>
        <v>0</v>
      </c>
      <c r="H65" s="249"/>
      <c r="I65" s="250">
        <f>ROUND(E65*H65,2)</f>
        <v>0</v>
      </c>
      <c r="J65" s="249"/>
      <c r="K65" s="250">
        <f>ROUND(E65*J65,2)</f>
        <v>0</v>
      </c>
      <c r="L65" s="250">
        <v>15</v>
      </c>
      <c r="M65" s="250">
        <f>G65*(1+L65/100)</f>
        <v>0</v>
      </c>
      <c r="N65" s="250">
        <v>0</v>
      </c>
      <c r="O65" s="250">
        <f>ROUND(E65*N65,2)</f>
        <v>0</v>
      </c>
      <c r="P65" s="250">
        <v>0</v>
      </c>
      <c r="Q65" s="250">
        <f>ROUND(E65*P65,2)</f>
        <v>0</v>
      </c>
      <c r="R65" s="250"/>
      <c r="S65" s="250" t="s">
        <v>369</v>
      </c>
      <c r="T65" s="251" t="s">
        <v>370</v>
      </c>
      <c r="U65" s="223">
        <v>0</v>
      </c>
      <c r="V65" s="223">
        <f>ROUND(E65*U65,2)</f>
        <v>0</v>
      </c>
      <c r="W65" s="223"/>
      <c r="X65" s="223" t="s">
        <v>442</v>
      </c>
      <c r="Y65" s="213"/>
      <c r="Z65" s="213"/>
      <c r="AA65" s="213"/>
      <c r="AB65" s="213"/>
      <c r="AC65" s="213"/>
      <c r="AD65" s="213"/>
      <c r="AE65" s="213"/>
      <c r="AF65" s="213"/>
      <c r="AG65" s="213" t="s">
        <v>578</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5">
        <v>38</v>
      </c>
      <c r="B66" s="246" t="s">
        <v>601</v>
      </c>
      <c r="C66" s="261" t="s">
        <v>602</v>
      </c>
      <c r="D66" s="247" t="s">
        <v>250</v>
      </c>
      <c r="E66" s="248">
        <v>68</v>
      </c>
      <c r="F66" s="249"/>
      <c r="G66" s="250">
        <f>ROUND(E66*F66,2)</f>
        <v>0</v>
      </c>
      <c r="H66" s="249"/>
      <c r="I66" s="250">
        <f>ROUND(E66*H66,2)</f>
        <v>0</v>
      </c>
      <c r="J66" s="249"/>
      <c r="K66" s="250">
        <f>ROUND(E66*J66,2)</f>
        <v>0</v>
      </c>
      <c r="L66" s="250">
        <v>15</v>
      </c>
      <c r="M66" s="250">
        <f>G66*(1+L66/100)</f>
        <v>0</v>
      </c>
      <c r="N66" s="250">
        <v>0</v>
      </c>
      <c r="O66" s="250">
        <f>ROUND(E66*N66,2)</f>
        <v>0</v>
      </c>
      <c r="P66" s="250">
        <v>0</v>
      </c>
      <c r="Q66" s="250">
        <f>ROUND(E66*P66,2)</f>
        <v>0</v>
      </c>
      <c r="R66" s="250" t="s">
        <v>526</v>
      </c>
      <c r="S66" s="250" t="s">
        <v>179</v>
      </c>
      <c r="T66" s="251" t="s">
        <v>370</v>
      </c>
      <c r="U66" s="223">
        <v>0.17299999999999999</v>
      </c>
      <c r="V66" s="223">
        <f>ROUND(E66*U66,2)</f>
        <v>11.76</v>
      </c>
      <c r="W66" s="223"/>
      <c r="X66" s="223" t="s">
        <v>181</v>
      </c>
      <c r="Y66" s="213"/>
      <c r="Z66" s="213"/>
      <c r="AA66" s="213"/>
      <c r="AB66" s="213"/>
      <c r="AC66" s="213"/>
      <c r="AD66" s="213"/>
      <c r="AE66" s="213"/>
      <c r="AF66" s="213"/>
      <c r="AG66" s="213" t="s">
        <v>351</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34">
        <v>39</v>
      </c>
      <c r="B67" s="235" t="s">
        <v>603</v>
      </c>
      <c r="C67" s="256" t="s">
        <v>604</v>
      </c>
      <c r="D67" s="236" t="s">
        <v>0</v>
      </c>
      <c r="E67" s="237">
        <v>270</v>
      </c>
      <c r="F67" s="238"/>
      <c r="G67" s="239">
        <f>ROUND(E67*F67,2)</f>
        <v>0</v>
      </c>
      <c r="H67" s="238"/>
      <c r="I67" s="239">
        <f>ROUND(E67*H67,2)</f>
        <v>0</v>
      </c>
      <c r="J67" s="238"/>
      <c r="K67" s="239">
        <f>ROUND(E67*J67,2)</f>
        <v>0</v>
      </c>
      <c r="L67" s="239">
        <v>15</v>
      </c>
      <c r="M67" s="239">
        <f>G67*(1+L67/100)</f>
        <v>0</v>
      </c>
      <c r="N67" s="239">
        <v>0</v>
      </c>
      <c r="O67" s="239">
        <f>ROUND(E67*N67,2)</f>
        <v>0</v>
      </c>
      <c r="P67" s="239">
        <v>0</v>
      </c>
      <c r="Q67" s="239">
        <f>ROUND(E67*P67,2)</f>
        <v>0</v>
      </c>
      <c r="R67" s="239" t="s">
        <v>526</v>
      </c>
      <c r="S67" s="239" t="s">
        <v>179</v>
      </c>
      <c r="T67" s="240" t="s">
        <v>370</v>
      </c>
      <c r="U67" s="223">
        <v>0</v>
      </c>
      <c r="V67" s="223">
        <f>ROUND(E67*U67,2)</f>
        <v>0</v>
      </c>
      <c r="W67" s="223"/>
      <c r="X67" s="223" t="s">
        <v>181</v>
      </c>
      <c r="Y67" s="213"/>
      <c r="Z67" s="213"/>
      <c r="AA67" s="213"/>
      <c r="AB67" s="213"/>
      <c r="AC67" s="213"/>
      <c r="AD67" s="213"/>
      <c r="AE67" s="213"/>
      <c r="AF67" s="213"/>
      <c r="AG67" s="213" t="s">
        <v>351</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x14ac:dyDescent="0.2">
      <c r="A68" s="220"/>
      <c r="B68" s="221"/>
      <c r="C68" s="257" t="s">
        <v>605</v>
      </c>
      <c r="D68" s="241"/>
      <c r="E68" s="241"/>
      <c r="F68" s="241"/>
      <c r="G68" s="241"/>
      <c r="H68" s="223"/>
      <c r="I68" s="223"/>
      <c r="J68" s="223"/>
      <c r="K68" s="223"/>
      <c r="L68" s="223"/>
      <c r="M68" s="223"/>
      <c r="N68" s="223"/>
      <c r="O68" s="223"/>
      <c r="P68" s="223"/>
      <c r="Q68" s="223"/>
      <c r="R68" s="223"/>
      <c r="S68" s="223"/>
      <c r="T68" s="223"/>
      <c r="U68" s="223"/>
      <c r="V68" s="223"/>
      <c r="W68" s="223"/>
      <c r="X68" s="223"/>
      <c r="Y68" s="213"/>
      <c r="Z68" s="213"/>
      <c r="AA68" s="213"/>
      <c r="AB68" s="213"/>
      <c r="AC68" s="213"/>
      <c r="AD68" s="213"/>
      <c r="AE68" s="213"/>
      <c r="AF68" s="213"/>
      <c r="AG68" s="213" t="s">
        <v>184</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x14ac:dyDescent="0.2">
      <c r="A69" s="228" t="s">
        <v>173</v>
      </c>
      <c r="B69" s="229" t="s">
        <v>104</v>
      </c>
      <c r="C69" s="255" t="s">
        <v>105</v>
      </c>
      <c r="D69" s="230"/>
      <c r="E69" s="231"/>
      <c r="F69" s="232"/>
      <c r="G69" s="232">
        <f>SUMIF(AG70:AG97,"&lt;&gt;NOR",G70:G97)</f>
        <v>0</v>
      </c>
      <c r="H69" s="232"/>
      <c r="I69" s="232">
        <f>SUM(I70:I97)</f>
        <v>0</v>
      </c>
      <c r="J69" s="232"/>
      <c r="K69" s="232">
        <f>SUM(K70:K97)</f>
        <v>0</v>
      </c>
      <c r="L69" s="232"/>
      <c r="M69" s="232">
        <f>SUM(M70:M97)</f>
        <v>0</v>
      </c>
      <c r="N69" s="232"/>
      <c r="O69" s="232">
        <f>SUM(O70:O97)</f>
        <v>0</v>
      </c>
      <c r="P69" s="232"/>
      <c r="Q69" s="232">
        <f>SUM(Q70:Q97)</f>
        <v>0</v>
      </c>
      <c r="R69" s="232"/>
      <c r="S69" s="232"/>
      <c r="T69" s="233"/>
      <c r="U69" s="227"/>
      <c r="V69" s="227">
        <f>SUM(V70:V97)</f>
        <v>24.650000000000002</v>
      </c>
      <c r="W69" s="227"/>
      <c r="X69" s="227"/>
      <c r="AG69" t="s">
        <v>174</v>
      </c>
    </row>
    <row r="70" spans="1:60" ht="22.5" outlineLevel="1" x14ac:dyDescent="0.2">
      <c r="A70" s="245">
        <v>40</v>
      </c>
      <c r="B70" s="246" t="s">
        <v>606</v>
      </c>
      <c r="C70" s="261" t="s">
        <v>607</v>
      </c>
      <c r="D70" s="247" t="s">
        <v>177</v>
      </c>
      <c r="E70" s="248">
        <v>1</v>
      </c>
      <c r="F70" s="249"/>
      <c r="G70" s="250">
        <f>ROUND(E70*F70,2)</f>
        <v>0</v>
      </c>
      <c r="H70" s="249"/>
      <c r="I70" s="250">
        <f>ROUND(E70*H70,2)</f>
        <v>0</v>
      </c>
      <c r="J70" s="249"/>
      <c r="K70" s="250">
        <f>ROUND(E70*J70,2)</f>
        <v>0</v>
      </c>
      <c r="L70" s="250">
        <v>15</v>
      </c>
      <c r="M70" s="250">
        <f>G70*(1+L70/100)</f>
        <v>0</v>
      </c>
      <c r="N70" s="250">
        <v>0</v>
      </c>
      <c r="O70" s="250">
        <f>ROUND(E70*N70,2)</f>
        <v>0</v>
      </c>
      <c r="P70" s="250">
        <v>0</v>
      </c>
      <c r="Q70" s="250">
        <f>ROUND(E70*P70,2)</f>
        <v>0</v>
      </c>
      <c r="R70" s="250" t="s">
        <v>526</v>
      </c>
      <c r="S70" s="250" t="s">
        <v>179</v>
      </c>
      <c r="T70" s="251" t="s">
        <v>370</v>
      </c>
      <c r="U70" s="223">
        <v>0.36</v>
      </c>
      <c r="V70" s="223">
        <f>ROUND(E70*U70,2)</f>
        <v>0.36</v>
      </c>
      <c r="W70" s="223"/>
      <c r="X70" s="223" t="s">
        <v>181</v>
      </c>
      <c r="Y70" s="213"/>
      <c r="Z70" s="213"/>
      <c r="AA70" s="213"/>
      <c r="AB70" s="213"/>
      <c r="AC70" s="213"/>
      <c r="AD70" s="213"/>
      <c r="AE70" s="213"/>
      <c r="AF70" s="213"/>
      <c r="AG70" s="213" t="s">
        <v>351</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x14ac:dyDescent="0.2">
      <c r="A71" s="234">
        <v>41</v>
      </c>
      <c r="B71" s="235" t="s">
        <v>608</v>
      </c>
      <c r="C71" s="256" t="s">
        <v>609</v>
      </c>
      <c r="D71" s="236" t="s">
        <v>250</v>
      </c>
      <c r="E71" s="237">
        <v>1</v>
      </c>
      <c r="F71" s="238"/>
      <c r="G71" s="239">
        <f>ROUND(E71*F71,2)</f>
        <v>0</v>
      </c>
      <c r="H71" s="238"/>
      <c r="I71" s="239">
        <f>ROUND(E71*H71,2)</f>
        <v>0</v>
      </c>
      <c r="J71" s="238"/>
      <c r="K71" s="239">
        <f>ROUND(E71*J71,2)</f>
        <v>0</v>
      </c>
      <c r="L71" s="239">
        <v>15</v>
      </c>
      <c r="M71" s="239">
        <f>G71*(1+L71/100)</f>
        <v>0</v>
      </c>
      <c r="N71" s="239">
        <v>0</v>
      </c>
      <c r="O71" s="239">
        <f>ROUND(E71*N71,2)</f>
        <v>0</v>
      </c>
      <c r="P71" s="239">
        <v>0</v>
      </c>
      <c r="Q71" s="239">
        <f>ROUND(E71*P71,2)</f>
        <v>0</v>
      </c>
      <c r="R71" s="239" t="s">
        <v>526</v>
      </c>
      <c r="S71" s="239" t="s">
        <v>179</v>
      </c>
      <c r="T71" s="240" t="s">
        <v>370</v>
      </c>
      <c r="U71" s="223">
        <v>0.44556000000000001</v>
      </c>
      <c r="V71" s="223">
        <f>ROUND(E71*U71,2)</f>
        <v>0.45</v>
      </c>
      <c r="W71" s="223"/>
      <c r="X71" s="223" t="s">
        <v>181</v>
      </c>
      <c r="Y71" s="213"/>
      <c r="Z71" s="213"/>
      <c r="AA71" s="213"/>
      <c r="AB71" s="213"/>
      <c r="AC71" s="213"/>
      <c r="AD71" s="213"/>
      <c r="AE71" s="213"/>
      <c r="AF71" s="213"/>
      <c r="AG71" s="213" t="s">
        <v>351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x14ac:dyDescent="0.2">
      <c r="A72" s="220"/>
      <c r="B72" s="221"/>
      <c r="C72" s="257" t="s">
        <v>610</v>
      </c>
      <c r="D72" s="241"/>
      <c r="E72" s="241"/>
      <c r="F72" s="241"/>
      <c r="G72" s="241"/>
      <c r="H72" s="223"/>
      <c r="I72" s="223"/>
      <c r="J72" s="223"/>
      <c r="K72" s="223"/>
      <c r="L72" s="223"/>
      <c r="M72" s="223"/>
      <c r="N72" s="223"/>
      <c r="O72" s="223"/>
      <c r="P72" s="223"/>
      <c r="Q72" s="223"/>
      <c r="R72" s="223"/>
      <c r="S72" s="223"/>
      <c r="T72" s="223"/>
      <c r="U72" s="223"/>
      <c r="V72" s="223"/>
      <c r="W72" s="223"/>
      <c r="X72" s="223"/>
      <c r="Y72" s="213"/>
      <c r="Z72" s="213"/>
      <c r="AA72" s="213"/>
      <c r="AB72" s="213"/>
      <c r="AC72" s="213"/>
      <c r="AD72" s="213"/>
      <c r="AE72" s="213"/>
      <c r="AF72" s="213"/>
      <c r="AG72" s="213" t="s">
        <v>184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x14ac:dyDescent="0.2">
      <c r="A73" s="234">
        <v>42</v>
      </c>
      <c r="B73" s="235" t="s">
        <v>611</v>
      </c>
      <c r="C73" s="256" t="s">
        <v>612</v>
      </c>
      <c r="D73" s="236" t="s">
        <v>250</v>
      </c>
      <c r="E73" s="237">
        <v>1</v>
      </c>
      <c r="F73" s="238"/>
      <c r="G73" s="239">
        <f>ROUND(E73*F73,2)</f>
        <v>0</v>
      </c>
      <c r="H73" s="238"/>
      <c r="I73" s="239">
        <f>ROUND(E73*H73,2)</f>
        <v>0</v>
      </c>
      <c r="J73" s="238"/>
      <c r="K73" s="239">
        <f>ROUND(E73*J73,2)</f>
        <v>0</v>
      </c>
      <c r="L73" s="239">
        <v>15</v>
      </c>
      <c r="M73" s="239">
        <f>G73*(1+L73/100)</f>
        <v>0</v>
      </c>
      <c r="N73" s="239">
        <v>0</v>
      </c>
      <c r="O73" s="239">
        <f>ROUND(E73*N73,2)</f>
        <v>0</v>
      </c>
      <c r="P73" s="239">
        <v>0</v>
      </c>
      <c r="Q73" s="239">
        <f>ROUND(E73*P73,2)</f>
        <v>0</v>
      </c>
      <c r="R73" s="239" t="s">
        <v>526</v>
      </c>
      <c r="S73" s="239" t="s">
        <v>613</v>
      </c>
      <c r="T73" s="240" t="s">
        <v>370</v>
      </c>
      <c r="U73" s="223">
        <v>0.70899999999999996</v>
      </c>
      <c r="V73" s="223">
        <f>ROUND(E73*U73,2)</f>
        <v>0.71</v>
      </c>
      <c r="W73" s="223"/>
      <c r="X73" s="223" t="s">
        <v>181</v>
      </c>
      <c r="Y73" s="213"/>
      <c r="Z73" s="213"/>
      <c r="AA73" s="213"/>
      <c r="AB73" s="213"/>
      <c r="AC73" s="213"/>
      <c r="AD73" s="213"/>
      <c r="AE73" s="213"/>
      <c r="AF73" s="213"/>
      <c r="AG73" s="213" t="s">
        <v>351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x14ac:dyDescent="0.2">
      <c r="A74" s="220"/>
      <c r="B74" s="221"/>
      <c r="C74" s="257" t="s">
        <v>614</v>
      </c>
      <c r="D74" s="241"/>
      <c r="E74" s="241"/>
      <c r="F74" s="241"/>
      <c r="G74" s="241"/>
      <c r="H74" s="223"/>
      <c r="I74" s="223"/>
      <c r="J74" s="223"/>
      <c r="K74" s="223"/>
      <c r="L74" s="223"/>
      <c r="M74" s="223"/>
      <c r="N74" s="223"/>
      <c r="O74" s="223"/>
      <c r="P74" s="223"/>
      <c r="Q74" s="223"/>
      <c r="R74" s="223"/>
      <c r="S74" s="223"/>
      <c r="T74" s="223"/>
      <c r="U74" s="223"/>
      <c r="V74" s="223"/>
      <c r="W74" s="223"/>
      <c r="X74" s="223"/>
      <c r="Y74" s="213"/>
      <c r="Z74" s="213"/>
      <c r="AA74" s="213"/>
      <c r="AB74" s="213"/>
      <c r="AC74" s="213"/>
      <c r="AD74" s="213"/>
      <c r="AE74" s="213"/>
      <c r="AF74" s="213"/>
      <c r="AG74" s="213" t="s">
        <v>184</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x14ac:dyDescent="0.2">
      <c r="A75" s="234">
        <v>43</v>
      </c>
      <c r="B75" s="235" t="s">
        <v>615</v>
      </c>
      <c r="C75" s="256" t="s">
        <v>616</v>
      </c>
      <c r="D75" s="236" t="s">
        <v>250</v>
      </c>
      <c r="E75" s="237">
        <v>10</v>
      </c>
      <c r="F75" s="238"/>
      <c r="G75" s="239">
        <f>ROUND(E75*F75,2)</f>
        <v>0</v>
      </c>
      <c r="H75" s="238"/>
      <c r="I75" s="239">
        <f>ROUND(E75*H75,2)</f>
        <v>0</v>
      </c>
      <c r="J75" s="238"/>
      <c r="K75" s="239">
        <f>ROUND(E75*J75,2)</f>
        <v>0</v>
      </c>
      <c r="L75" s="239">
        <v>15</v>
      </c>
      <c r="M75" s="239">
        <f>G75*(1+L75/100)</f>
        <v>0</v>
      </c>
      <c r="N75" s="239">
        <v>0</v>
      </c>
      <c r="O75" s="239">
        <f>ROUND(E75*N75,2)</f>
        <v>0</v>
      </c>
      <c r="P75" s="239">
        <v>0</v>
      </c>
      <c r="Q75" s="239">
        <f>ROUND(E75*P75,2)</f>
        <v>0</v>
      </c>
      <c r="R75" s="239" t="s">
        <v>526</v>
      </c>
      <c r="S75" s="239" t="s">
        <v>179</v>
      </c>
      <c r="T75" s="240" t="s">
        <v>370</v>
      </c>
      <c r="U75" s="223">
        <v>0.43159999999999998</v>
      </c>
      <c r="V75" s="223">
        <f>ROUND(E75*U75,2)</f>
        <v>4.32</v>
      </c>
      <c r="W75" s="223"/>
      <c r="X75" s="223" t="s">
        <v>181</v>
      </c>
      <c r="Y75" s="213"/>
      <c r="Z75" s="213"/>
      <c r="AA75" s="213"/>
      <c r="AB75" s="213"/>
      <c r="AC75" s="213"/>
      <c r="AD75" s="213"/>
      <c r="AE75" s="213"/>
      <c r="AF75" s="213"/>
      <c r="AG75" s="213" t="s">
        <v>351</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x14ac:dyDescent="0.2">
      <c r="A76" s="220"/>
      <c r="B76" s="221"/>
      <c r="C76" s="257" t="s">
        <v>610</v>
      </c>
      <c r="D76" s="241"/>
      <c r="E76" s="241"/>
      <c r="F76" s="241"/>
      <c r="G76" s="241"/>
      <c r="H76" s="223"/>
      <c r="I76" s="223"/>
      <c r="J76" s="223"/>
      <c r="K76" s="223"/>
      <c r="L76" s="223"/>
      <c r="M76" s="223"/>
      <c r="N76" s="223"/>
      <c r="O76" s="223"/>
      <c r="P76" s="223"/>
      <c r="Q76" s="223"/>
      <c r="R76" s="223"/>
      <c r="S76" s="223"/>
      <c r="T76" s="223"/>
      <c r="U76" s="223"/>
      <c r="V76" s="223"/>
      <c r="W76" s="223"/>
      <c r="X76" s="223"/>
      <c r="Y76" s="213"/>
      <c r="Z76" s="213"/>
      <c r="AA76" s="213"/>
      <c r="AB76" s="213"/>
      <c r="AC76" s="213"/>
      <c r="AD76" s="213"/>
      <c r="AE76" s="213"/>
      <c r="AF76" s="213"/>
      <c r="AG76" s="213" t="s">
        <v>184</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x14ac:dyDescent="0.2">
      <c r="A77" s="234">
        <v>44</v>
      </c>
      <c r="B77" s="235" t="s">
        <v>617</v>
      </c>
      <c r="C77" s="256" t="s">
        <v>618</v>
      </c>
      <c r="D77" s="236" t="s">
        <v>250</v>
      </c>
      <c r="E77" s="237">
        <v>10</v>
      </c>
      <c r="F77" s="238"/>
      <c r="G77" s="239">
        <f>ROUND(E77*F77,2)</f>
        <v>0</v>
      </c>
      <c r="H77" s="238"/>
      <c r="I77" s="239">
        <f>ROUND(E77*H77,2)</f>
        <v>0</v>
      </c>
      <c r="J77" s="238"/>
      <c r="K77" s="239">
        <f>ROUND(E77*J77,2)</f>
        <v>0</v>
      </c>
      <c r="L77" s="239">
        <v>15</v>
      </c>
      <c r="M77" s="239">
        <f>G77*(1+L77/100)</f>
        <v>0</v>
      </c>
      <c r="N77" s="239">
        <v>0</v>
      </c>
      <c r="O77" s="239">
        <f>ROUND(E77*N77,2)</f>
        <v>0</v>
      </c>
      <c r="P77" s="239">
        <v>0</v>
      </c>
      <c r="Q77" s="239">
        <f>ROUND(E77*P77,2)</f>
        <v>0</v>
      </c>
      <c r="R77" s="239" t="s">
        <v>526</v>
      </c>
      <c r="S77" s="239" t="s">
        <v>613</v>
      </c>
      <c r="T77" s="240" t="s">
        <v>370</v>
      </c>
      <c r="U77" s="223">
        <v>0.71199999999999997</v>
      </c>
      <c r="V77" s="223">
        <f>ROUND(E77*U77,2)</f>
        <v>7.12</v>
      </c>
      <c r="W77" s="223"/>
      <c r="X77" s="223" t="s">
        <v>181</v>
      </c>
      <c r="Y77" s="213"/>
      <c r="Z77" s="213"/>
      <c r="AA77" s="213"/>
      <c r="AB77" s="213"/>
      <c r="AC77" s="213"/>
      <c r="AD77" s="213"/>
      <c r="AE77" s="213"/>
      <c r="AF77" s="213"/>
      <c r="AG77" s="213" t="s">
        <v>351</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x14ac:dyDescent="0.2">
      <c r="A78" s="220"/>
      <c r="B78" s="221"/>
      <c r="C78" s="257" t="s">
        <v>614</v>
      </c>
      <c r="D78" s="241"/>
      <c r="E78" s="241"/>
      <c r="F78" s="241"/>
      <c r="G78" s="241"/>
      <c r="H78" s="223"/>
      <c r="I78" s="223"/>
      <c r="J78" s="223"/>
      <c r="K78" s="223"/>
      <c r="L78" s="223"/>
      <c r="M78" s="223"/>
      <c r="N78" s="223"/>
      <c r="O78" s="223"/>
      <c r="P78" s="223"/>
      <c r="Q78" s="223"/>
      <c r="R78" s="223"/>
      <c r="S78" s="223"/>
      <c r="T78" s="223"/>
      <c r="U78" s="223"/>
      <c r="V78" s="223"/>
      <c r="W78" s="223"/>
      <c r="X78" s="223"/>
      <c r="Y78" s="213"/>
      <c r="Z78" s="213"/>
      <c r="AA78" s="213"/>
      <c r="AB78" s="213"/>
      <c r="AC78" s="213"/>
      <c r="AD78" s="213"/>
      <c r="AE78" s="213"/>
      <c r="AF78" s="213"/>
      <c r="AG78" s="213" t="s">
        <v>184</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x14ac:dyDescent="0.2">
      <c r="A79" s="234">
        <v>45</v>
      </c>
      <c r="B79" s="235" t="s">
        <v>619</v>
      </c>
      <c r="C79" s="256" t="s">
        <v>620</v>
      </c>
      <c r="D79" s="236" t="s">
        <v>598</v>
      </c>
      <c r="E79" s="237">
        <v>1</v>
      </c>
      <c r="F79" s="238"/>
      <c r="G79" s="239">
        <f>ROUND(E79*F79,2)</f>
        <v>0</v>
      </c>
      <c r="H79" s="238"/>
      <c r="I79" s="239">
        <f>ROUND(E79*H79,2)</f>
        <v>0</v>
      </c>
      <c r="J79" s="238"/>
      <c r="K79" s="239">
        <f>ROUND(E79*J79,2)</f>
        <v>0</v>
      </c>
      <c r="L79" s="239">
        <v>15</v>
      </c>
      <c r="M79" s="239">
        <f>G79*(1+L79/100)</f>
        <v>0</v>
      </c>
      <c r="N79" s="239">
        <v>0</v>
      </c>
      <c r="O79" s="239">
        <f>ROUND(E79*N79,2)</f>
        <v>0</v>
      </c>
      <c r="P79" s="239">
        <v>0</v>
      </c>
      <c r="Q79" s="239">
        <f>ROUND(E79*P79,2)</f>
        <v>0</v>
      </c>
      <c r="R79" s="239" t="s">
        <v>526</v>
      </c>
      <c r="S79" s="239" t="s">
        <v>179</v>
      </c>
      <c r="T79" s="240" t="s">
        <v>370</v>
      </c>
      <c r="U79" s="223">
        <v>1.78</v>
      </c>
      <c r="V79" s="223">
        <f>ROUND(E79*U79,2)</f>
        <v>1.78</v>
      </c>
      <c r="W79" s="223"/>
      <c r="X79" s="223" t="s">
        <v>181</v>
      </c>
      <c r="Y79" s="213"/>
      <c r="Z79" s="213"/>
      <c r="AA79" s="213"/>
      <c r="AB79" s="213"/>
      <c r="AC79" s="213"/>
      <c r="AD79" s="213"/>
      <c r="AE79" s="213"/>
      <c r="AF79" s="213"/>
      <c r="AG79" s="213" t="s">
        <v>351</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x14ac:dyDescent="0.2">
      <c r="A80" s="220"/>
      <c r="B80" s="221"/>
      <c r="C80" s="257" t="s">
        <v>621</v>
      </c>
      <c r="D80" s="241"/>
      <c r="E80" s="241"/>
      <c r="F80" s="241"/>
      <c r="G80" s="241"/>
      <c r="H80" s="223"/>
      <c r="I80" s="223"/>
      <c r="J80" s="223"/>
      <c r="K80" s="223"/>
      <c r="L80" s="223"/>
      <c r="M80" s="223"/>
      <c r="N80" s="223"/>
      <c r="O80" s="223"/>
      <c r="P80" s="223"/>
      <c r="Q80" s="223"/>
      <c r="R80" s="223"/>
      <c r="S80" s="223"/>
      <c r="T80" s="223"/>
      <c r="U80" s="223"/>
      <c r="V80" s="223"/>
      <c r="W80" s="223"/>
      <c r="X80" s="223"/>
      <c r="Y80" s="213"/>
      <c r="Z80" s="213"/>
      <c r="AA80" s="213"/>
      <c r="AB80" s="213"/>
      <c r="AC80" s="213"/>
      <c r="AD80" s="213"/>
      <c r="AE80" s="213"/>
      <c r="AF80" s="213"/>
      <c r="AG80" s="213" t="s">
        <v>184</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33.75" outlineLevel="1" x14ac:dyDescent="0.2">
      <c r="A81" s="245">
        <v>46</v>
      </c>
      <c r="B81" s="246" t="s">
        <v>622</v>
      </c>
      <c r="C81" s="261" t="s">
        <v>623</v>
      </c>
      <c r="D81" s="247" t="s">
        <v>177</v>
      </c>
      <c r="E81" s="248">
        <v>1</v>
      </c>
      <c r="F81" s="249"/>
      <c r="G81" s="250">
        <f>ROUND(E81*F81,2)</f>
        <v>0</v>
      </c>
      <c r="H81" s="249"/>
      <c r="I81" s="250">
        <f>ROUND(E81*H81,2)</f>
        <v>0</v>
      </c>
      <c r="J81" s="249"/>
      <c r="K81" s="250">
        <f>ROUND(E81*J81,2)</f>
        <v>0</v>
      </c>
      <c r="L81" s="250">
        <v>15</v>
      </c>
      <c r="M81" s="250">
        <f>G81*(1+L81/100)</f>
        <v>0</v>
      </c>
      <c r="N81" s="250">
        <v>0</v>
      </c>
      <c r="O81" s="250">
        <f>ROUND(E81*N81,2)</f>
        <v>0</v>
      </c>
      <c r="P81" s="250">
        <v>0</v>
      </c>
      <c r="Q81" s="250">
        <f>ROUND(E81*P81,2)</f>
        <v>0</v>
      </c>
      <c r="R81" s="250" t="s">
        <v>441</v>
      </c>
      <c r="S81" s="250" t="s">
        <v>179</v>
      </c>
      <c r="T81" s="251" t="s">
        <v>370</v>
      </c>
      <c r="U81" s="223">
        <v>0</v>
      </c>
      <c r="V81" s="223">
        <f>ROUND(E81*U81,2)</f>
        <v>0</v>
      </c>
      <c r="W81" s="223"/>
      <c r="X81" s="223" t="s">
        <v>442</v>
      </c>
      <c r="Y81" s="213"/>
      <c r="Z81" s="213"/>
      <c r="AA81" s="213"/>
      <c r="AB81" s="213"/>
      <c r="AC81" s="213"/>
      <c r="AD81" s="213"/>
      <c r="AE81" s="213"/>
      <c r="AF81" s="213"/>
      <c r="AG81" s="213" t="s">
        <v>578</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x14ac:dyDescent="0.2">
      <c r="A82" s="245">
        <v>47</v>
      </c>
      <c r="B82" s="246" t="s">
        <v>624</v>
      </c>
      <c r="C82" s="261" t="s">
        <v>625</v>
      </c>
      <c r="D82" s="247" t="s">
        <v>598</v>
      </c>
      <c r="E82" s="248">
        <v>1</v>
      </c>
      <c r="F82" s="249"/>
      <c r="G82" s="250">
        <f>ROUND(E82*F82,2)</f>
        <v>0</v>
      </c>
      <c r="H82" s="249"/>
      <c r="I82" s="250">
        <f>ROUND(E82*H82,2)</f>
        <v>0</v>
      </c>
      <c r="J82" s="249"/>
      <c r="K82" s="250">
        <f>ROUND(E82*J82,2)</f>
        <v>0</v>
      </c>
      <c r="L82" s="250">
        <v>15</v>
      </c>
      <c r="M82" s="250">
        <f>G82*(1+L82/100)</f>
        <v>0</v>
      </c>
      <c r="N82" s="250">
        <v>0</v>
      </c>
      <c r="O82" s="250">
        <f>ROUND(E82*N82,2)</f>
        <v>0</v>
      </c>
      <c r="P82" s="250">
        <v>0</v>
      </c>
      <c r="Q82" s="250">
        <f>ROUND(E82*P82,2)</f>
        <v>0</v>
      </c>
      <c r="R82" s="250" t="s">
        <v>526</v>
      </c>
      <c r="S82" s="250" t="s">
        <v>179</v>
      </c>
      <c r="T82" s="251" t="s">
        <v>370</v>
      </c>
      <c r="U82" s="223">
        <v>0.83799999999999997</v>
      </c>
      <c r="V82" s="223">
        <f>ROUND(E82*U82,2)</f>
        <v>0.84</v>
      </c>
      <c r="W82" s="223"/>
      <c r="X82" s="223" t="s">
        <v>181</v>
      </c>
      <c r="Y82" s="213"/>
      <c r="Z82" s="213"/>
      <c r="AA82" s="213"/>
      <c r="AB82" s="213"/>
      <c r="AC82" s="213"/>
      <c r="AD82" s="213"/>
      <c r="AE82" s="213"/>
      <c r="AF82" s="213"/>
      <c r="AG82" s="213" t="s">
        <v>351</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x14ac:dyDescent="0.2">
      <c r="A83" s="245">
        <v>48</v>
      </c>
      <c r="B83" s="246" t="s">
        <v>626</v>
      </c>
      <c r="C83" s="261" t="s">
        <v>627</v>
      </c>
      <c r="D83" s="247" t="s">
        <v>177</v>
      </c>
      <c r="E83" s="248">
        <v>2</v>
      </c>
      <c r="F83" s="249"/>
      <c r="G83" s="250">
        <f>ROUND(E83*F83,2)</f>
        <v>0</v>
      </c>
      <c r="H83" s="249"/>
      <c r="I83" s="250">
        <f>ROUND(E83*H83,2)</f>
        <v>0</v>
      </c>
      <c r="J83" s="249"/>
      <c r="K83" s="250">
        <f>ROUND(E83*J83,2)</f>
        <v>0</v>
      </c>
      <c r="L83" s="250">
        <v>15</v>
      </c>
      <c r="M83" s="250">
        <f>G83*(1+L83/100)</f>
        <v>0</v>
      </c>
      <c r="N83" s="250">
        <v>0</v>
      </c>
      <c r="O83" s="250">
        <f>ROUND(E83*N83,2)</f>
        <v>0</v>
      </c>
      <c r="P83" s="250">
        <v>0</v>
      </c>
      <c r="Q83" s="250">
        <f>ROUND(E83*P83,2)</f>
        <v>0</v>
      </c>
      <c r="R83" s="250" t="s">
        <v>526</v>
      </c>
      <c r="S83" s="250" t="s">
        <v>179</v>
      </c>
      <c r="T83" s="251" t="s">
        <v>370</v>
      </c>
      <c r="U83" s="223">
        <v>0.22700000000000001</v>
      </c>
      <c r="V83" s="223">
        <f>ROUND(E83*U83,2)</f>
        <v>0.45</v>
      </c>
      <c r="W83" s="223"/>
      <c r="X83" s="223" t="s">
        <v>181</v>
      </c>
      <c r="Y83" s="213"/>
      <c r="Z83" s="213"/>
      <c r="AA83" s="213"/>
      <c r="AB83" s="213"/>
      <c r="AC83" s="213"/>
      <c r="AD83" s="213"/>
      <c r="AE83" s="213"/>
      <c r="AF83" s="213"/>
      <c r="AG83" s="213" t="s">
        <v>351</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x14ac:dyDescent="0.2">
      <c r="A84" s="245">
        <v>49</v>
      </c>
      <c r="B84" s="246" t="s">
        <v>628</v>
      </c>
      <c r="C84" s="261" t="s">
        <v>629</v>
      </c>
      <c r="D84" s="247" t="s">
        <v>177</v>
      </c>
      <c r="E84" s="248">
        <v>2</v>
      </c>
      <c r="F84" s="249"/>
      <c r="G84" s="250">
        <f>ROUND(E84*F84,2)</f>
        <v>0</v>
      </c>
      <c r="H84" s="249"/>
      <c r="I84" s="250">
        <f>ROUND(E84*H84,2)</f>
        <v>0</v>
      </c>
      <c r="J84" s="249"/>
      <c r="K84" s="250">
        <f>ROUND(E84*J84,2)</f>
        <v>0</v>
      </c>
      <c r="L84" s="250">
        <v>15</v>
      </c>
      <c r="M84" s="250">
        <f>G84*(1+L84/100)</f>
        <v>0</v>
      </c>
      <c r="N84" s="250">
        <v>0</v>
      </c>
      <c r="O84" s="250">
        <f>ROUND(E84*N84,2)</f>
        <v>0</v>
      </c>
      <c r="P84" s="250">
        <v>0</v>
      </c>
      <c r="Q84" s="250">
        <f>ROUND(E84*P84,2)</f>
        <v>0</v>
      </c>
      <c r="R84" s="250" t="s">
        <v>441</v>
      </c>
      <c r="S84" s="250" t="s">
        <v>179</v>
      </c>
      <c r="T84" s="251" t="s">
        <v>370</v>
      </c>
      <c r="U84" s="223">
        <v>0</v>
      </c>
      <c r="V84" s="223">
        <f>ROUND(E84*U84,2)</f>
        <v>0</v>
      </c>
      <c r="W84" s="223"/>
      <c r="X84" s="223" t="s">
        <v>442</v>
      </c>
      <c r="Y84" s="213"/>
      <c r="Z84" s="213"/>
      <c r="AA84" s="213"/>
      <c r="AB84" s="213"/>
      <c r="AC84" s="213"/>
      <c r="AD84" s="213"/>
      <c r="AE84" s="213"/>
      <c r="AF84" s="213"/>
      <c r="AG84" s="213" t="s">
        <v>578</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x14ac:dyDescent="0.2">
      <c r="A85" s="245">
        <v>50</v>
      </c>
      <c r="B85" s="246" t="s">
        <v>630</v>
      </c>
      <c r="C85" s="261" t="s">
        <v>631</v>
      </c>
      <c r="D85" s="247" t="s">
        <v>598</v>
      </c>
      <c r="E85" s="248">
        <v>1</v>
      </c>
      <c r="F85" s="249"/>
      <c r="G85" s="250">
        <f>ROUND(E85*F85,2)</f>
        <v>0</v>
      </c>
      <c r="H85" s="249"/>
      <c r="I85" s="250">
        <f>ROUND(E85*H85,2)</f>
        <v>0</v>
      </c>
      <c r="J85" s="249"/>
      <c r="K85" s="250">
        <f>ROUND(E85*J85,2)</f>
        <v>0</v>
      </c>
      <c r="L85" s="250">
        <v>15</v>
      </c>
      <c r="M85" s="250">
        <f>G85*(1+L85/100)</f>
        <v>0</v>
      </c>
      <c r="N85" s="250">
        <v>0</v>
      </c>
      <c r="O85" s="250">
        <f>ROUND(E85*N85,2)</f>
        <v>0</v>
      </c>
      <c r="P85" s="250">
        <v>0</v>
      </c>
      <c r="Q85" s="250">
        <f>ROUND(E85*P85,2)</f>
        <v>0</v>
      </c>
      <c r="R85" s="250" t="s">
        <v>526</v>
      </c>
      <c r="S85" s="250" t="s">
        <v>179</v>
      </c>
      <c r="T85" s="251" t="s">
        <v>370</v>
      </c>
      <c r="U85" s="223">
        <v>0.14499999999999999</v>
      </c>
      <c r="V85" s="223">
        <f>ROUND(E85*U85,2)</f>
        <v>0.15</v>
      </c>
      <c r="W85" s="223"/>
      <c r="X85" s="223" t="s">
        <v>181</v>
      </c>
      <c r="Y85" s="213"/>
      <c r="Z85" s="213"/>
      <c r="AA85" s="213"/>
      <c r="AB85" s="213"/>
      <c r="AC85" s="213"/>
      <c r="AD85" s="213"/>
      <c r="AE85" s="213"/>
      <c r="AF85" s="213"/>
      <c r="AG85" s="213" t="s">
        <v>351</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x14ac:dyDescent="0.2">
      <c r="A86" s="245">
        <v>51</v>
      </c>
      <c r="B86" s="246" t="s">
        <v>632</v>
      </c>
      <c r="C86" s="261" t="s">
        <v>633</v>
      </c>
      <c r="D86" s="247" t="s">
        <v>177</v>
      </c>
      <c r="E86" s="248">
        <v>1</v>
      </c>
      <c r="F86" s="249"/>
      <c r="G86" s="250">
        <f>ROUND(E86*F86,2)</f>
        <v>0</v>
      </c>
      <c r="H86" s="249"/>
      <c r="I86" s="250">
        <f>ROUND(E86*H86,2)</f>
        <v>0</v>
      </c>
      <c r="J86" s="249"/>
      <c r="K86" s="250">
        <f>ROUND(E86*J86,2)</f>
        <v>0</v>
      </c>
      <c r="L86" s="250">
        <v>15</v>
      </c>
      <c r="M86" s="250">
        <f>G86*(1+L86/100)</f>
        <v>0</v>
      </c>
      <c r="N86" s="250">
        <v>0</v>
      </c>
      <c r="O86" s="250">
        <f>ROUND(E86*N86,2)</f>
        <v>0</v>
      </c>
      <c r="P86" s="250">
        <v>0</v>
      </c>
      <c r="Q86" s="250">
        <f>ROUND(E86*P86,2)</f>
        <v>0</v>
      </c>
      <c r="R86" s="250" t="s">
        <v>526</v>
      </c>
      <c r="S86" s="250" t="s">
        <v>179</v>
      </c>
      <c r="T86" s="251" t="s">
        <v>370</v>
      </c>
      <c r="U86" s="223">
        <v>0.42399999999999999</v>
      </c>
      <c r="V86" s="223">
        <f>ROUND(E86*U86,2)</f>
        <v>0.42</v>
      </c>
      <c r="W86" s="223"/>
      <c r="X86" s="223" t="s">
        <v>181</v>
      </c>
      <c r="Y86" s="213"/>
      <c r="Z86" s="213"/>
      <c r="AA86" s="213"/>
      <c r="AB86" s="213"/>
      <c r="AC86" s="213"/>
      <c r="AD86" s="213"/>
      <c r="AE86" s="213"/>
      <c r="AF86" s="213"/>
      <c r="AG86" s="213" t="s">
        <v>351</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x14ac:dyDescent="0.2">
      <c r="A87" s="245">
        <v>52</v>
      </c>
      <c r="B87" s="246" t="s">
        <v>634</v>
      </c>
      <c r="C87" s="261" t="s">
        <v>635</v>
      </c>
      <c r="D87" s="247" t="s">
        <v>177</v>
      </c>
      <c r="E87" s="248">
        <v>1</v>
      </c>
      <c r="F87" s="249"/>
      <c r="G87" s="250">
        <f>ROUND(E87*F87,2)</f>
        <v>0</v>
      </c>
      <c r="H87" s="249"/>
      <c r="I87" s="250">
        <f>ROUND(E87*H87,2)</f>
        <v>0</v>
      </c>
      <c r="J87" s="249"/>
      <c r="K87" s="250">
        <f>ROUND(E87*J87,2)</f>
        <v>0</v>
      </c>
      <c r="L87" s="250">
        <v>15</v>
      </c>
      <c r="M87" s="250">
        <f>G87*(1+L87/100)</f>
        <v>0</v>
      </c>
      <c r="N87" s="250">
        <v>0</v>
      </c>
      <c r="O87" s="250">
        <f>ROUND(E87*N87,2)</f>
        <v>0</v>
      </c>
      <c r="P87" s="250">
        <v>0</v>
      </c>
      <c r="Q87" s="250">
        <f>ROUND(E87*P87,2)</f>
        <v>0</v>
      </c>
      <c r="R87" s="250" t="s">
        <v>441</v>
      </c>
      <c r="S87" s="250" t="s">
        <v>179</v>
      </c>
      <c r="T87" s="251" t="s">
        <v>370</v>
      </c>
      <c r="U87" s="223">
        <v>0</v>
      </c>
      <c r="V87" s="223">
        <f>ROUND(E87*U87,2)</f>
        <v>0</v>
      </c>
      <c r="W87" s="223"/>
      <c r="X87" s="223" t="s">
        <v>442</v>
      </c>
      <c r="Y87" s="213"/>
      <c r="Z87" s="213"/>
      <c r="AA87" s="213"/>
      <c r="AB87" s="213"/>
      <c r="AC87" s="213"/>
      <c r="AD87" s="213"/>
      <c r="AE87" s="213"/>
      <c r="AF87" s="213"/>
      <c r="AG87" s="213" t="s">
        <v>578</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x14ac:dyDescent="0.2">
      <c r="A88" s="245">
        <v>53</v>
      </c>
      <c r="B88" s="246" t="s">
        <v>636</v>
      </c>
      <c r="C88" s="261" t="s">
        <v>637</v>
      </c>
      <c r="D88" s="247" t="s">
        <v>177</v>
      </c>
      <c r="E88" s="248">
        <v>1</v>
      </c>
      <c r="F88" s="249"/>
      <c r="G88" s="250">
        <f>ROUND(E88*F88,2)</f>
        <v>0</v>
      </c>
      <c r="H88" s="249"/>
      <c r="I88" s="250">
        <f>ROUND(E88*H88,2)</f>
        <v>0</v>
      </c>
      <c r="J88" s="249"/>
      <c r="K88" s="250">
        <f>ROUND(E88*J88,2)</f>
        <v>0</v>
      </c>
      <c r="L88" s="250">
        <v>15</v>
      </c>
      <c r="M88" s="250">
        <f>G88*(1+L88/100)</f>
        <v>0</v>
      </c>
      <c r="N88" s="250">
        <v>0</v>
      </c>
      <c r="O88" s="250">
        <f>ROUND(E88*N88,2)</f>
        <v>0</v>
      </c>
      <c r="P88" s="250">
        <v>0</v>
      </c>
      <c r="Q88" s="250">
        <f>ROUND(E88*P88,2)</f>
        <v>0</v>
      </c>
      <c r="R88" s="250" t="s">
        <v>526</v>
      </c>
      <c r="S88" s="250" t="s">
        <v>179</v>
      </c>
      <c r="T88" s="251" t="s">
        <v>370</v>
      </c>
      <c r="U88" s="223">
        <v>0.16600000000000001</v>
      </c>
      <c r="V88" s="223">
        <f>ROUND(E88*U88,2)</f>
        <v>0.17</v>
      </c>
      <c r="W88" s="223"/>
      <c r="X88" s="223" t="s">
        <v>181</v>
      </c>
      <c r="Y88" s="213"/>
      <c r="Z88" s="213"/>
      <c r="AA88" s="213"/>
      <c r="AB88" s="213"/>
      <c r="AC88" s="213"/>
      <c r="AD88" s="213"/>
      <c r="AE88" s="213"/>
      <c r="AF88" s="213"/>
      <c r="AG88" s="213" t="s">
        <v>351</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ht="22.5" outlineLevel="1" x14ac:dyDescent="0.2">
      <c r="A89" s="245">
        <v>54</v>
      </c>
      <c r="B89" s="246" t="s">
        <v>638</v>
      </c>
      <c r="C89" s="261" t="s">
        <v>639</v>
      </c>
      <c r="D89" s="247" t="s">
        <v>598</v>
      </c>
      <c r="E89" s="248">
        <v>1</v>
      </c>
      <c r="F89" s="249"/>
      <c r="G89" s="250">
        <f>ROUND(E89*F89,2)</f>
        <v>0</v>
      </c>
      <c r="H89" s="249"/>
      <c r="I89" s="250">
        <f>ROUND(E89*H89,2)</f>
        <v>0</v>
      </c>
      <c r="J89" s="249"/>
      <c r="K89" s="250">
        <f>ROUND(E89*J89,2)</f>
        <v>0</v>
      </c>
      <c r="L89" s="250">
        <v>15</v>
      </c>
      <c r="M89" s="250">
        <f>G89*(1+L89/100)</f>
        <v>0</v>
      </c>
      <c r="N89" s="250">
        <v>0</v>
      </c>
      <c r="O89" s="250">
        <f>ROUND(E89*N89,2)</f>
        <v>0</v>
      </c>
      <c r="P89" s="250">
        <v>0</v>
      </c>
      <c r="Q89" s="250">
        <f>ROUND(E89*P89,2)</f>
        <v>0</v>
      </c>
      <c r="R89" s="250" t="s">
        <v>526</v>
      </c>
      <c r="S89" s="250" t="s">
        <v>640</v>
      </c>
      <c r="T89" s="251" t="s">
        <v>370</v>
      </c>
      <c r="U89" s="223">
        <v>0.14499999999999999</v>
      </c>
      <c r="V89" s="223">
        <f>ROUND(E89*U89,2)</f>
        <v>0.15</v>
      </c>
      <c r="W89" s="223"/>
      <c r="X89" s="223" t="s">
        <v>181</v>
      </c>
      <c r="Y89" s="213"/>
      <c r="Z89" s="213"/>
      <c r="AA89" s="213"/>
      <c r="AB89" s="213"/>
      <c r="AC89" s="213"/>
      <c r="AD89" s="213"/>
      <c r="AE89" s="213"/>
      <c r="AF89" s="213"/>
      <c r="AG89" s="213" t="s">
        <v>351</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x14ac:dyDescent="0.2">
      <c r="A90" s="234">
        <v>55</v>
      </c>
      <c r="B90" s="235" t="s">
        <v>641</v>
      </c>
      <c r="C90" s="256" t="s">
        <v>642</v>
      </c>
      <c r="D90" s="236" t="s">
        <v>177</v>
      </c>
      <c r="E90" s="237">
        <v>1</v>
      </c>
      <c r="F90" s="238"/>
      <c r="G90" s="239">
        <f>ROUND(E90*F90,2)</f>
        <v>0</v>
      </c>
      <c r="H90" s="238"/>
      <c r="I90" s="239">
        <f>ROUND(E90*H90,2)</f>
        <v>0</v>
      </c>
      <c r="J90" s="238"/>
      <c r="K90" s="239">
        <f>ROUND(E90*J90,2)</f>
        <v>0</v>
      </c>
      <c r="L90" s="239">
        <v>15</v>
      </c>
      <c r="M90" s="239">
        <f>G90*(1+L90/100)</f>
        <v>0</v>
      </c>
      <c r="N90" s="239">
        <v>0</v>
      </c>
      <c r="O90" s="239">
        <f>ROUND(E90*N90,2)</f>
        <v>0</v>
      </c>
      <c r="P90" s="239">
        <v>0</v>
      </c>
      <c r="Q90" s="239">
        <f>ROUND(E90*P90,2)</f>
        <v>0</v>
      </c>
      <c r="R90" s="239" t="s">
        <v>344</v>
      </c>
      <c r="S90" s="239" t="s">
        <v>179</v>
      </c>
      <c r="T90" s="240" t="s">
        <v>370</v>
      </c>
      <c r="U90" s="223">
        <v>1.69024</v>
      </c>
      <c r="V90" s="223">
        <f>ROUND(E90*U90,2)</f>
        <v>1.69</v>
      </c>
      <c r="W90" s="223"/>
      <c r="X90" s="223" t="s">
        <v>243</v>
      </c>
      <c r="Y90" s="213"/>
      <c r="Z90" s="213"/>
      <c r="AA90" s="213"/>
      <c r="AB90" s="213"/>
      <c r="AC90" s="213"/>
      <c r="AD90" s="213"/>
      <c r="AE90" s="213"/>
      <c r="AF90" s="213"/>
      <c r="AG90" s="213" t="s">
        <v>345</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x14ac:dyDescent="0.2">
      <c r="A91" s="220"/>
      <c r="B91" s="221"/>
      <c r="C91" s="257" t="s">
        <v>643</v>
      </c>
      <c r="D91" s="241"/>
      <c r="E91" s="241"/>
      <c r="F91" s="241"/>
      <c r="G91" s="241"/>
      <c r="H91" s="223"/>
      <c r="I91" s="223"/>
      <c r="J91" s="223"/>
      <c r="K91" s="223"/>
      <c r="L91" s="223"/>
      <c r="M91" s="223"/>
      <c r="N91" s="223"/>
      <c r="O91" s="223"/>
      <c r="P91" s="223"/>
      <c r="Q91" s="223"/>
      <c r="R91" s="223"/>
      <c r="S91" s="223"/>
      <c r="T91" s="223"/>
      <c r="U91" s="223"/>
      <c r="V91" s="223"/>
      <c r="W91" s="223"/>
      <c r="X91" s="223"/>
      <c r="Y91" s="213"/>
      <c r="Z91" s="213"/>
      <c r="AA91" s="213"/>
      <c r="AB91" s="213"/>
      <c r="AC91" s="213"/>
      <c r="AD91" s="213"/>
      <c r="AE91" s="213"/>
      <c r="AF91" s="213"/>
      <c r="AG91" s="213" t="s">
        <v>184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1" x14ac:dyDescent="0.2">
      <c r="A92" s="245">
        <v>56</v>
      </c>
      <c r="B92" s="246" t="s">
        <v>644</v>
      </c>
      <c r="C92" s="261" t="s">
        <v>645</v>
      </c>
      <c r="D92" s="247" t="s">
        <v>177</v>
      </c>
      <c r="E92" s="248">
        <v>1</v>
      </c>
      <c r="F92" s="249"/>
      <c r="G92" s="250">
        <f>ROUND(E92*F92,2)</f>
        <v>0</v>
      </c>
      <c r="H92" s="249"/>
      <c r="I92" s="250">
        <f>ROUND(E92*H92,2)</f>
        <v>0</v>
      </c>
      <c r="J92" s="249"/>
      <c r="K92" s="250">
        <f>ROUND(E92*J92,2)</f>
        <v>0</v>
      </c>
      <c r="L92" s="250">
        <v>15</v>
      </c>
      <c r="M92" s="250">
        <f>G92*(1+L92/100)</f>
        <v>0</v>
      </c>
      <c r="N92" s="250">
        <v>0</v>
      </c>
      <c r="O92" s="250">
        <f>ROUND(E92*N92,2)</f>
        <v>0</v>
      </c>
      <c r="P92" s="250">
        <v>0</v>
      </c>
      <c r="Q92" s="250">
        <f>ROUND(E92*P92,2)</f>
        <v>0</v>
      </c>
      <c r="R92" s="250" t="s">
        <v>526</v>
      </c>
      <c r="S92" s="250" t="s">
        <v>179</v>
      </c>
      <c r="T92" s="251" t="s">
        <v>370</v>
      </c>
      <c r="U92" s="223">
        <v>6.4000000000000001E-2</v>
      </c>
      <c r="V92" s="223">
        <f>ROUND(E92*U92,2)</f>
        <v>0.06</v>
      </c>
      <c r="W92" s="223"/>
      <c r="X92" s="223" t="s">
        <v>181</v>
      </c>
      <c r="Y92" s="213"/>
      <c r="Z92" s="213"/>
      <c r="AA92" s="213"/>
      <c r="AB92" s="213"/>
      <c r="AC92" s="213"/>
      <c r="AD92" s="213"/>
      <c r="AE92" s="213"/>
      <c r="AF92" s="213"/>
      <c r="AG92" s="213" t="s">
        <v>351</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ht="22.5" outlineLevel="1" x14ac:dyDescent="0.2">
      <c r="A93" s="245">
        <v>57</v>
      </c>
      <c r="B93" s="246" t="s">
        <v>646</v>
      </c>
      <c r="C93" s="261" t="s">
        <v>647</v>
      </c>
      <c r="D93" s="247" t="s">
        <v>250</v>
      </c>
      <c r="E93" s="248">
        <v>11</v>
      </c>
      <c r="F93" s="249"/>
      <c r="G93" s="250">
        <f>ROUND(E93*F93,2)</f>
        <v>0</v>
      </c>
      <c r="H93" s="249"/>
      <c r="I93" s="250">
        <f>ROUND(E93*H93,2)</f>
        <v>0</v>
      </c>
      <c r="J93" s="249"/>
      <c r="K93" s="250">
        <f>ROUND(E93*J93,2)</f>
        <v>0</v>
      </c>
      <c r="L93" s="250">
        <v>15</v>
      </c>
      <c r="M93" s="250">
        <f>G93*(1+L93/100)</f>
        <v>0</v>
      </c>
      <c r="N93" s="250">
        <v>0</v>
      </c>
      <c r="O93" s="250">
        <f>ROUND(E93*N93,2)</f>
        <v>0</v>
      </c>
      <c r="P93" s="250">
        <v>0</v>
      </c>
      <c r="Q93" s="250">
        <f>ROUND(E93*P93,2)</f>
        <v>0</v>
      </c>
      <c r="R93" s="250" t="s">
        <v>526</v>
      </c>
      <c r="S93" s="250" t="s">
        <v>179</v>
      </c>
      <c r="T93" s="251" t="s">
        <v>370</v>
      </c>
      <c r="U93" s="223">
        <v>6.2E-2</v>
      </c>
      <c r="V93" s="223">
        <f>ROUND(E93*U93,2)</f>
        <v>0.68</v>
      </c>
      <c r="W93" s="223"/>
      <c r="X93" s="223" t="s">
        <v>181</v>
      </c>
      <c r="Y93" s="213"/>
      <c r="Z93" s="213"/>
      <c r="AA93" s="213"/>
      <c r="AB93" s="213"/>
      <c r="AC93" s="213"/>
      <c r="AD93" s="213"/>
      <c r="AE93" s="213"/>
      <c r="AF93" s="213"/>
      <c r="AG93" s="213" t="s">
        <v>351</v>
      </c>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x14ac:dyDescent="0.2">
      <c r="A94" s="245">
        <v>58</v>
      </c>
      <c r="B94" s="246" t="s">
        <v>648</v>
      </c>
      <c r="C94" s="261" t="s">
        <v>649</v>
      </c>
      <c r="D94" s="247" t="s">
        <v>250</v>
      </c>
      <c r="E94" s="248">
        <v>11</v>
      </c>
      <c r="F94" s="249"/>
      <c r="G94" s="250">
        <f>ROUND(E94*F94,2)</f>
        <v>0</v>
      </c>
      <c r="H94" s="249"/>
      <c r="I94" s="250">
        <f>ROUND(E94*H94,2)</f>
        <v>0</v>
      </c>
      <c r="J94" s="249"/>
      <c r="K94" s="250">
        <f>ROUND(E94*J94,2)</f>
        <v>0</v>
      </c>
      <c r="L94" s="250">
        <v>15</v>
      </c>
      <c r="M94" s="250">
        <f>G94*(1+L94/100)</f>
        <v>0</v>
      </c>
      <c r="N94" s="250">
        <v>0</v>
      </c>
      <c r="O94" s="250">
        <f>ROUND(E94*N94,2)</f>
        <v>0</v>
      </c>
      <c r="P94" s="250">
        <v>0</v>
      </c>
      <c r="Q94" s="250">
        <f>ROUND(E94*P94,2)</f>
        <v>0</v>
      </c>
      <c r="R94" s="250" t="s">
        <v>526</v>
      </c>
      <c r="S94" s="250" t="s">
        <v>179</v>
      </c>
      <c r="T94" s="251" t="s">
        <v>370</v>
      </c>
      <c r="U94" s="223">
        <v>0.48199999999999998</v>
      </c>
      <c r="V94" s="223">
        <f>ROUND(E94*U94,2)</f>
        <v>5.3</v>
      </c>
      <c r="W94" s="223"/>
      <c r="X94" s="223" t="s">
        <v>181</v>
      </c>
      <c r="Y94" s="213"/>
      <c r="Z94" s="213"/>
      <c r="AA94" s="213"/>
      <c r="AB94" s="213"/>
      <c r="AC94" s="213"/>
      <c r="AD94" s="213"/>
      <c r="AE94" s="213"/>
      <c r="AF94" s="213"/>
      <c r="AG94" s="213" t="s">
        <v>351</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x14ac:dyDescent="0.2">
      <c r="A95" s="245">
        <v>59</v>
      </c>
      <c r="B95" s="246" t="s">
        <v>650</v>
      </c>
      <c r="C95" s="261" t="s">
        <v>651</v>
      </c>
      <c r="D95" s="247" t="s">
        <v>598</v>
      </c>
      <c r="E95" s="248">
        <v>1</v>
      </c>
      <c r="F95" s="249"/>
      <c r="G95" s="250">
        <f>ROUND(E95*F95,2)</f>
        <v>0</v>
      </c>
      <c r="H95" s="249"/>
      <c r="I95" s="250">
        <f>ROUND(E95*H95,2)</f>
        <v>0</v>
      </c>
      <c r="J95" s="249"/>
      <c r="K95" s="250">
        <f>ROUND(E95*J95,2)</f>
        <v>0</v>
      </c>
      <c r="L95" s="250">
        <v>15</v>
      </c>
      <c r="M95" s="250">
        <f>G95*(1+L95/100)</f>
        <v>0</v>
      </c>
      <c r="N95" s="250">
        <v>0</v>
      </c>
      <c r="O95" s="250">
        <f>ROUND(E95*N95,2)</f>
        <v>0</v>
      </c>
      <c r="P95" s="250">
        <v>0</v>
      </c>
      <c r="Q95" s="250">
        <f>ROUND(E95*P95,2)</f>
        <v>0</v>
      </c>
      <c r="R95" s="250"/>
      <c r="S95" s="250" t="s">
        <v>369</v>
      </c>
      <c r="T95" s="251" t="s">
        <v>370</v>
      </c>
      <c r="U95" s="223">
        <v>0</v>
      </c>
      <c r="V95" s="223">
        <f>ROUND(E95*U95,2)</f>
        <v>0</v>
      </c>
      <c r="W95" s="223"/>
      <c r="X95" s="223" t="s">
        <v>181</v>
      </c>
      <c r="Y95" s="213"/>
      <c r="Z95" s="213"/>
      <c r="AA95" s="213"/>
      <c r="AB95" s="213"/>
      <c r="AC95" s="213"/>
      <c r="AD95" s="213"/>
      <c r="AE95" s="213"/>
      <c r="AF95" s="213"/>
      <c r="AG95" s="213" t="s">
        <v>351</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x14ac:dyDescent="0.2">
      <c r="A96" s="234">
        <v>60</v>
      </c>
      <c r="B96" s="235" t="s">
        <v>652</v>
      </c>
      <c r="C96" s="256" t="s">
        <v>653</v>
      </c>
      <c r="D96" s="236" t="s">
        <v>0</v>
      </c>
      <c r="E96" s="237">
        <v>150</v>
      </c>
      <c r="F96" s="238"/>
      <c r="G96" s="239">
        <f>ROUND(E96*F96,2)</f>
        <v>0</v>
      </c>
      <c r="H96" s="238"/>
      <c r="I96" s="239">
        <f>ROUND(E96*H96,2)</f>
        <v>0</v>
      </c>
      <c r="J96" s="238"/>
      <c r="K96" s="239">
        <f>ROUND(E96*J96,2)</f>
        <v>0</v>
      </c>
      <c r="L96" s="239">
        <v>15</v>
      </c>
      <c r="M96" s="239">
        <f>G96*(1+L96/100)</f>
        <v>0</v>
      </c>
      <c r="N96" s="239">
        <v>0</v>
      </c>
      <c r="O96" s="239">
        <f>ROUND(E96*N96,2)</f>
        <v>0</v>
      </c>
      <c r="P96" s="239">
        <v>0</v>
      </c>
      <c r="Q96" s="239">
        <f>ROUND(E96*P96,2)</f>
        <v>0</v>
      </c>
      <c r="R96" s="239" t="s">
        <v>526</v>
      </c>
      <c r="S96" s="239" t="s">
        <v>179</v>
      </c>
      <c r="T96" s="240" t="s">
        <v>370</v>
      </c>
      <c r="U96" s="223">
        <v>0</v>
      </c>
      <c r="V96" s="223">
        <f>ROUND(E96*U96,2)</f>
        <v>0</v>
      </c>
      <c r="W96" s="223"/>
      <c r="X96" s="223" t="s">
        <v>181</v>
      </c>
      <c r="Y96" s="213"/>
      <c r="Z96" s="213"/>
      <c r="AA96" s="213"/>
      <c r="AB96" s="213"/>
      <c r="AC96" s="213"/>
      <c r="AD96" s="213"/>
      <c r="AE96" s="213"/>
      <c r="AF96" s="213"/>
      <c r="AG96" s="213" t="s">
        <v>351</v>
      </c>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x14ac:dyDescent="0.2">
      <c r="A97" s="220"/>
      <c r="B97" s="221"/>
      <c r="C97" s="257" t="s">
        <v>605</v>
      </c>
      <c r="D97" s="241"/>
      <c r="E97" s="241"/>
      <c r="F97" s="241"/>
      <c r="G97" s="241"/>
      <c r="H97" s="223"/>
      <c r="I97" s="223"/>
      <c r="J97" s="223"/>
      <c r="K97" s="223"/>
      <c r="L97" s="223"/>
      <c r="M97" s="223"/>
      <c r="N97" s="223"/>
      <c r="O97" s="223"/>
      <c r="P97" s="223"/>
      <c r="Q97" s="223"/>
      <c r="R97" s="223"/>
      <c r="S97" s="223"/>
      <c r="T97" s="223"/>
      <c r="U97" s="223"/>
      <c r="V97" s="223"/>
      <c r="W97" s="223"/>
      <c r="X97" s="223"/>
      <c r="Y97" s="213"/>
      <c r="Z97" s="213"/>
      <c r="AA97" s="213"/>
      <c r="AB97" s="213"/>
      <c r="AC97" s="213"/>
      <c r="AD97" s="213"/>
      <c r="AE97" s="213"/>
      <c r="AF97" s="213"/>
      <c r="AG97" s="213" t="s">
        <v>184</v>
      </c>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x14ac:dyDescent="0.2">
      <c r="A98" s="228" t="s">
        <v>173</v>
      </c>
      <c r="B98" s="229" t="s">
        <v>106</v>
      </c>
      <c r="C98" s="255" t="s">
        <v>107</v>
      </c>
      <c r="D98" s="230"/>
      <c r="E98" s="231"/>
      <c r="F98" s="232"/>
      <c r="G98" s="232">
        <f>SUMIF(AG99:AG131,"&lt;&gt;NOR",G99:G131)</f>
        <v>0</v>
      </c>
      <c r="H98" s="232"/>
      <c r="I98" s="232">
        <f>SUM(I99:I131)</f>
        <v>0</v>
      </c>
      <c r="J98" s="232"/>
      <c r="K98" s="232">
        <f>SUM(K99:K131)</f>
        <v>0</v>
      </c>
      <c r="L98" s="232"/>
      <c r="M98" s="232">
        <f>SUM(M99:M131)</f>
        <v>0</v>
      </c>
      <c r="N98" s="232"/>
      <c r="O98" s="232">
        <f>SUM(O99:O131)</f>
        <v>0</v>
      </c>
      <c r="P98" s="232"/>
      <c r="Q98" s="232">
        <f>SUM(Q99:Q131)</f>
        <v>0</v>
      </c>
      <c r="R98" s="232"/>
      <c r="S98" s="232"/>
      <c r="T98" s="233"/>
      <c r="U98" s="227"/>
      <c r="V98" s="227">
        <f>SUM(V99:V131)</f>
        <v>10.83</v>
      </c>
      <c r="W98" s="227"/>
      <c r="X98" s="227"/>
      <c r="AG98" t="s">
        <v>174</v>
      </c>
    </row>
    <row r="99" spans="1:60" outlineLevel="1" x14ac:dyDescent="0.2">
      <c r="A99" s="245">
        <v>61</v>
      </c>
      <c r="B99" s="246" t="s">
        <v>654</v>
      </c>
      <c r="C99" s="261" t="s">
        <v>655</v>
      </c>
      <c r="D99" s="247" t="s">
        <v>598</v>
      </c>
      <c r="E99" s="248">
        <v>2</v>
      </c>
      <c r="F99" s="249"/>
      <c r="G99" s="250">
        <f>ROUND(E99*F99,2)</f>
        <v>0</v>
      </c>
      <c r="H99" s="249"/>
      <c r="I99" s="250">
        <f>ROUND(E99*H99,2)</f>
        <v>0</v>
      </c>
      <c r="J99" s="249"/>
      <c r="K99" s="250">
        <f>ROUND(E99*J99,2)</f>
        <v>0</v>
      </c>
      <c r="L99" s="250">
        <v>15</v>
      </c>
      <c r="M99" s="250">
        <f>G99*(1+L99/100)</f>
        <v>0</v>
      </c>
      <c r="N99" s="250">
        <v>0</v>
      </c>
      <c r="O99" s="250">
        <f>ROUND(E99*N99,2)</f>
        <v>0</v>
      </c>
      <c r="P99" s="250">
        <v>0</v>
      </c>
      <c r="Q99" s="250">
        <f>ROUND(E99*P99,2)</f>
        <v>0</v>
      </c>
      <c r="R99" s="250"/>
      <c r="S99" s="250" t="s">
        <v>369</v>
      </c>
      <c r="T99" s="251" t="s">
        <v>370</v>
      </c>
      <c r="U99" s="223">
        <v>0</v>
      </c>
      <c r="V99" s="223">
        <f>ROUND(E99*U99,2)</f>
        <v>0</v>
      </c>
      <c r="W99" s="223"/>
      <c r="X99" s="223" t="s">
        <v>181</v>
      </c>
      <c r="Y99" s="213"/>
      <c r="Z99" s="213"/>
      <c r="AA99" s="213"/>
      <c r="AB99" s="213"/>
      <c r="AC99" s="213"/>
      <c r="AD99" s="213"/>
      <c r="AE99" s="213"/>
      <c r="AF99" s="213"/>
      <c r="AG99" s="213" t="s">
        <v>351</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ht="22.5" outlineLevel="1" x14ac:dyDescent="0.2">
      <c r="A100" s="245">
        <v>62</v>
      </c>
      <c r="B100" s="246" t="s">
        <v>656</v>
      </c>
      <c r="C100" s="261" t="s">
        <v>657</v>
      </c>
      <c r="D100" s="247" t="s">
        <v>598</v>
      </c>
      <c r="E100" s="248">
        <v>2</v>
      </c>
      <c r="F100" s="249"/>
      <c r="G100" s="250">
        <f>ROUND(E100*F100,2)</f>
        <v>0</v>
      </c>
      <c r="H100" s="249"/>
      <c r="I100" s="250">
        <f>ROUND(E100*H100,2)</f>
        <v>0</v>
      </c>
      <c r="J100" s="249"/>
      <c r="K100" s="250">
        <f>ROUND(E100*J100,2)</f>
        <v>0</v>
      </c>
      <c r="L100" s="250">
        <v>15</v>
      </c>
      <c r="M100" s="250">
        <f>G100*(1+L100/100)</f>
        <v>0</v>
      </c>
      <c r="N100" s="250">
        <v>0</v>
      </c>
      <c r="O100" s="250">
        <f>ROUND(E100*N100,2)</f>
        <v>0</v>
      </c>
      <c r="P100" s="250">
        <v>0</v>
      </c>
      <c r="Q100" s="250">
        <f>ROUND(E100*P100,2)</f>
        <v>0</v>
      </c>
      <c r="R100" s="250"/>
      <c r="S100" s="250" t="s">
        <v>369</v>
      </c>
      <c r="T100" s="251" t="s">
        <v>370</v>
      </c>
      <c r="U100" s="223">
        <v>0</v>
      </c>
      <c r="V100" s="223">
        <f>ROUND(E100*U100,2)</f>
        <v>0</v>
      </c>
      <c r="W100" s="223"/>
      <c r="X100" s="223" t="s">
        <v>181</v>
      </c>
      <c r="Y100" s="213"/>
      <c r="Z100" s="213"/>
      <c r="AA100" s="213"/>
      <c r="AB100" s="213"/>
      <c r="AC100" s="213"/>
      <c r="AD100" s="213"/>
      <c r="AE100" s="213"/>
      <c r="AF100" s="213"/>
      <c r="AG100" s="213" t="s">
        <v>351</v>
      </c>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x14ac:dyDescent="0.2">
      <c r="A101" s="245">
        <v>63</v>
      </c>
      <c r="B101" s="246" t="s">
        <v>658</v>
      </c>
      <c r="C101" s="261" t="s">
        <v>659</v>
      </c>
      <c r="D101" s="247" t="s">
        <v>598</v>
      </c>
      <c r="E101" s="248">
        <v>3</v>
      </c>
      <c r="F101" s="249"/>
      <c r="G101" s="250">
        <f>ROUND(E101*F101,2)</f>
        <v>0</v>
      </c>
      <c r="H101" s="249"/>
      <c r="I101" s="250">
        <f>ROUND(E101*H101,2)</f>
        <v>0</v>
      </c>
      <c r="J101" s="249"/>
      <c r="K101" s="250">
        <f>ROUND(E101*J101,2)</f>
        <v>0</v>
      </c>
      <c r="L101" s="250">
        <v>15</v>
      </c>
      <c r="M101" s="250">
        <f>G101*(1+L101/100)</f>
        <v>0</v>
      </c>
      <c r="N101" s="250">
        <v>0</v>
      </c>
      <c r="O101" s="250">
        <f>ROUND(E101*N101,2)</f>
        <v>0</v>
      </c>
      <c r="P101" s="250">
        <v>0</v>
      </c>
      <c r="Q101" s="250">
        <f>ROUND(E101*P101,2)</f>
        <v>0</v>
      </c>
      <c r="R101" s="250"/>
      <c r="S101" s="250" t="s">
        <v>369</v>
      </c>
      <c r="T101" s="251" t="s">
        <v>370</v>
      </c>
      <c r="U101" s="223">
        <v>0</v>
      </c>
      <c r="V101" s="223">
        <f>ROUND(E101*U101,2)</f>
        <v>0</v>
      </c>
      <c r="W101" s="223"/>
      <c r="X101" s="223" t="s">
        <v>181</v>
      </c>
      <c r="Y101" s="213"/>
      <c r="Z101" s="213"/>
      <c r="AA101" s="213"/>
      <c r="AB101" s="213"/>
      <c r="AC101" s="213"/>
      <c r="AD101" s="213"/>
      <c r="AE101" s="213"/>
      <c r="AF101" s="213"/>
      <c r="AG101" s="213" t="s">
        <v>351</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x14ac:dyDescent="0.2">
      <c r="A102" s="245">
        <v>64</v>
      </c>
      <c r="B102" s="246" t="s">
        <v>660</v>
      </c>
      <c r="C102" s="261" t="s">
        <v>661</v>
      </c>
      <c r="D102" s="247" t="s">
        <v>598</v>
      </c>
      <c r="E102" s="248">
        <v>2</v>
      </c>
      <c r="F102" s="249"/>
      <c r="G102" s="250">
        <f>ROUND(E102*F102,2)</f>
        <v>0</v>
      </c>
      <c r="H102" s="249"/>
      <c r="I102" s="250">
        <f>ROUND(E102*H102,2)</f>
        <v>0</v>
      </c>
      <c r="J102" s="249"/>
      <c r="K102" s="250">
        <f>ROUND(E102*J102,2)</f>
        <v>0</v>
      </c>
      <c r="L102" s="250">
        <v>15</v>
      </c>
      <c r="M102" s="250">
        <f>G102*(1+L102/100)</f>
        <v>0</v>
      </c>
      <c r="N102" s="250">
        <v>0</v>
      </c>
      <c r="O102" s="250">
        <f>ROUND(E102*N102,2)</f>
        <v>0</v>
      </c>
      <c r="P102" s="250">
        <v>0</v>
      </c>
      <c r="Q102" s="250">
        <f>ROUND(E102*P102,2)</f>
        <v>0</v>
      </c>
      <c r="R102" s="250" t="s">
        <v>526</v>
      </c>
      <c r="S102" s="250" t="s">
        <v>179</v>
      </c>
      <c r="T102" s="251" t="s">
        <v>370</v>
      </c>
      <c r="U102" s="223">
        <v>1.1890000000000001</v>
      </c>
      <c r="V102" s="223">
        <f>ROUND(E102*U102,2)</f>
        <v>2.38</v>
      </c>
      <c r="W102" s="223"/>
      <c r="X102" s="223" t="s">
        <v>181</v>
      </c>
      <c r="Y102" s="213"/>
      <c r="Z102" s="213"/>
      <c r="AA102" s="213"/>
      <c r="AB102" s="213"/>
      <c r="AC102" s="213"/>
      <c r="AD102" s="213"/>
      <c r="AE102" s="213"/>
      <c r="AF102" s="213"/>
      <c r="AG102" s="213" t="s">
        <v>351</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x14ac:dyDescent="0.2">
      <c r="A103" s="245">
        <v>65</v>
      </c>
      <c r="B103" s="246" t="s">
        <v>599</v>
      </c>
      <c r="C103" s="261" t="s">
        <v>662</v>
      </c>
      <c r="D103" s="247" t="s">
        <v>598</v>
      </c>
      <c r="E103" s="248">
        <v>1</v>
      </c>
      <c r="F103" s="249"/>
      <c r="G103" s="250">
        <f>ROUND(E103*F103,2)</f>
        <v>0</v>
      </c>
      <c r="H103" s="249"/>
      <c r="I103" s="250">
        <f>ROUND(E103*H103,2)</f>
        <v>0</v>
      </c>
      <c r="J103" s="249"/>
      <c r="K103" s="250">
        <f>ROUND(E103*J103,2)</f>
        <v>0</v>
      </c>
      <c r="L103" s="250">
        <v>15</v>
      </c>
      <c r="M103" s="250">
        <f>G103*(1+L103/100)</f>
        <v>0</v>
      </c>
      <c r="N103" s="250">
        <v>0</v>
      </c>
      <c r="O103" s="250">
        <f>ROUND(E103*N103,2)</f>
        <v>0</v>
      </c>
      <c r="P103" s="250">
        <v>0</v>
      </c>
      <c r="Q103" s="250">
        <f>ROUND(E103*P103,2)</f>
        <v>0</v>
      </c>
      <c r="R103" s="250"/>
      <c r="S103" s="250" t="s">
        <v>369</v>
      </c>
      <c r="T103" s="251" t="s">
        <v>370</v>
      </c>
      <c r="U103" s="223">
        <v>0</v>
      </c>
      <c r="V103" s="223">
        <f>ROUND(E103*U103,2)</f>
        <v>0</v>
      </c>
      <c r="W103" s="223"/>
      <c r="X103" s="223" t="s">
        <v>663</v>
      </c>
      <c r="Y103" s="213"/>
      <c r="Z103" s="213"/>
      <c r="AA103" s="213"/>
      <c r="AB103" s="213"/>
      <c r="AC103" s="213"/>
      <c r="AD103" s="213"/>
      <c r="AE103" s="213"/>
      <c r="AF103" s="213"/>
      <c r="AG103" s="213" t="s">
        <v>664</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x14ac:dyDescent="0.2">
      <c r="A104" s="245">
        <v>66</v>
      </c>
      <c r="B104" s="246" t="s">
        <v>665</v>
      </c>
      <c r="C104" s="261" t="s">
        <v>666</v>
      </c>
      <c r="D104" s="247" t="s">
        <v>598</v>
      </c>
      <c r="E104" s="248">
        <v>2</v>
      </c>
      <c r="F104" s="249"/>
      <c r="G104" s="250">
        <f>ROUND(E104*F104,2)</f>
        <v>0</v>
      </c>
      <c r="H104" s="249"/>
      <c r="I104" s="250">
        <f>ROUND(E104*H104,2)</f>
        <v>0</v>
      </c>
      <c r="J104" s="249"/>
      <c r="K104" s="250">
        <f>ROUND(E104*J104,2)</f>
        <v>0</v>
      </c>
      <c r="L104" s="250">
        <v>15</v>
      </c>
      <c r="M104" s="250">
        <f>G104*(1+L104/100)</f>
        <v>0</v>
      </c>
      <c r="N104" s="250">
        <v>0</v>
      </c>
      <c r="O104" s="250">
        <f>ROUND(E104*N104,2)</f>
        <v>0</v>
      </c>
      <c r="P104" s="250">
        <v>0</v>
      </c>
      <c r="Q104" s="250">
        <f>ROUND(E104*P104,2)</f>
        <v>0</v>
      </c>
      <c r="R104" s="250" t="s">
        <v>526</v>
      </c>
      <c r="S104" s="250" t="s">
        <v>179</v>
      </c>
      <c r="T104" s="251" t="s">
        <v>370</v>
      </c>
      <c r="U104" s="223">
        <v>0.32500000000000001</v>
      </c>
      <c r="V104" s="223">
        <f>ROUND(E104*U104,2)</f>
        <v>0.65</v>
      </c>
      <c r="W104" s="223"/>
      <c r="X104" s="223" t="s">
        <v>181</v>
      </c>
      <c r="Y104" s="213"/>
      <c r="Z104" s="213"/>
      <c r="AA104" s="213"/>
      <c r="AB104" s="213"/>
      <c r="AC104" s="213"/>
      <c r="AD104" s="213"/>
      <c r="AE104" s="213"/>
      <c r="AF104" s="213"/>
      <c r="AG104" s="213" t="s">
        <v>351</v>
      </c>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x14ac:dyDescent="0.2">
      <c r="A105" s="245">
        <v>67</v>
      </c>
      <c r="B105" s="246" t="s">
        <v>667</v>
      </c>
      <c r="C105" s="261" t="s">
        <v>668</v>
      </c>
      <c r="D105" s="247" t="s">
        <v>598</v>
      </c>
      <c r="E105" s="248">
        <v>1</v>
      </c>
      <c r="F105" s="249"/>
      <c r="G105" s="250">
        <f>ROUND(E105*F105,2)</f>
        <v>0</v>
      </c>
      <c r="H105" s="249"/>
      <c r="I105" s="250">
        <f>ROUND(E105*H105,2)</f>
        <v>0</v>
      </c>
      <c r="J105" s="249"/>
      <c r="K105" s="250">
        <f>ROUND(E105*J105,2)</f>
        <v>0</v>
      </c>
      <c r="L105" s="250">
        <v>15</v>
      </c>
      <c r="M105" s="250">
        <f>G105*(1+L105/100)</f>
        <v>0</v>
      </c>
      <c r="N105" s="250">
        <v>0</v>
      </c>
      <c r="O105" s="250">
        <f>ROUND(E105*N105,2)</f>
        <v>0</v>
      </c>
      <c r="P105" s="250">
        <v>0</v>
      </c>
      <c r="Q105" s="250">
        <f>ROUND(E105*P105,2)</f>
        <v>0</v>
      </c>
      <c r="R105" s="250" t="s">
        <v>526</v>
      </c>
      <c r="S105" s="250" t="s">
        <v>179</v>
      </c>
      <c r="T105" s="251" t="s">
        <v>370</v>
      </c>
      <c r="U105" s="223">
        <v>5</v>
      </c>
      <c r="V105" s="223">
        <f>ROUND(E105*U105,2)</f>
        <v>5</v>
      </c>
      <c r="W105" s="223"/>
      <c r="X105" s="223" t="s">
        <v>181</v>
      </c>
      <c r="Y105" s="213"/>
      <c r="Z105" s="213"/>
      <c r="AA105" s="213"/>
      <c r="AB105" s="213"/>
      <c r="AC105" s="213"/>
      <c r="AD105" s="213"/>
      <c r="AE105" s="213"/>
      <c r="AF105" s="213"/>
      <c r="AG105" s="213" t="s">
        <v>351</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x14ac:dyDescent="0.2">
      <c r="A106" s="245">
        <v>68</v>
      </c>
      <c r="B106" s="246" t="s">
        <v>599</v>
      </c>
      <c r="C106" s="261" t="s">
        <v>669</v>
      </c>
      <c r="D106" s="247" t="s">
        <v>598</v>
      </c>
      <c r="E106" s="248">
        <v>1</v>
      </c>
      <c r="F106" s="249"/>
      <c r="G106" s="250">
        <f>ROUND(E106*F106,2)</f>
        <v>0</v>
      </c>
      <c r="H106" s="249"/>
      <c r="I106" s="250">
        <f>ROUND(E106*H106,2)</f>
        <v>0</v>
      </c>
      <c r="J106" s="249"/>
      <c r="K106" s="250">
        <f>ROUND(E106*J106,2)</f>
        <v>0</v>
      </c>
      <c r="L106" s="250">
        <v>15</v>
      </c>
      <c r="M106" s="250">
        <f>G106*(1+L106/100)</f>
        <v>0</v>
      </c>
      <c r="N106" s="250">
        <v>0</v>
      </c>
      <c r="O106" s="250">
        <f>ROUND(E106*N106,2)</f>
        <v>0</v>
      </c>
      <c r="P106" s="250">
        <v>0</v>
      </c>
      <c r="Q106" s="250">
        <f>ROUND(E106*P106,2)</f>
        <v>0</v>
      </c>
      <c r="R106" s="250"/>
      <c r="S106" s="250" t="s">
        <v>369</v>
      </c>
      <c r="T106" s="251" t="s">
        <v>370</v>
      </c>
      <c r="U106" s="223">
        <v>0</v>
      </c>
      <c r="V106" s="223">
        <f>ROUND(E106*U106,2)</f>
        <v>0</v>
      </c>
      <c r="W106" s="223"/>
      <c r="X106" s="223" t="s">
        <v>663</v>
      </c>
      <c r="Y106" s="213"/>
      <c r="Z106" s="213"/>
      <c r="AA106" s="213"/>
      <c r="AB106" s="213"/>
      <c r="AC106" s="213"/>
      <c r="AD106" s="213"/>
      <c r="AE106" s="213"/>
      <c r="AF106" s="213"/>
      <c r="AG106" s="213" t="s">
        <v>664</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outlineLevel="1" x14ac:dyDescent="0.2">
      <c r="A107" s="245">
        <v>69</v>
      </c>
      <c r="B107" s="246" t="s">
        <v>599</v>
      </c>
      <c r="C107" s="261" t="s">
        <v>670</v>
      </c>
      <c r="D107" s="247" t="s">
        <v>598</v>
      </c>
      <c r="E107" s="248">
        <v>1</v>
      </c>
      <c r="F107" s="249"/>
      <c r="G107" s="250">
        <f>ROUND(E107*F107,2)</f>
        <v>0</v>
      </c>
      <c r="H107" s="249"/>
      <c r="I107" s="250">
        <f>ROUND(E107*H107,2)</f>
        <v>0</v>
      </c>
      <c r="J107" s="249"/>
      <c r="K107" s="250">
        <f>ROUND(E107*J107,2)</f>
        <v>0</v>
      </c>
      <c r="L107" s="250">
        <v>15</v>
      </c>
      <c r="M107" s="250">
        <f>G107*(1+L107/100)</f>
        <v>0</v>
      </c>
      <c r="N107" s="250">
        <v>0</v>
      </c>
      <c r="O107" s="250">
        <f>ROUND(E107*N107,2)</f>
        <v>0</v>
      </c>
      <c r="P107" s="250">
        <v>0</v>
      </c>
      <c r="Q107" s="250">
        <f>ROUND(E107*P107,2)</f>
        <v>0</v>
      </c>
      <c r="R107" s="250"/>
      <c r="S107" s="250" t="s">
        <v>369</v>
      </c>
      <c r="T107" s="251" t="s">
        <v>370</v>
      </c>
      <c r="U107" s="223">
        <v>0</v>
      </c>
      <c r="V107" s="223">
        <f>ROUND(E107*U107,2)</f>
        <v>0</v>
      </c>
      <c r="W107" s="223"/>
      <c r="X107" s="223" t="s">
        <v>663</v>
      </c>
      <c r="Y107" s="213"/>
      <c r="Z107" s="213"/>
      <c r="AA107" s="213"/>
      <c r="AB107" s="213"/>
      <c r="AC107" s="213"/>
      <c r="AD107" s="213"/>
      <c r="AE107" s="213"/>
      <c r="AF107" s="213"/>
      <c r="AG107" s="213" t="s">
        <v>664</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x14ac:dyDescent="0.2">
      <c r="A108" s="245">
        <v>70</v>
      </c>
      <c r="B108" s="246" t="s">
        <v>599</v>
      </c>
      <c r="C108" s="261" t="s">
        <v>671</v>
      </c>
      <c r="D108" s="247" t="s">
        <v>598</v>
      </c>
      <c r="E108" s="248">
        <v>1</v>
      </c>
      <c r="F108" s="249"/>
      <c r="G108" s="250">
        <f>ROUND(E108*F108,2)</f>
        <v>0</v>
      </c>
      <c r="H108" s="249"/>
      <c r="I108" s="250">
        <f>ROUND(E108*H108,2)</f>
        <v>0</v>
      </c>
      <c r="J108" s="249"/>
      <c r="K108" s="250">
        <f>ROUND(E108*J108,2)</f>
        <v>0</v>
      </c>
      <c r="L108" s="250">
        <v>15</v>
      </c>
      <c r="M108" s="250">
        <f>G108*(1+L108/100)</f>
        <v>0</v>
      </c>
      <c r="N108" s="250">
        <v>0</v>
      </c>
      <c r="O108" s="250">
        <f>ROUND(E108*N108,2)</f>
        <v>0</v>
      </c>
      <c r="P108" s="250">
        <v>0</v>
      </c>
      <c r="Q108" s="250">
        <f>ROUND(E108*P108,2)</f>
        <v>0</v>
      </c>
      <c r="R108" s="250"/>
      <c r="S108" s="250" t="s">
        <v>369</v>
      </c>
      <c r="T108" s="251" t="s">
        <v>370</v>
      </c>
      <c r="U108" s="223">
        <v>0</v>
      </c>
      <c r="V108" s="223">
        <f>ROUND(E108*U108,2)</f>
        <v>0</v>
      </c>
      <c r="W108" s="223"/>
      <c r="X108" s="223" t="s">
        <v>663</v>
      </c>
      <c r="Y108" s="213"/>
      <c r="Z108" s="213"/>
      <c r="AA108" s="213"/>
      <c r="AB108" s="213"/>
      <c r="AC108" s="213"/>
      <c r="AD108" s="213"/>
      <c r="AE108" s="213"/>
      <c r="AF108" s="213"/>
      <c r="AG108" s="213" t="s">
        <v>664</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x14ac:dyDescent="0.2">
      <c r="A109" s="245">
        <v>71</v>
      </c>
      <c r="B109" s="246" t="s">
        <v>672</v>
      </c>
      <c r="C109" s="261" t="s">
        <v>673</v>
      </c>
      <c r="D109" s="247" t="s">
        <v>598</v>
      </c>
      <c r="E109" s="248">
        <v>1</v>
      </c>
      <c r="F109" s="249"/>
      <c r="G109" s="250">
        <f>ROUND(E109*F109,2)</f>
        <v>0</v>
      </c>
      <c r="H109" s="249"/>
      <c r="I109" s="250">
        <f>ROUND(E109*H109,2)</f>
        <v>0</v>
      </c>
      <c r="J109" s="249"/>
      <c r="K109" s="250">
        <f>ROUND(E109*J109,2)</f>
        <v>0</v>
      </c>
      <c r="L109" s="250">
        <v>15</v>
      </c>
      <c r="M109" s="250">
        <f>G109*(1+L109/100)</f>
        <v>0</v>
      </c>
      <c r="N109" s="250">
        <v>0</v>
      </c>
      <c r="O109" s="250">
        <f>ROUND(E109*N109,2)</f>
        <v>0</v>
      </c>
      <c r="P109" s="250">
        <v>0</v>
      </c>
      <c r="Q109" s="250">
        <f>ROUND(E109*P109,2)</f>
        <v>0</v>
      </c>
      <c r="R109" s="250"/>
      <c r="S109" s="250" t="s">
        <v>369</v>
      </c>
      <c r="T109" s="251" t="s">
        <v>370</v>
      </c>
      <c r="U109" s="223">
        <v>0</v>
      </c>
      <c r="V109" s="223">
        <f>ROUND(E109*U109,2)</f>
        <v>0</v>
      </c>
      <c r="W109" s="223"/>
      <c r="X109" s="223" t="s">
        <v>181</v>
      </c>
      <c r="Y109" s="213"/>
      <c r="Z109" s="213"/>
      <c r="AA109" s="213"/>
      <c r="AB109" s="213"/>
      <c r="AC109" s="213"/>
      <c r="AD109" s="213"/>
      <c r="AE109" s="213"/>
      <c r="AF109" s="213"/>
      <c r="AG109" s="213" t="s">
        <v>351</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x14ac:dyDescent="0.2">
      <c r="A110" s="245">
        <v>72</v>
      </c>
      <c r="B110" s="246" t="s">
        <v>674</v>
      </c>
      <c r="C110" s="261" t="s">
        <v>675</v>
      </c>
      <c r="D110" s="247" t="s">
        <v>598</v>
      </c>
      <c r="E110" s="248">
        <v>1</v>
      </c>
      <c r="F110" s="249"/>
      <c r="G110" s="250">
        <f>ROUND(E110*F110,2)</f>
        <v>0</v>
      </c>
      <c r="H110" s="249"/>
      <c r="I110" s="250">
        <f>ROUND(E110*H110,2)</f>
        <v>0</v>
      </c>
      <c r="J110" s="249"/>
      <c r="K110" s="250">
        <f>ROUND(E110*J110,2)</f>
        <v>0</v>
      </c>
      <c r="L110" s="250">
        <v>15</v>
      </c>
      <c r="M110" s="250">
        <f>G110*(1+L110/100)</f>
        <v>0</v>
      </c>
      <c r="N110" s="250">
        <v>0</v>
      </c>
      <c r="O110" s="250">
        <f>ROUND(E110*N110,2)</f>
        <v>0</v>
      </c>
      <c r="P110" s="250">
        <v>0</v>
      </c>
      <c r="Q110" s="250">
        <f>ROUND(E110*P110,2)</f>
        <v>0</v>
      </c>
      <c r="R110" s="250"/>
      <c r="S110" s="250" t="s">
        <v>369</v>
      </c>
      <c r="T110" s="251" t="s">
        <v>370</v>
      </c>
      <c r="U110" s="223">
        <v>0</v>
      </c>
      <c r="V110" s="223">
        <f>ROUND(E110*U110,2)</f>
        <v>0</v>
      </c>
      <c r="W110" s="223"/>
      <c r="X110" s="223" t="s">
        <v>181</v>
      </c>
      <c r="Y110" s="213"/>
      <c r="Z110" s="213"/>
      <c r="AA110" s="213"/>
      <c r="AB110" s="213"/>
      <c r="AC110" s="213"/>
      <c r="AD110" s="213"/>
      <c r="AE110" s="213"/>
      <c r="AF110" s="213"/>
      <c r="AG110" s="213" t="s">
        <v>351</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x14ac:dyDescent="0.2">
      <c r="A111" s="245">
        <v>73</v>
      </c>
      <c r="B111" s="246" t="s">
        <v>676</v>
      </c>
      <c r="C111" s="261" t="s">
        <v>677</v>
      </c>
      <c r="D111" s="247" t="s">
        <v>598</v>
      </c>
      <c r="E111" s="248">
        <v>1</v>
      </c>
      <c r="F111" s="249"/>
      <c r="G111" s="250">
        <f>ROUND(E111*F111,2)</f>
        <v>0</v>
      </c>
      <c r="H111" s="249"/>
      <c r="I111" s="250">
        <f>ROUND(E111*H111,2)</f>
        <v>0</v>
      </c>
      <c r="J111" s="249"/>
      <c r="K111" s="250">
        <f>ROUND(E111*J111,2)</f>
        <v>0</v>
      </c>
      <c r="L111" s="250">
        <v>15</v>
      </c>
      <c r="M111" s="250">
        <f>G111*(1+L111/100)</f>
        <v>0</v>
      </c>
      <c r="N111" s="250">
        <v>0</v>
      </c>
      <c r="O111" s="250">
        <f>ROUND(E111*N111,2)</f>
        <v>0</v>
      </c>
      <c r="P111" s="250">
        <v>0</v>
      </c>
      <c r="Q111" s="250">
        <f>ROUND(E111*P111,2)</f>
        <v>0</v>
      </c>
      <c r="R111" s="250"/>
      <c r="S111" s="250" t="s">
        <v>369</v>
      </c>
      <c r="T111" s="251" t="s">
        <v>370</v>
      </c>
      <c r="U111" s="223">
        <v>0</v>
      </c>
      <c r="V111" s="223">
        <f>ROUND(E111*U111,2)</f>
        <v>0</v>
      </c>
      <c r="W111" s="223"/>
      <c r="X111" s="223" t="s">
        <v>181</v>
      </c>
      <c r="Y111" s="213"/>
      <c r="Z111" s="213"/>
      <c r="AA111" s="213"/>
      <c r="AB111" s="213"/>
      <c r="AC111" s="213"/>
      <c r="AD111" s="213"/>
      <c r="AE111" s="213"/>
      <c r="AF111" s="213"/>
      <c r="AG111" s="213" t="s">
        <v>351</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x14ac:dyDescent="0.2">
      <c r="A112" s="245">
        <v>74</v>
      </c>
      <c r="B112" s="246" t="s">
        <v>678</v>
      </c>
      <c r="C112" s="261" t="s">
        <v>679</v>
      </c>
      <c r="D112" s="247" t="s">
        <v>598</v>
      </c>
      <c r="E112" s="248">
        <v>1</v>
      </c>
      <c r="F112" s="249"/>
      <c r="G112" s="250">
        <f>ROUND(E112*F112,2)</f>
        <v>0</v>
      </c>
      <c r="H112" s="249"/>
      <c r="I112" s="250">
        <f>ROUND(E112*H112,2)</f>
        <v>0</v>
      </c>
      <c r="J112" s="249"/>
      <c r="K112" s="250">
        <f>ROUND(E112*J112,2)</f>
        <v>0</v>
      </c>
      <c r="L112" s="250">
        <v>15</v>
      </c>
      <c r="M112" s="250">
        <f>G112*(1+L112/100)</f>
        <v>0</v>
      </c>
      <c r="N112" s="250">
        <v>0</v>
      </c>
      <c r="O112" s="250">
        <f>ROUND(E112*N112,2)</f>
        <v>0</v>
      </c>
      <c r="P112" s="250">
        <v>0</v>
      </c>
      <c r="Q112" s="250">
        <f>ROUND(E112*P112,2)</f>
        <v>0</v>
      </c>
      <c r="R112" s="250"/>
      <c r="S112" s="250" t="s">
        <v>369</v>
      </c>
      <c r="T112" s="251" t="s">
        <v>370</v>
      </c>
      <c r="U112" s="223">
        <v>0</v>
      </c>
      <c r="V112" s="223">
        <f>ROUND(E112*U112,2)</f>
        <v>0</v>
      </c>
      <c r="W112" s="223"/>
      <c r="X112" s="223" t="s">
        <v>181</v>
      </c>
      <c r="Y112" s="213"/>
      <c r="Z112" s="213"/>
      <c r="AA112" s="213"/>
      <c r="AB112" s="213"/>
      <c r="AC112" s="213"/>
      <c r="AD112" s="213"/>
      <c r="AE112" s="213"/>
      <c r="AF112" s="213"/>
      <c r="AG112" s="213" t="s">
        <v>351</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x14ac:dyDescent="0.2">
      <c r="A113" s="245">
        <v>75</v>
      </c>
      <c r="B113" s="246" t="s">
        <v>680</v>
      </c>
      <c r="C113" s="261" t="s">
        <v>681</v>
      </c>
      <c r="D113" s="247" t="s">
        <v>598</v>
      </c>
      <c r="E113" s="248">
        <v>2</v>
      </c>
      <c r="F113" s="249"/>
      <c r="G113" s="250">
        <f>ROUND(E113*F113,2)</f>
        <v>0</v>
      </c>
      <c r="H113" s="249"/>
      <c r="I113" s="250">
        <f>ROUND(E113*H113,2)</f>
        <v>0</v>
      </c>
      <c r="J113" s="249"/>
      <c r="K113" s="250">
        <f>ROUND(E113*J113,2)</f>
        <v>0</v>
      </c>
      <c r="L113" s="250">
        <v>15</v>
      </c>
      <c r="M113" s="250">
        <f>G113*(1+L113/100)</f>
        <v>0</v>
      </c>
      <c r="N113" s="250">
        <v>0</v>
      </c>
      <c r="O113" s="250">
        <f>ROUND(E113*N113,2)</f>
        <v>0</v>
      </c>
      <c r="P113" s="250">
        <v>0</v>
      </c>
      <c r="Q113" s="250">
        <f>ROUND(E113*P113,2)</f>
        <v>0</v>
      </c>
      <c r="R113" s="250"/>
      <c r="S113" s="250" t="s">
        <v>369</v>
      </c>
      <c r="T113" s="251" t="s">
        <v>370</v>
      </c>
      <c r="U113" s="223">
        <v>0</v>
      </c>
      <c r="V113" s="223">
        <f>ROUND(E113*U113,2)</f>
        <v>0</v>
      </c>
      <c r="W113" s="223"/>
      <c r="X113" s="223" t="s">
        <v>181</v>
      </c>
      <c r="Y113" s="213"/>
      <c r="Z113" s="213"/>
      <c r="AA113" s="213"/>
      <c r="AB113" s="213"/>
      <c r="AC113" s="213"/>
      <c r="AD113" s="213"/>
      <c r="AE113" s="213"/>
      <c r="AF113" s="213"/>
      <c r="AG113" s="213" t="s">
        <v>351</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x14ac:dyDescent="0.2">
      <c r="A114" s="245">
        <v>76</v>
      </c>
      <c r="B114" s="246" t="s">
        <v>682</v>
      </c>
      <c r="C114" s="261" t="s">
        <v>683</v>
      </c>
      <c r="D114" s="247" t="s">
        <v>598</v>
      </c>
      <c r="E114" s="248">
        <v>2</v>
      </c>
      <c r="F114" s="249"/>
      <c r="G114" s="250">
        <f>ROUND(E114*F114,2)</f>
        <v>0</v>
      </c>
      <c r="H114" s="249"/>
      <c r="I114" s="250">
        <f>ROUND(E114*H114,2)</f>
        <v>0</v>
      </c>
      <c r="J114" s="249"/>
      <c r="K114" s="250">
        <f>ROUND(E114*J114,2)</f>
        <v>0</v>
      </c>
      <c r="L114" s="250">
        <v>15</v>
      </c>
      <c r="M114" s="250">
        <f>G114*(1+L114/100)</f>
        <v>0</v>
      </c>
      <c r="N114" s="250">
        <v>0</v>
      </c>
      <c r="O114" s="250">
        <f>ROUND(E114*N114,2)</f>
        <v>0</v>
      </c>
      <c r="P114" s="250">
        <v>0</v>
      </c>
      <c r="Q114" s="250">
        <f>ROUND(E114*P114,2)</f>
        <v>0</v>
      </c>
      <c r="R114" s="250"/>
      <c r="S114" s="250" t="s">
        <v>369</v>
      </c>
      <c r="T114" s="251" t="s">
        <v>370</v>
      </c>
      <c r="U114" s="223">
        <v>0</v>
      </c>
      <c r="V114" s="223">
        <f>ROUND(E114*U114,2)</f>
        <v>0</v>
      </c>
      <c r="W114" s="223"/>
      <c r="X114" s="223" t="s">
        <v>181</v>
      </c>
      <c r="Y114" s="213"/>
      <c r="Z114" s="213"/>
      <c r="AA114" s="213"/>
      <c r="AB114" s="213"/>
      <c r="AC114" s="213"/>
      <c r="AD114" s="213"/>
      <c r="AE114" s="213"/>
      <c r="AF114" s="213"/>
      <c r="AG114" s="213" t="s">
        <v>351</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x14ac:dyDescent="0.2">
      <c r="A115" s="245">
        <v>77</v>
      </c>
      <c r="B115" s="246" t="s">
        <v>599</v>
      </c>
      <c r="C115" s="261" t="s">
        <v>684</v>
      </c>
      <c r="D115" s="247" t="s">
        <v>598</v>
      </c>
      <c r="E115" s="248">
        <v>1</v>
      </c>
      <c r="F115" s="249"/>
      <c r="G115" s="250">
        <f>ROUND(E115*F115,2)</f>
        <v>0</v>
      </c>
      <c r="H115" s="249"/>
      <c r="I115" s="250">
        <f>ROUND(E115*H115,2)</f>
        <v>0</v>
      </c>
      <c r="J115" s="249"/>
      <c r="K115" s="250">
        <f>ROUND(E115*J115,2)</f>
        <v>0</v>
      </c>
      <c r="L115" s="250">
        <v>15</v>
      </c>
      <c r="M115" s="250">
        <f>G115*(1+L115/100)</f>
        <v>0</v>
      </c>
      <c r="N115" s="250">
        <v>0</v>
      </c>
      <c r="O115" s="250">
        <f>ROUND(E115*N115,2)</f>
        <v>0</v>
      </c>
      <c r="P115" s="250">
        <v>0</v>
      </c>
      <c r="Q115" s="250">
        <f>ROUND(E115*P115,2)</f>
        <v>0</v>
      </c>
      <c r="R115" s="250"/>
      <c r="S115" s="250" t="s">
        <v>369</v>
      </c>
      <c r="T115" s="251" t="s">
        <v>370</v>
      </c>
      <c r="U115" s="223">
        <v>0</v>
      </c>
      <c r="V115" s="223">
        <f>ROUND(E115*U115,2)</f>
        <v>0</v>
      </c>
      <c r="W115" s="223"/>
      <c r="X115" s="223" t="s">
        <v>663</v>
      </c>
      <c r="Y115" s="213"/>
      <c r="Z115" s="213"/>
      <c r="AA115" s="213"/>
      <c r="AB115" s="213"/>
      <c r="AC115" s="213"/>
      <c r="AD115" s="213"/>
      <c r="AE115" s="213"/>
      <c r="AF115" s="213"/>
      <c r="AG115" s="213" t="s">
        <v>664</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x14ac:dyDescent="0.2">
      <c r="A116" s="245">
        <v>78</v>
      </c>
      <c r="B116" s="246" t="s">
        <v>685</v>
      </c>
      <c r="C116" s="261" t="s">
        <v>686</v>
      </c>
      <c r="D116" s="247" t="s">
        <v>177</v>
      </c>
      <c r="E116" s="248">
        <v>2</v>
      </c>
      <c r="F116" s="249"/>
      <c r="G116" s="250">
        <f>ROUND(E116*F116,2)</f>
        <v>0</v>
      </c>
      <c r="H116" s="249"/>
      <c r="I116" s="250">
        <f>ROUND(E116*H116,2)</f>
        <v>0</v>
      </c>
      <c r="J116" s="249"/>
      <c r="K116" s="250">
        <f>ROUND(E116*J116,2)</f>
        <v>0</v>
      </c>
      <c r="L116" s="250">
        <v>15</v>
      </c>
      <c r="M116" s="250">
        <f>G116*(1+L116/100)</f>
        <v>0</v>
      </c>
      <c r="N116" s="250">
        <v>0</v>
      </c>
      <c r="O116" s="250">
        <f>ROUND(E116*N116,2)</f>
        <v>0</v>
      </c>
      <c r="P116" s="250">
        <v>0</v>
      </c>
      <c r="Q116" s="250">
        <f>ROUND(E116*P116,2)</f>
        <v>0</v>
      </c>
      <c r="R116" s="250"/>
      <c r="S116" s="250" t="s">
        <v>369</v>
      </c>
      <c r="T116" s="251" t="s">
        <v>370</v>
      </c>
      <c r="U116" s="223">
        <v>0</v>
      </c>
      <c r="V116" s="223">
        <f>ROUND(E116*U116,2)</f>
        <v>0</v>
      </c>
      <c r="W116" s="223"/>
      <c r="X116" s="223" t="s">
        <v>181</v>
      </c>
      <c r="Y116" s="213"/>
      <c r="Z116" s="213"/>
      <c r="AA116" s="213"/>
      <c r="AB116" s="213"/>
      <c r="AC116" s="213"/>
      <c r="AD116" s="213"/>
      <c r="AE116" s="213"/>
      <c r="AF116" s="213"/>
      <c r="AG116" s="213" t="s">
        <v>351</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x14ac:dyDescent="0.2">
      <c r="A117" s="245">
        <v>79</v>
      </c>
      <c r="B117" s="246" t="s">
        <v>687</v>
      </c>
      <c r="C117" s="261" t="s">
        <v>688</v>
      </c>
      <c r="D117" s="247" t="s">
        <v>598</v>
      </c>
      <c r="E117" s="248">
        <v>2</v>
      </c>
      <c r="F117" s="249"/>
      <c r="G117" s="250">
        <f>ROUND(E117*F117,2)</f>
        <v>0</v>
      </c>
      <c r="H117" s="249"/>
      <c r="I117" s="250">
        <f>ROUND(E117*H117,2)</f>
        <v>0</v>
      </c>
      <c r="J117" s="249"/>
      <c r="K117" s="250">
        <f>ROUND(E117*J117,2)</f>
        <v>0</v>
      </c>
      <c r="L117" s="250">
        <v>15</v>
      </c>
      <c r="M117" s="250">
        <f>G117*(1+L117/100)</f>
        <v>0</v>
      </c>
      <c r="N117" s="250">
        <v>0</v>
      </c>
      <c r="O117" s="250">
        <f>ROUND(E117*N117,2)</f>
        <v>0</v>
      </c>
      <c r="P117" s="250">
        <v>0</v>
      </c>
      <c r="Q117" s="250">
        <f>ROUND(E117*P117,2)</f>
        <v>0</v>
      </c>
      <c r="R117" s="250"/>
      <c r="S117" s="250" t="s">
        <v>369</v>
      </c>
      <c r="T117" s="251" t="s">
        <v>370</v>
      </c>
      <c r="U117" s="223">
        <v>0</v>
      </c>
      <c r="V117" s="223">
        <f>ROUND(E117*U117,2)</f>
        <v>0</v>
      </c>
      <c r="W117" s="223"/>
      <c r="X117" s="223" t="s">
        <v>181</v>
      </c>
      <c r="Y117" s="213"/>
      <c r="Z117" s="213"/>
      <c r="AA117" s="213"/>
      <c r="AB117" s="213"/>
      <c r="AC117" s="213"/>
      <c r="AD117" s="213"/>
      <c r="AE117" s="213"/>
      <c r="AF117" s="213"/>
      <c r="AG117" s="213" t="s">
        <v>351</v>
      </c>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x14ac:dyDescent="0.2">
      <c r="A118" s="245">
        <v>80</v>
      </c>
      <c r="B118" s="246" t="s">
        <v>689</v>
      </c>
      <c r="C118" s="261" t="s">
        <v>690</v>
      </c>
      <c r="D118" s="247" t="s">
        <v>177</v>
      </c>
      <c r="E118" s="248">
        <v>3</v>
      </c>
      <c r="F118" s="249"/>
      <c r="G118" s="250">
        <f>ROUND(E118*F118,2)</f>
        <v>0</v>
      </c>
      <c r="H118" s="249"/>
      <c r="I118" s="250">
        <f>ROUND(E118*H118,2)</f>
        <v>0</v>
      </c>
      <c r="J118" s="249"/>
      <c r="K118" s="250">
        <f>ROUND(E118*J118,2)</f>
        <v>0</v>
      </c>
      <c r="L118" s="250">
        <v>15</v>
      </c>
      <c r="M118" s="250">
        <f>G118*(1+L118/100)</f>
        <v>0</v>
      </c>
      <c r="N118" s="250">
        <v>0</v>
      </c>
      <c r="O118" s="250">
        <f>ROUND(E118*N118,2)</f>
        <v>0</v>
      </c>
      <c r="P118" s="250">
        <v>0</v>
      </c>
      <c r="Q118" s="250">
        <f>ROUND(E118*P118,2)</f>
        <v>0</v>
      </c>
      <c r="R118" s="250" t="s">
        <v>526</v>
      </c>
      <c r="S118" s="250" t="s">
        <v>179</v>
      </c>
      <c r="T118" s="251" t="s">
        <v>370</v>
      </c>
      <c r="U118" s="223">
        <v>0.246</v>
      </c>
      <c r="V118" s="223">
        <f>ROUND(E118*U118,2)</f>
        <v>0.74</v>
      </c>
      <c r="W118" s="223"/>
      <c r="X118" s="223" t="s">
        <v>181</v>
      </c>
      <c r="Y118" s="213"/>
      <c r="Z118" s="213"/>
      <c r="AA118" s="213"/>
      <c r="AB118" s="213"/>
      <c r="AC118" s="213"/>
      <c r="AD118" s="213"/>
      <c r="AE118" s="213"/>
      <c r="AF118" s="213"/>
      <c r="AG118" s="213" t="s">
        <v>351</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x14ac:dyDescent="0.2">
      <c r="A119" s="245">
        <v>81</v>
      </c>
      <c r="B119" s="246" t="s">
        <v>691</v>
      </c>
      <c r="C119" s="261" t="s">
        <v>692</v>
      </c>
      <c r="D119" s="247" t="s">
        <v>177</v>
      </c>
      <c r="E119" s="248">
        <v>3</v>
      </c>
      <c r="F119" s="249"/>
      <c r="G119" s="250">
        <f>ROUND(E119*F119,2)</f>
        <v>0</v>
      </c>
      <c r="H119" s="249"/>
      <c r="I119" s="250">
        <f>ROUND(E119*H119,2)</f>
        <v>0</v>
      </c>
      <c r="J119" s="249"/>
      <c r="K119" s="250">
        <f>ROUND(E119*J119,2)</f>
        <v>0</v>
      </c>
      <c r="L119" s="250">
        <v>15</v>
      </c>
      <c r="M119" s="250">
        <f>G119*(1+L119/100)</f>
        <v>0</v>
      </c>
      <c r="N119" s="250">
        <v>0</v>
      </c>
      <c r="O119" s="250">
        <f>ROUND(E119*N119,2)</f>
        <v>0</v>
      </c>
      <c r="P119" s="250">
        <v>0</v>
      </c>
      <c r="Q119" s="250">
        <f>ROUND(E119*P119,2)</f>
        <v>0</v>
      </c>
      <c r="R119" s="250"/>
      <c r="S119" s="250" t="s">
        <v>369</v>
      </c>
      <c r="T119" s="251" t="s">
        <v>370</v>
      </c>
      <c r="U119" s="223">
        <v>0</v>
      </c>
      <c r="V119" s="223">
        <f>ROUND(E119*U119,2)</f>
        <v>0</v>
      </c>
      <c r="W119" s="223"/>
      <c r="X119" s="223" t="s">
        <v>181</v>
      </c>
      <c r="Y119" s="213"/>
      <c r="Z119" s="213"/>
      <c r="AA119" s="213"/>
      <c r="AB119" s="213"/>
      <c r="AC119" s="213"/>
      <c r="AD119" s="213"/>
      <c r="AE119" s="213"/>
      <c r="AF119" s="213"/>
      <c r="AG119" s="213" t="s">
        <v>351</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x14ac:dyDescent="0.2">
      <c r="A120" s="245">
        <v>82</v>
      </c>
      <c r="B120" s="246" t="s">
        <v>693</v>
      </c>
      <c r="C120" s="261" t="s">
        <v>694</v>
      </c>
      <c r="D120" s="247" t="s">
        <v>177</v>
      </c>
      <c r="E120" s="248">
        <v>1</v>
      </c>
      <c r="F120" s="249"/>
      <c r="G120" s="250">
        <f>ROUND(E120*F120,2)</f>
        <v>0</v>
      </c>
      <c r="H120" s="249"/>
      <c r="I120" s="250">
        <f>ROUND(E120*H120,2)</f>
        <v>0</v>
      </c>
      <c r="J120" s="249"/>
      <c r="K120" s="250">
        <f>ROUND(E120*J120,2)</f>
        <v>0</v>
      </c>
      <c r="L120" s="250">
        <v>15</v>
      </c>
      <c r="M120" s="250">
        <f>G120*(1+L120/100)</f>
        <v>0</v>
      </c>
      <c r="N120" s="250">
        <v>0</v>
      </c>
      <c r="O120" s="250">
        <f>ROUND(E120*N120,2)</f>
        <v>0</v>
      </c>
      <c r="P120" s="250">
        <v>0</v>
      </c>
      <c r="Q120" s="250">
        <f>ROUND(E120*P120,2)</f>
        <v>0</v>
      </c>
      <c r="R120" s="250" t="s">
        <v>526</v>
      </c>
      <c r="S120" s="250" t="s">
        <v>179</v>
      </c>
      <c r="T120" s="251" t="s">
        <v>370</v>
      </c>
      <c r="U120" s="223">
        <v>0.25</v>
      </c>
      <c r="V120" s="223">
        <f>ROUND(E120*U120,2)</f>
        <v>0.25</v>
      </c>
      <c r="W120" s="223"/>
      <c r="X120" s="223" t="s">
        <v>181</v>
      </c>
      <c r="Y120" s="213"/>
      <c r="Z120" s="213"/>
      <c r="AA120" s="213"/>
      <c r="AB120" s="213"/>
      <c r="AC120" s="213"/>
      <c r="AD120" s="213"/>
      <c r="AE120" s="213"/>
      <c r="AF120" s="213"/>
      <c r="AG120" s="213" t="s">
        <v>351</v>
      </c>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x14ac:dyDescent="0.2">
      <c r="A121" s="245">
        <v>83</v>
      </c>
      <c r="B121" s="246" t="s">
        <v>695</v>
      </c>
      <c r="C121" s="261" t="s">
        <v>696</v>
      </c>
      <c r="D121" s="247" t="s">
        <v>177</v>
      </c>
      <c r="E121" s="248">
        <v>1</v>
      </c>
      <c r="F121" s="249"/>
      <c r="G121" s="250">
        <f>ROUND(E121*F121,2)</f>
        <v>0</v>
      </c>
      <c r="H121" s="249"/>
      <c r="I121" s="250">
        <f>ROUND(E121*H121,2)</f>
        <v>0</v>
      </c>
      <c r="J121" s="249"/>
      <c r="K121" s="250">
        <f>ROUND(E121*J121,2)</f>
        <v>0</v>
      </c>
      <c r="L121" s="250">
        <v>15</v>
      </c>
      <c r="M121" s="250">
        <f>G121*(1+L121/100)</f>
        <v>0</v>
      </c>
      <c r="N121" s="250">
        <v>0</v>
      </c>
      <c r="O121" s="250">
        <f>ROUND(E121*N121,2)</f>
        <v>0</v>
      </c>
      <c r="P121" s="250">
        <v>0</v>
      </c>
      <c r="Q121" s="250">
        <f>ROUND(E121*P121,2)</f>
        <v>0</v>
      </c>
      <c r="R121" s="250"/>
      <c r="S121" s="250" t="s">
        <v>369</v>
      </c>
      <c r="T121" s="251" t="s">
        <v>370</v>
      </c>
      <c r="U121" s="223">
        <v>0</v>
      </c>
      <c r="V121" s="223">
        <f>ROUND(E121*U121,2)</f>
        <v>0</v>
      </c>
      <c r="W121" s="223"/>
      <c r="X121" s="223" t="s">
        <v>181</v>
      </c>
      <c r="Y121" s="213"/>
      <c r="Z121" s="213"/>
      <c r="AA121" s="213"/>
      <c r="AB121" s="213"/>
      <c r="AC121" s="213"/>
      <c r="AD121" s="213"/>
      <c r="AE121" s="213"/>
      <c r="AF121" s="213"/>
      <c r="AG121" s="213" t="s">
        <v>351</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ht="22.5" outlineLevel="1" x14ac:dyDescent="0.2">
      <c r="A122" s="245">
        <v>84</v>
      </c>
      <c r="B122" s="246" t="s">
        <v>697</v>
      </c>
      <c r="C122" s="261" t="s">
        <v>698</v>
      </c>
      <c r="D122" s="247" t="s">
        <v>177</v>
      </c>
      <c r="E122" s="248">
        <v>1</v>
      </c>
      <c r="F122" s="249"/>
      <c r="G122" s="250">
        <f>ROUND(E122*F122,2)</f>
        <v>0</v>
      </c>
      <c r="H122" s="249"/>
      <c r="I122" s="250">
        <f>ROUND(E122*H122,2)</f>
        <v>0</v>
      </c>
      <c r="J122" s="249"/>
      <c r="K122" s="250">
        <f>ROUND(E122*J122,2)</f>
        <v>0</v>
      </c>
      <c r="L122" s="250">
        <v>15</v>
      </c>
      <c r="M122" s="250">
        <f>G122*(1+L122/100)</f>
        <v>0</v>
      </c>
      <c r="N122" s="250">
        <v>0</v>
      </c>
      <c r="O122" s="250">
        <f>ROUND(E122*N122,2)</f>
        <v>0</v>
      </c>
      <c r="P122" s="250">
        <v>0</v>
      </c>
      <c r="Q122" s="250">
        <f>ROUND(E122*P122,2)</f>
        <v>0</v>
      </c>
      <c r="R122" s="250"/>
      <c r="S122" s="250" t="s">
        <v>369</v>
      </c>
      <c r="T122" s="251" t="s">
        <v>370</v>
      </c>
      <c r="U122" s="223">
        <v>0</v>
      </c>
      <c r="V122" s="223">
        <f>ROUND(E122*U122,2)</f>
        <v>0</v>
      </c>
      <c r="W122" s="223"/>
      <c r="X122" s="223" t="s">
        <v>181</v>
      </c>
      <c r="Y122" s="213"/>
      <c r="Z122" s="213"/>
      <c r="AA122" s="213"/>
      <c r="AB122" s="213"/>
      <c r="AC122" s="213"/>
      <c r="AD122" s="213"/>
      <c r="AE122" s="213"/>
      <c r="AF122" s="213"/>
      <c r="AG122" s="213" t="s">
        <v>351</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x14ac:dyDescent="0.2">
      <c r="A123" s="245">
        <v>85</v>
      </c>
      <c r="B123" s="246" t="s">
        <v>699</v>
      </c>
      <c r="C123" s="261" t="s">
        <v>700</v>
      </c>
      <c r="D123" s="247" t="s">
        <v>177</v>
      </c>
      <c r="E123" s="248">
        <v>1</v>
      </c>
      <c r="F123" s="249"/>
      <c r="G123" s="250">
        <f>ROUND(E123*F123,2)</f>
        <v>0</v>
      </c>
      <c r="H123" s="249"/>
      <c r="I123" s="250">
        <f>ROUND(E123*H123,2)</f>
        <v>0</v>
      </c>
      <c r="J123" s="249"/>
      <c r="K123" s="250">
        <f>ROUND(E123*J123,2)</f>
        <v>0</v>
      </c>
      <c r="L123" s="250">
        <v>15</v>
      </c>
      <c r="M123" s="250">
        <f>G123*(1+L123/100)</f>
        <v>0</v>
      </c>
      <c r="N123" s="250">
        <v>0</v>
      </c>
      <c r="O123" s="250">
        <f>ROUND(E123*N123,2)</f>
        <v>0</v>
      </c>
      <c r="P123" s="250">
        <v>0</v>
      </c>
      <c r="Q123" s="250">
        <f>ROUND(E123*P123,2)</f>
        <v>0</v>
      </c>
      <c r="R123" s="250"/>
      <c r="S123" s="250" t="s">
        <v>369</v>
      </c>
      <c r="T123" s="251" t="s">
        <v>370</v>
      </c>
      <c r="U123" s="223">
        <v>0</v>
      </c>
      <c r="V123" s="223">
        <f>ROUND(E123*U123,2)</f>
        <v>0</v>
      </c>
      <c r="W123" s="223"/>
      <c r="X123" s="223" t="s">
        <v>442</v>
      </c>
      <c r="Y123" s="213"/>
      <c r="Z123" s="213"/>
      <c r="AA123" s="213"/>
      <c r="AB123" s="213"/>
      <c r="AC123" s="213"/>
      <c r="AD123" s="213"/>
      <c r="AE123" s="213"/>
      <c r="AF123" s="213"/>
      <c r="AG123" s="213" t="s">
        <v>578</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x14ac:dyDescent="0.2">
      <c r="A124" s="245">
        <v>86</v>
      </c>
      <c r="B124" s="246" t="s">
        <v>701</v>
      </c>
      <c r="C124" s="261" t="s">
        <v>702</v>
      </c>
      <c r="D124" s="247" t="s">
        <v>177</v>
      </c>
      <c r="E124" s="248">
        <v>1</v>
      </c>
      <c r="F124" s="249"/>
      <c r="G124" s="250">
        <f>ROUND(E124*F124,2)</f>
        <v>0</v>
      </c>
      <c r="H124" s="249"/>
      <c r="I124" s="250">
        <f>ROUND(E124*H124,2)</f>
        <v>0</v>
      </c>
      <c r="J124" s="249"/>
      <c r="K124" s="250">
        <f>ROUND(E124*J124,2)</f>
        <v>0</v>
      </c>
      <c r="L124" s="250">
        <v>15</v>
      </c>
      <c r="M124" s="250">
        <f>G124*(1+L124/100)</f>
        <v>0</v>
      </c>
      <c r="N124" s="250">
        <v>0</v>
      </c>
      <c r="O124" s="250">
        <f>ROUND(E124*N124,2)</f>
        <v>0</v>
      </c>
      <c r="P124" s="250">
        <v>0</v>
      </c>
      <c r="Q124" s="250">
        <f>ROUND(E124*P124,2)</f>
        <v>0</v>
      </c>
      <c r="R124" s="250"/>
      <c r="S124" s="250" t="s">
        <v>369</v>
      </c>
      <c r="T124" s="251" t="s">
        <v>370</v>
      </c>
      <c r="U124" s="223">
        <v>0</v>
      </c>
      <c r="V124" s="223">
        <f>ROUND(E124*U124,2)</f>
        <v>0</v>
      </c>
      <c r="W124" s="223"/>
      <c r="X124" s="223" t="s">
        <v>181</v>
      </c>
      <c r="Y124" s="213"/>
      <c r="Z124" s="213"/>
      <c r="AA124" s="213"/>
      <c r="AB124" s="213"/>
      <c r="AC124" s="213"/>
      <c r="AD124" s="213"/>
      <c r="AE124" s="213"/>
      <c r="AF124" s="213"/>
      <c r="AG124" s="213" t="s">
        <v>351</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x14ac:dyDescent="0.2">
      <c r="A125" s="245">
        <v>87</v>
      </c>
      <c r="B125" s="246" t="s">
        <v>703</v>
      </c>
      <c r="C125" s="261" t="s">
        <v>704</v>
      </c>
      <c r="D125" s="247" t="s">
        <v>177</v>
      </c>
      <c r="E125" s="248">
        <v>1</v>
      </c>
      <c r="F125" s="249"/>
      <c r="G125" s="250">
        <f>ROUND(E125*F125,2)</f>
        <v>0</v>
      </c>
      <c r="H125" s="249"/>
      <c r="I125" s="250">
        <f>ROUND(E125*H125,2)</f>
        <v>0</v>
      </c>
      <c r="J125" s="249"/>
      <c r="K125" s="250">
        <f>ROUND(E125*J125,2)</f>
        <v>0</v>
      </c>
      <c r="L125" s="250">
        <v>15</v>
      </c>
      <c r="M125" s="250">
        <f>G125*(1+L125/100)</f>
        <v>0</v>
      </c>
      <c r="N125" s="250">
        <v>0</v>
      </c>
      <c r="O125" s="250">
        <f>ROUND(E125*N125,2)</f>
        <v>0</v>
      </c>
      <c r="P125" s="250">
        <v>0</v>
      </c>
      <c r="Q125" s="250">
        <f>ROUND(E125*P125,2)</f>
        <v>0</v>
      </c>
      <c r="R125" s="250" t="s">
        <v>526</v>
      </c>
      <c r="S125" s="250" t="s">
        <v>179</v>
      </c>
      <c r="T125" s="251" t="s">
        <v>370</v>
      </c>
      <c r="U125" s="223">
        <v>0.69299999999999995</v>
      </c>
      <c r="V125" s="223">
        <f>ROUND(E125*U125,2)</f>
        <v>0.69</v>
      </c>
      <c r="W125" s="223"/>
      <c r="X125" s="223" t="s">
        <v>181</v>
      </c>
      <c r="Y125" s="213"/>
      <c r="Z125" s="213"/>
      <c r="AA125" s="213"/>
      <c r="AB125" s="213"/>
      <c r="AC125" s="213"/>
      <c r="AD125" s="213"/>
      <c r="AE125" s="213"/>
      <c r="AF125" s="213"/>
      <c r="AG125" s="213" t="s">
        <v>351</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x14ac:dyDescent="0.2">
      <c r="A126" s="245">
        <v>88</v>
      </c>
      <c r="B126" s="246" t="s">
        <v>705</v>
      </c>
      <c r="C126" s="261" t="s">
        <v>706</v>
      </c>
      <c r="D126" s="247" t="s">
        <v>177</v>
      </c>
      <c r="E126" s="248">
        <v>1</v>
      </c>
      <c r="F126" s="249"/>
      <c r="G126" s="250">
        <f>ROUND(E126*F126,2)</f>
        <v>0</v>
      </c>
      <c r="H126" s="249"/>
      <c r="I126" s="250">
        <f>ROUND(E126*H126,2)</f>
        <v>0</v>
      </c>
      <c r="J126" s="249"/>
      <c r="K126" s="250">
        <f>ROUND(E126*J126,2)</f>
        <v>0</v>
      </c>
      <c r="L126" s="250">
        <v>15</v>
      </c>
      <c r="M126" s="250">
        <f>G126*(1+L126/100)</f>
        <v>0</v>
      </c>
      <c r="N126" s="250">
        <v>0</v>
      </c>
      <c r="O126" s="250">
        <f>ROUND(E126*N126,2)</f>
        <v>0</v>
      </c>
      <c r="P126" s="250">
        <v>0</v>
      </c>
      <c r="Q126" s="250">
        <f>ROUND(E126*P126,2)</f>
        <v>0</v>
      </c>
      <c r="R126" s="250"/>
      <c r="S126" s="250" t="s">
        <v>369</v>
      </c>
      <c r="T126" s="251" t="s">
        <v>370</v>
      </c>
      <c r="U126" s="223">
        <v>0</v>
      </c>
      <c r="V126" s="223">
        <f>ROUND(E126*U126,2)</f>
        <v>0</v>
      </c>
      <c r="W126" s="223"/>
      <c r="X126" s="223" t="s">
        <v>181</v>
      </c>
      <c r="Y126" s="213"/>
      <c r="Z126" s="213"/>
      <c r="AA126" s="213"/>
      <c r="AB126" s="213"/>
      <c r="AC126" s="213"/>
      <c r="AD126" s="213"/>
      <c r="AE126" s="213"/>
      <c r="AF126" s="213"/>
      <c r="AG126" s="213" t="s">
        <v>351</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x14ac:dyDescent="0.2">
      <c r="A127" s="234">
        <v>89</v>
      </c>
      <c r="B127" s="235" t="s">
        <v>707</v>
      </c>
      <c r="C127" s="256" t="s">
        <v>708</v>
      </c>
      <c r="D127" s="236" t="s">
        <v>177</v>
      </c>
      <c r="E127" s="237">
        <v>1</v>
      </c>
      <c r="F127" s="238"/>
      <c r="G127" s="239">
        <f>ROUND(E127*F127,2)</f>
        <v>0</v>
      </c>
      <c r="H127" s="238"/>
      <c r="I127" s="239">
        <f>ROUND(E127*H127,2)</f>
        <v>0</v>
      </c>
      <c r="J127" s="238"/>
      <c r="K127" s="239">
        <f>ROUND(E127*J127,2)</f>
        <v>0</v>
      </c>
      <c r="L127" s="239">
        <v>15</v>
      </c>
      <c r="M127" s="239">
        <f>G127*(1+L127/100)</f>
        <v>0</v>
      </c>
      <c r="N127" s="239">
        <v>0</v>
      </c>
      <c r="O127" s="239">
        <f>ROUND(E127*N127,2)</f>
        <v>0</v>
      </c>
      <c r="P127" s="239">
        <v>0</v>
      </c>
      <c r="Q127" s="239">
        <f>ROUND(E127*P127,2)</f>
        <v>0</v>
      </c>
      <c r="R127" s="239" t="s">
        <v>526</v>
      </c>
      <c r="S127" s="239" t="s">
        <v>179</v>
      </c>
      <c r="T127" s="240" t="s">
        <v>370</v>
      </c>
      <c r="U127" s="223">
        <v>0.46500000000000002</v>
      </c>
      <c r="V127" s="223">
        <f>ROUND(E127*U127,2)</f>
        <v>0.47</v>
      </c>
      <c r="W127" s="223"/>
      <c r="X127" s="223" t="s">
        <v>181</v>
      </c>
      <c r="Y127" s="213"/>
      <c r="Z127" s="213"/>
      <c r="AA127" s="213"/>
      <c r="AB127" s="213"/>
      <c r="AC127" s="213"/>
      <c r="AD127" s="213"/>
      <c r="AE127" s="213"/>
      <c r="AF127" s="213"/>
      <c r="AG127" s="213" t="s">
        <v>351</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x14ac:dyDescent="0.2">
      <c r="A128" s="220"/>
      <c r="B128" s="221"/>
      <c r="C128" s="257" t="s">
        <v>709</v>
      </c>
      <c r="D128" s="241"/>
      <c r="E128" s="241"/>
      <c r="F128" s="241"/>
      <c r="G128" s="241"/>
      <c r="H128" s="223"/>
      <c r="I128" s="223"/>
      <c r="J128" s="223"/>
      <c r="K128" s="223"/>
      <c r="L128" s="223"/>
      <c r="M128" s="223"/>
      <c r="N128" s="223"/>
      <c r="O128" s="223"/>
      <c r="P128" s="223"/>
      <c r="Q128" s="223"/>
      <c r="R128" s="223"/>
      <c r="S128" s="223"/>
      <c r="T128" s="223"/>
      <c r="U128" s="223"/>
      <c r="V128" s="223"/>
      <c r="W128" s="223"/>
      <c r="X128" s="223"/>
      <c r="Y128" s="213"/>
      <c r="Z128" s="213"/>
      <c r="AA128" s="213"/>
      <c r="AB128" s="213"/>
      <c r="AC128" s="213"/>
      <c r="AD128" s="213"/>
      <c r="AE128" s="213"/>
      <c r="AF128" s="213"/>
      <c r="AG128" s="213" t="s">
        <v>184</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x14ac:dyDescent="0.2">
      <c r="A129" s="245">
        <v>90</v>
      </c>
      <c r="B129" s="246" t="s">
        <v>710</v>
      </c>
      <c r="C129" s="261" t="s">
        <v>711</v>
      </c>
      <c r="D129" s="247" t="s">
        <v>177</v>
      </c>
      <c r="E129" s="248">
        <v>3</v>
      </c>
      <c r="F129" s="249"/>
      <c r="G129" s="250">
        <f>ROUND(E129*F129,2)</f>
        <v>0</v>
      </c>
      <c r="H129" s="249"/>
      <c r="I129" s="250">
        <f>ROUND(E129*H129,2)</f>
        <v>0</v>
      </c>
      <c r="J129" s="249"/>
      <c r="K129" s="250">
        <f>ROUND(E129*J129,2)</f>
        <v>0</v>
      </c>
      <c r="L129" s="250">
        <v>15</v>
      </c>
      <c r="M129" s="250">
        <f>G129*(1+L129/100)</f>
        <v>0</v>
      </c>
      <c r="N129" s="250">
        <v>0</v>
      </c>
      <c r="O129" s="250">
        <f>ROUND(E129*N129,2)</f>
        <v>0</v>
      </c>
      <c r="P129" s="250">
        <v>0</v>
      </c>
      <c r="Q129" s="250">
        <f>ROUND(E129*P129,2)</f>
        <v>0</v>
      </c>
      <c r="R129" s="250" t="s">
        <v>526</v>
      </c>
      <c r="S129" s="250" t="s">
        <v>179</v>
      </c>
      <c r="T129" s="251" t="s">
        <v>370</v>
      </c>
      <c r="U129" s="223">
        <v>0.217</v>
      </c>
      <c r="V129" s="223">
        <f>ROUND(E129*U129,2)</f>
        <v>0.65</v>
      </c>
      <c r="W129" s="223"/>
      <c r="X129" s="223" t="s">
        <v>181</v>
      </c>
      <c r="Y129" s="213"/>
      <c r="Z129" s="213"/>
      <c r="AA129" s="213"/>
      <c r="AB129" s="213"/>
      <c r="AC129" s="213"/>
      <c r="AD129" s="213"/>
      <c r="AE129" s="213"/>
      <c r="AF129" s="213"/>
      <c r="AG129" s="213" t="s">
        <v>351</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x14ac:dyDescent="0.2">
      <c r="A130" s="234">
        <v>91</v>
      </c>
      <c r="B130" s="235" t="s">
        <v>712</v>
      </c>
      <c r="C130" s="256" t="s">
        <v>713</v>
      </c>
      <c r="D130" s="236" t="s">
        <v>0</v>
      </c>
      <c r="E130" s="237">
        <v>620</v>
      </c>
      <c r="F130" s="238"/>
      <c r="G130" s="239">
        <f>ROUND(E130*F130,2)</f>
        <v>0</v>
      </c>
      <c r="H130" s="238"/>
      <c r="I130" s="239">
        <f>ROUND(E130*H130,2)</f>
        <v>0</v>
      </c>
      <c r="J130" s="238"/>
      <c r="K130" s="239">
        <f>ROUND(E130*J130,2)</f>
        <v>0</v>
      </c>
      <c r="L130" s="239">
        <v>15</v>
      </c>
      <c r="M130" s="239">
        <f>G130*(1+L130/100)</f>
        <v>0</v>
      </c>
      <c r="N130" s="239">
        <v>0</v>
      </c>
      <c r="O130" s="239">
        <f>ROUND(E130*N130,2)</f>
        <v>0</v>
      </c>
      <c r="P130" s="239">
        <v>0</v>
      </c>
      <c r="Q130" s="239">
        <f>ROUND(E130*P130,2)</f>
        <v>0</v>
      </c>
      <c r="R130" s="239" t="s">
        <v>526</v>
      </c>
      <c r="S130" s="239" t="s">
        <v>179</v>
      </c>
      <c r="T130" s="240" t="s">
        <v>370</v>
      </c>
      <c r="U130" s="223">
        <v>0</v>
      </c>
      <c r="V130" s="223">
        <f>ROUND(E130*U130,2)</f>
        <v>0</v>
      </c>
      <c r="W130" s="223"/>
      <c r="X130" s="223" t="s">
        <v>181</v>
      </c>
      <c r="Y130" s="213"/>
      <c r="Z130" s="213"/>
      <c r="AA130" s="213"/>
      <c r="AB130" s="213"/>
      <c r="AC130" s="213"/>
      <c r="AD130" s="213"/>
      <c r="AE130" s="213"/>
      <c r="AF130" s="213"/>
      <c r="AG130" s="213" t="s">
        <v>351</v>
      </c>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x14ac:dyDescent="0.2">
      <c r="A131" s="220"/>
      <c r="B131" s="221"/>
      <c r="C131" s="257" t="s">
        <v>605</v>
      </c>
      <c r="D131" s="241"/>
      <c r="E131" s="241"/>
      <c r="F131" s="241"/>
      <c r="G131" s="241"/>
      <c r="H131" s="223"/>
      <c r="I131" s="223"/>
      <c r="J131" s="223"/>
      <c r="K131" s="223"/>
      <c r="L131" s="223"/>
      <c r="M131" s="223"/>
      <c r="N131" s="223"/>
      <c r="O131" s="223"/>
      <c r="P131" s="223"/>
      <c r="Q131" s="223"/>
      <c r="R131" s="223"/>
      <c r="S131" s="223"/>
      <c r="T131" s="223"/>
      <c r="U131" s="223"/>
      <c r="V131" s="223"/>
      <c r="W131" s="223"/>
      <c r="X131" s="223"/>
      <c r="Y131" s="213"/>
      <c r="Z131" s="213"/>
      <c r="AA131" s="213"/>
      <c r="AB131" s="213"/>
      <c r="AC131" s="213"/>
      <c r="AD131" s="213"/>
      <c r="AE131" s="213"/>
      <c r="AF131" s="213"/>
      <c r="AG131" s="213" t="s">
        <v>184</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x14ac:dyDescent="0.2">
      <c r="A132" s="228" t="s">
        <v>173</v>
      </c>
      <c r="B132" s="229" t="s">
        <v>82</v>
      </c>
      <c r="C132" s="255" t="s">
        <v>83</v>
      </c>
      <c r="D132" s="230"/>
      <c r="E132" s="231"/>
      <c r="F132" s="232"/>
      <c r="G132" s="232">
        <f>SUMIF(AG133:AG134,"&lt;&gt;NOR",G133:G134)</f>
        <v>0</v>
      </c>
      <c r="H132" s="232"/>
      <c r="I132" s="232">
        <f>SUM(I133:I134)</f>
        <v>0</v>
      </c>
      <c r="J132" s="232"/>
      <c r="K132" s="232">
        <f>SUM(K133:K134)</f>
        <v>0</v>
      </c>
      <c r="L132" s="232"/>
      <c r="M132" s="232">
        <f>SUM(M133:M134)</f>
        <v>0</v>
      </c>
      <c r="N132" s="232"/>
      <c r="O132" s="232">
        <f>SUM(O133:O134)</f>
        <v>0</v>
      </c>
      <c r="P132" s="232"/>
      <c r="Q132" s="232">
        <f>SUM(Q133:Q134)</f>
        <v>0</v>
      </c>
      <c r="R132" s="232"/>
      <c r="S132" s="232"/>
      <c r="T132" s="233"/>
      <c r="U132" s="227"/>
      <c r="V132" s="227">
        <f>SUM(V133:V134)</f>
        <v>1.75</v>
      </c>
      <c r="W132" s="227"/>
      <c r="X132" s="227"/>
      <c r="AG132" t="s">
        <v>174</v>
      </c>
    </row>
    <row r="133" spans="1:60" ht="22.5" outlineLevel="1" x14ac:dyDescent="0.2">
      <c r="A133" s="234">
        <v>92</v>
      </c>
      <c r="B133" s="235" t="s">
        <v>714</v>
      </c>
      <c r="C133" s="256" t="s">
        <v>715</v>
      </c>
      <c r="D133" s="236" t="s">
        <v>200</v>
      </c>
      <c r="E133" s="237">
        <v>2.5</v>
      </c>
      <c r="F133" s="238"/>
      <c r="G133" s="239">
        <f>ROUND(E133*F133,2)</f>
        <v>0</v>
      </c>
      <c r="H133" s="238"/>
      <c r="I133" s="239">
        <f>ROUND(E133*H133,2)</f>
        <v>0</v>
      </c>
      <c r="J133" s="238"/>
      <c r="K133" s="239">
        <f>ROUND(E133*J133,2)</f>
        <v>0</v>
      </c>
      <c r="L133" s="239">
        <v>15</v>
      </c>
      <c r="M133" s="239">
        <f>G133*(1+L133/100)</f>
        <v>0</v>
      </c>
      <c r="N133" s="239">
        <v>0</v>
      </c>
      <c r="O133" s="239">
        <f>ROUND(E133*N133,2)</f>
        <v>0</v>
      </c>
      <c r="P133" s="239">
        <v>0</v>
      </c>
      <c r="Q133" s="239">
        <f>ROUND(E133*P133,2)</f>
        <v>0</v>
      </c>
      <c r="R133" s="239" t="s">
        <v>178</v>
      </c>
      <c r="S133" s="239" t="s">
        <v>179</v>
      </c>
      <c r="T133" s="240" t="s">
        <v>370</v>
      </c>
      <c r="U133" s="223">
        <v>0.69998000000000005</v>
      </c>
      <c r="V133" s="223">
        <f>ROUND(E133*U133,2)</f>
        <v>1.75</v>
      </c>
      <c r="W133" s="223"/>
      <c r="X133" s="223" t="s">
        <v>181</v>
      </c>
      <c r="Y133" s="213"/>
      <c r="Z133" s="213"/>
      <c r="AA133" s="213"/>
      <c r="AB133" s="213"/>
      <c r="AC133" s="213"/>
      <c r="AD133" s="213"/>
      <c r="AE133" s="213"/>
      <c r="AF133" s="213"/>
      <c r="AG133" s="213" t="s">
        <v>182</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x14ac:dyDescent="0.2">
      <c r="A134" s="220"/>
      <c r="B134" s="221"/>
      <c r="C134" s="257" t="s">
        <v>252</v>
      </c>
      <c r="D134" s="241"/>
      <c r="E134" s="241"/>
      <c r="F134" s="241"/>
      <c r="G134" s="241"/>
      <c r="H134" s="223"/>
      <c r="I134" s="223"/>
      <c r="J134" s="223"/>
      <c r="K134" s="223"/>
      <c r="L134" s="223"/>
      <c r="M134" s="223"/>
      <c r="N134" s="223"/>
      <c r="O134" s="223"/>
      <c r="P134" s="223"/>
      <c r="Q134" s="223"/>
      <c r="R134" s="223"/>
      <c r="S134" s="223"/>
      <c r="T134" s="223"/>
      <c r="U134" s="223"/>
      <c r="V134" s="223"/>
      <c r="W134" s="223"/>
      <c r="X134" s="223"/>
      <c r="Y134" s="213"/>
      <c r="Z134" s="213"/>
      <c r="AA134" s="213"/>
      <c r="AB134" s="213"/>
      <c r="AC134" s="213"/>
      <c r="AD134" s="213"/>
      <c r="AE134" s="213"/>
      <c r="AF134" s="213"/>
      <c r="AG134" s="213" t="s">
        <v>184</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x14ac:dyDescent="0.2">
      <c r="A135" s="228" t="s">
        <v>173</v>
      </c>
      <c r="B135" s="229" t="s">
        <v>146</v>
      </c>
      <c r="C135" s="255" t="s">
        <v>28</v>
      </c>
      <c r="D135" s="230"/>
      <c r="E135" s="231"/>
      <c r="F135" s="232"/>
      <c r="G135" s="232">
        <f>SUMIF(AG136:AG136,"&lt;&gt;NOR",G136:G136)</f>
        <v>0</v>
      </c>
      <c r="H135" s="232"/>
      <c r="I135" s="232">
        <f>SUM(I136:I136)</f>
        <v>0</v>
      </c>
      <c r="J135" s="232"/>
      <c r="K135" s="232">
        <f>SUM(K136:K136)</f>
        <v>0</v>
      </c>
      <c r="L135" s="232"/>
      <c r="M135" s="232">
        <f>SUM(M136:M136)</f>
        <v>0</v>
      </c>
      <c r="N135" s="232"/>
      <c r="O135" s="232">
        <f>SUM(O136:O136)</f>
        <v>0</v>
      </c>
      <c r="P135" s="232"/>
      <c r="Q135" s="232">
        <f>SUM(Q136:Q136)</f>
        <v>0</v>
      </c>
      <c r="R135" s="232"/>
      <c r="S135" s="232"/>
      <c r="T135" s="233"/>
      <c r="U135" s="227"/>
      <c r="V135" s="227">
        <f>SUM(V136:V136)</f>
        <v>0</v>
      </c>
      <c r="W135" s="227"/>
      <c r="X135" s="227"/>
      <c r="AG135" t="s">
        <v>174</v>
      </c>
    </row>
    <row r="136" spans="1:60" ht="22.5" outlineLevel="1" x14ac:dyDescent="0.2">
      <c r="A136" s="234">
        <v>93</v>
      </c>
      <c r="B136" s="235" t="s">
        <v>716</v>
      </c>
      <c r="C136" s="256" t="s">
        <v>717</v>
      </c>
      <c r="D136" s="236" t="s">
        <v>598</v>
      </c>
      <c r="E136" s="237">
        <v>1</v>
      </c>
      <c r="F136" s="238"/>
      <c r="G136" s="239">
        <f>ROUND(E136*F136,2)</f>
        <v>0</v>
      </c>
      <c r="H136" s="238"/>
      <c r="I136" s="239">
        <f>ROUND(E136*H136,2)</f>
        <v>0</v>
      </c>
      <c r="J136" s="238"/>
      <c r="K136" s="239">
        <f>ROUND(E136*J136,2)</f>
        <v>0</v>
      </c>
      <c r="L136" s="239">
        <v>15</v>
      </c>
      <c r="M136" s="239">
        <f>G136*(1+L136/100)</f>
        <v>0</v>
      </c>
      <c r="N136" s="239">
        <v>0</v>
      </c>
      <c r="O136" s="239">
        <f>ROUND(E136*N136,2)</f>
        <v>0</v>
      </c>
      <c r="P136" s="239">
        <v>0</v>
      </c>
      <c r="Q136" s="239">
        <f>ROUND(E136*P136,2)</f>
        <v>0</v>
      </c>
      <c r="R136" s="239"/>
      <c r="S136" s="239" t="s">
        <v>369</v>
      </c>
      <c r="T136" s="240" t="s">
        <v>370</v>
      </c>
      <c r="U136" s="223">
        <v>0</v>
      </c>
      <c r="V136" s="223">
        <f>ROUND(E136*U136,2)</f>
        <v>0</v>
      </c>
      <c r="W136" s="223"/>
      <c r="X136" s="223" t="s">
        <v>181</v>
      </c>
      <c r="Y136" s="213"/>
      <c r="Z136" s="213"/>
      <c r="AA136" s="213"/>
      <c r="AB136" s="213"/>
      <c r="AC136" s="213"/>
      <c r="AD136" s="213"/>
      <c r="AE136" s="213"/>
      <c r="AF136" s="213"/>
      <c r="AG136" s="213" t="s">
        <v>718</v>
      </c>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x14ac:dyDescent="0.2">
      <c r="A137" s="3"/>
      <c r="B137" s="4"/>
      <c r="C137" s="264"/>
      <c r="D137" s="6"/>
      <c r="E137" s="3"/>
      <c r="F137" s="3"/>
      <c r="G137" s="3"/>
      <c r="H137" s="3"/>
      <c r="I137" s="3"/>
      <c r="J137" s="3"/>
      <c r="K137" s="3"/>
      <c r="L137" s="3"/>
      <c r="M137" s="3"/>
      <c r="N137" s="3"/>
      <c r="O137" s="3"/>
      <c r="P137" s="3"/>
      <c r="Q137" s="3"/>
      <c r="R137" s="3"/>
      <c r="S137" s="3"/>
      <c r="T137" s="3"/>
      <c r="U137" s="3"/>
      <c r="V137" s="3"/>
      <c r="W137" s="3"/>
      <c r="X137" s="3"/>
      <c r="AE137">
        <v>15</v>
      </c>
      <c r="AF137">
        <v>21</v>
      </c>
      <c r="AG137" t="s">
        <v>160</v>
      </c>
    </row>
    <row r="138" spans="1:60" x14ac:dyDescent="0.2">
      <c r="A138" s="216"/>
      <c r="B138" s="217" t="s">
        <v>29</v>
      </c>
      <c r="C138" s="265"/>
      <c r="D138" s="218"/>
      <c r="E138" s="219"/>
      <c r="F138" s="219"/>
      <c r="G138" s="254">
        <f>G8+G16+G38+G69+G98+G132+G135</f>
        <v>0</v>
      </c>
      <c r="H138" s="3"/>
      <c r="I138" s="3"/>
      <c r="J138" s="3"/>
      <c r="K138" s="3"/>
      <c r="L138" s="3"/>
      <c r="M138" s="3"/>
      <c r="N138" s="3"/>
      <c r="O138" s="3"/>
      <c r="P138" s="3"/>
      <c r="Q138" s="3"/>
      <c r="R138" s="3"/>
      <c r="S138" s="3"/>
      <c r="T138" s="3"/>
      <c r="U138" s="3"/>
      <c r="V138" s="3"/>
      <c r="W138" s="3"/>
      <c r="X138" s="3"/>
      <c r="AE138">
        <f>SUMIF(L7:L136,AE137,G7:G136)</f>
        <v>0</v>
      </c>
      <c r="AF138">
        <f>SUMIF(L7:L136,AF137,G7:G136)</f>
        <v>0</v>
      </c>
      <c r="AG138" t="s">
        <v>521</v>
      </c>
    </row>
    <row r="139" spans="1:60" x14ac:dyDescent="0.2">
      <c r="C139" s="266"/>
      <c r="D139" s="10"/>
      <c r="AG139" t="s">
        <v>523</v>
      </c>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83A" sheet="1"/>
  <mergeCells count="33">
    <mergeCell ref="C128:G128"/>
    <mergeCell ref="C131:G131"/>
    <mergeCell ref="C134:G134"/>
    <mergeCell ref="C74:G74"/>
    <mergeCell ref="C76:G76"/>
    <mergeCell ref="C78:G78"/>
    <mergeCell ref="C80:G80"/>
    <mergeCell ref="C91:G91"/>
    <mergeCell ref="C97:G97"/>
    <mergeCell ref="C46:G46"/>
    <mergeCell ref="C48:G48"/>
    <mergeCell ref="C50:G50"/>
    <mergeCell ref="C52:G52"/>
    <mergeCell ref="C68:G68"/>
    <mergeCell ref="C72:G72"/>
    <mergeCell ref="C32:G32"/>
    <mergeCell ref="C35:G35"/>
    <mergeCell ref="C37:G37"/>
    <mergeCell ref="C40:G40"/>
    <mergeCell ref="C42:G42"/>
    <mergeCell ref="C44:G44"/>
    <mergeCell ref="C20:G20"/>
    <mergeCell ref="C22:G22"/>
    <mergeCell ref="C24:G24"/>
    <mergeCell ref="C26:G26"/>
    <mergeCell ref="C28:G28"/>
    <mergeCell ref="C30:G30"/>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8" t="s">
        <v>147</v>
      </c>
      <c r="B1" s="198"/>
      <c r="C1" s="198"/>
      <c r="D1" s="198"/>
      <c r="E1" s="198"/>
      <c r="F1" s="198"/>
      <c r="G1" s="198"/>
      <c r="AG1" t="s">
        <v>148</v>
      </c>
    </row>
    <row r="2" spans="1:60" ht="24.95" customHeight="1" x14ac:dyDescent="0.2">
      <c r="A2" s="199" t="s">
        <v>7</v>
      </c>
      <c r="B2" s="49" t="s">
        <v>43</v>
      </c>
      <c r="C2" s="202" t="s">
        <v>44</v>
      </c>
      <c r="D2" s="200"/>
      <c r="E2" s="200"/>
      <c r="F2" s="200"/>
      <c r="G2" s="201"/>
      <c r="AG2" t="s">
        <v>149</v>
      </c>
    </row>
    <row r="3" spans="1:60" ht="24.95" customHeight="1" x14ac:dyDescent="0.2">
      <c r="A3" s="199" t="s">
        <v>8</v>
      </c>
      <c r="B3" s="49" t="s">
        <v>53</v>
      </c>
      <c r="C3" s="202" t="s">
        <v>54</v>
      </c>
      <c r="D3" s="200"/>
      <c r="E3" s="200"/>
      <c r="F3" s="200"/>
      <c r="G3" s="201"/>
      <c r="AC3" s="178" t="s">
        <v>149</v>
      </c>
      <c r="AG3" t="s">
        <v>150</v>
      </c>
    </row>
    <row r="4" spans="1:60" ht="24.95" customHeight="1" x14ac:dyDescent="0.2">
      <c r="A4" s="203" t="s">
        <v>9</v>
      </c>
      <c r="B4" s="204" t="s">
        <v>53</v>
      </c>
      <c r="C4" s="205" t="s">
        <v>54</v>
      </c>
      <c r="D4" s="206"/>
      <c r="E4" s="206"/>
      <c r="F4" s="206"/>
      <c r="G4" s="207"/>
      <c r="AG4" t="s">
        <v>151</v>
      </c>
    </row>
    <row r="5" spans="1:60" x14ac:dyDescent="0.2">
      <c r="D5" s="10"/>
    </row>
    <row r="6" spans="1:60" ht="38.25" x14ac:dyDescent="0.2">
      <c r="A6" s="209" t="s">
        <v>152</v>
      </c>
      <c r="B6" s="211" t="s">
        <v>153</v>
      </c>
      <c r="C6" s="211" t="s">
        <v>154</v>
      </c>
      <c r="D6" s="210" t="s">
        <v>155</v>
      </c>
      <c r="E6" s="209" t="s">
        <v>156</v>
      </c>
      <c r="F6" s="208" t="s">
        <v>157</v>
      </c>
      <c r="G6" s="209" t="s">
        <v>29</v>
      </c>
      <c r="H6" s="212" t="s">
        <v>30</v>
      </c>
      <c r="I6" s="212" t="s">
        <v>158</v>
      </c>
      <c r="J6" s="212" t="s">
        <v>31</v>
      </c>
      <c r="K6" s="212" t="s">
        <v>159</v>
      </c>
      <c r="L6" s="212" t="s">
        <v>160</v>
      </c>
      <c r="M6" s="212" t="s">
        <v>161</v>
      </c>
      <c r="N6" s="212" t="s">
        <v>162</v>
      </c>
      <c r="O6" s="212" t="s">
        <v>163</v>
      </c>
      <c r="P6" s="212" t="s">
        <v>164</v>
      </c>
      <c r="Q6" s="212" t="s">
        <v>165</v>
      </c>
      <c r="R6" s="212" t="s">
        <v>166</v>
      </c>
      <c r="S6" s="212" t="s">
        <v>167</v>
      </c>
      <c r="T6" s="212" t="s">
        <v>168</v>
      </c>
      <c r="U6" s="212" t="s">
        <v>169</v>
      </c>
      <c r="V6" s="212" t="s">
        <v>170</v>
      </c>
      <c r="W6" s="212" t="s">
        <v>171</v>
      </c>
      <c r="X6" s="212" t="s">
        <v>172</v>
      </c>
    </row>
    <row r="7" spans="1:60" hidden="1" x14ac:dyDescent="0.2">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
      <c r="A8" s="228" t="s">
        <v>173</v>
      </c>
      <c r="B8" s="229" t="s">
        <v>96</v>
      </c>
      <c r="C8" s="255" t="s">
        <v>97</v>
      </c>
      <c r="D8" s="230"/>
      <c r="E8" s="231"/>
      <c r="F8" s="232"/>
      <c r="G8" s="232">
        <f>SUMIF(AG9:AG16,"&lt;&gt;NOR",G9:G16)</f>
        <v>0</v>
      </c>
      <c r="H8" s="232"/>
      <c r="I8" s="232">
        <f>SUM(I9:I16)</f>
        <v>0</v>
      </c>
      <c r="J8" s="232"/>
      <c r="K8" s="232">
        <f>SUM(K9:K16)</f>
        <v>0</v>
      </c>
      <c r="L8" s="232"/>
      <c r="M8" s="232">
        <f>SUM(M9:M16)</f>
        <v>0</v>
      </c>
      <c r="N8" s="232"/>
      <c r="O8" s="232">
        <f>SUM(O9:O16)</f>
        <v>0</v>
      </c>
      <c r="P8" s="232"/>
      <c r="Q8" s="232">
        <f>SUM(Q9:Q16)</f>
        <v>0</v>
      </c>
      <c r="R8" s="232"/>
      <c r="S8" s="232"/>
      <c r="T8" s="233"/>
      <c r="U8" s="227"/>
      <c r="V8" s="227">
        <f>SUM(V9:V16)</f>
        <v>0</v>
      </c>
      <c r="W8" s="227"/>
      <c r="X8" s="227"/>
      <c r="AG8" t="s">
        <v>174</v>
      </c>
    </row>
    <row r="9" spans="1:60" outlineLevel="1" x14ac:dyDescent="0.2">
      <c r="A9" s="245">
        <v>1</v>
      </c>
      <c r="B9" s="246" t="s">
        <v>719</v>
      </c>
      <c r="C9" s="261" t="s">
        <v>720</v>
      </c>
      <c r="D9" s="247" t="s">
        <v>250</v>
      </c>
      <c r="E9" s="248">
        <v>88</v>
      </c>
      <c r="F9" s="249"/>
      <c r="G9" s="250">
        <f>ROUND(E9*F9,2)</f>
        <v>0</v>
      </c>
      <c r="H9" s="249"/>
      <c r="I9" s="250">
        <f>ROUND(E9*H9,2)</f>
        <v>0</v>
      </c>
      <c r="J9" s="249"/>
      <c r="K9" s="250">
        <f>ROUND(E9*J9,2)</f>
        <v>0</v>
      </c>
      <c r="L9" s="250">
        <v>15</v>
      </c>
      <c r="M9" s="250">
        <f>G9*(1+L9/100)</f>
        <v>0</v>
      </c>
      <c r="N9" s="250">
        <v>0</v>
      </c>
      <c r="O9" s="250">
        <f>ROUND(E9*N9,2)</f>
        <v>0</v>
      </c>
      <c r="P9" s="250">
        <v>0</v>
      </c>
      <c r="Q9" s="250">
        <f>ROUND(E9*P9,2)</f>
        <v>0</v>
      </c>
      <c r="R9" s="250"/>
      <c r="S9" s="250" t="s">
        <v>369</v>
      </c>
      <c r="T9" s="251" t="s">
        <v>370</v>
      </c>
      <c r="U9" s="223">
        <v>0</v>
      </c>
      <c r="V9" s="223">
        <f>ROUND(E9*U9,2)</f>
        <v>0</v>
      </c>
      <c r="W9" s="223"/>
      <c r="X9" s="223" t="s">
        <v>181</v>
      </c>
      <c r="Y9" s="213"/>
      <c r="Z9" s="213"/>
      <c r="AA9" s="213"/>
      <c r="AB9" s="213"/>
      <c r="AC9" s="213"/>
      <c r="AD9" s="213"/>
      <c r="AE9" s="213"/>
      <c r="AF9" s="213"/>
      <c r="AG9" s="213" t="s">
        <v>351</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5">
        <v>2</v>
      </c>
      <c r="B10" s="246" t="s">
        <v>721</v>
      </c>
      <c r="C10" s="261" t="s">
        <v>722</v>
      </c>
      <c r="D10" s="247" t="s">
        <v>250</v>
      </c>
      <c r="E10" s="248">
        <v>44</v>
      </c>
      <c r="F10" s="249"/>
      <c r="G10" s="250">
        <f>ROUND(E10*F10,2)</f>
        <v>0</v>
      </c>
      <c r="H10" s="249"/>
      <c r="I10" s="250">
        <f>ROUND(E10*H10,2)</f>
        <v>0</v>
      </c>
      <c r="J10" s="249"/>
      <c r="K10" s="250">
        <f>ROUND(E10*J10,2)</f>
        <v>0</v>
      </c>
      <c r="L10" s="250">
        <v>15</v>
      </c>
      <c r="M10" s="250">
        <f>G10*(1+L10/100)</f>
        <v>0</v>
      </c>
      <c r="N10" s="250">
        <v>2.0000000000000002E-5</v>
      </c>
      <c r="O10" s="250">
        <f>ROUND(E10*N10,2)</f>
        <v>0</v>
      </c>
      <c r="P10" s="250">
        <v>0</v>
      </c>
      <c r="Q10" s="250">
        <f>ROUND(E10*P10,2)</f>
        <v>0</v>
      </c>
      <c r="R10" s="250"/>
      <c r="S10" s="250" t="s">
        <v>369</v>
      </c>
      <c r="T10" s="251" t="s">
        <v>370</v>
      </c>
      <c r="U10" s="223">
        <v>0</v>
      </c>
      <c r="V10" s="223">
        <f>ROUND(E10*U10,2)</f>
        <v>0</v>
      </c>
      <c r="W10" s="223"/>
      <c r="X10" s="223" t="s">
        <v>181</v>
      </c>
      <c r="Y10" s="213"/>
      <c r="Z10" s="213"/>
      <c r="AA10" s="213"/>
      <c r="AB10" s="213"/>
      <c r="AC10" s="213"/>
      <c r="AD10" s="213"/>
      <c r="AE10" s="213"/>
      <c r="AF10" s="213"/>
      <c r="AG10" s="213" t="s">
        <v>351</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5">
        <v>3</v>
      </c>
      <c r="B11" s="246" t="s">
        <v>723</v>
      </c>
      <c r="C11" s="261" t="s">
        <v>724</v>
      </c>
      <c r="D11" s="247" t="s">
        <v>250</v>
      </c>
      <c r="E11" s="248">
        <v>24</v>
      </c>
      <c r="F11" s="249"/>
      <c r="G11" s="250">
        <f>ROUND(E11*F11,2)</f>
        <v>0</v>
      </c>
      <c r="H11" s="249"/>
      <c r="I11" s="250">
        <f>ROUND(E11*H11,2)</f>
        <v>0</v>
      </c>
      <c r="J11" s="249"/>
      <c r="K11" s="250">
        <f>ROUND(E11*J11,2)</f>
        <v>0</v>
      </c>
      <c r="L11" s="250">
        <v>15</v>
      </c>
      <c r="M11" s="250">
        <f>G11*(1+L11/100)</f>
        <v>0</v>
      </c>
      <c r="N11" s="250">
        <v>3.0000000000000001E-5</v>
      </c>
      <c r="O11" s="250">
        <f>ROUND(E11*N11,2)</f>
        <v>0</v>
      </c>
      <c r="P11" s="250">
        <v>0</v>
      </c>
      <c r="Q11" s="250">
        <f>ROUND(E11*P11,2)</f>
        <v>0</v>
      </c>
      <c r="R11" s="250"/>
      <c r="S11" s="250" t="s">
        <v>369</v>
      </c>
      <c r="T11" s="251" t="s">
        <v>370</v>
      </c>
      <c r="U11" s="223">
        <v>0</v>
      </c>
      <c r="V11" s="223">
        <f>ROUND(E11*U11,2)</f>
        <v>0</v>
      </c>
      <c r="W11" s="223"/>
      <c r="X11" s="223" t="s">
        <v>181</v>
      </c>
      <c r="Y11" s="213"/>
      <c r="Z11" s="213"/>
      <c r="AA11" s="213"/>
      <c r="AB11" s="213"/>
      <c r="AC11" s="213"/>
      <c r="AD11" s="213"/>
      <c r="AE11" s="213"/>
      <c r="AF11" s="213"/>
      <c r="AG11" s="213" t="s">
        <v>351</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5">
        <v>4</v>
      </c>
      <c r="B12" s="246" t="s">
        <v>725</v>
      </c>
      <c r="C12" s="261" t="s">
        <v>726</v>
      </c>
      <c r="D12" s="247" t="s">
        <v>250</v>
      </c>
      <c r="E12" s="248">
        <v>20</v>
      </c>
      <c r="F12" s="249"/>
      <c r="G12" s="250">
        <f>ROUND(E12*F12,2)</f>
        <v>0</v>
      </c>
      <c r="H12" s="249"/>
      <c r="I12" s="250">
        <f>ROUND(E12*H12,2)</f>
        <v>0</v>
      </c>
      <c r="J12" s="249"/>
      <c r="K12" s="250">
        <f>ROUND(E12*J12,2)</f>
        <v>0</v>
      </c>
      <c r="L12" s="250">
        <v>15</v>
      </c>
      <c r="M12" s="250">
        <f>G12*(1+L12/100)</f>
        <v>0</v>
      </c>
      <c r="N12" s="250">
        <v>5.0000000000000002E-5</v>
      </c>
      <c r="O12" s="250">
        <f>ROUND(E12*N12,2)</f>
        <v>0</v>
      </c>
      <c r="P12" s="250">
        <v>0</v>
      </c>
      <c r="Q12" s="250">
        <f>ROUND(E12*P12,2)</f>
        <v>0</v>
      </c>
      <c r="R12" s="250"/>
      <c r="S12" s="250" t="s">
        <v>369</v>
      </c>
      <c r="T12" s="251" t="s">
        <v>370</v>
      </c>
      <c r="U12" s="223">
        <v>0</v>
      </c>
      <c r="V12" s="223">
        <f>ROUND(E12*U12,2)</f>
        <v>0</v>
      </c>
      <c r="W12" s="223"/>
      <c r="X12" s="223" t="s">
        <v>181</v>
      </c>
      <c r="Y12" s="213"/>
      <c r="Z12" s="213"/>
      <c r="AA12" s="213"/>
      <c r="AB12" s="213"/>
      <c r="AC12" s="213"/>
      <c r="AD12" s="213"/>
      <c r="AE12" s="213"/>
      <c r="AF12" s="213"/>
      <c r="AG12" s="213" t="s">
        <v>351</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5">
        <v>5</v>
      </c>
      <c r="B13" s="246" t="s">
        <v>727</v>
      </c>
      <c r="C13" s="261" t="s">
        <v>728</v>
      </c>
      <c r="D13" s="247" t="s">
        <v>729</v>
      </c>
      <c r="E13" s="248">
        <v>2</v>
      </c>
      <c r="F13" s="249"/>
      <c r="G13" s="250">
        <f>ROUND(E13*F13,2)</f>
        <v>0</v>
      </c>
      <c r="H13" s="249"/>
      <c r="I13" s="250">
        <f>ROUND(E13*H13,2)</f>
        <v>0</v>
      </c>
      <c r="J13" s="249"/>
      <c r="K13" s="250">
        <f>ROUND(E13*J13,2)</f>
        <v>0</v>
      </c>
      <c r="L13" s="250">
        <v>15</v>
      </c>
      <c r="M13" s="250">
        <f>G13*(1+L13/100)</f>
        <v>0</v>
      </c>
      <c r="N13" s="250">
        <v>0</v>
      </c>
      <c r="O13" s="250">
        <f>ROUND(E13*N13,2)</f>
        <v>0</v>
      </c>
      <c r="P13" s="250">
        <v>0</v>
      </c>
      <c r="Q13" s="250">
        <f>ROUND(E13*P13,2)</f>
        <v>0</v>
      </c>
      <c r="R13" s="250"/>
      <c r="S13" s="250" t="s">
        <v>369</v>
      </c>
      <c r="T13" s="251" t="s">
        <v>370</v>
      </c>
      <c r="U13" s="223">
        <v>0</v>
      </c>
      <c r="V13" s="223">
        <f>ROUND(E13*U13,2)</f>
        <v>0</v>
      </c>
      <c r="W13" s="223"/>
      <c r="X13" s="223" t="s">
        <v>181</v>
      </c>
      <c r="Y13" s="213"/>
      <c r="Z13" s="213"/>
      <c r="AA13" s="213"/>
      <c r="AB13" s="213"/>
      <c r="AC13" s="213"/>
      <c r="AD13" s="213"/>
      <c r="AE13" s="213"/>
      <c r="AF13" s="213"/>
      <c r="AG13" s="213" t="s">
        <v>351</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5">
        <v>6</v>
      </c>
      <c r="B14" s="246" t="s">
        <v>730</v>
      </c>
      <c r="C14" s="261" t="s">
        <v>731</v>
      </c>
      <c r="D14" s="247" t="s">
        <v>729</v>
      </c>
      <c r="E14" s="248">
        <v>2</v>
      </c>
      <c r="F14" s="249"/>
      <c r="G14" s="250">
        <f>ROUND(E14*F14,2)</f>
        <v>0</v>
      </c>
      <c r="H14" s="249"/>
      <c r="I14" s="250">
        <f>ROUND(E14*H14,2)</f>
        <v>0</v>
      </c>
      <c r="J14" s="249"/>
      <c r="K14" s="250">
        <f>ROUND(E14*J14,2)</f>
        <v>0</v>
      </c>
      <c r="L14" s="250">
        <v>15</v>
      </c>
      <c r="M14" s="250">
        <f>G14*(1+L14/100)</f>
        <v>0</v>
      </c>
      <c r="N14" s="250">
        <v>0</v>
      </c>
      <c r="O14" s="250">
        <f>ROUND(E14*N14,2)</f>
        <v>0</v>
      </c>
      <c r="P14" s="250">
        <v>0</v>
      </c>
      <c r="Q14" s="250">
        <f>ROUND(E14*P14,2)</f>
        <v>0</v>
      </c>
      <c r="R14" s="250"/>
      <c r="S14" s="250" t="s">
        <v>369</v>
      </c>
      <c r="T14" s="251" t="s">
        <v>370</v>
      </c>
      <c r="U14" s="223">
        <v>0</v>
      </c>
      <c r="V14" s="223">
        <f>ROUND(E14*U14,2)</f>
        <v>0</v>
      </c>
      <c r="W14" s="223"/>
      <c r="X14" s="223" t="s">
        <v>181</v>
      </c>
      <c r="Y14" s="213"/>
      <c r="Z14" s="213"/>
      <c r="AA14" s="213"/>
      <c r="AB14" s="213"/>
      <c r="AC14" s="213"/>
      <c r="AD14" s="213"/>
      <c r="AE14" s="213"/>
      <c r="AF14" s="213"/>
      <c r="AG14" s="213" t="s">
        <v>351</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34">
        <v>7</v>
      </c>
      <c r="B15" s="235" t="s">
        <v>732</v>
      </c>
      <c r="C15" s="256" t="s">
        <v>364</v>
      </c>
      <c r="D15" s="236" t="s">
        <v>338</v>
      </c>
      <c r="E15" s="237">
        <v>2.5999999999999999E-3</v>
      </c>
      <c r="F15" s="238"/>
      <c r="G15" s="239">
        <f>ROUND(E15*F15,2)</f>
        <v>0</v>
      </c>
      <c r="H15" s="238"/>
      <c r="I15" s="239">
        <f>ROUND(E15*H15,2)</f>
        <v>0</v>
      </c>
      <c r="J15" s="238"/>
      <c r="K15" s="239">
        <f>ROUND(E15*J15,2)</f>
        <v>0</v>
      </c>
      <c r="L15" s="239">
        <v>15</v>
      </c>
      <c r="M15" s="239">
        <f>G15*(1+L15/100)</f>
        <v>0</v>
      </c>
      <c r="N15" s="239">
        <v>0</v>
      </c>
      <c r="O15" s="239">
        <f>ROUND(E15*N15,2)</f>
        <v>0</v>
      </c>
      <c r="P15" s="239">
        <v>0</v>
      </c>
      <c r="Q15" s="239">
        <f>ROUND(E15*P15,2)</f>
        <v>0</v>
      </c>
      <c r="R15" s="239" t="s">
        <v>350</v>
      </c>
      <c r="S15" s="239" t="s">
        <v>179</v>
      </c>
      <c r="T15" s="240" t="s">
        <v>370</v>
      </c>
      <c r="U15" s="223">
        <v>1.831</v>
      </c>
      <c r="V15" s="223">
        <f>ROUND(E15*U15,2)</f>
        <v>0</v>
      </c>
      <c r="W15" s="223"/>
      <c r="X15" s="223" t="s">
        <v>181</v>
      </c>
      <c r="Y15" s="213"/>
      <c r="Z15" s="213"/>
      <c r="AA15" s="213"/>
      <c r="AB15" s="213"/>
      <c r="AC15" s="213"/>
      <c r="AD15" s="213"/>
      <c r="AE15" s="213"/>
      <c r="AF15" s="213"/>
      <c r="AG15" s="213" t="s">
        <v>351</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20"/>
      <c r="B16" s="221"/>
      <c r="C16" s="257" t="s">
        <v>365</v>
      </c>
      <c r="D16" s="241"/>
      <c r="E16" s="241"/>
      <c r="F16" s="241"/>
      <c r="G16" s="241"/>
      <c r="H16" s="223"/>
      <c r="I16" s="223"/>
      <c r="J16" s="223"/>
      <c r="K16" s="223"/>
      <c r="L16" s="223"/>
      <c r="M16" s="223"/>
      <c r="N16" s="223"/>
      <c r="O16" s="223"/>
      <c r="P16" s="223"/>
      <c r="Q16" s="223"/>
      <c r="R16" s="223"/>
      <c r="S16" s="223"/>
      <c r="T16" s="223"/>
      <c r="U16" s="223"/>
      <c r="V16" s="223"/>
      <c r="W16" s="223"/>
      <c r="X16" s="223"/>
      <c r="Y16" s="213"/>
      <c r="Z16" s="213"/>
      <c r="AA16" s="213"/>
      <c r="AB16" s="213"/>
      <c r="AC16" s="213"/>
      <c r="AD16" s="213"/>
      <c r="AE16" s="213"/>
      <c r="AF16" s="213"/>
      <c r="AG16" s="213" t="s">
        <v>184</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x14ac:dyDescent="0.2">
      <c r="A17" s="228" t="s">
        <v>173</v>
      </c>
      <c r="B17" s="229" t="s">
        <v>110</v>
      </c>
      <c r="C17" s="255" t="s">
        <v>111</v>
      </c>
      <c r="D17" s="230"/>
      <c r="E17" s="231"/>
      <c r="F17" s="232"/>
      <c r="G17" s="232">
        <f>SUMIF(AG18:AG24,"&lt;&gt;NOR",G18:G24)</f>
        <v>0</v>
      </c>
      <c r="H17" s="232"/>
      <c r="I17" s="232">
        <f>SUM(I18:I24)</f>
        <v>0</v>
      </c>
      <c r="J17" s="232"/>
      <c r="K17" s="232">
        <f>SUM(K18:K24)</f>
        <v>0</v>
      </c>
      <c r="L17" s="232"/>
      <c r="M17" s="232">
        <f>SUM(M18:M24)</f>
        <v>0</v>
      </c>
      <c r="N17" s="232"/>
      <c r="O17" s="232">
        <f>SUM(O18:O24)</f>
        <v>0.09</v>
      </c>
      <c r="P17" s="232"/>
      <c r="Q17" s="232">
        <f>SUM(Q18:Q24)</f>
        <v>0</v>
      </c>
      <c r="R17" s="232"/>
      <c r="S17" s="232"/>
      <c r="T17" s="233"/>
      <c r="U17" s="227"/>
      <c r="V17" s="227">
        <f>SUM(V18:V24)</f>
        <v>10.059999999999999</v>
      </c>
      <c r="W17" s="227"/>
      <c r="X17" s="227"/>
      <c r="AG17" t="s">
        <v>174</v>
      </c>
    </row>
    <row r="18" spans="1:60" outlineLevel="1" x14ac:dyDescent="0.2">
      <c r="A18" s="245">
        <v>8</v>
      </c>
      <c r="B18" s="246" t="s">
        <v>733</v>
      </c>
      <c r="C18" s="261" t="s">
        <v>734</v>
      </c>
      <c r="D18" s="247" t="s">
        <v>598</v>
      </c>
      <c r="E18" s="248">
        <v>1</v>
      </c>
      <c r="F18" s="249"/>
      <c r="G18" s="250">
        <f>ROUND(E18*F18,2)</f>
        <v>0</v>
      </c>
      <c r="H18" s="249"/>
      <c r="I18" s="250">
        <f>ROUND(E18*H18,2)</f>
        <v>0</v>
      </c>
      <c r="J18" s="249"/>
      <c r="K18" s="250">
        <f>ROUND(E18*J18,2)</f>
        <v>0</v>
      </c>
      <c r="L18" s="250">
        <v>15</v>
      </c>
      <c r="M18" s="250">
        <f>G18*(1+L18/100)</f>
        <v>0</v>
      </c>
      <c r="N18" s="250">
        <v>7.3999999999999999E-4</v>
      </c>
      <c r="O18" s="250">
        <f>ROUND(E18*N18,2)</f>
        <v>0</v>
      </c>
      <c r="P18" s="250">
        <v>0</v>
      </c>
      <c r="Q18" s="250">
        <f>ROUND(E18*P18,2)</f>
        <v>0</v>
      </c>
      <c r="R18" s="250" t="s">
        <v>735</v>
      </c>
      <c r="S18" s="250" t="s">
        <v>179</v>
      </c>
      <c r="T18" s="251" t="s">
        <v>370</v>
      </c>
      <c r="U18" s="223">
        <v>9.1110000000000007</v>
      </c>
      <c r="V18" s="223">
        <f>ROUND(E18*U18,2)</f>
        <v>9.11</v>
      </c>
      <c r="W18" s="223"/>
      <c r="X18" s="223" t="s">
        <v>181</v>
      </c>
      <c r="Y18" s="213"/>
      <c r="Z18" s="213"/>
      <c r="AA18" s="213"/>
      <c r="AB18" s="213"/>
      <c r="AC18" s="213"/>
      <c r="AD18" s="213"/>
      <c r="AE18" s="213"/>
      <c r="AF18" s="213"/>
      <c r="AG18" s="213" t="s">
        <v>351</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5">
        <v>9</v>
      </c>
      <c r="B19" s="246" t="s">
        <v>736</v>
      </c>
      <c r="C19" s="261" t="s">
        <v>737</v>
      </c>
      <c r="D19" s="247" t="s">
        <v>738</v>
      </c>
      <c r="E19" s="248">
        <v>1</v>
      </c>
      <c r="F19" s="249"/>
      <c r="G19" s="250">
        <f>ROUND(E19*F19,2)</f>
        <v>0</v>
      </c>
      <c r="H19" s="249"/>
      <c r="I19" s="250">
        <f>ROUND(E19*H19,2)</f>
        <v>0</v>
      </c>
      <c r="J19" s="249"/>
      <c r="K19" s="250">
        <f>ROUND(E19*J19,2)</f>
        <v>0</v>
      </c>
      <c r="L19" s="250">
        <v>15</v>
      </c>
      <c r="M19" s="250">
        <f>G19*(1+L19/100)</f>
        <v>0</v>
      </c>
      <c r="N19" s="250">
        <v>6.2E-2</v>
      </c>
      <c r="O19" s="250">
        <f>ROUND(E19*N19,2)</f>
        <v>0.06</v>
      </c>
      <c r="P19" s="250">
        <v>0</v>
      </c>
      <c r="Q19" s="250">
        <f>ROUND(E19*P19,2)</f>
        <v>0</v>
      </c>
      <c r="R19" s="250"/>
      <c r="S19" s="250" t="s">
        <v>369</v>
      </c>
      <c r="T19" s="251" t="s">
        <v>370</v>
      </c>
      <c r="U19" s="223">
        <v>0</v>
      </c>
      <c r="V19" s="223">
        <f>ROUND(E19*U19,2)</f>
        <v>0</v>
      </c>
      <c r="W19" s="223"/>
      <c r="X19" s="223" t="s">
        <v>181</v>
      </c>
      <c r="Y19" s="213"/>
      <c r="Z19" s="213"/>
      <c r="AA19" s="213"/>
      <c r="AB19" s="213"/>
      <c r="AC19" s="213"/>
      <c r="AD19" s="213"/>
      <c r="AE19" s="213"/>
      <c r="AF19" s="213"/>
      <c r="AG19" s="213" t="s">
        <v>351</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5">
        <v>10</v>
      </c>
      <c r="B20" s="246" t="s">
        <v>739</v>
      </c>
      <c r="C20" s="261" t="s">
        <v>740</v>
      </c>
      <c r="D20" s="247" t="s">
        <v>738</v>
      </c>
      <c r="E20" s="248">
        <v>1</v>
      </c>
      <c r="F20" s="249"/>
      <c r="G20" s="250">
        <f>ROUND(E20*F20,2)</f>
        <v>0</v>
      </c>
      <c r="H20" s="249"/>
      <c r="I20" s="250">
        <f>ROUND(E20*H20,2)</f>
        <v>0</v>
      </c>
      <c r="J20" s="249"/>
      <c r="K20" s="250">
        <f>ROUND(E20*J20,2)</f>
        <v>0</v>
      </c>
      <c r="L20" s="250">
        <v>15</v>
      </c>
      <c r="M20" s="250">
        <f>G20*(1+L20/100)</f>
        <v>0</v>
      </c>
      <c r="N20" s="250">
        <v>2.0000000000000001E-4</v>
      </c>
      <c r="O20" s="250">
        <f>ROUND(E20*N20,2)</f>
        <v>0</v>
      </c>
      <c r="P20" s="250">
        <v>0</v>
      </c>
      <c r="Q20" s="250">
        <f>ROUND(E20*P20,2)</f>
        <v>0</v>
      </c>
      <c r="R20" s="250"/>
      <c r="S20" s="250" t="s">
        <v>369</v>
      </c>
      <c r="T20" s="251" t="s">
        <v>370</v>
      </c>
      <c r="U20" s="223">
        <v>0</v>
      </c>
      <c r="V20" s="223">
        <f>ROUND(E20*U20,2)</f>
        <v>0</v>
      </c>
      <c r="W20" s="223"/>
      <c r="X20" s="223" t="s">
        <v>181</v>
      </c>
      <c r="Y20" s="213"/>
      <c r="Z20" s="213"/>
      <c r="AA20" s="213"/>
      <c r="AB20" s="213"/>
      <c r="AC20" s="213"/>
      <c r="AD20" s="213"/>
      <c r="AE20" s="213"/>
      <c r="AF20" s="213"/>
      <c r="AG20" s="213" t="s">
        <v>351</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5">
        <v>11</v>
      </c>
      <c r="B21" s="246" t="s">
        <v>741</v>
      </c>
      <c r="C21" s="261" t="s">
        <v>742</v>
      </c>
      <c r="D21" s="247" t="s">
        <v>738</v>
      </c>
      <c r="E21" s="248">
        <v>1</v>
      </c>
      <c r="F21" s="249"/>
      <c r="G21" s="250">
        <f>ROUND(E21*F21,2)</f>
        <v>0</v>
      </c>
      <c r="H21" s="249"/>
      <c r="I21" s="250">
        <f>ROUND(E21*H21,2)</f>
        <v>0</v>
      </c>
      <c r="J21" s="249"/>
      <c r="K21" s="250">
        <f>ROUND(E21*J21,2)</f>
        <v>0</v>
      </c>
      <c r="L21" s="250">
        <v>15</v>
      </c>
      <c r="M21" s="250">
        <f>G21*(1+L21/100)</f>
        <v>0</v>
      </c>
      <c r="N21" s="250">
        <v>5.9999999999999995E-4</v>
      </c>
      <c r="O21" s="250">
        <f>ROUND(E21*N21,2)</f>
        <v>0</v>
      </c>
      <c r="P21" s="250">
        <v>0</v>
      </c>
      <c r="Q21" s="250">
        <f>ROUND(E21*P21,2)</f>
        <v>0</v>
      </c>
      <c r="R21" s="250"/>
      <c r="S21" s="250" t="s">
        <v>369</v>
      </c>
      <c r="T21" s="251" t="s">
        <v>370</v>
      </c>
      <c r="U21" s="223">
        <v>0</v>
      </c>
      <c r="V21" s="223">
        <f>ROUND(E21*U21,2)</f>
        <v>0</v>
      </c>
      <c r="W21" s="223"/>
      <c r="X21" s="223" t="s">
        <v>181</v>
      </c>
      <c r="Y21" s="213"/>
      <c r="Z21" s="213"/>
      <c r="AA21" s="213"/>
      <c r="AB21" s="213"/>
      <c r="AC21" s="213"/>
      <c r="AD21" s="213"/>
      <c r="AE21" s="213"/>
      <c r="AF21" s="213"/>
      <c r="AG21" s="213" t="s">
        <v>351</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ht="22.5" outlineLevel="1" x14ac:dyDescent="0.2">
      <c r="A22" s="245">
        <v>12</v>
      </c>
      <c r="B22" s="246" t="s">
        <v>743</v>
      </c>
      <c r="C22" s="261" t="s">
        <v>744</v>
      </c>
      <c r="D22" s="247" t="s">
        <v>738</v>
      </c>
      <c r="E22" s="248">
        <v>1</v>
      </c>
      <c r="F22" s="249"/>
      <c r="G22" s="250">
        <f>ROUND(E22*F22,2)</f>
        <v>0</v>
      </c>
      <c r="H22" s="249"/>
      <c r="I22" s="250">
        <f>ROUND(E22*H22,2)</f>
        <v>0</v>
      </c>
      <c r="J22" s="249"/>
      <c r="K22" s="250">
        <f>ROUND(E22*J22,2)</f>
        <v>0</v>
      </c>
      <c r="L22" s="250">
        <v>15</v>
      </c>
      <c r="M22" s="250">
        <f>G22*(1+L22/100)</f>
        <v>0</v>
      </c>
      <c r="N22" s="250">
        <v>2.5999999999999999E-2</v>
      </c>
      <c r="O22" s="250">
        <f>ROUND(E22*N22,2)</f>
        <v>0.03</v>
      </c>
      <c r="P22" s="250">
        <v>0</v>
      </c>
      <c r="Q22" s="250">
        <f>ROUND(E22*P22,2)</f>
        <v>0</v>
      </c>
      <c r="R22" s="250"/>
      <c r="S22" s="250" t="s">
        <v>369</v>
      </c>
      <c r="T22" s="251" t="s">
        <v>370</v>
      </c>
      <c r="U22" s="223">
        <v>0</v>
      </c>
      <c r="V22" s="223">
        <f>ROUND(E22*U22,2)</f>
        <v>0</v>
      </c>
      <c r="W22" s="223"/>
      <c r="X22" s="223" t="s">
        <v>181</v>
      </c>
      <c r="Y22" s="213"/>
      <c r="Z22" s="213"/>
      <c r="AA22" s="213"/>
      <c r="AB22" s="213"/>
      <c r="AC22" s="213"/>
      <c r="AD22" s="213"/>
      <c r="AE22" s="213"/>
      <c r="AF22" s="213"/>
      <c r="AG22" s="213" t="s">
        <v>351</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34">
        <v>13</v>
      </c>
      <c r="B23" s="235" t="s">
        <v>745</v>
      </c>
      <c r="C23" s="256" t="s">
        <v>746</v>
      </c>
      <c r="D23" s="236" t="s">
        <v>338</v>
      </c>
      <c r="E23" s="237">
        <v>8.9499999999999996E-2</v>
      </c>
      <c r="F23" s="238"/>
      <c r="G23" s="239">
        <f>ROUND(E23*F23,2)</f>
        <v>0</v>
      </c>
      <c r="H23" s="238"/>
      <c r="I23" s="239">
        <f>ROUND(E23*H23,2)</f>
        <v>0</v>
      </c>
      <c r="J23" s="238"/>
      <c r="K23" s="239">
        <f>ROUND(E23*J23,2)</f>
        <v>0</v>
      </c>
      <c r="L23" s="239">
        <v>15</v>
      </c>
      <c r="M23" s="239">
        <f>G23*(1+L23/100)</f>
        <v>0</v>
      </c>
      <c r="N23" s="239">
        <v>0</v>
      </c>
      <c r="O23" s="239">
        <f>ROUND(E23*N23,2)</f>
        <v>0</v>
      </c>
      <c r="P23" s="239">
        <v>0</v>
      </c>
      <c r="Q23" s="239">
        <f>ROUND(E23*P23,2)</f>
        <v>0</v>
      </c>
      <c r="R23" s="239" t="s">
        <v>735</v>
      </c>
      <c r="S23" s="239" t="s">
        <v>179</v>
      </c>
      <c r="T23" s="240" t="s">
        <v>370</v>
      </c>
      <c r="U23" s="223">
        <v>10.582000000000001</v>
      </c>
      <c r="V23" s="223">
        <f>ROUND(E23*U23,2)</f>
        <v>0.95</v>
      </c>
      <c r="W23" s="223"/>
      <c r="X23" s="223" t="s">
        <v>181</v>
      </c>
      <c r="Y23" s="213"/>
      <c r="Z23" s="213"/>
      <c r="AA23" s="213"/>
      <c r="AB23" s="213"/>
      <c r="AC23" s="213"/>
      <c r="AD23" s="213"/>
      <c r="AE23" s="213"/>
      <c r="AF23" s="213"/>
      <c r="AG23" s="213" t="s">
        <v>351</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20"/>
      <c r="B24" s="221"/>
      <c r="C24" s="257" t="s">
        <v>605</v>
      </c>
      <c r="D24" s="241"/>
      <c r="E24" s="241"/>
      <c r="F24" s="241"/>
      <c r="G24" s="241"/>
      <c r="H24" s="223"/>
      <c r="I24" s="223"/>
      <c r="J24" s="223"/>
      <c r="K24" s="223"/>
      <c r="L24" s="223"/>
      <c r="M24" s="223"/>
      <c r="N24" s="223"/>
      <c r="O24" s="223"/>
      <c r="P24" s="223"/>
      <c r="Q24" s="223"/>
      <c r="R24" s="223"/>
      <c r="S24" s="223"/>
      <c r="T24" s="223"/>
      <c r="U24" s="223"/>
      <c r="V24" s="223"/>
      <c r="W24" s="223"/>
      <c r="X24" s="223"/>
      <c r="Y24" s="213"/>
      <c r="Z24" s="213"/>
      <c r="AA24" s="213"/>
      <c r="AB24" s="213"/>
      <c r="AC24" s="213"/>
      <c r="AD24" s="213"/>
      <c r="AE24" s="213"/>
      <c r="AF24" s="213"/>
      <c r="AG24" s="213" t="s">
        <v>184</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x14ac:dyDescent="0.2">
      <c r="A25" s="228" t="s">
        <v>173</v>
      </c>
      <c r="B25" s="229" t="s">
        <v>112</v>
      </c>
      <c r="C25" s="255" t="s">
        <v>113</v>
      </c>
      <c r="D25" s="230"/>
      <c r="E25" s="231"/>
      <c r="F25" s="232"/>
      <c r="G25" s="232">
        <f>SUMIF(AG26:AG39,"&lt;&gt;NOR",G26:G39)</f>
        <v>0</v>
      </c>
      <c r="H25" s="232"/>
      <c r="I25" s="232">
        <f>SUM(I26:I39)</f>
        <v>0</v>
      </c>
      <c r="J25" s="232"/>
      <c r="K25" s="232">
        <f>SUM(K26:K39)</f>
        <v>0</v>
      </c>
      <c r="L25" s="232"/>
      <c r="M25" s="232">
        <f>SUM(M26:M39)</f>
        <v>0</v>
      </c>
      <c r="N25" s="232"/>
      <c r="O25" s="232">
        <f>SUM(O26:O39)</f>
        <v>0.58000000000000007</v>
      </c>
      <c r="P25" s="232"/>
      <c r="Q25" s="232">
        <f>SUM(Q26:Q39)</f>
        <v>0</v>
      </c>
      <c r="R25" s="232"/>
      <c r="S25" s="232"/>
      <c r="T25" s="233"/>
      <c r="U25" s="227"/>
      <c r="V25" s="227">
        <f>SUM(V26:V39)</f>
        <v>92.04</v>
      </c>
      <c r="W25" s="227"/>
      <c r="X25" s="227"/>
      <c r="AG25" t="s">
        <v>174</v>
      </c>
    </row>
    <row r="26" spans="1:60" outlineLevel="1" x14ac:dyDescent="0.2">
      <c r="A26" s="234">
        <v>14</v>
      </c>
      <c r="B26" s="235" t="s">
        <v>747</v>
      </c>
      <c r="C26" s="256" t="s">
        <v>748</v>
      </c>
      <c r="D26" s="236" t="s">
        <v>250</v>
      </c>
      <c r="E26" s="237">
        <v>43</v>
      </c>
      <c r="F26" s="238"/>
      <c r="G26" s="239">
        <f>ROUND(E26*F26,2)</f>
        <v>0</v>
      </c>
      <c r="H26" s="238"/>
      <c r="I26" s="239">
        <f>ROUND(E26*H26,2)</f>
        <v>0</v>
      </c>
      <c r="J26" s="238"/>
      <c r="K26" s="239">
        <f>ROUND(E26*J26,2)</f>
        <v>0</v>
      </c>
      <c r="L26" s="239">
        <v>15</v>
      </c>
      <c r="M26" s="239">
        <f>G26*(1+L26/100)</f>
        <v>0</v>
      </c>
      <c r="N26" s="239">
        <v>7.6000000000000004E-4</v>
      </c>
      <c r="O26" s="239">
        <f>ROUND(E26*N26,2)</f>
        <v>0.03</v>
      </c>
      <c r="P26" s="239">
        <v>0</v>
      </c>
      <c r="Q26" s="239">
        <f>ROUND(E26*P26,2)</f>
        <v>0</v>
      </c>
      <c r="R26" s="239" t="s">
        <v>526</v>
      </c>
      <c r="S26" s="239" t="s">
        <v>613</v>
      </c>
      <c r="T26" s="240" t="s">
        <v>370</v>
      </c>
      <c r="U26" s="223">
        <v>0.71199999999999997</v>
      </c>
      <c r="V26" s="223">
        <f>ROUND(E26*U26,2)</f>
        <v>30.62</v>
      </c>
      <c r="W26" s="223"/>
      <c r="X26" s="223" t="s">
        <v>181</v>
      </c>
      <c r="Y26" s="213"/>
      <c r="Z26" s="213"/>
      <c r="AA26" s="213"/>
      <c r="AB26" s="213"/>
      <c r="AC26" s="213"/>
      <c r="AD26" s="213"/>
      <c r="AE26" s="213"/>
      <c r="AF26" s="213"/>
      <c r="AG26" s="213" t="s">
        <v>351</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20"/>
      <c r="B27" s="221"/>
      <c r="C27" s="257" t="s">
        <v>614</v>
      </c>
      <c r="D27" s="241"/>
      <c r="E27" s="241"/>
      <c r="F27" s="241"/>
      <c r="G27" s="241"/>
      <c r="H27" s="223"/>
      <c r="I27" s="223"/>
      <c r="J27" s="223"/>
      <c r="K27" s="223"/>
      <c r="L27" s="223"/>
      <c r="M27" s="223"/>
      <c r="N27" s="223"/>
      <c r="O27" s="223"/>
      <c r="P27" s="223"/>
      <c r="Q27" s="223"/>
      <c r="R27" s="223"/>
      <c r="S27" s="223"/>
      <c r="T27" s="223"/>
      <c r="U27" s="223"/>
      <c r="V27" s="223"/>
      <c r="W27" s="223"/>
      <c r="X27" s="223"/>
      <c r="Y27" s="213"/>
      <c r="Z27" s="213"/>
      <c r="AA27" s="213"/>
      <c r="AB27" s="213"/>
      <c r="AC27" s="213"/>
      <c r="AD27" s="213"/>
      <c r="AE27" s="213"/>
      <c r="AF27" s="213"/>
      <c r="AG27" s="213" t="s">
        <v>184</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x14ac:dyDescent="0.2">
      <c r="A28" s="234">
        <v>15</v>
      </c>
      <c r="B28" s="235" t="s">
        <v>749</v>
      </c>
      <c r="C28" s="256" t="s">
        <v>750</v>
      </c>
      <c r="D28" s="236" t="s">
        <v>250</v>
      </c>
      <c r="E28" s="237">
        <v>23</v>
      </c>
      <c r="F28" s="238"/>
      <c r="G28" s="239">
        <f>ROUND(E28*F28,2)</f>
        <v>0</v>
      </c>
      <c r="H28" s="238"/>
      <c r="I28" s="239">
        <f>ROUND(E28*H28,2)</f>
        <v>0</v>
      </c>
      <c r="J28" s="238"/>
      <c r="K28" s="239">
        <f>ROUND(E28*J28,2)</f>
        <v>0</v>
      </c>
      <c r="L28" s="239">
        <v>15</v>
      </c>
      <c r="M28" s="239">
        <f>G28*(1+L28/100)</f>
        <v>0</v>
      </c>
      <c r="N28" s="239">
        <v>8.8000000000000003E-4</v>
      </c>
      <c r="O28" s="239">
        <f>ROUND(E28*N28,2)</f>
        <v>0.02</v>
      </c>
      <c r="P28" s="239">
        <v>0</v>
      </c>
      <c r="Q28" s="239">
        <f>ROUND(E28*P28,2)</f>
        <v>0</v>
      </c>
      <c r="R28" s="239" t="s">
        <v>526</v>
      </c>
      <c r="S28" s="239" t="s">
        <v>613</v>
      </c>
      <c r="T28" s="240" t="s">
        <v>370</v>
      </c>
      <c r="U28" s="223">
        <v>0.71199999999999997</v>
      </c>
      <c r="V28" s="223">
        <f>ROUND(E28*U28,2)</f>
        <v>16.38</v>
      </c>
      <c r="W28" s="223"/>
      <c r="X28" s="223" t="s">
        <v>181</v>
      </c>
      <c r="Y28" s="213"/>
      <c r="Z28" s="213"/>
      <c r="AA28" s="213"/>
      <c r="AB28" s="213"/>
      <c r="AC28" s="213"/>
      <c r="AD28" s="213"/>
      <c r="AE28" s="213"/>
      <c r="AF28" s="213"/>
      <c r="AG28" s="213" t="s">
        <v>351</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x14ac:dyDescent="0.2">
      <c r="A29" s="220"/>
      <c r="B29" s="221"/>
      <c r="C29" s="257" t="s">
        <v>614</v>
      </c>
      <c r="D29" s="241"/>
      <c r="E29" s="241"/>
      <c r="F29" s="241"/>
      <c r="G29" s="241"/>
      <c r="H29" s="223"/>
      <c r="I29" s="223"/>
      <c r="J29" s="223"/>
      <c r="K29" s="223"/>
      <c r="L29" s="223"/>
      <c r="M29" s="223"/>
      <c r="N29" s="223"/>
      <c r="O29" s="223"/>
      <c r="P29" s="223"/>
      <c r="Q29" s="223"/>
      <c r="R29" s="223"/>
      <c r="S29" s="223"/>
      <c r="T29" s="223"/>
      <c r="U29" s="223"/>
      <c r="V29" s="223"/>
      <c r="W29" s="223"/>
      <c r="X29" s="223"/>
      <c r="Y29" s="213"/>
      <c r="Z29" s="213"/>
      <c r="AA29" s="213"/>
      <c r="AB29" s="213"/>
      <c r="AC29" s="213"/>
      <c r="AD29" s="213"/>
      <c r="AE29" s="213"/>
      <c r="AF29" s="213"/>
      <c r="AG29" s="213" t="s">
        <v>184</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x14ac:dyDescent="0.2">
      <c r="A30" s="234">
        <v>16</v>
      </c>
      <c r="B30" s="235" t="s">
        <v>751</v>
      </c>
      <c r="C30" s="256" t="s">
        <v>752</v>
      </c>
      <c r="D30" s="236" t="s">
        <v>250</v>
      </c>
      <c r="E30" s="237">
        <v>19</v>
      </c>
      <c r="F30" s="238"/>
      <c r="G30" s="239">
        <f>ROUND(E30*F30,2)</f>
        <v>0</v>
      </c>
      <c r="H30" s="238"/>
      <c r="I30" s="239">
        <f>ROUND(E30*H30,2)</f>
        <v>0</v>
      </c>
      <c r="J30" s="238"/>
      <c r="K30" s="239">
        <f>ROUND(E30*J30,2)</f>
        <v>0</v>
      </c>
      <c r="L30" s="239">
        <v>15</v>
      </c>
      <c r="M30" s="239">
        <f>G30*(1+L30/100)</f>
        <v>0</v>
      </c>
      <c r="N30" s="239">
        <v>1.01E-3</v>
      </c>
      <c r="O30" s="239">
        <f>ROUND(E30*N30,2)</f>
        <v>0.02</v>
      </c>
      <c r="P30" s="239">
        <v>0</v>
      </c>
      <c r="Q30" s="239">
        <f>ROUND(E30*P30,2)</f>
        <v>0</v>
      </c>
      <c r="R30" s="239" t="s">
        <v>735</v>
      </c>
      <c r="S30" s="239" t="s">
        <v>179</v>
      </c>
      <c r="T30" s="240" t="s">
        <v>370</v>
      </c>
      <c r="U30" s="223">
        <v>0.31738</v>
      </c>
      <c r="V30" s="223">
        <f>ROUND(E30*U30,2)</f>
        <v>6.03</v>
      </c>
      <c r="W30" s="223"/>
      <c r="X30" s="223" t="s">
        <v>181</v>
      </c>
      <c r="Y30" s="213"/>
      <c r="Z30" s="213"/>
      <c r="AA30" s="213"/>
      <c r="AB30" s="213"/>
      <c r="AC30" s="213"/>
      <c r="AD30" s="213"/>
      <c r="AE30" s="213"/>
      <c r="AF30" s="213"/>
      <c r="AG30" s="213" t="s">
        <v>351</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20"/>
      <c r="B31" s="221"/>
      <c r="C31" s="257" t="s">
        <v>563</v>
      </c>
      <c r="D31" s="241"/>
      <c r="E31" s="241"/>
      <c r="F31" s="241"/>
      <c r="G31" s="241"/>
      <c r="H31" s="223"/>
      <c r="I31" s="223"/>
      <c r="J31" s="223"/>
      <c r="K31" s="223"/>
      <c r="L31" s="223"/>
      <c r="M31" s="223"/>
      <c r="N31" s="223"/>
      <c r="O31" s="223"/>
      <c r="P31" s="223"/>
      <c r="Q31" s="223"/>
      <c r="R31" s="223"/>
      <c r="S31" s="223"/>
      <c r="T31" s="223"/>
      <c r="U31" s="223"/>
      <c r="V31" s="223"/>
      <c r="W31" s="223"/>
      <c r="X31" s="223"/>
      <c r="Y31" s="213"/>
      <c r="Z31" s="213"/>
      <c r="AA31" s="213"/>
      <c r="AB31" s="213"/>
      <c r="AC31" s="213"/>
      <c r="AD31" s="213"/>
      <c r="AE31" s="213"/>
      <c r="AF31" s="213"/>
      <c r="AG31" s="213" t="s">
        <v>184</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x14ac:dyDescent="0.2">
      <c r="A32" s="234">
        <v>17</v>
      </c>
      <c r="B32" s="235" t="s">
        <v>753</v>
      </c>
      <c r="C32" s="256" t="s">
        <v>754</v>
      </c>
      <c r="D32" s="236" t="s">
        <v>250</v>
      </c>
      <c r="E32" s="237">
        <v>43</v>
      </c>
      <c r="F32" s="238"/>
      <c r="G32" s="239">
        <f>ROUND(E32*F32,2)</f>
        <v>0</v>
      </c>
      <c r="H32" s="238"/>
      <c r="I32" s="239">
        <f>ROUND(E32*H32,2)</f>
        <v>0</v>
      </c>
      <c r="J32" s="238"/>
      <c r="K32" s="239">
        <f>ROUND(E32*J32,2)</f>
        <v>0</v>
      </c>
      <c r="L32" s="239">
        <v>15</v>
      </c>
      <c r="M32" s="239">
        <f>G32*(1+L32/100)</f>
        <v>0</v>
      </c>
      <c r="N32" s="239">
        <v>5.9500000000000004E-3</v>
      </c>
      <c r="O32" s="239">
        <f>ROUND(E32*N32,2)</f>
        <v>0.26</v>
      </c>
      <c r="P32" s="239">
        <v>0</v>
      </c>
      <c r="Q32" s="239">
        <f>ROUND(E32*P32,2)</f>
        <v>0</v>
      </c>
      <c r="R32" s="239" t="s">
        <v>526</v>
      </c>
      <c r="S32" s="239" t="s">
        <v>179</v>
      </c>
      <c r="T32" s="240" t="s">
        <v>370</v>
      </c>
      <c r="U32" s="223">
        <v>0.41160000000000002</v>
      </c>
      <c r="V32" s="223">
        <f>ROUND(E32*U32,2)</f>
        <v>17.7</v>
      </c>
      <c r="W32" s="223"/>
      <c r="X32" s="223" t="s">
        <v>181</v>
      </c>
      <c r="Y32" s="213"/>
      <c r="Z32" s="213"/>
      <c r="AA32" s="213"/>
      <c r="AB32" s="213"/>
      <c r="AC32" s="213"/>
      <c r="AD32" s="213"/>
      <c r="AE32" s="213"/>
      <c r="AF32" s="213"/>
      <c r="AG32" s="213" t="s">
        <v>351</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20"/>
      <c r="B33" s="221"/>
      <c r="C33" s="257" t="s">
        <v>610</v>
      </c>
      <c r="D33" s="241"/>
      <c r="E33" s="241"/>
      <c r="F33" s="241"/>
      <c r="G33" s="241"/>
      <c r="H33" s="223"/>
      <c r="I33" s="223"/>
      <c r="J33" s="223"/>
      <c r="K33" s="223"/>
      <c r="L33" s="223"/>
      <c r="M33" s="223"/>
      <c r="N33" s="223"/>
      <c r="O33" s="223"/>
      <c r="P33" s="223"/>
      <c r="Q33" s="223"/>
      <c r="R33" s="223"/>
      <c r="S33" s="223"/>
      <c r="T33" s="223"/>
      <c r="U33" s="223"/>
      <c r="V33" s="223"/>
      <c r="W33" s="223"/>
      <c r="X33" s="223"/>
      <c r="Y33" s="213"/>
      <c r="Z33" s="213"/>
      <c r="AA33" s="213"/>
      <c r="AB33" s="213"/>
      <c r="AC33" s="213"/>
      <c r="AD33" s="213"/>
      <c r="AE33" s="213"/>
      <c r="AF33" s="213"/>
      <c r="AG33" s="213" t="s">
        <v>184</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ht="22.5" outlineLevel="1" x14ac:dyDescent="0.2">
      <c r="A34" s="234">
        <v>18</v>
      </c>
      <c r="B34" s="235" t="s">
        <v>755</v>
      </c>
      <c r="C34" s="256" t="s">
        <v>756</v>
      </c>
      <c r="D34" s="236" t="s">
        <v>250</v>
      </c>
      <c r="E34" s="237">
        <v>23</v>
      </c>
      <c r="F34" s="238"/>
      <c r="G34" s="239">
        <f>ROUND(E34*F34,2)</f>
        <v>0</v>
      </c>
      <c r="H34" s="238"/>
      <c r="I34" s="239">
        <f>ROUND(E34*H34,2)</f>
        <v>0</v>
      </c>
      <c r="J34" s="238"/>
      <c r="K34" s="239">
        <f>ROUND(E34*J34,2)</f>
        <v>0</v>
      </c>
      <c r="L34" s="239">
        <v>15</v>
      </c>
      <c r="M34" s="239">
        <f>G34*(1+L34/100)</f>
        <v>0</v>
      </c>
      <c r="N34" s="239">
        <v>5.9699999999999996E-3</v>
      </c>
      <c r="O34" s="239">
        <f>ROUND(E34*N34,2)</f>
        <v>0.14000000000000001</v>
      </c>
      <c r="P34" s="239">
        <v>0</v>
      </c>
      <c r="Q34" s="239">
        <f>ROUND(E34*P34,2)</f>
        <v>0</v>
      </c>
      <c r="R34" s="239" t="s">
        <v>526</v>
      </c>
      <c r="S34" s="239" t="s">
        <v>179</v>
      </c>
      <c r="T34" s="240" t="s">
        <v>370</v>
      </c>
      <c r="U34" s="223">
        <v>0.42159999999999997</v>
      </c>
      <c r="V34" s="223">
        <f>ROUND(E34*U34,2)</f>
        <v>9.6999999999999993</v>
      </c>
      <c r="W34" s="223"/>
      <c r="X34" s="223" t="s">
        <v>181</v>
      </c>
      <c r="Y34" s="213"/>
      <c r="Z34" s="213"/>
      <c r="AA34" s="213"/>
      <c r="AB34" s="213"/>
      <c r="AC34" s="213"/>
      <c r="AD34" s="213"/>
      <c r="AE34" s="213"/>
      <c r="AF34" s="213"/>
      <c r="AG34" s="213" t="s">
        <v>351</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20"/>
      <c r="B35" s="221"/>
      <c r="C35" s="257" t="s">
        <v>610</v>
      </c>
      <c r="D35" s="241"/>
      <c r="E35" s="241"/>
      <c r="F35" s="241"/>
      <c r="G35" s="241"/>
      <c r="H35" s="223"/>
      <c r="I35" s="223"/>
      <c r="J35" s="223"/>
      <c r="K35" s="223"/>
      <c r="L35" s="223"/>
      <c r="M35" s="223"/>
      <c r="N35" s="223"/>
      <c r="O35" s="223"/>
      <c r="P35" s="223"/>
      <c r="Q35" s="223"/>
      <c r="R35" s="223"/>
      <c r="S35" s="223"/>
      <c r="T35" s="223"/>
      <c r="U35" s="223"/>
      <c r="V35" s="223"/>
      <c r="W35" s="223"/>
      <c r="X35" s="223"/>
      <c r="Y35" s="213"/>
      <c r="Z35" s="213"/>
      <c r="AA35" s="213"/>
      <c r="AB35" s="213"/>
      <c r="AC35" s="213"/>
      <c r="AD35" s="213"/>
      <c r="AE35" s="213"/>
      <c r="AF35" s="213"/>
      <c r="AG35" s="213" t="s">
        <v>184</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34">
        <v>19</v>
      </c>
      <c r="B36" s="235" t="s">
        <v>615</v>
      </c>
      <c r="C36" s="256" t="s">
        <v>616</v>
      </c>
      <c r="D36" s="236" t="s">
        <v>250</v>
      </c>
      <c r="E36" s="237">
        <v>19</v>
      </c>
      <c r="F36" s="238"/>
      <c r="G36" s="239">
        <f>ROUND(E36*F36,2)</f>
        <v>0</v>
      </c>
      <c r="H36" s="238"/>
      <c r="I36" s="239">
        <f>ROUND(E36*H36,2)</f>
        <v>0</v>
      </c>
      <c r="J36" s="238"/>
      <c r="K36" s="239">
        <f>ROUND(E36*J36,2)</f>
        <v>0</v>
      </c>
      <c r="L36" s="239">
        <v>15</v>
      </c>
      <c r="M36" s="239">
        <f>G36*(1+L36/100)</f>
        <v>0</v>
      </c>
      <c r="N36" s="239">
        <v>5.9800000000000001E-3</v>
      </c>
      <c r="O36" s="239">
        <f>ROUND(E36*N36,2)</f>
        <v>0.11</v>
      </c>
      <c r="P36" s="239">
        <v>0</v>
      </c>
      <c r="Q36" s="239">
        <f>ROUND(E36*P36,2)</f>
        <v>0</v>
      </c>
      <c r="R36" s="239" t="s">
        <v>526</v>
      </c>
      <c r="S36" s="239" t="s">
        <v>179</v>
      </c>
      <c r="T36" s="240" t="s">
        <v>370</v>
      </c>
      <c r="U36" s="223">
        <v>0.43159999999999998</v>
      </c>
      <c r="V36" s="223">
        <f>ROUND(E36*U36,2)</f>
        <v>8.1999999999999993</v>
      </c>
      <c r="W36" s="223"/>
      <c r="X36" s="223" t="s">
        <v>181</v>
      </c>
      <c r="Y36" s="213"/>
      <c r="Z36" s="213"/>
      <c r="AA36" s="213"/>
      <c r="AB36" s="213"/>
      <c r="AC36" s="213"/>
      <c r="AD36" s="213"/>
      <c r="AE36" s="213"/>
      <c r="AF36" s="213"/>
      <c r="AG36" s="213" t="s">
        <v>351</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20"/>
      <c r="B37" s="221"/>
      <c r="C37" s="257" t="s">
        <v>610</v>
      </c>
      <c r="D37" s="241"/>
      <c r="E37" s="241"/>
      <c r="F37" s="241"/>
      <c r="G37" s="241"/>
      <c r="H37" s="223"/>
      <c r="I37" s="223"/>
      <c r="J37" s="223"/>
      <c r="K37" s="223"/>
      <c r="L37" s="223"/>
      <c r="M37" s="223"/>
      <c r="N37" s="223"/>
      <c r="O37" s="223"/>
      <c r="P37" s="223"/>
      <c r="Q37" s="223"/>
      <c r="R37" s="223"/>
      <c r="S37" s="223"/>
      <c r="T37" s="223"/>
      <c r="U37" s="223"/>
      <c r="V37" s="223"/>
      <c r="W37" s="223"/>
      <c r="X37" s="223"/>
      <c r="Y37" s="213"/>
      <c r="Z37" s="213"/>
      <c r="AA37" s="213"/>
      <c r="AB37" s="213"/>
      <c r="AC37" s="213"/>
      <c r="AD37" s="213"/>
      <c r="AE37" s="213"/>
      <c r="AF37" s="213"/>
      <c r="AG37" s="213" t="s">
        <v>184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45">
        <v>20</v>
      </c>
      <c r="B38" s="246" t="s">
        <v>757</v>
      </c>
      <c r="C38" s="261" t="s">
        <v>758</v>
      </c>
      <c r="D38" s="247" t="s">
        <v>250</v>
      </c>
      <c r="E38" s="248">
        <v>85</v>
      </c>
      <c r="F38" s="249"/>
      <c r="G38" s="250">
        <f>ROUND(E38*F38,2)</f>
        <v>0</v>
      </c>
      <c r="H38" s="249"/>
      <c r="I38" s="250">
        <f>ROUND(E38*H38,2)</f>
        <v>0</v>
      </c>
      <c r="J38" s="249"/>
      <c r="K38" s="250">
        <f>ROUND(E38*J38,2)</f>
        <v>0</v>
      </c>
      <c r="L38" s="250">
        <v>15</v>
      </c>
      <c r="M38" s="250">
        <f>G38*(1+L38/100)</f>
        <v>0</v>
      </c>
      <c r="N38" s="250">
        <v>0</v>
      </c>
      <c r="O38" s="250">
        <f>ROUND(E38*N38,2)</f>
        <v>0</v>
      </c>
      <c r="P38" s="250">
        <v>0</v>
      </c>
      <c r="Q38" s="250">
        <f>ROUND(E38*P38,2)</f>
        <v>0</v>
      </c>
      <c r="R38" s="250" t="s">
        <v>735</v>
      </c>
      <c r="S38" s="250" t="s">
        <v>179</v>
      </c>
      <c r="T38" s="251" t="s">
        <v>370</v>
      </c>
      <c r="U38" s="223">
        <v>1.7999999999999999E-2</v>
      </c>
      <c r="V38" s="223">
        <f>ROUND(E38*U38,2)</f>
        <v>1.53</v>
      </c>
      <c r="W38" s="223"/>
      <c r="X38" s="223" t="s">
        <v>181</v>
      </c>
      <c r="Y38" s="213"/>
      <c r="Z38" s="213"/>
      <c r="AA38" s="213"/>
      <c r="AB38" s="213"/>
      <c r="AC38" s="213"/>
      <c r="AD38" s="213"/>
      <c r="AE38" s="213"/>
      <c r="AF38" s="213"/>
      <c r="AG38" s="213" t="s">
        <v>351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x14ac:dyDescent="0.2">
      <c r="A39" s="245">
        <v>21</v>
      </c>
      <c r="B39" s="246" t="s">
        <v>759</v>
      </c>
      <c r="C39" s="261" t="s">
        <v>760</v>
      </c>
      <c r="D39" s="247" t="s">
        <v>338</v>
      </c>
      <c r="E39" s="248">
        <v>0.57889999999999997</v>
      </c>
      <c r="F39" s="249"/>
      <c r="G39" s="250">
        <f>ROUND(E39*F39,2)</f>
        <v>0</v>
      </c>
      <c r="H39" s="249"/>
      <c r="I39" s="250">
        <f>ROUND(E39*H39,2)</f>
        <v>0</v>
      </c>
      <c r="J39" s="249"/>
      <c r="K39" s="250">
        <f>ROUND(E39*J39,2)</f>
        <v>0</v>
      </c>
      <c r="L39" s="250">
        <v>15</v>
      </c>
      <c r="M39" s="250">
        <f>G39*(1+L39/100)</f>
        <v>0</v>
      </c>
      <c r="N39" s="250">
        <v>0</v>
      </c>
      <c r="O39" s="250">
        <f>ROUND(E39*N39,2)</f>
        <v>0</v>
      </c>
      <c r="P39" s="250">
        <v>0</v>
      </c>
      <c r="Q39" s="250">
        <f>ROUND(E39*P39,2)</f>
        <v>0</v>
      </c>
      <c r="R39" s="250" t="s">
        <v>735</v>
      </c>
      <c r="S39" s="250" t="s">
        <v>179</v>
      </c>
      <c r="T39" s="251" t="s">
        <v>370</v>
      </c>
      <c r="U39" s="223">
        <v>3.246</v>
      </c>
      <c r="V39" s="223">
        <f>ROUND(E39*U39,2)</f>
        <v>1.88</v>
      </c>
      <c r="W39" s="223"/>
      <c r="X39" s="223" t="s">
        <v>181</v>
      </c>
      <c r="Y39" s="213"/>
      <c r="Z39" s="213"/>
      <c r="AA39" s="213"/>
      <c r="AB39" s="213"/>
      <c r="AC39" s="213"/>
      <c r="AD39" s="213"/>
      <c r="AE39" s="213"/>
      <c r="AF39" s="213"/>
      <c r="AG39" s="213" t="s">
        <v>351</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x14ac:dyDescent="0.2">
      <c r="A40" s="228" t="s">
        <v>173</v>
      </c>
      <c r="B40" s="229" t="s">
        <v>114</v>
      </c>
      <c r="C40" s="255" t="s">
        <v>115</v>
      </c>
      <c r="D40" s="230"/>
      <c r="E40" s="231"/>
      <c r="F40" s="232"/>
      <c r="G40" s="232">
        <f>SUMIF(AG41:AG49,"&lt;&gt;NOR",G41:G49)</f>
        <v>0</v>
      </c>
      <c r="H40" s="232"/>
      <c r="I40" s="232">
        <f>SUM(I41:I49)</f>
        <v>0</v>
      </c>
      <c r="J40" s="232"/>
      <c r="K40" s="232">
        <f>SUM(K41:K49)</f>
        <v>0</v>
      </c>
      <c r="L40" s="232"/>
      <c r="M40" s="232">
        <f>SUM(M41:M49)</f>
        <v>0</v>
      </c>
      <c r="N40" s="232"/>
      <c r="O40" s="232">
        <f>SUM(O41:O49)</f>
        <v>0</v>
      </c>
      <c r="P40" s="232"/>
      <c r="Q40" s="232">
        <f>SUM(Q41:Q49)</f>
        <v>0</v>
      </c>
      <c r="R40" s="232"/>
      <c r="S40" s="232"/>
      <c r="T40" s="233"/>
      <c r="U40" s="227"/>
      <c r="V40" s="227">
        <f>SUM(V41:V49)</f>
        <v>4.3899999999999997</v>
      </c>
      <c r="W40" s="227"/>
      <c r="X40" s="227"/>
      <c r="AG40" t="s">
        <v>174</v>
      </c>
    </row>
    <row r="41" spans="1:60" outlineLevel="1" x14ac:dyDescent="0.2">
      <c r="A41" s="245">
        <v>22</v>
      </c>
      <c r="B41" s="246" t="s">
        <v>761</v>
      </c>
      <c r="C41" s="261" t="s">
        <v>762</v>
      </c>
      <c r="D41" s="247" t="s">
        <v>177</v>
      </c>
      <c r="E41" s="248">
        <v>2</v>
      </c>
      <c r="F41" s="249"/>
      <c r="G41" s="250">
        <f>ROUND(E41*F41,2)</f>
        <v>0</v>
      </c>
      <c r="H41" s="249"/>
      <c r="I41" s="250">
        <f>ROUND(E41*H41,2)</f>
        <v>0</v>
      </c>
      <c r="J41" s="249"/>
      <c r="K41" s="250">
        <f>ROUND(E41*J41,2)</f>
        <v>0</v>
      </c>
      <c r="L41" s="250">
        <v>15</v>
      </c>
      <c r="M41" s="250">
        <f>G41*(1+L41/100)</f>
        <v>0</v>
      </c>
      <c r="N41" s="250">
        <v>0</v>
      </c>
      <c r="O41" s="250">
        <f>ROUND(E41*N41,2)</f>
        <v>0</v>
      </c>
      <c r="P41" s="250">
        <v>0</v>
      </c>
      <c r="Q41" s="250">
        <f>ROUND(E41*P41,2)</f>
        <v>0</v>
      </c>
      <c r="R41" s="250" t="s">
        <v>735</v>
      </c>
      <c r="S41" s="250" t="s">
        <v>179</v>
      </c>
      <c r="T41" s="251" t="s">
        <v>370</v>
      </c>
      <c r="U41" s="223">
        <v>0.16500000000000001</v>
      </c>
      <c r="V41" s="223">
        <f>ROUND(E41*U41,2)</f>
        <v>0.33</v>
      </c>
      <c r="W41" s="223"/>
      <c r="X41" s="223" t="s">
        <v>181</v>
      </c>
      <c r="Y41" s="213"/>
      <c r="Z41" s="213"/>
      <c r="AA41" s="213"/>
      <c r="AB41" s="213"/>
      <c r="AC41" s="213"/>
      <c r="AD41" s="213"/>
      <c r="AE41" s="213"/>
      <c r="AF41" s="213"/>
      <c r="AG41" s="213" t="s">
        <v>351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45">
        <v>23</v>
      </c>
      <c r="B42" s="246" t="s">
        <v>763</v>
      </c>
      <c r="C42" s="261" t="s">
        <v>764</v>
      </c>
      <c r="D42" s="247" t="s">
        <v>177</v>
      </c>
      <c r="E42" s="248">
        <v>8</v>
      </c>
      <c r="F42" s="249"/>
      <c r="G42" s="250">
        <f>ROUND(E42*F42,2)</f>
        <v>0</v>
      </c>
      <c r="H42" s="249"/>
      <c r="I42" s="250">
        <f>ROUND(E42*H42,2)</f>
        <v>0</v>
      </c>
      <c r="J42" s="249"/>
      <c r="K42" s="250">
        <f>ROUND(E42*J42,2)</f>
        <v>0</v>
      </c>
      <c r="L42" s="250">
        <v>15</v>
      </c>
      <c r="M42" s="250">
        <f>G42*(1+L42/100)</f>
        <v>0</v>
      </c>
      <c r="N42" s="250">
        <v>0</v>
      </c>
      <c r="O42" s="250">
        <f>ROUND(E42*N42,2)</f>
        <v>0</v>
      </c>
      <c r="P42" s="250">
        <v>0</v>
      </c>
      <c r="Q42" s="250">
        <f>ROUND(E42*P42,2)</f>
        <v>0</v>
      </c>
      <c r="R42" s="250" t="s">
        <v>735</v>
      </c>
      <c r="S42" s="250" t="s">
        <v>179</v>
      </c>
      <c r="T42" s="251" t="s">
        <v>370</v>
      </c>
      <c r="U42" s="223">
        <v>0.20599999999999999</v>
      </c>
      <c r="V42" s="223">
        <f>ROUND(E42*U42,2)</f>
        <v>1.65</v>
      </c>
      <c r="W42" s="223"/>
      <c r="X42" s="223" t="s">
        <v>181</v>
      </c>
      <c r="Y42" s="213"/>
      <c r="Z42" s="213"/>
      <c r="AA42" s="213"/>
      <c r="AB42" s="213"/>
      <c r="AC42" s="213"/>
      <c r="AD42" s="213"/>
      <c r="AE42" s="213"/>
      <c r="AF42" s="213"/>
      <c r="AG42" s="213" t="s">
        <v>351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x14ac:dyDescent="0.2">
      <c r="A43" s="245">
        <v>24</v>
      </c>
      <c r="B43" s="246" t="s">
        <v>765</v>
      </c>
      <c r="C43" s="261" t="s">
        <v>766</v>
      </c>
      <c r="D43" s="247" t="s">
        <v>177</v>
      </c>
      <c r="E43" s="248">
        <v>1</v>
      </c>
      <c r="F43" s="249"/>
      <c r="G43" s="250">
        <f>ROUND(E43*F43,2)</f>
        <v>0</v>
      </c>
      <c r="H43" s="249"/>
      <c r="I43" s="250">
        <f>ROUND(E43*H43,2)</f>
        <v>0</v>
      </c>
      <c r="J43" s="249"/>
      <c r="K43" s="250">
        <f>ROUND(E43*J43,2)</f>
        <v>0</v>
      </c>
      <c r="L43" s="250">
        <v>15</v>
      </c>
      <c r="M43" s="250">
        <f>G43*(1+L43/100)</f>
        <v>0</v>
      </c>
      <c r="N43" s="250">
        <v>2.0000000000000001E-4</v>
      </c>
      <c r="O43" s="250">
        <f>ROUND(E43*N43,2)</f>
        <v>0</v>
      </c>
      <c r="P43" s="250">
        <v>0</v>
      </c>
      <c r="Q43" s="250">
        <f>ROUND(E43*P43,2)</f>
        <v>0</v>
      </c>
      <c r="R43" s="250" t="s">
        <v>735</v>
      </c>
      <c r="S43" s="250" t="s">
        <v>179</v>
      </c>
      <c r="T43" s="251" t="s">
        <v>370</v>
      </c>
      <c r="U43" s="223">
        <v>0.17499999999999999</v>
      </c>
      <c r="V43" s="223">
        <f>ROUND(E43*U43,2)</f>
        <v>0.18</v>
      </c>
      <c r="W43" s="223"/>
      <c r="X43" s="223" t="s">
        <v>181</v>
      </c>
      <c r="Y43" s="213"/>
      <c r="Z43" s="213"/>
      <c r="AA43" s="213"/>
      <c r="AB43" s="213"/>
      <c r="AC43" s="213"/>
      <c r="AD43" s="213"/>
      <c r="AE43" s="213"/>
      <c r="AF43" s="213"/>
      <c r="AG43" s="213" t="s">
        <v>351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x14ac:dyDescent="0.2">
      <c r="A44" s="245">
        <v>25</v>
      </c>
      <c r="B44" s="246" t="s">
        <v>767</v>
      </c>
      <c r="C44" s="261" t="s">
        <v>768</v>
      </c>
      <c r="D44" s="247" t="s">
        <v>177</v>
      </c>
      <c r="E44" s="248">
        <v>3</v>
      </c>
      <c r="F44" s="249"/>
      <c r="G44" s="250">
        <f>ROUND(E44*F44,2)</f>
        <v>0</v>
      </c>
      <c r="H44" s="249"/>
      <c r="I44" s="250">
        <f>ROUND(E44*H44,2)</f>
        <v>0</v>
      </c>
      <c r="J44" s="249"/>
      <c r="K44" s="250">
        <f>ROUND(E44*J44,2)</f>
        <v>0</v>
      </c>
      <c r="L44" s="250">
        <v>15</v>
      </c>
      <c r="M44" s="250">
        <f>G44*(1+L44/100)</f>
        <v>0</v>
      </c>
      <c r="N44" s="250">
        <v>2.0000000000000001E-4</v>
      </c>
      <c r="O44" s="250">
        <f>ROUND(E44*N44,2)</f>
        <v>0</v>
      </c>
      <c r="P44" s="250">
        <v>0</v>
      </c>
      <c r="Q44" s="250">
        <f>ROUND(E44*P44,2)</f>
        <v>0</v>
      </c>
      <c r="R44" s="250" t="s">
        <v>735</v>
      </c>
      <c r="S44" s="250" t="s">
        <v>179</v>
      </c>
      <c r="T44" s="251" t="s">
        <v>370</v>
      </c>
      <c r="U44" s="223">
        <v>0.20699999999999999</v>
      </c>
      <c r="V44" s="223">
        <f>ROUND(E44*U44,2)</f>
        <v>0.62</v>
      </c>
      <c r="W44" s="223"/>
      <c r="X44" s="223" t="s">
        <v>181</v>
      </c>
      <c r="Y44" s="213"/>
      <c r="Z44" s="213"/>
      <c r="AA44" s="213"/>
      <c r="AB44" s="213"/>
      <c r="AC44" s="213"/>
      <c r="AD44" s="213"/>
      <c r="AE44" s="213"/>
      <c r="AF44" s="213"/>
      <c r="AG44" s="213" t="s">
        <v>351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x14ac:dyDescent="0.2">
      <c r="A45" s="245">
        <v>26</v>
      </c>
      <c r="B45" s="246" t="s">
        <v>769</v>
      </c>
      <c r="C45" s="261" t="s">
        <v>770</v>
      </c>
      <c r="D45" s="247" t="s">
        <v>177</v>
      </c>
      <c r="E45" s="248">
        <v>1</v>
      </c>
      <c r="F45" s="249"/>
      <c r="G45" s="250">
        <f>ROUND(E45*F45,2)</f>
        <v>0</v>
      </c>
      <c r="H45" s="249"/>
      <c r="I45" s="250">
        <f>ROUND(E45*H45,2)</f>
        <v>0</v>
      </c>
      <c r="J45" s="249"/>
      <c r="K45" s="250">
        <f>ROUND(E45*J45,2)</f>
        <v>0</v>
      </c>
      <c r="L45" s="250">
        <v>15</v>
      </c>
      <c r="M45" s="250">
        <f>G45*(1+L45/100)</f>
        <v>0</v>
      </c>
      <c r="N45" s="250">
        <v>1.4999999999999999E-4</v>
      </c>
      <c r="O45" s="250">
        <f>ROUND(E45*N45,2)</f>
        <v>0</v>
      </c>
      <c r="P45" s="250">
        <v>0</v>
      </c>
      <c r="Q45" s="250">
        <f>ROUND(E45*P45,2)</f>
        <v>0</v>
      </c>
      <c r="R45" s="250" t="s">
        <v>735</v>
      </c>
      <c r="S45" s="250" t="s">
        <v>179</v>
      </c>
      <c r="T45" s="251" t="s">
        <v>370</v>
      </c>
      <c r="U45" s="223">
        <v>8.2000000000000003E-2</v>
      </c>
      <c r="V45" s="223">
        <f>ROUND(E45*U45,2)</f>
        <v>0.08</v>
      </c>
      <c r="W45" s="223"/>
      <c r="X45" s="223" t="s">
        <v>181</v>
      </c>
      <c r="Y45" s="213"/>
      <c r="Z45" s="213"/>
      <c r="AA45" s="213"/>
      <c r="AB45" s="213"/>
      <c r="AC45" s="213"/>
      <c r="AD45" s="213"/>
      <c r="AE45" s="213"/>
      <c r="AF45" s="213"/>
      <c r="AG45" s="213" t="s">
        <v>351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x14ac:dyDescent="0.2">
      <c r="A46" s="245">
        <v>27</v>
      </c>
      <c r="B46" s="246" t="s">
        <v>771</v>
      </c>
      <c r="C46" s="261" t="s">
        <v>772</v>
      </c>
      <c r="D46" s="247" t="s">
        <v>177</v>
      </c>
      <c r="E46" s="248">
        <v>8</v>
      </c>
      <c r="F46" s="249"/>
      <c r="G46" s="250">
        <f>ROUND(E46*F46,2)</f>
        <v>0</v>
      </c>
      <c r="H46" s="249"/>
      <c r="I46" s="250">
        <f>ROUND(E46*H46,2)</f>
        <v>0</v>
      </c>
      <c r="J46" s="249"/>
      <c r="K46" s="250">
        <f>ROUND(E46*J46,2)</f>
        <v>0</v>
      </c>
      <c r="L46" s="250">
        <v>15</v>
      </c>
      <c r="M46" s="250">
        <f>G46*(1+L46/100)</f>
        <v>0</v>
      </c>
      <c r="N46" s="250">
        <v>9.0000000000000006E-5</v>
      </c>
      <c r="O46" s="250">
        <f>ROUND(E46*N46,2)</f>
        <v>0</v>
      </c>
      <c r="P46" s="250">
        <v>0</v>
      </c>
      <c r="Q46" s="250">
        <f>ROUND(E46*P46,2)</f>
        <v>0</v>
      </c>
      <c r="R46" s="250" t="s">
        <v>735</v>
      </c>
      <c r="S46" s="250" t="s">
        <v>179</v>
      </c>
      <c r="T46" s="251" t="s">
        <v>370</v>
      </c>
      <c r="U46" s="223">
        <v>0.16400000000000001</v>
      </c>
      <c r="V46" s="223">
        <f>ROUND(E46*U46,2)</f>
        <v>1.31</v>
      </c>
      <c r="W46" s="223"/>
      <c r="X46" s="223" t="s">
        <v>181</v>
      </c>
      <c r="Y46" s="213"/>
      <c r="Z46" s="213"/>
      <c r="AA46" s="213"/>
      <c r="AB46" s="213"/>
      <c r="AC46" s="213"/>
      <c r="AD46" s="213"/>
      <c r="AE46" s="213"/>
      <c r="AF46" s="213"/>
      <c r="AG46" s="213" t="s">
        <v>351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5">
        <v>28</v>
      </c>
      <c r="B47" s="246" t="s">
        <v>773</v>
      </c>
      <c r="C47" s="261" t="s">
        <v>774</v>
      </c>
      <c r="D47" s="247" t="s">
        <v>177</v>
      </c>
      <c r="E47" s="248">
        <v>1</v>
      </c>
      <c r="F47" s="249"/>
      <c r="G47" s="250">
        <f>ROUND(E47*F47,2)</f>
        <v>0</v>
      </c>
      <c r="H47" s="249"/>
      <c r="I47" s="250">
        <f>ROUND(E47*H47,2)</f>
        <v>0</v>
      </c>
      <c r="J47" s="249"/>
      <c r="K47" s="250">
        <f>ROUND(E47*J47,2)</f>
        <v>0</v>
      </c>
      <c r="L47" s="250">
        <v>15</v>
      </c>
      <c r="M47" s="250">
        <f>G47*(1+L47/100)</f>
        <v>0</v>
      </c>
      <c r="N47" s="250">
        <v>0</v>
      </c>
      <c r="O47" s="250">
        <f>ROUND(E47*N47,2)</f>
        <v>0</v>
      </c>
      <c r="P47" s="250">
        <v>0</v>
      </c>
      <c r="Q47" s="250">
        <f>ROUND(E47*P47,2)</f>
        <v>0</v>
      </c>
      <c r="R47" s="250" t="s">
        <v>735</v>
      </c>
      <c r="S47" s="250" t="s">
        <v>179</v>
      </c>
      <c r="T47" s="251" t="s">
        <v>370</v>
      </c>
      <c r="U47" s="223">
        <v>0.20699999999999999</v>
      </c>
      <c r="V47" s="223">
        <f>ROUND(E47*U47,2)</f>
        <v>0.21</v>
      </c>
      <c r="W47" s="223"/>
      <c r="X47" s="223" t="s">
        <v>181</v>
      </c>
      <c r="Y47" s="213"/>
      <c r="Z47" s="213"/>
      <c r="AA47" s="213"/>
      <c r="AB47" s="213"/>
      <c r="AC47" s="213"/>
      <c r="AD47" s="213"/>
      <c r="AE47" s="213"/>
      <c r="AF47" s="213"/>
      <c r="AG47" s="213" t="s">
        <v>351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45">
        <v>29</v>
      </c>
      <c r="B48" s="246" t="s">
        <v>775</v>
      </c>
      <c r="C48" s="261" t="s">
        <v>776</v>
      </c>
      <c r="D48" s="247" t="s">
        <v>177</v>
      </c>
      <c r="E48" s="248">
        <v>9</v>
      </c>
      <c r="F48" s="249"/>
      <c r="G48" s="250">
        <f>ROUND(E48*F48,2)</f>
        <v>0</v>
      </c>
      <c r="H48" s="249"/>
      <c r="I48" s="250">
        <f>ROUND(E48*H48,2)</f>
        <v>0</v>
      </c>
      <c r="J48" s="249"/>
      <c r="K48" s="250">
        <f>ROUND(E48*J48,2)</f>
        <v>0</v>
      </c>
      <c r="L48" s="250">
        <v>15</v>
      </c>
      <c r="M48" s="250">
        <f>G48*(1+L48/100)</f>
        <v>0</v>
      </c>
      <c r="N48" s="250">
        <v>4.0000000000000002E-4</v>
      </c>
      <c r="O48" s="250">
        <f>ROUND(E48*N48,2)</f>
        <v>0</v>
      </c>
      <c r="P48" s="250">
        <v>0</v>
      </c>
      <c r="Q48" s="250">
        <f>ROUND(E48*P48,2)</f>
        <v>0</v>
      </c>
      <c r="R48" s="250"/>
      <c r="S48" s="250" t="s">
        <v>369</v>
      </c>
      <c r="T48" s="251" t="s">
        <v>370</v>
      </c>
      <c r="U48" s="223">
        <v>0</v>
      </c>
      <c r="V48" s="223">
        <f>ROUND(E48*U48,2)</f>
        <v>0</v>
      </c>
      <c r="W48" s="223"/>
      <c r="X48" s="223" t="s">
        <v>181</v>
      </c>
      <c r="Y48" s="213"/>
      <c r="Z48" s="213"/>
      <c r="AA48" s="213"/>
      <c r="AB48" s="213"/>
      <c r="AC48" s="213"/>
      <c r="AD48" s="213"/>
      <c r="AE48" s="213"/>
      <c r="AF48" s="213"/>
      <c r="AG48" s="213" t="s">
        <v>351</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x14ac:dyDescent="0.2">
      <c r="A49" s="245">
        <v>30</v>
      </c>
      <c r="B49" s="246" t="s">
        <v>777</v>
      </c>
      <c r="C49" s="261" t="s">
        <v>778</v>
      </c>
      <c r="D49" s="247" t="s">
        <v>338</v>
      </c>
      <c r="E49" s="248">
        <v>5.1999999999999998E-3</v>
      </c>
      <c r="F49" s="249"/>
      <c r="G49" s="250">
        <f>ROUND(E49*F49,2)</f>
        <v>0</v>
      </c>
      <c r="H49" s="249"/>
      <c r="I49" s="250">
        <f>ROUND(E49*H49,2)</f>
        <v>0</v>
      </c>
      <c r="J49" s="249"/>
      <c r="K49" s="250">
        <f>ROUND(E49*J49,2)</f>
        <v>0</v>
      </c>
      <c r="L49" s="250">
        <v>15</v>
      </c>
      <c r="M49" s="250">
        <f>G49*(1+L49/100)</f>
        <v>0</v>
      </c>
      <c r="N49" s="250">
        <v>0</v>
      </c>
      <c r="O49" s="250">
        <f>ROUND(E49*N49,2)</f>
        <v>0</v>
      </c>
      <c r="P49" s="250">
        <v>0</v>
      </c>
      <c r="Q49" s="250">
        <f>ROUND(E49*P49,2)</f>
        <v>0</v>
      </c>
      <c r="R49" s="250" t="s">
        <v>735</v>
      </c>
      <c r="S49" s="250" t="s">
        <v>179</v>
      </c>
      <c r="T49" s="251" t="s">
        <v>370</v>
      </c>
      <c r="U49" s="223">
        <v>2.351</v>
      </c>
      <c r="V49" s="223">
        <f>ROUND(E49*U49,2)</f>
        <v>0.01</v>
      </c>
      <c r="W49" s="223"/>
      <c r="X49" s="223" t="s">
        <v>181</v>
      </c>
      <c r="Y49" s="213"/>
      <c r="Z49" s="213"/>
      <c r="AA49" s="213"/>
      <c r="AB49" s="213"/>
      <c r="AC49" s="213"/>
      <c r="AD49" s="213"/>
      <c r="AE49" s="213"/>
      <c r="AF49" s="213"/>
      <c r="AG49" s="213" t="s">
        <v>351</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x14ac:dyDescent="0.2">
      <c r="A50" s="228" t="s">
        <v>173</v>
      </c>
      <c r="B50" s="229" t="s">
        <v>116</v>
      </c>
      <c r="C50" s="255" t="s">
        <v>117</v>
      </c>
      <c r="D50" s="230"/>
      <c r="E50" s="231"/>
      <c r="F50" s="232"/>
      <c r="G50" s="232">
        <f>SUMIF(AG51:AG61,"&lt;&gt;NOR",G51:G61)</f>
        <v>0</v>
      </c>
      <c r="H50" s="232"/>
      <c r="I50" s="232">
        <f>SUM(I51:I61)</f>
        <v>0</v>
      </c>
      <c r="J50" s="232"/>
      <c r="K50" s="232">
        <f>SUM(K51:K61)</f>
        <v>0</v>
      </c>
      <c r="L50" s="232"/>
      <c r="M50" s="232">
        <f>SUM(M51:M61)</f>
        <v>0</v>
      </c>
      <c r="N50" s="232"/>
      <c r="O50" s="232">
        <f>SUM(O51:O61)</f>
        <v>0.24000000000000002</v>
      </c>
      <c r="P50" s="232"/>
      <c r="Q50" s="232">
        <f>SUM(Q51:Q61)</f>
        <v>0</v>
      </c>
      <c r="R50" s="232"/>
      <c r="S50" s="232"/>
      <c r="T50" s="233"/>
      <c r="U50" s="227"/>
      <c r="V50" s="227">
        <f>SUM(V51:V61)</f>
        <v>21.980000000000004</v>
      </c>
      <c r="W50" s="227"/>
      <c r="X50" s="227"/>
      <c r="AG50" t="s">
        <v>174</v>
      </c>
    </row>
    <row r="51" spans="1:60" outlineLevel="1" x14ac:dyDescent="0.2">
      <c r="A51" s="245">
        <v>31</v>
      </c>
      <c r="B51" s="246" t="s">
        <v>779</v>
      </c>
      <c r="C51" s="261" t="s">
        <v>780</v>
      </c>
      <c r="D51" s="247" t="s">
        <v>177</v>
      </c>
      <c r="E51" s="248">
        <v>8</v>
      </c>
      <c r="F51" s="249"/>
      <c r="G51" s="250">
        <f>ROUND(E51*F51,2)</f>
        <v>0</v>
      </c>
      <c r="H51" s="249"/>
      <c r="I51" s="250">
        <f>ROUND(E51*H51,2)</f>
        <v>0</v>
      </c>
      <c r="J51" s="249"/>
      <c r="K51" s="250">
        <f>ROUND(E51*J51,2)</f>
        <v>0</v>
      </c>
      <c r="L51" s="250">
        <v>15</v>
      </c>
      <c r="M51" s="250">
        <f>G51*(1+L51/100)</f>
        <v>0</v>
      </c>
      <c r="N51" s="250">
        <v>0</v>
      </c>
      <c r="O51" s="250">
        <f>ROUND(E51*N51,2)</f>
        <v>0</v>
      </c>
      <c r="P51" s="250">
        <v>0</v>
      </c>
      <c r="Q51" s="250">
        <f>ROUND(E51*P51,2)</f>
        <v>0</v>
      </c>
      <c r="R51" s="250" t="s">
        <v>735</v>
      </c>
      <c r="S51" s="250" t="s">
        <v>179</v>
      </c>
      <c r="T51" s="251" t="s">
        <v>370</v>
      </c>
      <c r="U51" s="223">
        <v>0.61699999999999999</v>
      </c>
      <c r="V51" s="223">
        <f>ROUND(E51*U51,2)</f>
        <v>4.9400000000000004</v>
      </c>
      <c r="W51" s="223"/>
      <c r="X51" s="223" t="s">
        <v>181</v>
      </c>
      <c r="Y51" s="213"/>
      <c r="Z51" s="213"/>
      <c r="AA51" s="213"/>
      <c r="AB51" s="213"/>
      <c r="AC51" s="213"/>
      <c r="AD51" s="213"/>
      <c r="AE51" s="213"/>
      <c r="AF51" s="213"/>
      <c r="AG51" s="213" t="s">
        <v>351</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ht="33.75" outlineLevel="1" x14ac:dyDescent="0.2">
      <c r="A52" s="245">
        <v>32</v>
      </c>
      <c r="B52" s="246" t="s">
        <v>781</v>
      </c>
      <c r="C52" s="261" t="s">
        <v>782</v>
      </c>
      <c r="D52" s="247" t="s">
        <v>177</v>
      </c>
      <c r="E52" s="248">
        <v>1</v>
      </c>
      <c r="F52" s="249"/>
      <c r="G52" s="250">
        <f>ROUND(E52*F52,2)</f>
        <v>0</v>
      </c>
      <c r="H52" s="249"/>
      <c r="I52" s="250">
        <f>ROUND(E52*H52,2)</f>
        <v>0</v>
      </c>
      <c r="J52" s="249"/>
      <c r="K52" s="250">
        <f>ROUND(E52*J52,2)</f>
        <v>0</v>
      </c>
      <c r="L52" s="250">
        <v>15</v>
      </c>
      <c r="M52" s="250">
        <f>G52*(1+L52/100)</f>
        <v>0</v>
      </c>
      <c r="N52" s="250">
        <v>7.1399999999999996E-3</v>
      </c>
      <c r="O52" s="250">
        <f>ROUND(E52*N52,2)</f>
        <v>0.01</v>
      </c>
      <c r="P52" s="250">
        <v>0</v>
      </c>
      <c r="Q52" s="250">
        <f>ROUND(E52*P52,2)</f>
        <v>0</v>
      </c>
      <c r="R52" s="250" t="s">
        <v>735</v>
      </c>
      <c r="S52" s="250" t="s">
        <v>179</v>
      </c>
      <c r="T52" s="251" t="s">
        <v>370</v>
      </c>
      <c r="U52" s="223">
        <v>0.84799999999999998</v>
      </c>
      <c r="V52" s="223">
        <f>ROUND(E52*U52,2)</f>
        <v>0.85</v>
      </c>
      <c r="W52" s="223"/>
      <c r="X52" s="223" t="s">
        <v>181</v>
      </c>
      <c r="Y52" s="213"/>
      <c r="Z52" s="213"/>
      <c r="AA52" s="213"/>
      <c r="AB52" s="213"/>
      <c r="AC52" s="213"/>
      <c r="AD52" s="213"/>
      <c r="AE52" s="213"/>
      <c r="AF52" s="213"/>
      <c r="AG52" s="213" t="s">
        <v>351</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33.75" outlineLevel="1" x14ac:dyDescent="0.2">
      <c r="A53" s="245">
        <v>33</v>
      </c>
      <c r="B53" s="246" t="s">
        <v>783</v>
      </c>
      <c r="C53" s="261" t="s">
        <v>784</v>
      </c>
      <c r="D53" s="247" t="s">
        <v>177</v>
      </c>
      <c r="E53" s="248">
        <v>1</v>
      </c>
      <c r="F53" s="249"/>
      <c r="G53" s="250">
        <f>ROUND(E53*F53,2)</f>
        <v>0</v>
      </c>
      <c r="H53" s="249"/>
      <c r="I53" s="250">
        <f>ROUND(E53*H53,2)</f>
        <v>0</v>
      </c>
      <c r="J53" s="249"/>
      <c r="K53" s="250">
        <f>ROUND(E53*J53,2)</f>
        <v>0</v>
      </c>
      <c r="L53" s="250">
        <v>15</v>
      </c>
      <c r="M53" s="250">
        <f>G53*(1+L53/100)</f>
        <v>0</v>
      </c>
      <c r="N53" s="250">
        <v>2.0420000000000001E-2</v>
      </c>
      <c r="O53" s="250">
        <f>ROUND(E53*N53,2)</f>
        <v>0.02</v>
      </c>
      <c r="P53" s="250">
        <v>0</v>
      </c>
      <c r="Q53" s="250">
        <f>ROUND(E53*P53,2)</f>
        <v>0</v>
      </c>
      <c r="R53" s="250" t="s">
        <v>735</v>
      </c>
      <c r="S53" s="250" t="s">
        <v>179</v>
      </c>
      <c r="T53" s="251" t="s">
        <v>370</v>
      </c>
      <c r="U53" s="223">
        <v>0.94499999999999995</v>
      </c>
      <c r="V53" s="223">
        <f>ROUND(E53*U53,2)</f>
        <v>0.95</v>
      </c>
      <c r="W53" s="223"/>
      <c r="X53" s="223" t="s">
        <v>181</v>
      </c>
      <c r="Y53" s="213"/>
      <c r="Z53" s="213"/>
      <c r="AA53" s="213"/>
      <c r="AB53" s="213"/>
      <c r="AC53" s="213"/>
      <c r="AD53" s="213"/>
      <c r="AE53" s="213"/>
      <c r="AF53" s="213"/>
      <c r="AG53" s="213" t="s">
        <v>351</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33.75" outlineLevel="1" x14ac:dyDescent="0.2">
      <c r="A54" s="245">
        <v>34</v>
      </c>
      <c r="B54" s="246" t="s">
        <v>785</v>
      </c>
      <c r="C54" s="261" t="s">
        <v>786</v>
      </c>
      <c r="D54" s="247" t="s">
        <v>177</v>
      </c>
      <c r="E54" s="248">
        <v>1</v>
      </c>
      <c r="F54" s="249"/>
      <c r="G54" s="250">
        <f>ROUND(E54*F54,2)</f>
        <v>0</v>
      </c>
      <c r="H54" s="249"/>
      <c r="I54" s="250">
        <f>ROUND(E54*H54,2)</f>
        <v>0</v>
      </c>
      <c r="J54" s="249"/>
      <c r="K54" s="250">
        <f>ROUND(E54*J54,2)</f>
        <v>0</v>
      </c>
      <c r="L54" s="250">
        <v>15</v>
      </c>
      <c r="M54" s="250">
        <f>G54*(1+L54/100)</f>
        <v>0</v>
      </c>
      <c r="N54" s="250">
        <v>4.7E-2</v>
      </c>
      <c r="O54" s="250">
        <f>ROUND(E54*N54,2)</f>
        <v>0.05</v>
      </c>
      <c r="P54" s="250">
        <v>0</v>
      </c>
      <c r="Q54" s="250">
        <f>ROUND(E54*P54,2)</f>
        <v>0</v>
      </c>
      <c r="R54" s="250" t="s">
        <v>735</v>
      </c>
      <c r="S54" s="250" t="s">
        <v>179</v>
      </c>
      <c r="T54" s="251" t="s">
        <v>370</v>
      </c>
      <c r="U54" s="223">
        <v>0.99199999999999999</v>
      </c>
      <c r="V54" s="223">
        <f>ROUND(E54*U54,2)</f>
        <v>0.99</v>
      </c>
      <c r="W54" s="223"/>
      <c r="X54" s="223" t="s">
        <v>181</v>
      </c>
      <c r="Y54" s="213"/>
      <c r="Z54" s="213"/>
      <c r="AA54" s="213"/>
      <c r="AB54" s="213"/>
      <c r="AC54" s="213"/>
      <c r="AD54" s="213"/>
      <c r="AE54" s="213"/>
      <c r="AF54" s="213"/>
      <c r="AG54" s="213" t="s">
        <v>351</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33.75" outlineLevel="1" x14ac:dyDescent="0.2">
      <c r="A55" s="245">
        <v>35</v>
      </c>
      <c r="B55" s="246" t="s">
        <v>787</v>
      </c>
      <c r="C55" s="261" t="s">
        <v>788</v>
      </c>
      <c r="D55" s="247" t="s">
        <v>177</v>
      </c>
      <c r="E55" s="248">
        <v>2</v>
      </c>
      <c r="F55" s="249"/>
      <c r="G55" s="250">
        <f>ROUND(E55*F55,2)</f>
        <v>0</v>
      </c>
      <c r="H55" s="249"/>
      <c r="I55" s="250">
        <f>ROUND(E55*H55,2)</f>
        <v>0</v>
      </c>
      <c r="J55" s="249"/>
      <c r="K55" s="250">
        <f>ROUND(E55*J55,2)</f>
        <v>0</v>
      </c>
      <c r="L55" s="250">
        <v>15</v>
      </c>
      <c r="M55" s="250">
        <f>G55*(1+L55/100)</f>
        <v>0</v>
      </c>
      <c r="N55" s="250">
        <v>2.7289999999999998E-2</v>
      </c>
      <c r="O55" s="250">
        <f>ROUND(E55*N55,2)</f>
        <v>0.05</v>
      </c>
      <c r="P55" s="250">
        <v>0</v>
      </c>
      <c r="Q55" s="250">
        <f>ROUND(E55*P55,2)</f>
        <v>0</v>
      </c>
      <c r="R55" s="250" t="s">
        <v>735</v>
      </c>
      <c r="S55" s="250" t="s">
        <v>179</v>
      </c>
      <c r="T55" s="251" t="s">
        <v>370</v>
      </c>
      <c r="U55" s="223">
        <v>0.94499999999999995</v>
      </c>
      <c r="V55" s="223">
        <f>ROUND(E55*U55,2)</f>
        <v>1.89</v>
      </c>
      <c r="W55" s="223"/>
      <c r="X55" s="223" t="s">
        <v>181</v>
      </c>
      <c r="Y55" s="213"/>
      <c r="Z55" s="213"/>
      <c r="AA55" s="213"/>
      <c r="AB55" s="213"/>
      <c r="AC55" s="213"/>
      <c r="AD55" s="213"/>
      <c r="AE55" s="213"/>
      <c r="AF55" s="213"/>
      <c r="AG55" s="213" t="s">
        <v>351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33.75" outlineLevel="1" x14ac:dyDescent="0.2">
      <c r="A56" s="245">
        <v>36</v>
      </c>
      <c r="B56" s="246" t="s">
        <v>789</v>
      </c>
      <c r="C56" s="261" t="s">
        <v>790</v>
      </c>
      <c r="D56" s="247" t="s">
        <v>177</v>
      </c>
      <c r="E56" s="248">
        <v>1</v>
      </c>
      <c r="F56" s="249"/>
      <c r="G56" s="250">
        <f>ROUND(E56*F56,2)</f>
        <v>0</v>
      </c>
      <c r="H56" s="249"/>
      <c r="I56" s="250">
        <f>ROUND(E56*H56,2)</f>
        <v>0</v>
      </c>
      <c r="J56" s="249"/>
      <c r="K56" s="250">
        <f>ROUND(E56*J56,2)</f>
        <v>0</v>
      </c>
      <c r="L56" s="250">
        <v>15</v>
      </c>
      <c r="M56" s="250">
        <f>G56*(1+L56/100)</f>
        <v>0</v>
      </c>
      <c r="N56" s="250">
        <v>3.3360000000000001E-2</v>
      </c>
      <c r="O56" s="250">
        <f>ROUND(E56*N56,2)</f>
        <v>0.03</v>
      </c>
      <c r="P56" s="250">
        <v>0</v>
      </c>
      <c r="Q56" s="250">
        <f>ROUND(E56*P56,2)</f>
        <v>0</v>
      </c>
      <c r="R56" s="250" t="s">
        <v>735</v>
      </c>
      <c r="S56" s="250" t="s">
        <v>179</v>
      </c>
      <c r="T56" s="251" t="s">
        <v>370</v>
      </c>
      <c r="U56" s="223">
        <v>0.96099999999999997</v>
      </c>
      <c r="V56" s="223">
        <f>ROUND(E56*U56,2)</f>
        <v>0.96</v>
      </c>
      <c r="W56" s="223"/>
      <c r="X56" s="223" t="s">
        <v>181</v>
      </c>
      <c r="Y56" s="213"/>
      <c r="Z56" s="213"/>
      <c r="AA56" s="213"/>
      <c r="AB56" s="213"/>
      <c r="AC56" s="213"/>
      <c r="AD56" s="213"/>
      <c r="AE56" s="213"/>
      <c r="AF56" s="213"/>
      <c r="AG56" s="213" t="s">
        <v>351</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33.75" outlineLevel="1" x14ac:dyDescent="0.2">
      <c r="A57" s="245">
        <v>37</v>
      </c>
      <c r="B57" s="246" t="s">
        <v>791</v>
      </c>
      <c r="C57" s="261" t="s">
        <v>792</v>
      </c>
      <c r="D57" s="247" t="s">
        <v>177</v>
      </c>
      <c r="E57" s="248">
        <v>2</v>
      </c>
      <c r="F57" s="249"/>
      <c r="G57" s="250">
        <f>ROUND(E57*F57,2)</f>
        <v>0</v>
      </c>
      <c r="H57" s="249"/>
      <c r="I57" s="250">
        <f>ROUND(E57*H57,2)</f>
        <v>0</v>
      </c>
      <c r="J57" s="249"/>
      <c r="K57" s="250">
        <f>ROUND(E57*J57,2)</f>
        <v>0</v>
      </c>
      <c r="L57" s="250">
        <v>15</v>
      </c>
      <c r="M57" s="250">
        <f>G57*(1+L57/100)</f>
        <v>0</v>
      </c>
      <c r="N57" s="250">
        <v>3.6389999999999999E-2</v>
      </c>
      <c r="O57" s="250">
        <f>ROUND(E57*N57,2)</f>
        <v>7.0000000000000007E-2</v>
      </c>
      <c r="P57" s="250">
        <v>0</v>
      </c>
      <c r="Q57" s="250">
        <f>ROUND(E57*P57,2)</f>
        <v>0</v>
      </c>
      <c r="R57" s="250" t="s">
        <v>735</v>
      </c>
      <c r="S57" s="250" t="s">
        <v>179</v>
      </c>
      <c r="T57" s="251" t="s">
        <v>370</v>
      </c>
      <c r="U57" s="223">
        <v>1</v>
      </c>
      <c r="V57" s="223">
        <f>ROUND(E57*U57,2)</f>
        <v>2</v>
      </c>
      <c r="W57" s="223"/>
      <c r="X57" s="223" t="s">
        <v>181</v>
      </c>
      <c r="Y57" s="213"/>
      <c r="Z57" s="213"/>
      <c r="AA57" s="213"/>
      <c r="AB57" s="213"/>
      <c r="AC57" s="213"/>
      <c r="AD57" s="213"/>
      <c r="AE57" s="213"/>
      <c r="AF57" s="213"/>
      <c r="AG57" s="213" t="s">
        <v>351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x14ac:dyDescent="0.2">
      <c r="A58" s="245">
        <v>38</v>
      </c>
      <c r="B58" s="246" t="s">
        <v>793</v>
      </c>
      <c r="C58" s="261" t="s">
        <v>794</v>
      </c>
      <c r="D58" s="247" t="s">
        <v>177</v>
      </c>
      <c r="E58" s="248">
        <v>8</v>
      </c>
      <c r="F58" s="249"/>
      <c r="G58" s="250">
        <f>ROUND(E58*F58,2)</f>
        <v>0</v>
      </c>
      <c r="H58" s="249"/>
      <c r="I58" s="250">
        <f>ROUND(E58*H58,2)</f>
        <v>0</v>
      </c>
      <c r="J58" s="249"/>
      <c r="K58" s="250">
        <f>ROUND(E58*J58,2)</f>
        <v>0</v>
      </c>
      <c r="L58" s="250">
        <v>15</v>
      </c>
      <c r="M58" s="250">
        <f>G58*(1+L58/100)</f>
        <v>0</v>
      </c>
      <c r="N58" s="250">
        <v>0</v>
      </c>
      <c r="O58" s="250">
        <f>ROUND(E58*N58,2)</f>
        <v>0</v>
      </c>
      <c r="P58" s="250">
        <v>0</v>
      </c>
      <c r="Q58" s="250">
        <f>ROUND(E58*P58,2)</f>
        <v>0</v>
      </c>
      <c r="R58" s="250" t="s">
        <v>735</v>
      </c>
      <c r="S58" s="250" t="s">
        <v>179</v>
      </c>
      <c r="T58" s="251" t="s">
        <v>370</v>
      </c>
      <c r="U58" s="223">
        <v>0.86799999999999999</v>
      </c>
      <c r="V58" s="223">
        <f>ROUND(E58*U58,2)</f>
        <v>6.94</v>
      </c>
      <c r="W58" s="223"/>
      <c r="X58" s="223" t="s">
        <v>181</v>
      </c>
      <c r="Y58" s="213"/>
      <c r="Z58" s="213"/>
      <c r="AA58" s="213"/>
      <c r="AB58" s="213"/>
      <c r="AC58" s="213"/>
      <c r="AD58" s="213"/>
      <c r="AE58" s="213"/>
      <c r="AF58" s="213"/>
      <c r="AG58" s="213" t="s">
        <v>351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ht="33.75" outlineLevel="1" x14ac:dyDescent="0.2">
      <c r="A59" s="245">
        <v>39</v>
      </c>
      <c r="B59" s="246" t="s">
        <v>795</v>
      </c>
      <c r="C59" s="261" t="s">
        <v>796</v>
      </c>
      <c r="D59" s="247" t="s">
        <v>177</v>
      </c>
      <c r="E59" s="248">
        <v>1</v>
      </c>
      <c r="F59" s="249"/>
      <c r="G59" s="250">
        <f>ROUND(E59*F59,2)</f>
        <v>0</v>
      </c>
      <c r="H59" s="249"/>
      <c r="I59" s="250">
        <f>ROUND(E59*H59,2)</f>
        <v>0</v>
      </c>
      <c r="J59" s="249"/>
      <c r="K59" s="250">
        <f>ROUND(E59*J59,2)</f>
        <v>0</v>
      </c>
      <c r="L59" s="250">
        <v>15</v>
      </c>
      <c r="M59" s="250">
        <f>G59*(1+L59/100)</f>
        <v>0</v>
      </c>
      <c r="N59" s="250">
        <v>9.9000000000000008E-3</v>
      </c>
      <c r="O59" s="250">
        <f>ROUND(E59*N59,2)</f>
        <v>0.01</v>
      </c>
      <c r="P59" s="250">
        <v>0</v>
      </c>
      <c r="Q59" s="250">
        <f>ROUND(E59*P59,2)</f>
        <v>0</v>
      </c>
      <c r="R59" s="250" t="s">
        <v>735</v>
      </c>
      <c r="S59" s="250" t="s">
        <v>179</v>
      </c>
      <c r="T59" s="251" t="s">
        <v>370</v>
      </c>
      <c r="U59" s="223">
        <v>0.93300000000000005</v>
      </c>
      <c r="V59" s="223">
        <f>ROUND(E59*U59,2)</f>
        <v>0.93</v>
      </c>
      <c r="W59" s="223"/>
      <c r="X59" s="223" t="s">
        <v>181</v>
      </c>
      <c r="Y59" s="213"/>
      <c r="Z59" s="213"/>
      <c r="AA59" s="213"/>
      <c r="AB59" s="213"/>
      <c r="AC59" s="213"/>
      <c r="AD59" s="213"/>
      <c r="AE59" s="213"/>
      <c r="AF59" s="213"/>
      <c r="AG59" s="213" t="s">
        <v>351</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x14ac:dyDescent="0.2">
      <c r="A60" s="245">
        <v>40</v>
      </c>
      <c r="B60" s="246" t="s">
        <v>797</v>
      </c>
      <c r="C60" s="261" t="s">
        <v>798</v>
      </c>
      <c r="D60" s="247" t="s">
        <v>177</v>
      </c>
      <c r="E60" s="248">
        <v>1</v>
      </c>
      <c r="F60" s="249"/>
      <c r="G60" s="250">
        <f>ROUND(E60*F60,2)</f>
        <v>0</v>
      </c>
      <c r="H60" s="249"/>
      <c r="I60" s="250">
        <f>ROUND(E60*H60,2)</f>
        <v>0</v>
      </c>
      <c r="J60" s="249"/>
      <c r="K60" s="250">
        <f>ROUND(E60*J60,2)</f>
        <v>0</v>
      </c>
      <c r="L60" s="250">
        <v>15</v>
      </c>
      <c r="M60" s="250">
        <f>G60*(1+L60/100)</f>
        <v>0</v>
      </c>
      <c r="N60" s="250">
        <v>2.0000000000000002E-5</v>
      </c>
      <c r="O60" s="250">
        <f>ROUND(E60*N60,2)</f>
        <v>0</v>
      </c>
      <c r="P60" s="250">
        <v>0</v>
      </c>
      <c r="Q60" s="250">
        <f>ROUND(E60*P60,2)</f>
        <v>0</v>
      </c>
      <c r="R60" s="250" t="s">
        <v>735</v>
      </c>
      <c r="S60" s="250" t="s">
        <v>179</v>
      </c>
      <c r="T60" s="251" t="s">
        <v>370</v>
      </c>
      <c r="U60" s="223">
        <v>0.86799999999999999</v>
      </c>
      <c r="V60" s="223">
        <f>ROUND(E60*U60,2)</f>
        <v>0.87</v>
      </c>
      <c r="W60" s="223"/>
      <c r="X60" s="223" t="s">
        <v>181</v>
      </c>
      <c r="Y60" s="213"/>
      <c r="Z60" s="213"/>
      <c r="AA60" s="213"/>
      <c r="AB60" s="213"/>
      <c r="AC60" s="213"/>
      <c r="AD60" s="213"/>
      <c r="AE60" s="213"/>
      <c r="AF60" s="213"/>
      <c r="AG60" s="213" t="s">
        <v>351</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x14ac:dyDescent="0.2">
      <c r="A61" s="245">
        <v>41</v>
      </c>
      <c r="B61" s="246" t="s">
        <v>799</v>
      </c>
      <c r="C61" s="261" t="s">
        <v>800</v>
      </c>
      <c r="D61" s="247" t="s">
        <v>338</v>
      </c>
      <c r="E61" s="248">
        <v>0.2452</v>
      </c>
      <c r="F61" s="249"/>
      <c r="G61" s="250">
        <f>ROUND(E61*F61,2)</f>
        <v>0</v>
      </c>
      <c r="H61" s="249"/>
      <c r="I61" s="250">
        <f>ROUND(E61*H61,2)</f>
        <v>0</v>
      </c>
      <c r="J61" s="249"/>
      <c r="K61" s="250">
        <f>ROUND(E61*J61,2)</f>
        <v>0</v>
      </c>
      <c r="L61" s="250">
        <v>15</v>
      </c>
      <c r="M61" s="250">
        <f>G61*(1+L61/100)</f>
        <v>0</v>
      </c>
      <c r="N61" s="250">
        <v>0</v>
      </c>
      <c r="O61" s="250">
        <f>ROUND(E61*N61,2)</f>
        <v>0</v>
      </c>
      <c r="P61" s="250">
        <v>0</v>
      </c>
      <c r="Q61" s="250">
        <f>ROUND(E61*P61,2)</f>
        <v>0</v>
      </c>
      <c r="R61" s="250" t="s">
        <v>735</v>
      </c>
      <c r="S61" s="250" t="s">
        <v>179</v>
      </c>
      <c r="T61" s="251" t="s">
        <v>370</v>
      </c>
      <c r="U61" s="223">
        <v>2.71</v>
      </c>
      <c r="V61" s="223">
        <f>ROUND(E61*U61,2)</f>
        <v>0.66</v>
      </c>
      <c r="W61" s="223"/>
      <c r="X61" s="223" t="s">
        <v>181</v>
      </c>
      <c r="Y61" s="213"/>
      <c r="Z61" s="213"/>
      <c r="AA61" s="213"/>
      <c r="AB61" s="213"/>
      <c r="AC61" s="213"/>
      <c r="AD61" s="213"/>
      <c r="AE61" s="213"/>
      <c r="AF61" s="213"/>
      <c r="AG61" s="213" t="s">
        <v>351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x14ac:dyDescent="0.2">
      <c r="A62" s="228" t="s">
        <v>173</v>
      </c>
      <c r="B62" s="229" t="s">
        <v>92</v>
      </c>
      <c r="C62" s="255" t="s">
        <v>93</v>
      </c>
      <c r="D62" s="230"/>
      <c r="E62" s="231"/>
      <c r="F62" s="232"/>
      <c r="G62" s="232">
        <f>SUMIF(AG63:AG67,"&lt;&gt;NOR",G63:G67)</f>
        <v>0</v>
      </c>
      <c r="H62" s="232"/>
      <c r="I62" s="232">
        <f>SUM(I63:I67)</f>
        <v>0</v>
      </c>
      <c r="J62" s="232"/>
      <c r="K62" s="232">
        <f>SUM(K63:K67)</f>
        <v>0</v>
      </c>
      <c r="L62" s="232"/>
      <c r="M62" s="232">
        <f>SUM(M63:M67)</f>
        <v>0</v>
      </c>
      <c r="N62" s="232"/>
      <c r="O62" s="232">
        <f>SUM(O63:O67)</f>
        <v>0</v>
      </c>
      <c r="P62" s="232"/>
      <c r="Q62" s="232">
        <f>SUM(Q63:Q67)</f>
        <v>0</v>
      </c>
      <c r="R62" s="232"/>
      <c r="S62" s="232"/>
      <c r="T62" s="233"/>
      <c r="U62" s="227"/>
      <c r="V62" s="227">
        <f>SUM(V63:V67)</f>
        <v>0</v>
      </c>
      <c r="W62" s="227"/>
      <c r="X62" s="227"/>
      <c r="AG62" t="s">
        <v>174</v>
      </c>
    </row>
    <row r="63" spans="1:60" outlineLevel="1" x14ac:dyDescent="0.2">
      <c r="A63" s="245">
        <v>42</v>
      </c>
      <c r="B63" s="246" t="s">
        <v>801</v>
      </c>
      <c r="C63" s="261" t="s">
        <v>802</v>
      </c>
      <c r="D63" s="247" t="s">
        <v>803</v>
      </c>
      <c r="E63" s="248">
        <v>48</v>
      </c>
      <c r="F63" s="249"/>
      <c r="G63" s="250">
        <f>ROUND(E63*F63,2)</f>
        <v>0</v>
      </c>
      <c r="H63" s="249"/>
      <c r="I63" s="250">
        <f>ROUND(E63*H63,2)</f>
        <v>0</v>
      </c>
      <c r="J63" s="249"/>
      <c r="K63" s="250">
        <f>ROUND(E63*J63,2)</f>
        <v>0</v>
      </c>
      <c r="L63" s="250">
        <v>15</v>
      </c>
      <c r="M63" s="250">
        <f>G63*(1+L63/100)</f>
        <v>0</v>
      </c>
      <c r="N63" s="250">
        <v>0</v>
      </c>
      <c r="O63" s="250">
        <f>ROUND(E63*N63,2)</f>
        <v>0</v>
      </c>
      <c r="P63" s="250">
        <v>0</v>
      </c>
      <c r="Q63" s="250">
        <f>ROUND(E63*P63,2)</f>
        <v>0</v>
      </c>
      <c r="R63" s="250"/>
      <c r="S63" s="250" t="s">
        <v>369</v>
      </c>
      <c r="T63" s="251" t="s">
        <v>370</v>
      </c>
      <c r="U63" s="223">
        <v>0</v>
      </c>
      <c r="V63" s="223">
        <f>ROUND(E63*U63,2)</f>
        <v>0</v>
      </c>
      <c r="W63" s="223"/>
      <c r="X63" s="223" t="s">
        <v>181</v>
      </c>
      <c r="Y63" s="213"/>
      <c r="Z63" s="213"/>
      <c r="AA63" s="213"/>
      <c r="AB63" s="213"/>
      <c r="AC63" s="213"/>
      <c r="AD63" s="213"/>
      <c r="AE63" s="213"/>
      <c r="AF63" s="213"/>
      <c r="AG63" s="213" t="s">
        <v>182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x14ac:dyDescent="0.2">
      <c r="A64" s="245">
        <v>43</v>
      </c>
      <c r="B64" s="246" t="s">
        <v>804</v>
      </c>
      <c r="C64" s="261" t="s">
        <v>805</v>
      </c>
      <c r="D64" s="247" t="s">
        <v>803</v>
      </c>
      <c r="E64" s="248">
        <v>16</v>
      </c>
      <c r="F64" s="249"/>
      <c r="G64" s="250">
        <f>ROUND(E64*F64,2)</f>
        <v>0</v>
      </c>
      <c r="H64" s="249"/>
      <c r="I64" s="250">
        <f>ROUND(E64*H64,2)</f>
        <v>0</v>
      </c>
      <c r="J64" s="249"/>
      <c r="K64" s="250">
        <f>ROUND(E64*J64,2)</f>
        <v>0</v>
      </c>
      <c r="L64" s="250">
        <v>15</v>
      </c>
      <c r="M64" s="250">
        <f>G64*(1+L64/100)</f>
        <v>0</v>
      </c>
      <c r="N64" s="250">
        <v>0</v>
      </c>
      <c r="O64" s="250">
        <f>ROUND(E64*N64,2)</f>
        <v>0</v>
      </c>
      <c r="P64" s="250">
        <v>0</v>
      </c>
      <c r="Q64" s="250">
        <f>ROUND(E64*P64,2)</f>
        <v>0</v>
      </c>
      <c r="R64" s="250"/>
      <c r="S64" s="250" t="s">
        <v>369</v>
      </c>
      <c r="T64" s="251" t="s">
        <v>370</v>
      </c>
      <c r="U64" s="223">
        <v>0</v>
      </c>
      <c r="V64" s="223">
        <f>ROUND(E64*U64,2)</f>
        <v>0</v>
      </c>
      <c r="W64" s="223"/>
      <c r="X64" s="223" t="s">
        <v>181</v>
      </c>
      <c r="Y64" s="213"/>
      <c r="Z64" s="213"/>
      <c r="AA64" s="213"/>
      <c r="AB64" s="213"/>
      <c r="AC64" s="213"/>
      <c r="AD64" s="213"/>
      <c r="AE64" s="213"/>
      <c r="AF64" s="213"/>
      <c r="AG64" s="213" t="s">
        <v>182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1" x14ac:dyDescent="0.2">
      <c r="A65" s="245">
        <v>44</v>
      </c>
      <c r="B65" s="246" t="s">
        <v>806</v>
      </c>
      <c r="C65" s="261" t="s">
        <v>807</v>
      </c>
      <c r="D65" s="247" t="s">
        <v>803</v>
      </c>
      <c r="E65" s="248">
        <v>8</v>
      </c>
      <c r="F65" s="249"/>
      <c r="G65" s="250">
        <f>ROUND(E65*F65,2)</f>
        <v>0</v>
      </c>
      <c r="H65" s="249"/>
      <c r="I65" s="250">
        <f>ROUND(E65*H65,2)</f>
        <v>0</v>
      </c>
      <c r="J65" s="249"/>
      <c r="K65" s="250">
        <f>ROUND(E65*J65,2)</f>
        <v>0</v>
      </c>
      <c r="L65" s="250">
        <v>15</v>
      </c>
      <c r="M65" s="250">
        <f>G65*(1+L65/100)</f>
        <v>0</v>
      </c>
      <c r="N65" s="250">
        <v>0</v>
      </c>
      <c r="O65" s="250">
        <f>ROUND(E65*N65,2)</f>
        <v>0</v>
      </c>
      <c r="P65" s="250">
        <v>0</v>
      </c>
      <c r="Q65" s="250">
        <f>ROUND(E65*P65,2)</f>
        <v>0</v>
      </c>
      <c r="R65" s="250"/>
      <c r="S65" s="250" t="s">
        <v>369</v>
      </c>
      <c r="T65" s="251" t="s">
        <v>370</v>
      </c>
      <c r="U65" s="223">
        <v>0</v>
      </c>
      <c r="V65" s="223">
        <f>ROUND(E65*U65,2)</f>
        <v>0</v>
      </c>
      <c r="W65" s="223"/>
      <c r="X65" s="223" t="s">
        <v>181</v>
      </c>
      <c r="Y65" s="213"/>
      <c r="Z65" s="213"/>
      <c r="AA65" s="213"/>
      <c r="AB65" s="213"/>
      <c r="AC65" s="213"/>
      <c r="AD65" s="213"/>
      <c r="AE65" s="213"/>
      <c r="AF65" s="213"/>
      <c r="AG65" s="213" t="s">
        <v>182</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x14ac:dyDescent="0.2">
      <c r="A66" s="245">
        <v>45</v>
      </c>
      <c r="B66" s="246" t="s">
        <v>808</v>
      </c>
      <c r="C66" s="261" t="s">
        <v>809</v>
      </c>
      <c r="D66" s="247" t="s">
        <v>803</v>
      </c>
      <c r="E66" s="248">
        <v>8</v>
      </c>
      <c r="F66" s="249"/>
      <c r="G66" s="250">
        <f>ROUND(E66*F66,2)</f>
        <v>0</v>
      </c>
      <c r="H66" s="249"/>
      <c r="I66" s="250">
        <f>ROUND(E66*H66,2)</f>
        <v>0</v>
      </c>
      <c r="J66" s="249"/>
      <c r="K66" s="250">
        <f>ROUND(E66*J66,2)</f>
        <v>0</v>
      </c>
      <c r="L66" s="250">
        <v>15</v>
      </c>
      <c r="M66" s="250">
        <f>G66*(1+L66/100)</f>
        <v>0</v>
      </c>
      <c r="N66" s="250">
        <v>0</v>
      </c>
      <c r="O66" s="250">
        <f>ROUND(E66*N66,2)</f>
        <v>0</v>
      </c>
      <c r="P66" s="250">
        <v>0</v>
      </c>
      <c r="Q66" s="250">
        <f>ROUND(E66*P66,2)</f>
        <v>0</v>
      </c>
      <c r="R66" s="250"/>
      <c r="S66" s="250" t="s">
        <v>369</v>
      </c>
      <c r="T66" s="251" t="s">
        <v>370</v>
      </c>
      <c r="U66" s="223">
        <v>0</v>
      </c>
      <c r="V66" s="223">
        <f>ROUND(E66*U66,2)</f>
        <v>0</v>
      </c>
      <c r="W66" s="223"/>
      <c r="X66" s="223" t="s">
        <v>181</v>
      </c>
      <c r="Y66" s="213"/>
      <c r="Z66" s="213"/>
      <c r="AA66" s="213"/>
      <c r="AB66" s="213"/>
      <c r="AC66" s="213"/>
      <c r="AD66" s="213"/>
      <c r="AE66" s="213"/>
      <c r="AF66" s="213"/>
      <c r="AG66" s="213" t="s">
        <v>182</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x14ac:dyDescent="0.2">
      <c r="A67" s="234">
        <v>46</v>
      </c>
      <c r="B67" s="235" t="s">
        <v>810</v>
      </c>
      <c r="C67" s="256" t="s">
        <v>811</v>
      </c>
      <c r="D67" s="236" t="s">
        <v>803</v>
      </c>
      <c r="E67" s="237">
        <v>8</v>
      </c>
      <c r="F67" s="238"/>
      <c r="G67" s="239">
        <f>ROUND(E67*F67,2)</f>
        <v>0</v>
      </c>
      <c r="H67" s="238"/>
      <c r="I67" s="239">
        <f>ROUND(E67*H67,2)</f>
        <v>0</v>
      </c>
      <c r="J67" s="238"/>
      <c r="K67" s="239">
        <f>ROUND(E67*J67,2)</f>
        <v>0</v>
      </c>
      <c r="L67" s="239">
        <v>15</v>
      </c>
      <c r="M67" s="239">
        <f>G67*(1+L67/100)</f>
        <v>0</v>
      </c>
      <c r="N67" s="239">
        <v>0</v>
      </c>
      <c r="O67" s="239">
        <f>ROUND(E67*N67,2)</f>
        <v>0</v>
      </c>
      <c r="P67" s="239">
        <v>0</v>
      </c>
      <c r="Q67" s="239">
        <f>ROUND(E67*P67,2)</f>
        <v>0</v>
      </c>
      <c r="R67" s="239"/>
      <c r="S67" s="239" t="s">
        <v>369</v>
      </c>
      <c r="T67" s="240" t="s">
        <v>370</v>
      </c>
      <c r="U67" s="223">
        <v>0</v>
      </c>
      <c r="V67" s="223">
        <f>ROUND(E67*U67,2)</f>
        <v>0</v>
      </c>
      <c r="W67" s="223"/>
      <c r="X67" s="223" t="s">
        <v>181</v>
      </c>
      <c r="Y67" s="213"/>
      <c r="Z67" s="213"/>
      <c r="AA67" s="213"/>
      <c r="AB67" s="213"/>
      <c r="AC67" s="213"/>
      <c r="AD67" s="213"/>
      <c r="AE67" s="213"/>
      <c r="AF67" s="213"/>
      <c r="AG67" s="213" t="s">
        <v>182</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x14ac:dyDescent="0.2">
      <c r="A68" s="3"/>
      <c r="B68" s="4"/>
      <c r="C68" s="264"/>
      <c r="D68" s="6"/>
      <c r="E68" s="3"/>
      <c r="F68" s="3"/>
      <c r="G68" s="3"/>
      <c r="H68" s="3"/>
      <c r="I68" s="3"/>
      <c r="J68" s="3"/>
      <c r="K68" s="3"/>
      <c r="L68" s="3"/>
      <c r="M68" s="3"/>
      <c r="N68" s="3"/>
      <c r="O68" s="3"/>
      <c r="P68" s="3"/>
      <c r="Q68" s="3"/>
      <c r="R68" s="3"/>
      <c r="S68" s="3"/>
      <c r="T68" s="3"/>
      <c r="U68" s="3"/>
      <c r="V68" s="3"/>
      <c r="W68" s="3"/>
      <c r="X68" s="3"/>
      <c r="AE68">
        <v>15</v>
      </c>
      <c r="AF68">
        <v>21</v>
      </c>
      <c r="AG68" t="s">
        <v>160</v>
      </c>
    </row>
    <row r="69" spans="1:60" x14ac:dyDescent="0.2">
      <c r="A69" s="216"/>
      <c r="B69" s="217" t="s">
        <v>29</v>
      </c>
      <c r="C69" s="265"/>
      <c r="D69" s="218"/>
      <c r="E69" s="219"/>
      <c r="F69" s="219"/>
      <c r="G69" s="254">
        <f>G8+G17+G25+G40+G50+G62</f>
        <v>0</v>
      </c>
      <c r="H69" s="3"/>
      <c r="I69" s="3"/>
      <c r="J69" s="3"/>
      <c r="K69" s="3"/>
      <c r="L69" s="3"/>
      <c r="M69" s="3"/>
      <c r="N69" s="3"/>
      <c r="O69" s="3"/>
      <c r="P69" s="3"/>
      <c r="Q69" s="3"/>
      <c r="R69" s="3"/>
      <c r="S69" s="3"/>
      <c r="T69" s="3"/>
      <c r="U69" s="3"/>
      <c r="V69" s="3"/>
      <c r="W69" s="3"/>
      <c r="X69" s="3"/>
      <c r="AE69">
        <f>SUMIF(L7:L67,AE68,G7:G67)</f>
        <v>0</v>
      </c>
      <c r="AF69">
        <f>SUMIF(L7:L67,AF68,G7:G67)</f>
        <v>0</v>
      </c>
      <c r="AG69" t="s">
        <v>521</v>
      </c>
    </row>
    <row r="70" spans="1:60" x14ac:dyDescent="0.2">
      <c r="C70" s="266"/>
      <c r="D70" s="10"/>
      <c r="AG70" t="s">
        <v>523</v>
      </c>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83A" sheet="1"/>
  <mergeCells count="12">
    <mergeCell ref="C27:G27"/>
    <mergeCell ref="C29:G29"/>
    <mergeCell ref="C31:G31"/>
    <mergeCell ref="C33:G33"/>
    <mergeCell ref="C35:G35"/>
    <mergeCell ref="C37:G37"/>
    <mergeCell ref="A1:G1"/>
    <mergeCell ref="C2:G2"/>
    <mergeCell ref="C3:G3"/>
    <mergeCell ref="C4:G4"/>
    <mergeCell ref="C16:G16"/>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8" t="s">
        <v>147</v>
      </c>
      <c r="B1" s="198"/>
      <c r="C1" s="198"/>
      <c r="D1" s="198"/>
      <c r="E1" s="198"/>
      <c r="F1" s="198"/>
      <c r="G1" s="198"/>
      <c r="AG1" t="s">
        <v>148</v>
      </c>
    </row>
    <row r="2" spans="1:60" ht="24.95" customHeight="1" x14ac:dyDescent="0.2">
      <c r="A2" s="199" t="s">
        <v>7</v>
      </c>
      <c r="B2" s="49" t="s">
        <v>43</v>
      </c>
      <c r="C2" s="202" t="s">
        <v>44</v>
      </c>
      <c r="D2" s="200"/>
      <c r="E2" s="200"/>
      <c r="F2" s="200"/>
      <c r="G2" s="201"/>
      <c r="AG2" t="s">
        <v>149</v>
      </c>
    </row>
    <row r="3" spans="1:60" ht="24.95" customHeight="1" x14ac:dyDescent="0.2">
      <c r="A3" s="199" t="s">
        <v>8</v>
      </c>
      <c r="B3" s="49" t="s">
        <v>55</v>
      </c>
      <c r="C3" s="202" t="s">
        <v>56</v>
      </c>
      <c r="D3" s="200"/>
      <c r="E3" s="200"/>
      <c r="F3" s="200"/>
      <c r="G3" s="201"/>
      <c r="AC3" s="178" t="s">
        <v>149</v>
      </c>
      <c r="AG3" t="s">
        <v>150</v>
      </c>
    </row>
    <row r="4" spans="1:60" ht="24.95" customHeight="1" x14ac:dyDescent="0.2">
      <c r="A4" s="203" t="s">
        <v>9</v>
      </c>
      <c r="B4" s="204" t="s">
        <v>55</v>
      </c>
      <c r="C4" s="205" t="s">
        <v>56</v>
      </c>
      <c r="D4" s="206"/>
      <c r="E4" s="206"/>
      <c r="F4" s="206"/>
      <c r="G4" s="207"/>
      <c r="AG4" t="s">
        <v>151</v>
      </c>
    </row>
    <row r="5" spans="1:60" x14ac:dyDescent="0.2">
      <c r="D5" s="10"/>
    </row>
    <row r="6" spans="1:60" ht="38.25" x14ac:dyDescent="0.2">
      <c r="A6" s="209" t="s">
        <v>152</v>
      </c>
      <c r="B6" s="211" t="s">
        <v>153</v>
      </c>
      <c r="C6" s="211" t="s">
        <v>154</v>
      </c>
      <c r="D6" s="210" t="s">
        <v>155</v>
      </c>
      <c r="E6" s="209" t="s">
        <v>156</v>
      </c>
      <c r="F6" s="208" t="s">
        <v>157</v>
      </c>
      <c r="G6" s="209" t="s">
        <v>29</v>
      </c>
      <c r="H6" s="212" t="s">
        <v>30</v>
      </c>
      <c r="I6" s="212" t="s">
        <v>158</v>
      </c>
      <c r="J6" s="212" t="s">
        <v>31</v>
      </c>
      <c r="K6" s="212" t="s">
        <v>159</v>
      </c>
      <c r="L6" s="212" t="s">
        <v>160</v>
      </c>
      <c r="M6" s="212" t="s">
        <v>161</v>
      </c>
      <c r="N6" s="212" t="s">
        <v>162</v>
      </c>
      <c r="O6" s="212" t="s">
        <v>163</v>
      </c>
      <c r="P6" s="212" t="s">
        <v>164</v>
      </c>
      <c r="Q6" s="212" t="s">
        <v>165</v>
      </c>
      <c r="R6" s="212" t="s">
        <v>166</v>
      </c>
      <c r="S6" s="212" t="s">
        <v>167</v>
      </c>
      <c r="T6" s="212" t="s">
        <v>168</v>
      </c>
      <c r="U6" s="212" t="s">
        <v>169</v>
      </c>
      <c r="V6" s="212" t="s">
        <v>170</v>
      </c>
      <c r="W6" s="212" t="s">
        <v>171</v>
      </c>
      <c r="X6" s="212" t="s">
        <v>172</v>
      </c>
    </row>
    <row r="7" spans="1:60" hidden="1" x14ac:dyDescent="0.2">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
      <c r="A8" s="228" t="s">
        <v>173</v>
      </c>
      <c r="B8" s="229" t="s">
        <v>63</v>
      </c>
      <c r="C8" s="255" t="s">
        <v>64</v>
      </c>
      <c r="D8" s="230"/>
      <c r="E8" s="231"/>
      <c r="F8" s="232"/>
      <c r="G8" s="232">
        <f>SUMIF(AG9:AG10,"&lt;&gt;NOR",G9:G10)</f>
        <v>0</v>
      </c>
      <c r="H8" s="232"/>
      <c r="I8" s="232">
        <f>SUM(I9:I10)</f>
        <v>0</v>
      </c>
      <c r="J8" s="232"/>
      <c r="K8" s="232">
        <f>SUM(K9:K10)</f>
        <v>0</v>
      </c>
      <c r="L8" s="232"/>
      <c r="M8" s="232">
        <f>SUM(M9:M10)</f>
        <v>0</v>
      </c>
      <c r="N8" s="232"/>
      <c r="O8" s="232">
        <f>SUM(O9:O10)</f>
        <v>0</v>
      </c>
      <c r="P8" s="232"/>
      <c r="Q8" s="232">
        <f>SUM(Q9:Q10)</f>
        <v>0</v>
      </c>
      <c r="R8" s="232"/>
      <c r="S8" s="232"/>
      <c r="T8" s="233"/>
      <c r="U8" s="227"/>
      <c r="V8" s="227">
        <f>SUM(V9:V10)</f>
        <v>0</v>
      </c>
      <c r="W8" s="227"/>
      <c r="X8" s="227"/>
      <c r="AG8" t="s">
        <v>174</v>
      </c>
    </row>
    <row r="9" spans="1:60" outlineLevel="1" x14ac:dyDescent="0.2">
      <c r="A9" s="245">
        <v>1</v>
      </c>
      <c r="B9" s="246" t="s">
        <v>812</v>
      </c>
      <c r="C9" s="261" t="s">
        <v>813</v>
      </c>
      <c r="D9" s="247" t="s">
        <v>368</v>
      </c>
      <c r="E9" s="248">
        <v>1</v>
      </c>
      <c r="F9" s="249"/>
      <c r="G9" s="250">
        <f>ROUND(E9*F9,2)</f>
        <v>0</v>
      </c>
      <c r="H9" s="249"/>
      <c r="I9" s="250">
        <f>ROUND(E9*H9,2)</f>
        <v>0</v>
      </c>
      <c r="J9" s="249"/>
      <c r="K9" s="250">
        <f>ROUND(E9*J9,2)</f>
        <v>0</v>
      </c>
      <c r="L9" s="250">
        <v>15</v>
      </c>
      <c r="M9" s="250">
        <f>G9*(1+L9/100)</f>
        <v>0</v>
      </c>
      <c r="N9" s="250">
        <v>0</v>
      </c>
      <c r="O9" s="250">
        <f>ROUND(E9*N9,2)</f>
        <v>0</v>
      </c>
      <c r="P9" s="250">
        <v>0</v>
      </c>
      <c r="Q9" s="250">
        <f>ROUND(E9*P9,2)</f>
        <v>0</v>
      </c>
      <c r="R9" s="250"/>
      <c r="S9" s="250" t="s">
        <v>369</v>
      </c>
      <c r="T9" s="251" t="s">
        <v>370</v>
      </c>
      <c r="U9" s="223">
        <v>0</v>
      </c>
      <c r="V9" s="223">
        <f>ROUND(E9*U9,2)</f>
        <v>0</v>
      </c>
      <c r="W9" s="223"/>
      <c r="X9" s="223" t="s">
        <v>181</v>
      </c>
      <c r="Y9" s="213"/>
      <c r="Z9" s="213"/>
      <c r="AA9" s="213"/>
      <c r="AB9" s="213"/>
      <c r="AC9" s="213"/>
      <c r="AD9" s="213"/>
      <c r="AE9" s="213"/>
      <c r="AF9" s="213"/>
      <c r="AG9" s="213" t="s">
        <v>182</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5">
        <v>2</v>
      </c>
      <c r="B10" s="246" t="s">
        <v>814</v>
      </c>
      <c r="C10" s="261" t="s">
        <v>815</v>
      </c>
      <c r="D10" s="247" t="s">
        <v>368</v>
      </c>
      <c r="E10" s="248">
        <v>1</v>
      </c>
      <c r="F10" s="249"/>
      <c r="G10" s="250">
        <f>ROUND(E10*F10,2)</f>
        <v>0</v>
      </c>
      <c r="H10" s="249"/>
      <c r="I10" s="250">
        <f>ROUND(E10*H10,2)</f>
        <v>0</v>
      </c>
      <c r="J10" s="249"/>
      <c r="K10" s="250">
        <f>ROUND(E10*J10,2)</f>
        <v>0</v>
      </c>
      <c r="L10" s="250">
        <v>15</v>
      </c>
      <c r="M10" s="250">
        <f>G10*(1+L10/100)</f>
        <v>0</v>
      </c>
      <c r="N10" s="250">
        <v>0</v>
      </c>
      <c r="O10" s="250">
        <f>ROUND(E10*N10,2)</f>
        <v>0</v>
      </c>
      <c r="P10" s="250">
        <v>0</v>
      </c>
      <c r="Q10" s="250">
        <f>ROUND(E10*P10,2)</f>
        <v>0</v>
      </c>
      <c r="R10" s="250"/>
      <c r="S10" s="250" t="s">
        <v>369</v>
      </c>
      <c r="T10" s="251" t="s">
        <v>370</v>
      </c>
      <c r="U10" s="223">
        <v>0</v>
      </c>
      <c r="V10" s="223">
        <f>ROUND(E10*U10,2)</f>
        <v>0</v>
      </c>
      <c r="W10" s="223"/>
      <c r="X10" s="223" t="s">
        <v>181</v>
      </c>
      <c r="Y10" s="213"/>
      <c r="Z10" s="213"/>
      <c r="AA10" s="213"/>
      <c r="AB10" s="213"/>
      <c r="AC10" s="213"/>
      <c r="AD10" s="213"/>
      <c r="AE10" s="213"/>
      <c r="AF10" s="213"/>
      <c r="AG10" s="213" t="s">
        <v>182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x14ac:dyDescent="0.2">
      <c r="A11" s="228" t="s">
        <v>173</v>
      </c>
      <c r="B11" s="229" t="s">
        <v>66</v>
      </c>
      <c r="C11" s="255" t="s">
        <v>67</v>
      </c>
      <c r="D11" s="230"/>
      <c r="E11" s="231"/>
      <c r="F11" s="232"/>
      <c r="G11" s="232">
        <f>SUMIF(AG12:AG27,"&lt;&gt;NOR",G12:G27)</f>
        <v>0</v>
      </c>
      <c r="H11" s="232"/>
      <c r="I11" s="232">
        <f>SUM(I12:I27)</f>
        <v>0</v>
      </c>
      <c r="J11" s="232"/>
      <c r="K11" s="232">
        <f>SUM(K12:K27)</f>
        <v>0</v>
      </c>
      <c r="L11" s="232"/>
      <c r="M11" s="232">
        <f>SUM(M12:M27)</f>
        <v>0</v>
      </c>
      <c r="N11" s="232"/>
      <c r="O11" s="232">
        <f>SUM(O12:O27)</f>
        <v>0</v>
      </c>
      <c r="P11" s="232"/>
      <c r="Q11" s="232">
        <f>SUM(Q12:Q27)</f>
        <v>0</v>
      </c>
      <c r="R11" s="232"/>
      <c r="S11" s="232"/>
      <c r="T11" s="233"/>
      <c r="U11" s="227"/>
      <c r="V11" s="227">
        <f>SUM(V12:V27)</f>
        <v>0</v>
      </c>
      <c r="W11" s="227"/>
      <c r="X11" s="227"/>
      <c r="AG11" t="s">
        <v>174</v>
      </c>
    </row>
    <row r="12" spans="1:60" outlineLevel="1" x14ac:dyDescent="0.2">
      <c r="A12" s="245">
        <v>3</v>
      </c>
      <c r="B12" s="246" t="s">
        <v>816</v>
      </c>
      <c r="C12" s="261" t="s">
        <v>817</v>
      </c>
      <c r="D12" s="247" t="s">
        <v>368</v>
      </c>
      <c r="E12" s="248">
        <v>16</v>
      </c>
      <c r="F12" s="249"/>
      <c r="G12" s="250">
        <f>ROUND(E12*F12,2)</f>
        <v>0</v>
      </c>
      <c r="H12" s="249"/>
      <c r="I12" s="250">
        <f>ROUND(E12*H12,2)</f>
        <v>0</v>
      </c>
      <c r="J12" s="249"/>
      <c r="K12" s="250">
        <f>ROUND(E12*J12,2)</f>
        <v>0</v>
      </c>
      <c r="L12" s="250">
        <v>15</v>
      </c>
      <c r="M12" s="250">
        <f>G12*(1+L12/100)</f>
        <v>0</v>
      </c>
      <c r="N12" s="250">
        <v>0</v>
      </c>
      <c r="O12" s="250">
        <f>ROUND(E12*N12,2)</f>
        <v>0</v>
      </c>
      <c r="P12" s="250">
        <v>0</v>
      </c>
      <c r="Q12" s="250">
        <f>ROUND(E12*P12,2)</f>
        <v>0</v>
      </c>
      <c r="R12" s="250"/>
      <c r="S12" s="250" t="s">
        <v>369</v>
      </c>
      <c r="T12" s="251" t="s">
        <v>370</v>
      </c>
      <c r="U12" s="223">
        <v>0</v>
      </c>
      <c r="V12" s="223">
        <f>ROUND(E12*U12,2)</f>
        <v>0</v>
      </c>
      <c r="W12" s="223"/>
      <c r="X12" s="223" t="s">
        <v>181</v>
      </c>
      <c r="Y12" s="213"/>
      <c r="Z12" s="213"/>
      <c r="AA12" s="213"/>
      <c r="AB12" s="213"/>
      <c r="AC12" s="213"/>
      <c r="AD12" s="213"/>
      <c r="AE12" s="213"/>
      <c r="AF12" s="213"/>
      <c r="AG12" s="213" t="s">
        <v>182</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5">
        <v>4</v>
      </c>
      <c r="B13" s="246" t="s">
        <v>818</v>
      </c>
      <c r="C13" s="261" t="s">
        <v>819</v>
      </c>
      <c r="D13" s="247" t="s">
        <v>368</v>
      </c>
      <c r="E13" s="248">
        <v>1</v>
      </c>
      <c r="F13" s="249"/>
      <c r="G13" s="250">
        <f>ROUND(E13*F13,2)</f>
        <v>0</v>
      </c>
      <c r="H13" s="249"/>
      <c r="I13" s="250">
        <f>ROUND(E13*H13,2)</f>
        <v>0</v>
      </c>
      <c r="J13" s="249"/>
      <c r="K13" s="250">
        <f>ROUND(E13*J13,2)</f>
        <v>0</v>
      </c>
      <c r="L13" s="250">
        <v>15</v>
      </c>
      <c r="M13" s="250">
        <f>G13*(1+L13/100)</f>
        <v>0</v>
      </c>
      <c r="N13" s="250">
        <v>0</v>
      </c>
      <c r="O13" s="250">
        <f>ROUND(E13*N13,2)</f>
        <v>0</v>
      </c>
      <c r="P13" s="250">
        <v>0</v>
      </c>
      <c r="Q13" s="250">
        <f>ROUND(E13*P13,2)</f>
        <v>0</v>
      </c>
      <c r="R13" s="250"/>
      <c r="S13" s="250" t="s">
        <v>369</v>
      </c>
      <c r="T13" s="251" t="s">
        <v>370</v>
      </c>
      <c r="U13" s="223">
        <v>0</v>
      </c>
      <c r="V13" s="223">
        <f>ROUND(E13*U13,2)</f>
        <v>0</v>
      </c>
      <c r="W13" s="223"/>
      <c r="X13" s="223" t="s">
        <v>181</v>
      </c>
      <c r="Y13" s="213"/>
      <c r="Z13" s="213"/>
      <c r="AA13" s="213"/>
      <c r="AB13" s="213"/>
      <c r="AC13" s="213"/>
      <c r="AD13" s="213"/>
      <c r="AE13" s="213"/>
      <c r="AF13" s="213"/>
      <c r="AG13" s="213" t="s">
        <v>182</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5">
        <v>5</v>
      </c>
      <c r="B14" s="246" t="s">
        <v>820</v>
      </c>
      <c r="C14" s="261" t="s">
        <v>821</v>
      </c>
      <c r="D14" s="247" t="s">
        <v>368</v>
      </c>
      <c r="E14" s="248">
        <v>7</v>
      </c>
      <c r="F14" s="249"/>
      <c r="G14" s="250">
        <f>ROUND(E14*F14,2)</f>
        <v>0</v>
      </c>
      <c r="H14" s="249"/>
      <c r="I14" s="250">
        <f>ROUND(E14*H14,2)</f>
        <v>0</v>
      </c>
      <c r="J14" s="249"/>
      <c r="K14" s="250">
        <f>ROUND(E14*J14,2)</f>
        <v>0</v>
      </c>
      <c r="L14" s="250">
        <v>15</v>
      </c>
      <c r="M14" s="250">
        <f>G14*(1+L14/100)</f>
        <v>0</v>
      </c>
      <c r="N14" s="250">
        <v>0</v>
      </c>
      <c r="O14" s="250">
        <f>ROUND(E14*N14,2)</f>
        <v>0</v>
      </c>
      <c r="P14" s="250">
        <v>0</v>
      </c>
      <c r="Q14" s="250">
        <f>ROUND(E14*P14,2)</f>
        <v>0</v>
      </c>
      <c r="R14" s="250"/>
      <c r="S14" s="250" t="s">
        <v>369</v>
      </c>
      <c r="T14" s="251" t="s">
        <v>370</v>
      </c>
      <c r="U14" s="223">
        <v>0</v>
      </c>
      <c r="V14" s="223">
        <f>ROUND(E14*U14,2)</f>
        <v>0</v>
      </c>
      <c r="W14" s="223"/>
      <c r="X14" s="223" t="s">
        <v>181</v>
      </c>
      <c r="Y14" s="213"/>
      <c r="Z14" s="213"/>
      <c r="AA14" s="213"/>
      <c r="AB14" s="213"/>
      <c r="AC14" s="213"/>
      <c r="AD14" s="213"/>
      <c r="AE14" s="213"/>
      <c r="AF14" s="213"/>
      <c r="AG14" s="213" t="s">
        <v>182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5">
        <v>6</v>
      </c>
      <c r="B15" s="246" t="s">
        <v>822</v>
      </c>
      <c r="C15" s="261" t="s">
        <v>823</v>
      </c>
      <c r="D15" s="247" t="s">
        <v>368</v>
      </c>
      <c r="E15" s="248">
        <v>2</v>
      </c>
      <c r="F15" s="249"/>
      <c r="G15" s="250">
        <f>ROUND(E15*F15,2)</f>
        <v>0</v>
      </c>
      <c r="H15" s="249"/>
      <c r="I15" s="250">
        <f>ROUND(E15*H15,2)</f>
        <v>0</v>
      </c>
      <c r="J15" s="249"/>
      <c r="K15" s="250">
        <f>ROUND(E15*J15,2)</f>
        <v>0</v>
      </c>
      <c r="L15" s="250">
        <v>15</v>
      </c>
      <c r="M15" s="250">
        <f>G15*(1+L15/100)</f>
        <v>0</v>
      </c>
      <c r="N15" s="250">
        <v>0</v>
      </c>
      <c r="O15" s="250">
        <f>ROUND(E15*N15,2)</f>
        <v>0</v>
      </c>
      <c r="P15" s="250">
        <v>0</v>
      </c>
      <c r="Q15" s="250">
        <f>ROUND(E15*P15,2)</f>
        <v>0</v>
      </c>
      <c r="R15" s="250"/>
      <c r="S15" s="250" t="s">
        <v>369</v>
      </c>
      <c r="T15" s="251" t="s">
        <v>370</v>
      </c>
      <c r="U15" s="223">
        <v>0</v>
      </c>
      <c r="V15" s="223">
        <f>ROUND(E15*U15,2)</f>
        <v>0</v>
      </c>
      <c r="W15" s="223"/>
      <c r="X15" s="223" t="s">
        <v>181</v>
      </c>
      <c r="Y15" s="213"/>
      <c r="Z15" s="213"/>
      <c r="AA15" s="213"/>
      <c r="AB15" s="213"/>
      <c r="AC15" s="213"/>
      <c r="AD15" s="213"/>
      <c r="AE15" s="213"/>
      <c r="AF15" s="213"/>
      <c r="AG15" s="213" t="s">
        <v>182</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5">
        <v>7</v>
      </c>
      <c r="B16" s="246" t="s">
        <v>824</v>
      </c>
      <c r="C16" s="261" t="s">
        <v>825</v>
      </c>
      <c r="D16" s="247" t="s">
        <v>368</v>
      </c>
      <c r="E16" s="248">
        <v>8</v>
      </c>
      <c r="F16" s="249"/>
      <c r="G16" s="250">
        <f>ROUND(E16*F16,2)</f>
        <v>0</v>
      </c>
      <c r="H16" s="249"/>
      <c r="I16" s="250">
        <f>ROUND(E16*H16,2)</f>
        <v>0</v>
      </c>
      <c r="J16" s="249"/>
      <c r="K16" s="250">
        <f>ROUND(E16*J16,2)</f>
        <v>0</v>
      </c>
      <c r="L16" s="250">
        <v>15</v>
      </c>
      <c r="M16" s="250">
        <f>G16*(1+L16/100)</f>
        <v>0</v>
      </c>
      <c r="N16" s="250">
        <v>0</v>
      </c>
      <c r="O16" s="250">
        <f>ROUND(E16*N16,2)</f>
        <v>0</v>
      </c>
      <c r="P16" s="250">
        <v>0</v>
      </c>
      <c r="Q16" s="250">
        <f>ROUND(E16*P16,2)</f>
        <v>0</v>
      </c>
      <c r="R16" s="250"/>
      <c r="S16" s="250" t="s">
        <v>369</v>
      </c>
      <c r="T16" s="251" t="s">
        <v>370</v>
      </c>
      <c r="U16" s="223">
        <v>0</v>
      </c>
      <c r="V16" s="223">
        <f>ROUND(E16*U16,2)</f>
        <v>0</v>
      </c>
      <c r="W16" s="223"/>
      <c r="X16" s="223" t="s">
        <v>181</v>
      </c>
      <c r="Y16" s="213"/>
      <c r="Z16" s="213"/>
      <c r="AA16" s="213"/>
      <c r="AB16" s="213"/>
      <c r="AC16" s="213"/>
      <c r="AD16" s="213"/>
      <c r="AE16" s="213"/>
      <c r="AF16" s="213"/>
      <c r="AG16" s="213" t="s">
        <v>182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x14ac:dyDescent="0.2">
      <c r="A17" s="245">
        <v>8</v>
      </c>
      <c r="B17" s="246" t="s">
        <v>826</v>
      </c>
      <c r="C17" s="261" t="s">
        <v>827</v>
      </c>
      <c r="D17" s="247" t="s">
        <v>368</v>
      </c>
      <c r="E17" s="248">
        <v>1</v>
      </c>
      <c r="F17" s="249"/>
      <c r="G17" s="250">
        <f>ROUND(E17*F17,2)</f>
        <v>0</v>
      </c>
      <c r="H17" s="249"/>
      <c r="I17" s="250">
        <f>ROUND(E17*H17,2)</f>
        <v>0</v>
      </c>
      <c r="J17" s="249"/>
      <c r="K17" s="250">
        <f>ROUND(E17*J17,2)</f>
        <v>0</v>
      </c>
      <c r="L17" s="250">
        <v>15</v>
      </c>
      <c r="M17" s="250">
        <f>G17*(1+L17/100)</f>
        <v>0</v>
      </c>
      <c r="N17" s="250">
        <v>0</v>
      </c>
      <c r="O17" s="250">
        <f>ROUND(E17*N17,2)</f>
        <v>0</v>
      </c>
      <c r="P17" s="250">
        <v>0</v>
      </c>
      <c r="Q17" s="250">
        <f>ROUND(E17*P17,2)</f>
        <v>0</v>
      </c>
      <c r="R17" s="250"/>
      <c r="S17" s="250" t="s">
        <v>369</v>
      </c>
      <c r="T17" s="251" t="s">
        <v>370</v>
      </c>
      <c r="U17" s="223">
        <v>0</v>
      </c>
      <c r="V17" s="223">
        <f>ROUND(E17*U17,2)</f>
        <v>0</v>
      </c>
      <c r="W17" s="223"/>
      <c r="X17" s="223" t="s">
        <v>181</v>
      </c>
      <c r="Y17" s="213"/>
      <c r="Z17" s="213"/>
      <c r="AA17" s="213"/>
      <c r="AB17" s="213"/>
      <c r="AC17" s="213"/>
      <c r="AD17" s="213"/>
      <c r="AE17" s="213"/>
      <c r="AF17" s="213"/>
      <c r="AG17" s="213" t="s">
        <v>182</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45">
        <v>9</v>
      </c>
      <c r="B18" s="246" t="s">
        <v>828</v>
      </c>
      <c r="C18" s="261" t="s">
        <v>829</v>
      </c>
      <c r="D18" s="247" t="s">
        <v>368</v>
      </c>
      <c r="E18" s="248">
        <v>9</v>
      </c>
      <c r="F18" s="249"/>
      <c r="G18" s="250">
        <f>ROUND(E18*F18,2)</f>
        <v>0</v>
      </c>
      <c r="H18" s="249"/>
      <c r="I18" s="250">
        <f>ROUND(E18*H18,2)</f>
        <v>0</v>
      </c>
      <c r="J18" s="249"/>
      <c r="K18" s="250">
        <f>ROUND(E18*J18,2)</f>
        <v>0</v>
      </c>
      <c r="L18" s="250">
        <v>15</v>
      </c>
      <c r="M18" s="250">
        <f>G18*(1+L18/100)</f>
        <v>0</v>
      </c>
      <c r="N18" s="250">
        <v>0</v>
      </c>
      <c r="O18" s="250">
        <f>ROUND(E18*N18,2)</f>
        <v>0</v>
      </c>
      <c r="P18" s="250">
        <v>0</v>
      </c>
      <c r="Q18" s="250">
        <f>ROUND(E18*P18,2)</f>
        <v>0</v>
      </c>
      <c r="R18" s="250"/>
      <c r="S18" s="250" t="s">
        <v>369</v>
      </c>
      <c r="T18" s="251" t="s">
        <v>370</v>
      </c>
      <c r="U18" s="223">
        <v>0</v>
      </c>
      <c r="V18" s="223">
        <f>ROUND(E18*U18,2)</f>
        <v>0</v>
      </c>
      <c r="W18" s="223"/>
      <c r="X18" s="223" t="s">
        <v>181</v>
      </c>
      <c r="Y18" s="213"/>
      <c r="Z18" s="213"/>
      <c r="AA18" s="213"/>
      <c r="AB18" s="213"/>
      <c r="AC18" s="213"/>
      <c r="AD18" s="213"/>
      <c r="AE18" s="213"/>
      <c r="AF18" s="213"/>
      <c r="AG18" s="213" t="s">
        <v>182</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x14ac:dyDescent="0.2">
      <c r="A19" s="245">
        <v>10</v>
      </c>
      <c r="B19" s="246" t="s">
        <v>830</v>
      </c>
      <c r="C19" s="261" t="s">
        <v>831</v>
      </c>
      <c r="D19" s="247" t="s">
        <v>368</v>
      </c>
      <c r="E19" s="248">
        <v>20</v>
      </c>
      <c r="F19" s="249"/>
      <c r="G19" s="250">
        <f>ROUND(E19*F19,2)</f>
        <v>0</v>
      </c>
      <c r="H19" s="249"/>
      <c r="I19" s="250">
        <f>ROUND(E19*H19,2)</f>
        <v>0</v>
      </c>
      <c r="J19" s="249"/>
      <c r="K19" s="250">
        <f>ROUND(E19*J19,2)</f>
        <v>0</v>
      </c>
      <c r="L19" s="250">
        <v>15</v>
      </c>
      <c r="M19" s="250">
        <f>G19*(1+L19/100)</f>
        <v>0</v>
      </c>
      <c r="N19" s="250">
        <v>0</v>
      </c>
      <c r="O19" s="250">
        <f>ROUND(E19*N19,2)</f>
        <v>0</v>
      </c>
      <c r="P19" s="250">
        <v>0</v>
      </c>
      <c r="Q19" s="250">
        <f>ROUND(E19*P19,2)</f>
        <v>0</v>
      </c>
      <c r="R19" s="250"/>
      <c r="S19" s="250" t="s">
        <v>369</v>
      </c>
      <c r="T19" s="251" t="s">
        <v>370</v>
      </c>
      <c r="U19" s="223">
        <v>0</v>
      </c>
      <c r="V19" s="223">
        <f>ROUND(E19*U19,2)</f>
        <v>0</v>
      </c>
      <c r="W19" s="223"/>
      <c r="X19" s="223" t="s">
        <v>181</v>
      </c>
      <c r="Y19" s="213"/>
      <c r="Z19" s="213"/>
      <c r="AA19" s="213"/>
      <c r="AB19" s="213"/>
      <c r="AC19" s="213"/>
      <c r="AD19" s="213"/>
      <c r="AE19" s="213"/>
      <c r="AF19" s="213"/>
      <c r="AG19" s="213" t="s">
        <v>182</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x14ac:dyDescent="0.2">
      <c r="A20" s="245">
        <v>11</v>
      </c>
      <c r="B20" s="246" t="s">
        <v>832</v>
      </c>
      <c r="C20" s="261" t="s">
        <v>833</v>
      </c>
      <c r="D20" s="247" t="s">
        <v>368</v>
      </c>
      <c r="E20" s="248">
        <v>47</v>
      </c>
      <c r="F20" s="249"/>
      <c r="G20" s="250">
        <f>ROUND(E20*F20,2)</f>
        <v>0</v>
      </c>
      <c r="H20" s="249"/>
      <c r="I20" s="250">
        <f>ROUND(E20*H20,2)</f>
        <v>0</v>
      </c>
      <c r="J20" s="249"/>
      <c r="K20" s="250">
        <f>ROUND(E20*J20,2)</f>
        <v>0</v>
      </c>
      <c r="L20" s="250">
        <v>15</v>
      </c>
      <c r="M20" s="250">
        <f>G20*(1+L20/100)</f>
        <v>0</v>
      </c>
      <c r="N20" s="250">
        <v>0</v>
      </c>
      <c r="O20" s="250">
        <f>ROUND(E20*N20,2)</f>
        <v>0</v>
      </c>
      <c r="P20" s="250">
        <v>0</v>
      </c>
      <c r="Q20" s="250">
        <f>ROUND(E20*P20,2)</f>
        <v>0</v>
      </c>
      <c r="R20" s="250"/>
      <c r="S20" s="250" t="s">
        <v>369</v>
      </c>
      <c r="T20" s="251" t="s">
        <v>370</v>
      </c>
      <c r="U20" s="223">
        <v>0</v>
      </c>
      <c r="V20" s="223">
        <f>ROUND(E20*U20,2)</f>
        <v>0</v>
      </c>
      <c r="W20" s="223"/>
      <c r="X20" s="223" t="s">
        <v>181</v>
      </c>
      <c r="Y20" s="213"/>
      <c r="Z20" s="213"/>
      <c r="AA20" s="213"/>
      <c r="AB20" s="213"/>
      <c r="AC20" s="213"/>
      <c r="AD20" s="213"/>
      <c r="AE20" s="213"/>
      <c r="AF20" s="213"/>
      <c r="AG20" s="213" t="s">
        <v>182</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x14ac:dyDescent="0.2">
      <c r="A21" s="245">
        <v>12</v>
      </c>
      <c r="B21" s="246" t="s">
        <v>834</v>
      </c>
      <c r="C21" s="261" t="s">
        <v>835</v>
      </c>
      <c r="D21" s="247" t="s">
        <v>368</v>
      </c>
      <c r="E21" s="248">
        <v>2</v>
      </c>
      <c r="F21" s="249"/>
      <c r="G21" s="250">
        <f>ROUND(E21*F21,2)</f>
        <v>0</v>
      </c>
      <c r="H21" s="249"/>
      <c r="I21" s="250">
        <f>ROUND(E21*H21,2)</f>
        <v>0</v>
      </c>
      <c r="J21" s="249"/>
      <c r="K21" s="250">
        <f>ROUND(E21*J21,2)</f>
        <v>0</v>
      </c>
      <c r="L21" s="250">
        <v>15</v>
      </c>
      <c r="M21" s="250">
        <f>G21*(1+L21/100)</f>
        <v>0</v>
      </c>
      <c r="N21" s="250">
        <v>0</v>
      </c>
      <c r="O21" s="250">
        <f>ROUND(E21*N21,2)</f>
        <v>0</v>
      </c>
      <c r="P21" s="250">
        <v>0</v>
      </c>
      <c r="Q21" s="250">
        <f>ROUND(E21*P21,2)</f>
        <v>0</v>
      </c>
      <c r="R21" s="250"/>
      <c r="S21" s="250" t="s">
        <v>369</v>
      </c>
      <c r="T21" s="251" t="s">
        <v>370</v>
      </c>
      <c r="U21" s="223">
        <v>0</v>
      </c>
      <c r="V21" s="223">
        <f>ROUND(E21*U21,2)</f>
        <v>0</v>
      </c>
      <c r="W21" s="223"/>
      <c r="X21" s="223" t="s">
        <v>181</v>
      </c>
      <c r="Y21" s="213"/>
      <c r="Z21" s="213"/>
      <c r="AA21" s="213"/>
      <c r="AB21" s="213"/>
      <c r="AC21" s="213"/>
      <c r="AD21" s="213"/>
      <c r="AE21" s="213"/>
      <c r="AF21" s="213"/>
      <c r="AG21" s="213" t="s">
        <v>182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5">
        <v>13</v>
      </c>
      <c r="B22" s="246" t="s">
        <v>836</v>
      </c>
      <c r="C22" s="261" t="s">
        <v>837</v>
      </c>
      <c r="D22" s="247" t="s">
        <v>368</v>
      </c>
      <c r="E22" s="248">
        <v>9</v>
      </c>
      <c r="F22" s="249"/>
      <c r="G22" s="250">
        <f>ROUND(E22*F22,2)</f>
        <v>0</v>
      </c>
      <c r="H22" s="249"/>
      <c r="I22" s="250">
        <f>ROUND(E22*H22,2)</f>
        <v>0</v>
      </c>
      <c r="J22" s="249"/>
      <c r="K22" s="250">
        <f>ROUND(E22*J22,2)</f>
        <v>0</v>
      </c>
      <c r="L22" s="250">
        <v>15</v>
      </c>
      <c r="M22" s="250">
        <f>G22*(1+L22/100)</f>
        <v>0</v>
      </c>
      <c r="N22" s="250">
        <v>0</v>
      </c>
      <c r="O22" s="250">
        <f>ROUND(E22*N22,2)</f>
        <v>0</v>
      </c>
      <c r="P22" s="250">
        <v>0</v>
      </c>
      <c r="Q22" s="250">
        <f>ROUND(E22*P22,2)</f>
        <v>0</v>
      </c>
      <c r="R22" s="250"/>
      <c r="S22" s="250" t="s">
        <v>369</v>
      </c>
      <c r="T22" s="251" t="s">
        <v>370</v>
      </c>
      <c r="U22" s="223">
        <v>0</v>
      </c>
      <c r="V22" s="223">
        <f>ROUND(E22*U22,2)</f>
        <v>0</v>
      </c>
      <c r="W22" s="223"/>
      <c r="X22" s="223" t="s">
        <v>181</v>
      </c>
      <c r="Y22" s="213"/>
      <c r="Z22" s="213"/>
      <c r="AA22" s="213"/>
      <c r="AB22" s="213"/>
      <c r="AC22" s="213"/>
      <c r="AD22" s="213"/>
      <c r="AE22" s="213"/>
      <c r="AF22" s="213"/>
      <c r="AG22" s="213" t="s">
        <v>182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5">
        <v>14</v>
      </c>
      <c r="B23" s="246" t="s">
        <v>838</v>
      </c>
      <c r="C23" s="261" t="s">
        <v>839</v>
      </c>
      <c r="D23" s="247" t="s">
        <v>368</v>
      </c>
      <c r="E23" s="248">
        <v>5</v>
      </c>
      <c r="F23" s="249"/>
      <c r="G23" s="250">
        <f>ROUND(E23*F23,2)</f>
        <v>0</v>
      </c>
      <c r="H23" s="249"/>
      <c r="I23" s="250">
        <f>ROUND(E23*H23,2)</f>
        <v>0</v>
      </c>
      <c r="J23" s="249"/>
      <c r="K23" s="250">
        <f>ROUND(E23*J23,2)</f>
        <v>0</v>
      </c>
      <c r="L23" s="250">
        <v>15</v>
      </c>
      <c r="M23" s="250">
        <f>G23*(1+L23/100)</f>
        <v>0</v>
      </c>
      <c r="N23" s="250">
        <v>0</v>
      </c>
      <c r="O23" s="250">
        <f>ROUND(E23*N23,2)</f>
        <v>0</v>
      </c>
      <c r="P23" s="250">
        <v>0</v>
      </c>
      <c r="Q23" s="250">
        <f>ROUND(E23*P23,2)</f>
        <v>0</v>
      </c>
      <c r="R23" s="250"/>
      <c r="S23" s="250" t="s">
        <v>369</v>
      </c>
      <c r="T23" s="251" t="s">
        <v>370</v>
      </c>
      <c r="U23" s="223">
        <v>0</v>
      </c>
      <c r="V23" s="223">
        <f>ROUND(E23*U23,2)</f>
        <v>0</v>
      </c>
      <c r="W23" s="223"/>
      <c r="X23" s="223" t="s">
        <v>181</v>
      </c>
      <c r="Y23" s="213"/>
      <c r="Z23" s="213"/>
      <c r="AA23" s="213"/>
      <c r="AB23" s="213"/>
      <c r="AC23" s="213"/>
      <c r="AD23" s="213"/>
      <c r="AE23" s="213"/>
      <c r="AF23" s="213"/>
      <c r="AG23" s="213" t="s">
        <v>182</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x14ac:dyDescent="0.2">
      <c r="A24" s="245">
        <v>15</v>
      </c>
      <c r="B24" s="246" t="s">
        <v>840</v>
      </c>
      <c r="C24" s="261" t="s">
        <v>841</v>
      </c>
      <c r="D24" s="247" t="s">
        <v>368</v>
      </c>
      <c r="E24" s="248">
        <v>100</v>
      </c>
      <c r="F24" s="249"/>
      <c r="G24" s="250">
        <f>ROUND(E24*F24,2)</f>
        <v>0</v>
      </c>
      <c r="H24" s="249"/>
      <c r="I24" s="250">
        <f>ROUND(E24*H24,2)</f>
        <v>0</v>
      </c>
      <c r="J24" s="249"/>
      <c r="K24" s="250">
        <f>ROUND(E24*J24,2)</f>
        <v>0</v>
      </c>
      <c r="L24" s="250">
        <v>15</v>
      </c>
      <c r="M24" s="250">
        <f>G24*(1+L24/100)</f>
        <v>0</v>
      </c>
      <c r="N24" s="250">
        <v>0</v>
      </c>
      <c r="O24" s="250">
        <f>ROUND(E24*N24,2)</f>
        <v>0</v>
      </c>
      <c r="P24" s="250">
        <v>0</v>
      </c>
      <c r="Q24" s="250">
        <f>ROUND(E24*P24,2)</f>
        <v>0</v>
      </c>
      <c r="R24" s="250"/>
      <c r="S24" s="250" t="s">
        <v>369</v>
      </c>
      <c r="T24" s="251" t="s">
        <v>370</v>
      </c>
      <c r="U24" s="223">
        <v>0</v>
      </c>
      <c r="V24" s="223">
        <f>ROUND(E24*U24,2)</f>
        <v>0</v>
      </c>
      <c r="W24" s="223"/>
      <c r="X24" s="223" t="s">
        <v>181</v>
      </c>
      <c r="Y24" s="213"/>
      <c r="Z24" s="213"/>
      <c r="AA24" s="213"/>
      <c r="AB24" s="213"/>
      <c r="AC24" s="213"/>
      <c r="AD24" s="213"/>
      <c r="AE24" s="213"/>
      <c r="AF24" s="213"/>
      <c r="AG24" s="213" t="s">
        <v>182</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45">
        <v>16</v>
      </c>
      <c r="B25" s="246" t="s">
        <v>842</v>
      </c>
      <c r="C25" s="261" t="s">
        <v>843</v>
      </c>
      <c r="D25" s="247" t="s">
        <v>844</v>
      </c>
      <c r="E25" s="248">
        <v>10</v>
      </c>
      <c r="F25" s="249"/>
      <c r="G25" s="250">
        <f>ROUND(E25*F25,2)</f>
        <v>0</v>
      </c>
      <c r="H25" s="249"/>
      <c r="I25" s="250">
        <f>ROUND(E25*H25,2)</f>
        <v>0</v>
      </c>
      <c r="J25" s="249"/>
      <c r="K25" s="250">
        <f>ROUND(E25*J25,2)</f>
        <v>0</v>
      </c>
      <c r="L25" s="250">
        <v>15</v>
      </c>
      <c r="M25" s="250">
        <f>G25*(1+L25/100)</f>
        <v>0</v>
      </c>
      <c r="N25" s="250">
        <v>0</v>
      </c>
      <c r="O25" s="250">
        <f>ROUND(E25*N25,2)</f>
        <v>0</v>
      </c>
      <c r="P25" s="250">
        <v>0</v>
      </c>
      <c r="Q25" s="250">
        <f>ROUND(E25*P25,2)</f>
        <v>0</v>
      </c>
      <c r="R25" s="250"/>
      <c r="S25" s="250" t="s">
        <v>369</v>
      </c>
      <c r="T25" s="251" t="s">
        <v>370</v>
      </c>
      <c r="U25" s="223">
        <v>0</v>
      </c>
      <c r="V25" s="223">
        <f>ROUND(E25*U25,2)</f>
        <v>0</v>
      </c>
      <c r="W25" s="223"/>
      <c r="X25" s="223" t="s">
        <v>181</v>
      </c>
      <c r="Y25" s="213"/>
      <c r="Z25" s="213"/>
      <c r="AA25" s="213"/>
      <c r="AB25" s="213"/>
      <c r="AC25" s="213"/>
      <c r="AD25" s="213"/>
      <c r="AE25" s="213"/>
      <c r="AF25" s="213"/>
      <c r="AG25" s="213" t="s">
        <v>182</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x14ac:dyDescent="0.2">
      <c r="A26" s="245">
        <v>17</v>
      </c>
      <c r="B26" s="246" t="s">
        <v>845</v>
      </c>
      <c r="C26" s="261" t="s">
        <v>846</v>
      </c>
      <c r="D26" s="247" t="s">
        <v>729</v>
      </c>
      <c r="E26" s="248">
        <v>2.5</v>
      </c>
      <c r="F26" s="249"/>
      <c r="G26" s="250">
        <f>ROUND(E26*F26,2)</f>
        <v>0</v>
      </c>
      <c r="H26" s="249"/>
      <c r="I26" s="250">
        <f>ROUND(E26*H26,2)</f>
        <v>0</v>
      </c>
      <c r="J26" s="249"/>
      <c r="K26" s="250">
        <f>ROUND(E26*J26,2)</f>
        <v>0</v>
      </c>
      <c r="L26" s="250">
        <v>15</v>
      </c>
      <c r="M26" s="250">
        <f>G26*(1+L26/100)</f>
        <v>0</v>
      </c>
      <c r="N26" s="250">
        <v>0</v>
      </c>
      <c r="O26" s="250">
        <f>ROUND(E26*N26,2)</f>
        <v>0</v>
      </c>
      <c r="P26" s="250">
        <v>0</v>
      </c>
      <c r="Q26" s="250">
        <f>ROUND(E26*P26,2)</f>
        <v>0</v>
      </c>
      <c r="R26" s="250"/>
      <c r="S26" s="250" t="s">
        <v>369</v>
      </c>
      <c r="T26" s="251" t="s">
        <v>370</v>
      </c>
      <c r="U26" s="223">
        <v>0</v>
      </c>
      <c r="V26" s="223">
        <f>ROUND(E26*U26,2)</f>
        <v>0</v>
      </c>
      <c r="W26" s="223"/>
      <c r="X26" s="223" t="s">
        <v>181</v>
      </c>
      <c r="Y26" s="213"/>
      <c r="Z26" s="213"/>
      <c r="AA26" s="213"/>
      <c r="AB26" s="213"/>
      <c r="AC26" s="213"/>
      <c r="AD26" s="213"/>
      <c r="AE26" s="213"/>
      <c r="AF26" s="213"/>
      <c r="AG26" s="213" t="s">
        <v>182</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5">
        <v>18</v>
      </c>
      <c r="B27" s="246" t="s">
        <v>847</v>
      </c>
      <c r="C27" s="261" t="s">
        <v>848</v>
      </c>
      <c r="D27" s="247" t="s">
        <v>729</v>
      </c>
      <c r="E27" s="248">
        <v>1.5</v>
      </c>
      <c r="F27" s="249"/>
      <c r="G27" s="250">
        <f>ROUND(E27*F27,2)</f>
        <v>0</v>
      </c>
      <c r="H27" s="249"/>
      <c r="I27" s="250">
        <f>ROUND(E27*H27,2)</f>
        <v>0</v>
      </c>
      <c r="J27" s="249"/>
      <c r="K27" s="250">
        <f>ROUND(E27*J27,2)</f>
        <v>0</v>
      </c>
      <c r="L27" s="250">
        <v>15</v>
      </c>
      <c r="M27" s="250">
        <f>G27*(1+L27/100)</f>
        <v>0</v>
      </c>
      <c r="N27" s="250">
        <v>0</v>
      </c>
      <c r="O27" s="250">
        <f>ROUND(E27*N27,2)</f>
        <v>0</v>
      </c>
      <c r="P27" s="250">
        <v>0</v>
      </c>
      <c r="Q27" s="250">
        <f>ROUND(E27*P27,2)</f>
        <v>0</v>
      </c>
      <c r="R27" s="250"/>
      <c r="S27" s="250" t="s">
        <v>369</v>
      </c>
      <c r="T27" s="251" t="s">
        <v>370</v>
      </c>
      <c r="U27" s="223">
        <v>0</v>
      </c>
      <c r="V27" s="223">
        <f>ROUND(E27*U27,2)</f>
        <v>0</v>
      </c>
      <c r="W27" s="223"/>
      <c r="X27" s="223" t="s">
        <v>181</v>
      </c>
      <c r="Y27" s="213"/>
      <c r="Z27" s="213"/>
      <c r="AA27" s="213"/>
      <c r="AB27" s="213"/>
      <c r="AC27" s="213"/>
      <c r="AD27" s="213"/>
      <c r="AE27" s="213"/>
      <c r="AF27" s="213"/>
      <c r="AG27" s="213" t="s">
        <v>182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x14ac:dyDescent="0.2">
      <c r="A28" s="228" t="s">
        <v>173</v>
      </c>
      <c r="B28" s="229" t="s">
        <v>69</v>
      </c>
      <c r="C28" s="255" t="s">
        <v>70</v>
      </c>
      <c r="D28" s="230"/>
      <c r="E28" s="231"/>
      <c r="F28" s="232"/>
      <c r="G28" s="232">
        <f>SUMIF(AG29:AG37,"&lt;&gt;NOR",G29:G37)</f>
        <v>0</v>
      </c>
      <c r="H28" s="232"/>
      <c r="I28" s="232">
        <f>SUM(I29:I37)</f>
        <v>0</v>
      </c>
      <c r="J28" s="232"/>
      <c r="K28" s="232">
        <f>SUM(K29:K37)</f>
        <v>0</v>
      </c>
      <c r="L28" s="232"/>
      <c r="M28" s="232">
        <f>SUM(M29:M37)</f>
        <v>0</v>
      </c>
      <c r="N28" s="232"/>
      <c r="O28" s="232">
        <f>SUM(O29:O37)</f>
        <v>0</v>
      </c>
      <c r="P28" s="232"/>
      <c r="Q28" s="232">
        <f>SUM(Q29:Q37)</f>
        <v>0</v>
      </c>
      <c r="R28" s="232"/>
      <c r="S28" s="232"/>
      <c r="T28" s="233"/>
      <c r="U28" s="227"/>
      <c r="V28" s="227">
        <f>SUM(V29:V37)</f>
        <v>0</v>
      </c>
      <c r="W28" s="227"/>
      <c r="X28" s="227"/>
      <c r="AG28" t="s">
        <v>174</v>
      </c>
    </row>
    <row r="29" spans="1:60" outlineLevel="1" x14ac:dyDescent="0.2">
      <c r="A29" s="245">
        <v>19</v>
      </c>
      <c r="B29" s="246" t="s">
        <v>849</v>
      </c>
      <c r="C29" s="261" t="s">
        <v>850</v>
      </c>
      <c r="D29" s="247" t="s">
        <v>250</v>
      </c>
      <c r="E29" s="248">
        <v>220</v>
      </c>
      <c r="F29" s="249"/>
      <c r="G29" s="250">
        <f>ROUND(E29*F29,2)</f>
        <v>0</v>
      </c>
      <c r="H29" s="249"/>
      <c r="I29" s="250">
        <f>ROUND(E29*H29,2)</f>
        <v>0</v>
      </c>
      <c r="J29" s="249"/>
      <c r="K29" s="250">
        <f>ROUND(E29*J29,2)</f>
        <v>0</v>
      </c>
      <c r="L29" s="250">
        <v>15</v>
      </c>
      <c r="M29" s="250">
        <f>G29*(1+L29/100)</f>
        <v>0</v>
      </c>
      <c r="N29" s="250">
        <v>0</v>
      </c>
      <c r="O29" s="250">
        <f>ROUND(E29*N29,2)</f>
        <v>0</v>
      </c>
      <c r="P29" s="250">
        <v>0</v>
      </c>
      <c r="Q29" s="250">
        <f>ROUND(E29*P29,2)</f>
        <v>0</v>
      </c>
      <c r="R29" s="250"/>
      <c r="S29" s="250" t="s">
        <v>369</v>
      </c>
      <c r="T29" s="251" t="s">
        <v>370</v>
      </c>
      <c r="U29" s="223">
        <v>0</v>
      </c>
      <c r="V29" s="223">
        <f>ROUND(E29*U29,2)</f>
        <v>0</v>
      </c>
      <c r="W29" s="223"/>
      <c r="X29" s="223" t="s">
        <v>181</v>
      </c>
      <c r="Y29" s="213"/>
      <c r="Z29" s="213"/>
      <c r="AA29" s="213"/>
      <c r="AB29" s="213"/>
      <c r="AC29" s="213"/>
      <c r="AD29" s="213"/>
      <c r="AE29" s="213"/>
      <c r="AF29" s="213"/>
      <c r="AG29" s="213" t="s">
        <v>182</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5">
        <v>20</v>
      </c>
      <c r="B30" s="246" t="s">
        <v>851</v>
      </c>
      <c r="C30" s="261" t="s">
        <v>852</v>
      </c>
      <c r="D30" s="247" t="s">
        <v>250</v>
      </c>
      <c r="E30" s="248">
        <v>250</v>
      </c>
      <c r="F30" s="249"/>
      <c r="G30" s="250">
        <f>ROUND(E30*F30,2)</f>
        <v>0</v>
      </c>
      <c r="H30" s="249"/>
      <c r="I30" s="250">
        <f>ROUND(E30*H30,2)</f>
        <v>0</v>
      </c>
      <c r="J30" s="249"/>
      <c r="K30" s="250">
        <f>ROUND(E30*J30,2)</f>
        <v>0</v>
      </c>
      <c r="L30" s="250">
        <v>15</v>
      </c>
      <c r="M30" s="250">
        <f>G30*(1+L30/100)</f>
        <v>0</v>
      </c>
      <c r="N30" s="250">
        <v>0</v>
      </c>
      <c r="O30" s="250">
        <f>ROUND(E30*N30,2)</f>
        <v>0</v>
      </c>
      <c r="P30" s="250">
        <v>0</v>
      </c>
      <c r="Q30" s="250">
        <f>ROUND(E30*P30,2)</f>
        <v>0</v>
      </c>
      <c r="R30" s="250"/>
      <c r="S30" s="250" t="s">
        <v>369</v>
      </c>
      <c r="T30" s="251" t="s">
        <v>370</v>
      </c>
      <c r="U30" s="223">
        <v>0</v>
      </c>
      <c r="V30" s="223">
        <f>ROUND(E30*U30,2)</f>
        <v>0</v>
      </c>
      <c r="W30" s="223"/>
      <c r="X30" s="223" t="s">
        <v>181</v>
      </c>
      <c r="Y30" s="213"/>
      <c r="Z30" s="213"/>
      <c r="AA30" s="213"/>
      <c r="AB30" s="213"/>
      <c r="AC30" s="213"/>
      <c r="AD30" s="213"/>
      <c r="AE30" s="213"/>
      <c r="AF30" s="213"/>
      <c r="AG30" s="213" t="s">
        <v>182</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5">
        <v>21</v>
      </c>
      <c r="B31" s="246" t="s">
        <v>853</v>
      </c>
      <c r="C31" s="261" t="s">
        <v>854</v>
      </c>
      <c r="D31" s="247" t="s">
        <v>250</v>
      </c>
      <c r="E31" s="248">
        <v>30</v>
      </c>
      <c r="F31" s="249"/>
      <c r="G31" s="250">
        <f>ROUND(E31*F31,2)</f>
        <v>0</v>
      </c>
      <c r="H31" s="249"/>
      <c r="I31" s="250">
        <f>ROUND(E31*H31,2)</f>
        <v>0</v>
      </c>
      <c r="J31" s="249"/>
      <c r="K31" s="250">
        <f>ROUND(E31*J31,2)</f>
        <v>0</v>
      </c>
      <c r="L31" s="250">
        <v>15</v>
      </c>
      <c r="M31" s="250">
        <f>G31*(1+L31/100)</f>
        <v>0</v>
      </c>
      <c r="N31" s="250">
        <v>0</v>
      </c>
      <c r="O31" s="250">
        <f>ROUND(E31*N31,2)</f>
        <v>0</v>
      </c>
      <c r="P31" s="250">
        <v>0</v>
      </c>
      <c r="Q31" s="250">
        <f>ROUND(E31*P31,2)</f>
        <v>0</v>
      </c>
      <c r="R31" s="250"/>
      <c r="S31" s="250" t="s">
        <v>369</v>
      </c>
      <c r="T31" s="251" t="s">
        <v>370</v>
      </c>
      <c r="U31" s="223">
        <v>0</v>
      </c>
      <c r="V31" s="223">
        <f>ROUND(E31*U31,2)</f>
        <v>0</v>
      </c>
      <c r="W31" s="223"/>
      <c r="X31" s="223" t="s">
        <v>181</v>
      </c>
      <c r="Y31" s="213"/>
      <c r="Z31" s="213"/>
      <c r="AA31" s="213"/>
      <c r="AB31" s="213"/>
      <c r="AC31" s="213"/>
      <c r="AD31" s="213"/>
      <c r="AE31" s="213"/>
      <c r="AF31" s="213"/>
      <c r="AG31" s="213" t="s">
        <v>182</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5">
        <v>22</v>
      </c>
      <c r="B32" s="246" t="s">
        <v>855</v>
      </c>
      <c r="C32" s="261" t="s">
        <v>856</v>
      </c>
      <c r="D32" s="247" t="s">
        <v>250</v>
      </c>
      <c r="E32" s="248">
        <v>30</v>
      </c>
      <c r="F32" s="249"/>
      <c r="G32" s="250">
        <f>ROUND(E32*F32,2)</f>
        <v>0</v>
      </c>
      <c r="H32" s="249"/>
      <c r="I32" s="250">
        <f>ROUND(E32*H32,2)</f>
        <v>0</v>
      </c>
      <c r="J32" s="249"/>
      <c r="K32" s="250">
        <f>ROUND(E32*J32,2)</f>
        <v>0</v>
      </c>
      <c r="L32" s="250">
        <v>15</v>
      </c>
      <c r="M32" s="250">
        <f>G32*(1+L32/100)</f>
        <v>0</v>
      </c>
      <c r="N32" s="250">
        <v>0</v>
      </c>
      <c r="O32" s="250">
        <f>ROUND(E32*N32,2)</f>
        <v>0</v>
      </c>
      <c r="P32" s="250">
        <v>0</v>
      </c>
      <c r="Q32" s="250">
        <f>ROUND(E32*P32,2)</f>
        <v>0</v>
      </c>
      <c r="R32" s="250"/>
      <c r="S32" s="250" t="s">
        <v>369</v>
      </c>
      <c r="T32" s="251" t="s">
        <v>370</v>
      </c>
      <c r="U32" s="223">
        <v>0</v>
      </c>
      <c r="V32" s="223">
        <f>ROUND(E32*U32,2)</f>
        <v>0</v>
      </c>
      <c r="W32" s="223"/>
      <c r="X32" s="223" t="s">
        <v>181</v>
      </c>
      <c r="Y32" s="213"/>
      <c r="Z32" s="213"/>
      <c r="AA32" s="213"/>
      <c r="AB32" s="213"/>
      <c r="AC32" s="213"/>
      <c r="AD32" s="213"/>
      <c r="AE32" s="213"/>
      <c r="AF32" s="213"/>
      <c r="AG32" s="213" t="s">
        <v>182</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5">
        <v>23</v>
      </c>
      <c r="B33" s="246" t="s">
        <v>857</v>
      </c>
      <c r="C33" s="261" t="s">
        <v>858</v>
      </c>
      <c r="D33" s="247" t="s">
        <v>250</v>
      </c>
      <c r="E33" s="248">
        <v>25</v>
      </c>
      <c r="F33" s="249"/>
      <c r="G33" s="250">
        <f>ROUND(E33*F33,2)</f>
        <v>0</v>
      </c>
      <c r="H33" s="249"/>
      <c r="I33" s="250">
        <f>ROUND(E33*H33,2)</f>
        <v>0</v>
      </c>
      <c r="J33" s="249"/>
      <c r="K33" s="250">
        <f>ROUND(E33*J33,2)</f>
        <v>0</v>
      </c>
      <c r="L33" s="250">
        <v>15</v>
      </c>
      <c r="M33" s="250">
        <f>G33*(1+L33/100)</f>
        <v>0</v>
      </c>
      <c r="N33" s="250">
        <v>0</v>
      </c>
      <c r="O33" s="250">
        <f>ROUND(E33*N33,2)</f>
        <v>0</v>
      </c>
      <c r="P33" s="250">
        <v>0</v>
      </c>
      <c r="Q33" s="250">
        <f>ROUND(E33*P33,2)</f>
        <v>0</v>
      </c>
      <c r="R33" s="250"/>
      <c r="S33" s="250" t="s">
        <v>369</v>
      </c>
      <c r="T33" s="251" t="s">
        <v>370</v>
      </c>
      <c r="U33" s="223">
        <v>0</v>
      </c>
      <c r="V33" s="223">
        <f>ROUND(E33*U33,2)</f>
        <v>0</v>
      </c>
      <c r="W33" s="223"/>
      <c r="X33" s="223" t="s">
        <v>181</v>
      </c>
      <c r="Y33" s="213"/>
      <c r="Z33" s="213"/>
      <c r="AA33" s="213"/>
      <c r="AB33" s="213"/>
      <c r="AC33" s="213"/>
      <c r="AD33" s="213"/>
      <c r="AE33" s="213"/>
      <c r="AF33" s="213"/>
      <c r="AG33" s="213" t="s">
        <v>182</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5">
        <v>24</v>
      </c>
      <c r="B34" s="246" t="s">
        <v>859</v>
      </c>
      <c r="C34" s="261" t="s">
        <v>860</v>
      </c>
      <c r="D34" s="247" t="s">
        <v>250</v>
      </c>
      <c r="E34" s="248">
        <v>30</v>
      </c>
      <c r="F34" s="249"/>
      <c r="G34" s="250">
        <f>ROUND(E34*F34,2)</f>
        <v>0</v>
      </c>
      <c r="H34" s="249"/>
      <c r="I34" s="250">
        <f>ROUND(E34*H34,2)</f>
        <v>0</v>
      </c>
      <c r="J34" s="249"/>
      <c r="K34" s="250">
        <f>ROUND(E34*J34,2)</f>
        <v>0</v>
      </c>
      <c r="L34" s="250">
        <v>15</v>
      </c>
      <c r="M34" s="250">
        <f>G34*(1+L34/100)</f>
        <v>0</v>
      </c>
      <c r="N34" s="250">
        <v>0</v>
      </c>
      <c r="O34" s="250">
        <f>ROUND(E34*N34,2)</f>
        <v>0</v>
      </c>
      <c r="P34" s="250">
        <v>0</v>
      </c>
      <c r="Q34" s="250">
        <f>ROUND(E34*P34,2)</f>
        <v>0</v>
      </c>
      <c r="R34" s="250"/>
      <c r="S34" s="250" t="s">
        <v>369</v>
      </c>
      <c r="T34" s="251" t="s">
        <v>370</v>
      </c>
      <c r="U34" s="223">
        <v>0</v>
      </c>
      <c r="V34" s="223">
        <f>ROUND(E34*U34,2)</f>
        <v>0</v>
      </c>
      <c r="W34" s="223"/>
      <c r="X34" s="223" t="s">
        <v>181</v>
      </c>
      <c r="Y34" s="213"/>
      <c r="Z34" s="213"/>
      <c r="AA34" s="213"/>
      <c r="AB34" s="213"/>
      <c r="AC34" s="213"/>
      <c r="AD34" s="213"/>
      <c r="AE34" s="213"/>
      <c r="AF34" s="213"/>
      <c r="AG34" s="213" t="s">
        <v>182</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5">
        <v>25</v>
      </c>
      <c r="B35" s="246" t="s">
        <v>861</v>
      </c>
      <c r="C35" s="261" t="s">
        <v>862</v>
      </c>
      <c r="D35" s="247" t="s">
        <v>250</v>
      </c>
      <c r="E35" s="248">
        <v>100</v>
      </c>
      <c r="F35" s="249"/>
      <c r="G35" s="250">
        <f>ROUND(E35*F35,2)</f>
        <v>0</v>
      </c>
      <c r="H35" s="249"/>
      <c r="I35" s="250">
        <f>ROUND(E35*H35,2)</f>
        <v>0</v>
      </c>
      <c r="J35" s="249"/>
      <c r="K35" s="250">
        <f>ROUND(E35*J35,2)</f>
        <v>0</v>
      </c>
      <c r="L35" s="250">
        <v>15</v>
      </c>
      <c r="M35" s="250">
        <f>G35*(1+L35/100)</f>
        <v>0</v>
      </c>
      <c r="N35" s="250">
        <v>0</v>
      </c>
      <c r="O35" s="250">
        <f>ROUND(E35*N35,2)</f>
        <v>0</v>
      </c>
      <c r="P35" s="250">
        <v>0</v>
      </c>
      <c r="Q35" s="250">
        <f>ROUND(E35*P35,2)</f>
        <v>0</v>
      </c>
      <c r="R35" s="250"/>
      <c r="S35" s="250" t="s">
        <v>369</v>
      </c>
      <c r="T35" s="251" t="s">
        <v>370</v>
      </c>
      <c r="U35" s="223">
        <v>0</v>
      </c>
      <c r="V35" s="223">
        <f>ROUND(E35*U35,2)</f>
        <v>0</v>
      </c>
      <c r="W35" s="223"/>
      <c r="X35" s="223" t="s">
        <v>181</v>
      </c>
      <c r="Y35" s="213"/>
      <c r="Z35" s="213"/>
      <c r="AA35" s="213"/>
      <c r="AB35" s="213"/>
      <c r="AC35" s="213"/>
      <c r="AD35" s="213"/>
      <c r="AE35" s="213"/>
      <c r="AF35" s="213"/>
      <c r="AG35" s="213" t="s">
        <v>182</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x14ac:dyDescent="0.2">
      <c r="A36" s="245">
        <v>26</v>
      </c>
      <c r="B36" s="246" t="s">
        <v>863</v>
      </c>
      <c r="C36" s="261" t="s">
        <v>864</v>
      </c>
      <c r="D36" s="247" t="s">
        <v>250</v>
      </c>
      <c r="E36" s="248">
        <v>30</v>
      </c>
      <c r="F36" s="249"/>
      <c r="G36" s="250">
        <f>ROUND(E36*F36,2)</f>
        <v>0</v>
      </c>
      <c r="H36" s="249"/>
      <c r="I36" s="250">
        <f>ROUND(E36*H36,2)</f>
        <v>0</v>
      </c>
      <c r="J36" s="249"/>
      <c r="K36" s="250">
        <f>ROUND(E36*J36,2)</f>
        <v>0</v>
      </c>
      <c r="L36" s="250">
        <v>15</v>
      </c>
      <c r="M36" s="250">
        <f>G36*(1+L36/100)</f>
        <v>0</v>
      </c>
      <c r="N36" s="250">
        <v>0</v>
      </c>
      <c r="O36" s="250">
        <f>ROUND(E36*N36,2)</f>
        <v>0</v>
      </c>
      <c r="P36" s="250">
        <v>0</v>
      </c>
      <c r="Q36" s="250">
        <f>ROUND(E36*P36,2)</f>
        <v>0</v>
      </c>
      <c r="R36" s="250"/>
      <c r="S36" s="250" t="s">
        <v>369</v>
      </c>
      <c r="T36" s="251" t="s">
        <v>370</v>
      </c>
      <c r="U36" s="223">
        <v>0</v>
      </c>
      <c r="V36" s="223">
        <f>ROUND(E36*U36,2)</f>
        <v>0</v>
      </c>
      <c r="W36" s="223"/>
      <c r="X36" s="223" t="s">
        <v>181</v>
      </c>
      <c r="Y36" s="213"/>
      <c r="Z36" s="213"/>
      <c r="AA36" s="213"/>
      <c r="AB36" s="213"/>
      <c r="AC36" s="213"/>
      <c r="AD36" s="213"/>
      <c r="AE36" s="213"/>
      <c r="AF36" s="213"/>
      <c r="AG36" s="213" t="s">
        <v>182</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5">
        <v>27</v>
      </c>
      <c r="B37" s="246" t="s">
        <v>865</v>
      </c>
      <c r="C37" s="261" t="s">
        <v>866</v>
      </c>
      <c r="D37" s="247" t="s">
        <v>250</v>
      </c>
      <c r="E37" s="248">
        <v>130</v>
      </c>
      <c r="F37" s="249"/>
      <c r="G37" s="250">
        <f>ROUND(E37*F37,2)</f>
        <v>0</v>
      </c>
      <c r="H37" s="249"/>
      <c r="I37" s="250">
        <f>ROUND(E37*H37,2)</f>
        <v>0</v>
      </c>
      <c r="J37" s="249"/>
      <c r="K37" s="250">
        <f>ROUND(E37*J37,2)</f>
        <v>0</v>
      </c>
      <c r="L37" s="250">
        <v>15</v>
      </c>
      <c r="M37" s="250">
        <f>G37*(1+L37/100)</f>
        <v>0</v>
      </c>
      <c r="N37" s="250">
        <v>0</v>
      </c>
      <c r="O37" s="250">
        <f>ROUND(E37*N37,2)</f>
        <v>0</v>
      </c>
      <c r="P37" s="250">
        <v>0</v>
      </c>
      <c r="Q37" s="250">
        <f>ROUND(E37*P37,2)</f>
        <v>0</v>
      </c>
      <c r="R37" s="250"/>
      <c r="S37" s="250" t="s">
        <v>369</v>
      </c>
      <c r="T37" s="251" t="s">
        <v>370</v>
      </c>
      <c r="U37" s="223">
        <v>0</v>
      </c>
      <c r="V37" s="223">
        <f>ROUND(E37*U37,2)</f>
        <v>0</v>
      </c>
      <c r="W37" s="223"/>
      <c r="X37" s="223" t="s">
        <v>181</v>
      </c>
      <c r="Y37" s="213"/>
      <c r="Z37" s="213"/>
      <c r="AA37" s="213"/>
      <c r="AB37" s="213"/>
      <c r="AC37" s="213"/>
      <c r="AD37" s="213"/>
      <c r="AE37" s="213"/>
      <c r="AF37" s="213"/>
      <c r="AG37" s="213" t="s">
        <v>182</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x14ac:dyDescent="0.2">
      <c r="A38" s="228" t="s">
        <v>173</v>
      </c>
      <c r="B38" s="229" t="s">
        <v>71</v>
      </c>
      <c r="C38" s="255" t="s">
        <v>72</v>
      </c>
      <c r="D38" s="230"/>
      <c r="E38" s="231"/>
      <c r="F38" s="232"/>
      <c r="G38" s="232">
        <f>SUMIF(AG39:AG43,"&lt;&gt;NOR",G39:G43)</f>
        <v>0</v>
      </c>
      <c r="H38" s="232"/>
      <c r="I38" s="232">
        <f>SUM(I39:I43)</f>
        <v>0</v>
      </c>
      <c r="J38" s="232"/>
      <c r="K38" s="232">
        <f>SUM(K39:K43)</f>
        <v>0</v>
      </c>
      <c r="L38" s="232"/>
      <c r="M38" s="232">
        <f>SUM(M39:M43)</f>
        <v>0</v>
      </c>
      <c r="N38" s="232"/>
      <c r="O38" s="232">
        <f>SUM(O39:O43)</f>
        <v>0</v>
      </c>
      <c r="P38" s="232"/>
      <c r="Q38" s="232">
        <f>SUM(Q39:Q43)</f>
        <v>0</v>
      </c>
      <c r="R38" s="232"/>
      <c r="S38" s="232"/>
      <c r="T38" s="233"/>
      <c r="U38" s="227"/>
      <c r="V38" s="227">
        <f>SUM(V39:V43)</f>
        <v>0</v>
      </c>
      <c r="W38" s="227"/>
      <c r="X38" s="227"/>
      <c r="AG38" t="s">
        <v>174</v>
      </c>
    </row>
    <row r="39" spans="1:60" outlineLevel="1" x14ac:dyDescent="0.2">
      <c r="A39" s="245">
        <v>28</v>
      </c>
      <c r="B39" s="246" t="s">
        <v>867</v>
      </c>
      <c r="C39" s="261" t="s">
        <v>868</v>
      </c>
      <c r="D39" s="247" t="s">
        <v>368</v>
      </c>
      <c r="E39" s="248">
        <v>1</v>
      </c>
      <c r="F39" s="249"/>
      <c r="G39" s="250">
        <f>ROUND(E39*F39,2)</f>
        <v>0</v>
      </c>
      <c r="H39" s="249"/>
      <c r="I39" s="250">
        <f>ROUND(E39*H39,2)</f>
        <v>0</v>
      </c>
      <c r="J39" s="249"/>
      <c r="K39" s="250">
        <f>ROUND(E39*J39,2)</f>
        <v>0</v>
      </c>
      <c r="L39" s="250">
        <v>15</v>
      </c>
      <c r="M39" s="250">
        <f>G39*(1+L39/100)</f>
        <v>0</v>
      </c>
      <c r="N39" s="250">
        <v>0</v>
      </c>
      <c r="O39" s="250">
        <f>ROUND(E39*N39,2)</f>
        <v>0</v>
      </c>
      <c r="P39" s="250">
        <v>0</v>
      </c>
      <c r="Q39" s="250">
        <f>ROUND(E39*P39,2)</f>
        <v>0</v>
      </c>
      <c r="R39" s="250"/>
      <c r="S39" s="250" t="s">
        <v>369</v>
      </c>
      <c r="T39" s="251" t="s">
        <v>370</v>
      </c>
      <c r="U39" s="223">
        <v>0</v>
      </c>
      <c r="V39" s="223">
        <f>ROUND(E39*U39,2)</f>
        <v>0</v>
      </c>
      <c r="W39" s="223"/>
      <c r="X39" s="223" t="s">
        <v>181</v>
      </c>
      <c r="Y39" s="213"/>
      <c r="Z39" s="213"/>
      <c r="AA39" s="213"/>
      <c r="AB39" s="213"/>
      <c r="AC39" s="213"/>
      <c r="AD39" s="213"/>
      <c r="AE39" s="213"/>
      <c r="AF39" s="213"/>
      <c r="AG39" s="213" t="s">
        <v>182</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x14ac:dyDescent="0.2">
      <c r="A40" s="245">
        <v>29</v>
      </c>
      <c r="B40" s="246" t="s">
        <v>869</v>
      </c>
      <c r="C40" s="261" t="s">
        <v>870</v>
      </c>
      <c r="D40" s="247" t="s">
        <v>368</v>
      </c>
      <c r="E40" s="248">
        <v>1</v>
      </c>
      <c r="F40" s="249"/>
      <c r="G40" s="250">
        <f>ROUND(E40*F40,2)</f>
        <v>0</v>
      </c>
      <c r="H40" s="249"/>
      <c r="I40" s="250">
        <f>ROUND(E40*H40,2)</f>
        <v>0</v>
      </c>
      <c r="J40" s="249"/>
      <c r="K40" s="250">
        <f>ROUND(E40*J40,2)</f>
        <v>0</v>
      </c>
      <c r="L40" s="250">
        <v>15</v>
      </c>
      <c r="M40" s="250">
        <f>G40*(1+L40/100)</f>
        <v>0</v>
      </c>
      <c r="N40" s="250">
        <v>0</v>
      </c>
      <c r="O40" s="250">
        <f>ROUND(E40*N40,2)</f>
        <v>0</v>
      </c>
      <c r="P40" s="250">
        <v>0</v>
      </c>
      <c r="Q40" s="250">
        <f>ROUND(E40*P40,2)</f>
        <v>0</v>
      </c>
      <c r="R40" s="250"/>
      <c r="S40" s="250" t="s">
        <v>369</v>
      </c>
      <c r="T40" s="251" t="s">
        <v>370</v>
      </c>
      <c r="U40" s="223">
        <v>0</v>
      </c>
      <c r="V40" s="223">
        <f>ROUND(E40*U40,2)</f>
        <v>0</v>
      </c>
      <c r="W40" s="223"/>
      <c r="X40" s="223" t="s">
        <v>181</v>
      </c>
      <c r="Y40" s="213"/>
      <c r="Z40" s="213"/>
      <c r="AA40" s="213"/>
      <c r="AB40" s="213"/>
      <c r="AC40" s="213"/>
      <c r="AD40" s="213"/>
      <c r="AE40" s="213"/>
      <c r="AF40" s="213"/>
      <c r="AG40" s="213" t="s">
        <v>182</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x14ac:dyDescent="0.2">
      <c r="A41" s="245">
        <v>30</v>
      </c>
      <c r="B41" s="246" t="s">
        <v>871</v>
      </c>
      <c r="C41" s="261" t="s">
        <v>872</v>
      </c>
      <c r="D41" s="247" t="s">
        <v>368</v>
      </c>
      <c r="E41" s="248">
        <v>1</v>
      </c>
      <c r="F41" s="249"/>
      <c r="G41" s="250">
        <f>ROUND(E41*F41,2)</f>
        <v>0</v>
      </c>
      <c r="H41" s="249"/>
      <c r="I41" s="250">
        <f>ROUND(E41*H41,2)</f>
        <v>0</v>
      </c>
      <c r="J41" s="249"/>
      <c r="K41" s="250">
        <f>ROUND(E41*J41,2)</f>
        <v>0</v>
      </c>
      <c r="L41" s="250">
        <v>15</v>
      </c>
      <c r="M41" s="250">
        <f>G41*(1+L41/100)</f>
        <v>0</v>
      </c>
      <c r="N41" s="250">
        <v>0</v>
      </c>
      <c r="O41" s="250">
        <f>ROUND(E41*N41,2)</f>
        <v>0</v>
      </c>
      <c r="P41" s="250">
        <v>0</v>
      </c>
      <c r="Q41" s="250">
        <f>ROUND(E41*P41,2)</f>
        <v>0</v>
      </c>
      <c r="R41" s="250"/>
      <c r="S41" s="250" t="s">
        <v>369</v>
      </c>
      <c r="T41" s="251" t="s">
        <v>370</v>
      </c>
      <c r="U41" s="223">
        <v>0</v>
      </c>
      <c r="V41" s="223">
        <f>ROUND(E41*U41,2)</f>
        <v>0</v>
      </c>
      <c r="W41" s="223"/>
      <c r="X41" s="223" t="s">
        <v>181</v>
      </c>
      <c r="Y41" s="213"/>
      <c r="Z41" s="213"/>
      <c r="AA41" s="213"/>
      <c r="AB41" s="213"/>
      <c r="AC41" s="213"/>
      <c r="AD41" s="213"/>
      <c r="AE41" s="213"/>
      <c r="AF41" s="213"/>
      <c r="AG41" s="213" t="s">
        <v>182</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x14ac:dyDescent="0.2">
      <c r="A42" s="245">
        <v>31</v>
      </c>
      <c r="B42" s="246" t="s">
        <v>873</v>
      </c>
      <c r="C42" s="261" t="s">
        <v>833</v>
      </c>
      <c r="D42" s="247" t="s">
        <v>368</v>
      </c>
      <c r="E42" s="248">
        <v>3</v>
      </c>
      <c r="F42" s="249"/>
      <c r="G42" s="250">
        <f>ROUND(E42*F42,2)</f>
        <v>0</v>
      </c>
      <c r="H42" s="249"/>
      <c r="I42" s="250">
        <f>ROUND(E42*H42,2)</f>
        <v>0</v>
      </c>
      <c r="J42" s="249"/>
      <c r="K42" s="250">
        <f>ROUND(E42*J42,2)</f>
        <v>0</v>
      </c>
      <c r="L42" s="250">
        <v>15</v>
      </c>
      <c r="M42" s="250">
        <f>G42*(1+L42/100)</f>
        <v>0</v>
      </c>
      <c r="N42" s="250">
        <v>0</v>
      </c>
      <c r="O42" s="250">
        <f>ROUND(E42*N42,2)</f>
        <v>0</v>
      </c>
      <c r="P42" s="250">
        <v>0</v>
      </c>
      <c r="Q42" s="250">
        <f>ROUND(E42*P42,2)</f>
        <v>0</v>
      </c>
      <c r="R42" s="250"/>
      <c r="S42" s="250" t="s">
        <v>369</v>
      </c>
      <c r="T42" s="251" t="s">
        <v>370</v>
      </c>
      <c r="U42" s="223">
        <v>0</v>
      </c>
      <c r="V42" s="223">
        <f>ROUND(E42*U42,2)</f>
        <v>0</v>
      </c>
      <c r="W42" s="223"/>
      <c r="X42" s="223" t="s">
        <v>181</v>
      </c>
      <c r="Y42" s="213"/>
      <c r="Z42" s="213"/>
      <c r="AA42" s="213"/>
      <c r="AB42" s="213"/>
      <c r="AC42" s="213"/>
      <c r="AD42" s="213"/>
      <c r="AE42" s="213"/>
      <c r="AF42" s="213"/>
      <c r="AG42" s="213" t="s">
        <v>182</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x14ac:dyDescent="0.2">
      <c r="A43" s="245">
        <v>32</v>
      </c>
      <c r="B43" s="246" t="s">
        <v>874</v>
      </c>
      <c r="C43" s="261" t="s">
        <v>875</v>
      </c>
      <c r="D43" s="247" t="s">
        <v>368</v>
      </c>
      <c r="E43" s="248">
        <v>1</v>
      </c>
      <c r="F43" s="249"/>
      <c r="G43" s="250">
        <f>ROUND(E43*F43,2)</f>
        <v>0</v>
      </c>
      <c r="H43" s="249"/>
      <c r="I43" s="250">
        <f>ROUND(E43*H43,2)</f>
        <v>0</v>
      </c>
      <c r="J43" s="249"/>
      <c r="K43" s="250">
        <f>ROUND(E43*J43,2)</f>
        <v>0</v>
      </c>
      <c r="L43" s="250">
        <v>15</v>
      </c>
      <c r="M43" s="250">
        <f>G43*(1+L43/100)</f>
        <v>0</v>
      </c>
      <c r="N43" s="250">
        <v>0</v>
      </c>
      <c r="O43" s="250">
        <f>ROUND(E43*N43,2)</f>
        <v>0</v>
      </c>
      <c r="P43" s="250">
        <v>0</v>
      </c>
      <c r="Q43" s="250">
        <f>ROUND(E43*P43,2)</f>
        <v>0</v>
      </c>
      <c r="R43" s="250"/>
      <c r="S43" s="250" t="s">
        <v>369</v>
      </c>
      <c r="T43" s="251" t="s">
        <v>370</v>
      </c>
      <c r="U43" s="223">
        <v>0</v>
      </c>
      <c r="V43" s="223">
        <f>ROUND(E43*U43,2)</f>
        <v>0</v>
      </c>
      <c r="W43" s="223"/>
      <c r="X43" s="223" t="s">
        <v>181</v>
      </c>
      <c r="Y43" s="213"/>
      <c r="Z43" s="213"/>
      <c r="AA43" s="213"/>
      <c r="AB43" s="213"/>
      <c r="AC43" s="213"/>
      <c r="AD43" s="213"/>
      <c r="AE43" s="213"/>
      <c r="AF43" s="213"/>
      <c r="AG43" s="213" t="s">
        <v>182</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x14ac:dyDescent="0.2">
      <c r="A44" s="228" t="s">
        <v>173</v>
      </c>
      <c r="B44" s="229" t="s">
        <v>136</v>
      </c>
      <c r="C44" s="255" t="s">
        <v>137</v>
      </c>
      <c r="D44" s="230"/>
      <c r="E44" s="231"/>
      <c r="F44" s="232"/>
      <c r="G44" s="232">
        <f>SUMIF(AG45:AG50,"&lt;&gt;NOR",G45:G50)</f>
        <v>0</v>
      </c>
      <c r="H44" s="232"/>
      <c r="I44" s="232">
        <f>SUM(I45:I50)</f>
        <v>0</v>
      </c>
      <c r="J44" s="232"/>
      <c r="K44" s="232">
        <f>SUM(K45:K50)</f>
        <v>0</v>
      </c>
      <c r="L44" s="232"/>
      <c r="M44" s="232">
        <f>SUM(M45:M50)</f>
        <v>0</v>
      </c>
      <c r="N44" s="232"/>
      <c r="O44" s="232">
        <f>SUM(O45:O50)</f>
        <v>0</v>
      </c>
      <c r="P44" s="232"/>
      <c r="Q44" s="232">
        <f>SUM(Q45:Q50)</f>
        <v>0</v>
      </c>
      <c r="R44" s="232"/>
      <c r="S44" s="232"/>
      <c r="T44" s="233"/>
      <c r="U44" s="227"/>
      <c r="V44" s="227">
        <f>SUM(V45:V50)</f>
        <v>0</v>
      </c>
      <c r="W44" s="227"/>
      <c r="X44" s="227"/>
      <c r="AG44" t="s">
        <v>174</v>
      </c>
    </row>
    <row r="45" spans="1:60" outlineLevel="1" x14ac:dyDescent="0.2">
      <c r="A45" s="245">
        <v>33</v>
      </c>
      <c r="B45" s="246" t="s">
        <v>876</v>
      </c>
      <c r="C45" s="261" t="s">
        <v>877</v>
      </c>
      <c r="D45" s="247" t="s">
        <v>368</v>
      </c>
      <c r="E45" s="248">
        <v>1</v>
      </c>
      <c r="F45" s="249"/>
      <c r="G45" s="250">
        <f>ROUND(E45*F45,2)</f>
        <v>0</v>
      </c>
      <c r="H45" s="249"/>
      <c r="I45" s="250">
        <f>ROUND(E45*H45,2)</f>
        <v>0</v>
      </c>
      <c r="J45" s="249"/>
      <c r="K45" s="250">
        <f>ROUND(E45*J45,2)</f>
        <v>0</v>
      </c>
      <c r="L45" s="250">
        <v>15</v>
      </c>
      <c r="M45" s="250">
        <f>G45*(1+L45/100)</f>
        <v>0</v>
      </c>
      <c r="N45" s="250">
        <v>0</v>
      </c>
      <c r="O45" s="250">
        <f>ROUND(E45*N45,2)</f>
        <v>0</v>
      </c>
      <c r="P45" s="250">
        <v>0</v>
      </c>
      <c r="Q45" s="250">
        <f>ROUND(E45*P45,2)</f>
        <v>0</v>
      </c>
      <c r="R45" s="250"/>
      <c r="S45" s="250" t="s">
        <v>369</v>
      </c>
      <c r="T45" s="251" t="s">
        <v>370</v>
      </c>
      <c r="U45" s="223">
        <v>0</v>
      </c>
      <c r="V45" s="223">
        <f>ROUND(E45*U45,2)</f>
        <v>0</v>
      </c>
      <c r="W45" s="223"/>
      <c r="X45" s="223" t="s">
        <v>181</v>
      </c>
      <c r="Y45" s="213"/>
      <c r="Z45" s="213"/>
      <c r="AA45" s="213"/>
      <c r="AB45" s="213"/>
      <c r="AC45" s="213"/>
      <c r="AD45" s="213"/>
      <c r="AE45" s="213"/>
      <c r="AF45" s="213"/>
      <c r="AG45" s="213" t="s">
        <v>351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x14ac:dyDescent="0.2">
      <c r="A46" s="245">
        <v>34</v>
      </c>
      <c r="B46" s="246" t="s">
        <v>878</v>
      </c>
      <c r="C46" s="261" t="s">
        <v>879</v>
      </c>
      <c r="D46" s="247" t="s">
        <v>368</v>
      </c>
      <c r="E46" s="248">
        <v>1</v>
      </c>
      <c r="F46" s="249"/>
      <c r="G46" s="250">
        <f>ROUND(E46*F46,2)</f>
        <v>0</v>
      </c>
      <c r="H46" s="249"/>
      <c r="I46" s="250">
        <f>ROUND(E46*H46,2)</f>
        <v>0</v>
      </c>
      <c r="J46" s="249"/>
      <c r="K46" s="250">
        <f>ROUND(E46*J46,2)</f>
        <v>0</v>
      </c>
      <c r="L46" s="250">
        <v>15</v>
      </c>
      <c r="M46" s="250">
        <f>G46*(1+L46/100)</f>
        <v>0</v>
      </c>
      <c r="N46" s="250">
        <v>0</v>
      </c>
      <c r="O46" s="250">
        <f>ROUND(E46*N46,2)</f>
        <v>0</v>
      </c>
      <c r="P46" s="250">
        <v>0</v>
      </c>
      <c r="Q46" s="250">
        <f>ROUND(E46*P46,2)</f>
        <v>0</v>
      </c>
      <c r="R46" s="250"/>
      <c r="S46" s="250" t="s">
        <v>369</v>
      </c>
      <c r="T46" s="251" t="s">
        <v>370</v>
      </c>
      <c r="U46" s="223">
        <v>0</v>
      </c>
      <c r="V46" s="223">
        <f>ROUND(E46*U46,2)</f>
        <v>0</v>
      </c>
      <c r="W46" s="223"/>
      <c r="X46" s="223" t="s">
        <v>181</v>
      </c>
      <c r="Y46" s="213"/>
      <c r="Z46" s="213"/>
      <c r="AA46" s="213"/>
      <c r="AB46" s="213"/>
      <c r="AC46" s="213"/>
      <c r="AD46" s="213"/>
      <c r="AE46" s="213"/>
      <c r="AF46" s="213"/>
      <c r="AG46" s="213" t="s">
        <v>351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x14ac:dyDescent="0.2">
      <c r="A47" s="245">
        <v>35</v>
      </c>
      <c r="B47" s="246" t="s">
        <v>880</v>
      </c>
      <c r="C47" s="261" t="s">
        <v>881</v>
      </c>
      <c r="D47" s="247" t="s">
        <v>368</v>
      </c>
      <c r="E47" s="248">
        <v>1</v>
      </c>
      <c r="F47" s="249"/>
      <c r="G47" s="250">
        <f>ROUND(E47*F47,2)</f>
        <v>0</v>
      </c>
      <c r="H47" s="249"/>
      <c r="I47" s="250">
        <f>ROUND(E47*H47,2)</f>
        <v>0</v>
      </c>
      <c r="J47" s="249"/>
      <c r="K47" s="250">
        <f>ROUND(E47*J47,2)</f>
        <v>0</v>
      </c>
      <c r="L47" s="250">
        <v>15</v>
      </c>
      <c r="M47" s="250">
        <f>G47*(1+L47/100)</f>
        <v>0</v>
      </c>
      <c r="N47" s="250">
        <v>0</v>
      </c>
      <c r="O47" s="250">
        <f>ROUND(E47*N47,2)</f>
        <v>0</v>
      </c>
      <c r="P47" s="250">
        <v>0</v>
      </c>
      <c r="Q47" s="250">
        <f>ROUND(E47*P47,2)</f>
        <v>0</v>
      </c>
      <c r="R47" s="250"/>
      <c r="S47" s="250" t="s">
        <v>369</v>
      </c>
      <c r="T47" s="251" t="s">
        <v>370</v>
      </c>
      <c r="U47" s="223">
        <v>0</v>
      </c>
      <c r="V47" s="223">
        <f>ROUND(E47*U47,2)</f>
        <v>0</v>
      </c>
      <c r="W47" s="223"/>
      <c r="X47" s="223" t="s">
        <v>181</v>
      </c>
      <c r="Y47" s="213"/>
      <c r="Z47" s="213"/>
      <c r="AA47" s="213"/>
      <c r="AB47" s="213"/>
      <c r="AC47" s="213"/>
      <c r="AD47" s="213"/>
      <c r="AE47" s="213"/>
      <c r="AF47" s="213"/>
      <c r="AG47" s="213" t="s">
        <v>351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x14ac:dyDescent="0.2">
      <c r="A48" s="245">
        <v>36</v>
      </c>
      <c r="B48" s="246" t="s">
        <v>882</v>
      </c>
      <c r="C48" s="261" t="s">
        <v>883</v>
      </c>
      <c r="D48" s="247" t="s">
        <v>368</v>
      </c>
      <c r="E48" s="248">
        <v>1</v>
      </c>
      <c r="F48" s="249"/>
      <c r="G48" s="250">
        <f>ROUND(E48*F48,2)</f>
        <v>0</v>
      </c>
      <c r="H48" s="249"/>
      <c r="I48" s="250">
        <f>ROUND(E48*H48,2)</f>
        <v>0</v>
      </c>
      <c r="J48" s="249"/>
      <c r="K48" s="250">
        <f>ROUND(E48*J48,2)</f>
        <v>0</v>
      </c>
      <c r="L48" s="250">
        <v>15</v>
      </c>
      <c r="M48" s="250">
        <f>G48*(1+L48/100)</f>
        <v>0</v>
      </c>
      <c r="N48" s="250">
        <v>0</v>
      </c>
      <c r="O48" s="250">
        <f>ROUND(E48*N48,2)</f>
        <v>0</v>
      </c>
      <c r="P48" s="250">
        <v>0</v>
      </c>
      <c r="Q48" s="250">
        <f>ROUND(E48*P48,2)</f>
        <v>0</v>
      </c>
      <c r="R48" s="250"/>
      <c r="S48" s="250" t="s">
        <v>369</v>
      </c>
      <c r="T48" s="251" t="s">
        <v>370</v>
      </c>
      <c r="U48" s="223">
        <v>0</v>
      </c>
      <c r="V48" s="223">
        <f>ROUND(E48*U48,2)</f>
        <v>0</v>
      </c>
      <c r="W48" s="223"/>
      <c r="X48" s="223" t="s">
        <v>181</v>
      </c>
      <c r="Y48" s="213"/>
      <c r="Z48" s="213"/>
      <c r="AA48" s="213"/>
      <c r="AB48" s="213"/>
      <c r="AC48" s="213"/>
      <c r="AD48" s="213"/>
      <c r="AE48" s="213"/>
      <c r="AF48" s="213"/>
      <c r="AG48" s="213" t="s">
        <v>351</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x14ac:dyDescent="0.2">
      <c r="A49" s="245">
        <v>37</v>
      </c>
      <c r="B49" s="246" t="s">
        <v>884</v>
      </c>
      <c r="C49" s="261" t="s">
        <v>885</v>
      </c>
      <c r="D49" s="247" t="s">
        <v>368</v>
      </c>
      <c r="E49" s="248">
        <v>1</v>
      </c>
      <c r="F49" s="249"/>
      <c r="G49" s="250">
        <f>ROUND(E49*F49,2)</f>
        <v>0</v>
      </c>
      <c r="H49" s="249"/>
      <c r="I49" s="250">
        <f>ROUND(E49*H49,2)</f>
        <v>0</v>
      </c>
      <c r="J49" s="249"/>
      <c r="K49" s="250">
        <f>ROUND(E49*J49,2)</f>
        <v>0</v>
      </c>
      <c r="L49" s="250">
        <v>15</v>
      </c>
      <c r="M49" s="250">
        <f>G49*(1+L49/100)</f>
        <v>0</v>
      </c>
      <c r="N49" s="250">
        <v>0</v>
      </c>
      <c r="O49" s="250">
        <f>ROUND(E49*N49,2)</f>
        <v>0</v>
      </c>
      <c r="P49" s="250">
        <v>0</v>
      </c>
      <c r="Q49" s="250">
        <f>ROUND(E49*P49,2)</f>
        <v>0</v>
      </c>
      <c r="R49" s="250"/>
      <c r="S49" s="250" t="s">
        <v>369</v>
      </c>
      <c r="T49" s="251" t="s">
        <v>370</v>
      </c>
      <c r="U49" s="223">
        <v>0</v>
      </c>
      <c r="V49" s="223">
        <f>ROUND(E49*U49,2)</f>
        <v>0</v>
      </c>
      <c r="W49" s="223"/>
      <c r="X49" s="223" t="s">
        <v>181</v>
      </c>
      <c r="Y49" s="213"/>
      <c r="Z49" s="213"/>
      <c r="AA49" s="213"/>
      <c r="AB49" s="213"/>
      <c r="AC49" s="213"/>
      <c r="AD49" s="213"/>
      <c r="AE49" s="213"/>
      <c r="AF49" s="213"/>
      <c r="AG49" s="213" t="s">
        <v>351</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x14ac:dyDescent="0.2">
      <c r="A50" s="245">
        <v>38</v>
      </c>
      <c r="B50" s="246" t="s">
        <v>886</v>
      </c>
      <c r="C50" s="261" t="s">
        <v>887</v>
      </c>
      <c r="D50" s="247" t="s">
        <v>368</v>
      </c>
      <c r="E50" s="248">
        <v>1</v>
      </c>
      <c r="F50" s="249"/>
      <c r="G50" s="250">
        <f>ROUND(E50*F50,2)</f>
        <v>0</v>
      </c>
      <c r="H50" s="249"/>
      <c r="I50" s="250">
        <f>ROUND(E50*H50,2)</f>
        <v>0</v>
      </c>
      <c r="J50" s="249"/>
      <c r="K50" s="250">
        <f>ROUND(E50*J50,2)</f>
        <v>0</v>
      </c>
      <c r="L50" s="250">
        <v>15</v>
      </c>
      <c r="M50" s="250">
        <f>G50*(1+L50/100)</f>
        <v>0</v>
      </c>
      <c r="N50" s="250">
        <v>0</v>
      </c>
      <c r="O50" s="250">
        <f>ROUND(E50*N50,2)</f>
        <v>0</v>
      </c>
      <c r="P50" s="250">
        <v>0</v>
      </c>
      <c r="Q50" s="250">
        <f>ROUND(E50*P50,2)</f>
        <v>0</v>
      </c>
      <c r="R50" s="250"/>
      <c r="S50" s="250" t="s">
        <v>369</v>
      </c>
      <c r="T50" s="251" t="s">
        <v>370</v>
      </c>
      <c r="U50" s="223">
        <v>0</v>
      </c>
      <c r="V50" s="223">
        <f>ROUND(E50*U50,2)</f>
        <v>0</v>
      </c>
      <c r="W50" s="223"/>
      <c r="X50" s="223" t="s">
        <v>181</v>
      </c>
      <c r="Y50" s="213"/>
      <c r="Z50" s="213"/>
      <c r="AA50" s="213"/>
      <c r="AB50" s="213"/>
      <c r="AC50" s="213"/>
      <c r="AD50" s="213"/>
      <c r="AE50" s="213"/>
      <c r="AF50" s="213"/>
      <c r="AG50" s="213" t="s">
        <v>351</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x14ac:dyDescent="0.2">
      <c r="A51" s="228" t="s">
        <v>173</v>
      </c>
      <c r="B51" s="229" t="s">
        <v>71</v>
      </c>
      <c r="C51" s="255" t="s">
        <v>72</v>
      </c>
      <c r="D51" s="230"/>
      <c r="E51" s="231"/>
      <c r="F51" s="232"/>
      <c r="G51" s="232">
        <f>SUMIF(AG52:AG54,"&lt;&gt;NOR",G52:G54)</f>
        <v>0</v>
      </c>
      <c r="H51" s="232"/>
      <c r="I51" s="232">
        <f>SUM(I52:I54)</f>
        <v>0</v>
      </c>
      <c r="J51" s="232"/>
      <c r="K51" s="232">
        <f>SUM(K52:K54)</f>
        <v>0</v>
      </c>
      <c r="L51" s="232"/>
      <c r="M51" s="232">
        <f>SUM(M52:M54)</f>
        <v>0</v>
      </c>
      <c r="N51" s="232"/>
      <c r="O51" s="232">
        <f>SUM(O52:O54)</f>
        <v>0</v>
      </c>
      <c r="P51" s="232"/>
      <c r="Q51" s="232">
        <f>SUM(Q52:Q54)</f>
        <v>0</v>
      </c>
      <c r="R51" s="232"/>
      <c r="S51" s="232"/>
      <c r="T51" s="233"/>
      <c r="U51" s="227"/>
      <c r="V51" s="227">
        <f>SUM(V52:V54)</f>
        <v>0</v>
      </c>
      <c r="W51" s="227"/>
      <c r="X51" s="227"/>
      <c r="AG51" t="s">
        <v>174</v>
      </c>
    </row>
    <row r="52" spans="1:60" outlineLevel="1" x14ac:dyDescent="0.2">
      <c r="A52" s="245">
        <v>39</v>
      </c>
      <c r="B52" s="246" t="s">
        <v>888</v>
      </c>
      <c r="C52" s="261" t="s">
        <v>889</v>
      </c>
      <c r="D52" s="247" t="s">
        <v>368</v>
      </c>
      <c r="E52" s="248">
        <v>1</v>
      </c>
      <c r="F52" s="249"/>
      <c r="G52" s="250">
        <f>ROUND(E52*F52,2)</f>
        <v>0</v>
      </c>
      <c r="H52" s="249"/>
      <c r="I52" s="250">
        <f>ROUND(E52*H52,2)</f>
        <v>0</v>
      </c>
      <c r="J52" s="249"/>
      <c r="K52" s="250">
        <f>ROUND(E52*J52,2)</f>
        <v>0</v>
      </c>
      <c r="L52" s="250">
        <v>15</v>
      </c>
      <c r="M52" s="250">
        <f>G52*(1+L52/100)</f>
        <v>0</v>
      </c>
      <c r="N52" s="250">
        <v>0</v>
      </c>
      <c r="O52" s="250">
        <f>ROUND(E52*N52,2)</f>
        <v>0</v>
      </c>
      <c r="P52" s="250">
        <v>0</v>
      </c>
      <c r="Q52" s="250">
        <f>ROUND(E52*P52,2)</f>
        <v>0</v>
      </c>
      <c r="R52" s="250"/>
      <c r="S52" s="250" t="s">
        <v>369</v>
      </c>
      <c r="T52" s="251" t="s">
        <v>370</v>
      </c>
      <c r="U52" s="223">
        <v>0</v>
      </c>
      <c r="V52" s="223">
        <f>ROUND(E52*U52,2)</f>
        <v>0</v>
      </c>
      <c r="W52" s="223"/>
      <c r="X52" s="223" t="s">
        <v>181</v>
      </c>
      <c r="Y52" s="213"/>
      <c r="Z52" s="213"/>
      <c r="AA52" s="213"/>
      <c r="AB52" s="213"/>
      <c r="AC52" s="213"/>
      <c r="AD52" s="213"/>
      <c r="AE52" s="213"/>
      <c r="AF52" s="213"/>
      <c r="AG52" s="213" t="s">
        <v>182</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x14ac:dyDescent="0.2">
      <c r="A53" s="245">
        <v>40</v>
      </c>
      <c r="B53" s="246" t="s">
        <v>890</v>
      </c>
      <c r="C53" s="261" t="s">
        <v>891</v>
      </c>
      <c r="D53" s="247" t="s">
        <v>368</v>
      </c>
      <c r="E53" s="248">
        <v>1</v>
      </c>
      <c r="F53" s="249"/>
      <c r="G53" s="250">
        <f>ROUND(E53*F53,2)</f>
        <v>0</v>
      </c>
      <c r="H53" s="249"/>
      <c r="I53" s="250">
        <f>ROUND(E53*H53,2)</f>
        <v>0</v>
      </c>
      <c r="J53" s="249"/>
      <c r="K53" s="250">
        <f>ROUND(E53*J53,2)</f>
        <v>0</v>
      </c>
      <c r="L53" s="250">
        <v>15</v>
      </c>
      <c r="M53" s="250">
        <f>G53*(1+L53/100)</f>
        <v>0</v>
      </c>
      <c r="N53" s="250">
        <v>0</v>
      </c>
      <c r="O53" s="250">
        <f>ROUND(E53*N53,2)</f>
        <v>0</v>
      </c>
      <c r="P53" s="250">
        <v>0</v>
      </c>
      <c r="Q53" s="250">
        <f>ROUND(E53*P53,2)</f>
        <v>0</v>
      </c>
      <c r="R53" s="250"/>
      <c r="S53" s="250" t="s">
        <v>369</v>
      </c>
      <c r="T53" s="251" t="s">
        <v>370</v>
      </c>
      <c r="U53" s="223">
        <v>0</v>
      </c>
      <c r="V53" s="223">
        <f>ROUND(E53*U53,2)</f>
        <v>0</v>
      </c>
      <c r="W53" s="223"/>
      <c r="X53" s="223" t="s">
        <v>181</v>
      </c>
      <c r="Y53" s="213"/>
      <c r="Z53" s="213"/>
      <c r="AA53" s="213"/>
      <c r="AB53" s="213"/>
      <c r="AC53" s="213"/>
      <c r="AD53" s="213"/>
      <c r="AE53" s="213"/>
      <c r="AF53" s="213"/>
      <c r="AG53" s="213" t="s">
        <v>182</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x14ac:dyDescent="0.2">
      <c r="A54" s="245">
        <v>41</v>
      </c>
      <c r="B54" s="246" t="s">
        <v>892</v>
      </c>
      <c r="C54" s="261" t="s">
        <v>893</v>
      </c>
      <c r="D54" s="247" t="s">
        <v>368</v>
      </c>
      <c r="E54" s="248">
        <v>1</v>
      </c>
      <c r="F54" s="249"/>
      <c r="G54" s="250">
        <f>ROUND(E54*F54,2)</f>
        <v>0</v>
      </c>
      <c r="H54" s="249"/>
      <c r="I54" s="250">
        <f>ROUND(E54*H54,2)</f>
        <v>0</v>
      </c>
      <c r="J54" s="249"/>
      <c r="K54" s="250">
        <f>ROUND(E54*J54,2)</f>
        <v>0</v>
      </c>
      <c r="L54" s="250">
        <v>15</v>
      </c>
      <c r="M54" s="250">
        <f>G54*(1+L54/100)</f>
        <v>0</v>
      </c>
      <c r="N54" s="250">
        <v>0</v>
      </c>
      <c r="O54" s="250">
        <f>ROUND(E54*N54,2)</f>
        <v>0</v>
      </c>
      <c r="P54" s="250">
        <v>0</v>
      </c>
      <c r="Q54" s="250">
        <f>ROUND(E54*P54,2)</f>
        <v>0</v>
      </c>
      <c r="R54" s="250"/>
      <c r="S54" s="250" t="s">
        <v>369</v>
      </c>
      <c r="T54" s="251" t="s">
        <v>370</v>
      </c>
      <c r="U54" s="223">
        <v>0</v>
      </c>
      <c r="V54" s="223">
        <f>ROUND(E54*U54,2)</f>
        <v>0</v>
      </c>
      <c r="W54" s="223"/>
      <c r="X54" s="223" t="s">
        <v>181</v>
      </c>
      <c r="Y54" s="213"/>
      <c r="Z54" s="213"/>
      <c r="AA54" s="213"/>
      <c r="AB54" s="213"/>
      <c r="AC54" s="213"/>
      <c r="AD54" s="213"/>
      <c r="AE54" s="213"/>
      <c r="AF54" s="213"/>
      <c r="AG54" s="213" t="s">
        <v>182</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x14ac:dyDescent="0.2">
      <c r="A55" s="228" t="s">
        <v>173</v>
      </c>
      <c r="B55" s="229" t="s">
        <v>73</v>
      </c>
      <c r="C55" s="255" t="s">
        <v>74</v>
      </c>
      <c r="D55" s="230"/>
      <c r="E55" s="231"/>
      <c r="F55" s="232"/>
      <c r="G55" s="232">
        <f>SUMIF(AG56:AG57,"&lt;&gt;NOR",G56:G57)</f>
        <v>0</v>
      </c>
      <c r="H55" s="232"/>
      <c r="I55" s="232">
        <f>SUM(I56:I57)</f>
        <v>0</v>
      </c>
      <c r="J55" s="232"/>
      <c r="K55" s="232">
        <f>SUM(K56:K57)</f>
        <v>0</v>
      </c>
      <c r="L55" s="232"/>
      <c r="M55" s="232">
        <f>SUM(M56:M57)</f>
        <v>0</v>
      </c>
      <c r="N55" s="232"/>
      <c r="O55" s="232">
        <f>SUM(O56:O57)</f>
        <v>0</v>
      </c>
      <c r="P55" s="232"/>
      <c r="Q55" s="232">
        <f>SUM(Q56:Q57)</f>
        <v>0</v>
      </c>
      <c r="R55" s="232"/>
      <c r="S55" s="232"/>
      <c r="T55" s="233"/>
      <c r="U55" s="227"/>
      <c r="V55" s="227">
        <f>SUM(V56:V57)</f>
        <v>0</v>
      </c>
      <c r="W55" s="227"/>
      <c r="X55" s="227"/>
      <c r="AG55" t="s">
        <v>174</v>
      </c>
    </row>
    <row r="56" spans="1:60" ht="33.75" outlineLevel="1" x14ac:dyDescent="0.2">
      <c r="A56" s="234">
        <v>42</v>
      </c>
      <c r="B56" s="235" t="s">
        <v>894</v>
      </c>
      <c r="C56" s="256" t="s">
        <v>895</v>
      </c>
      <c r="D56" s="236"/>
      <c r="E56" s="237">
        <v>0</v>
      </c>
      <c r="F56" s="238"/>
      <c r="G56" s="239">
        <f>ROUND(E56*F56,2)</f>
        <v>0</v>
      </c>
      <c r="H56" s="238"/>
      <c r="I56" s="239">
        <f>ROUND(E56*H56,2)</f>
        <v>0</v>
      </c>
      <c r="J56" s="238"/>
      <c r="K56" s="239">
        <f>ROUND(E56*J56,2)</f>
        <v>0</v>
      </c>
      <c r="L56" s="239">
        <v>15</v>
      </c>
      <c r="M56" s="239">
        <f>G56*(1+L56/100)</f>
        <v>0</v>
      </c>
      <c r="N56" s="239">
        <v>0</v>
      </c>
      <c r="O56" s="239">
        <f>ROUND(E56*N56,2)</f>
        <v>0</v>
      </c>
      <c r="P56" s="239">
        <v>0</v>
      </c>
      <c r="Q56" s="239">
        <f>ROUND(E56*P56,2)</f>
        <v>0</v>
      </c>
      <c r="R56" s="239"/>
      <c r="S56" s="239" t="s">
        <v>369</v>
      </c>
      <c r="T56" s="240" t="s">
        <v>370</v>
      </c>
      <c r="U56" s="223">
        <v>0</v>
      </c>
      <c r="V56" s="223">
        <f>ROUND(E56*U56,2)</f>
        <v>0</v>
      </c>
      <c r="W56" s="223"/>
      <c r="X56" s="223" t="s">
        <v>181</v>
      </c>
      <c r="Y56" s="213"/>
      <c r="Z56" s="213"/>
      <c r="AA56" s="213"/>
      <c r="AB56" s="213"/>
      <c r="AC56" s="213"/>
      <c r="AD56" s="213"/>
      <c r="AE56" s="213"/>
      <c r="AF56" s="213"/>
      <c r="AG56" s="213" t="s">
        <v>182</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45" outlineLevel="1" x14ac:dyDescent="0.2">
      <c r="A57" s="220"/>
      <c r="B57" s="221"/>
      <c r="C57" s="259" t="s">
        <v>896</v>
      </c>
      <c r="D57" s="243"/>
      <c r="E57" s="243"/>
      <c r="F57" s="243"/>
      <c r="G57" s="243"/>
      <c r="H57" s="223"/>
      <c r="I57" s="223"/>
      <c r="J57" s="223"/>
      <c r="K57" s="223"/>
      <c r="L57" s="223"/>
      <c r="M57" s="223"/>
      <c r="N57" s="223"/>
      <c r="O57" s="223"/>
      <c r="P57" s="223"/>
      <c r="Q57" s="223"/>
      <c r="R57" s="223"/>
      <c r="S57" s="223"/>
      <c r="T57" s="223"/>
      <c r="U57" s="223"/>
      <c r="V57" s="223"/>
      <c r="W57" s="223"/>
      <c r="X57" s="223"/>
      <c r="Y57" s="213"/>
      <c r="Z57" s="213"/>
      <c r="AA57" s="213"/>
      <c r="AB57" s="213"/>
      <c r="AC57" s="213"/>
      <c r="AD57" s="213"/>
      <c r="AE57" s="213"/>
      <c r="AF57" s="213"/>
      <c r="AG57" s="213" t="s">
        <v>211</v>
      </c>
      <c r="AH57" s="213"/>
      <c r="AI57" s="213"/>
      <c r="AJ57" s="213"/>
      <c r="AK57" s="213"/>
      <c r="AL57" s="213"/>
      <c r="AM57" s="213"/>
      <c r="AN57" s="213"/>
      <c r="AO57" s="213"/>
      <c r="AP57" s="213"/>
      <c r="AQ57" s="213"/>
      <c r="AR57" s="213"/>
      <c r="AS57" s="213"/>
      <c r="AT57" s="213"/>
      <c r="AU57" s="213"/>
      <c r="AV57" s="213"/>
      <c r="AW57" s="213"/>
      <c r="AX57" s="213"/>
      <c r="AY57" s="213"/>
      <c r="AZ57" s="213"/>
      <c r="BA57" s="242" t="str">
        <f>C57</f>
        <v>překontrolování specifikací materiálu a případný chybějící materiál doplnit a ocenit. Uchazeč ručí, že výpočty specifikovaného materiálu v dodávce jsou správně.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něj vztahují.</v>
      </c>
      <c r="BB57" s="213"/>
      <c r="BC57" s="213"/>
      <c r="BD57" s="213"/>
      <c r="BE57" s="213"/>
      <c r="BF57" s="213"/>
      <c r="BG57" s="213"/>
      <c r="BH57" s="213"/>
    </row>
    <row r="58" spans="1:60" x14ac:dyDescent="0.2">
      <c r="A58" s="3"/>
      <c r="B58" s="4"/>
      <c r="C58" s="264"/>
      <c r="D58" s="6"/>
      <c r="E58" s="3"/>
      <c r="F58" s="3"/>
      <c r="G58" s="3"/>
      <c r="H58" s="3"/>
      <c r="I58" s="3"/>
      <c r="J58" s="3"/>
      <c r="K58" s="3"/>
      <c r="L58" s="3"/>
      <c r="M58" s="3"/>
      <c r="N58" s="3"/>
      <c r="O58" s="3"/>
      <c r="P58" s="3"/>
      <c r="Q58" s="3"/>
      <c r="R58" s="3"/>
      <c r="S58" s="3"/>
      <c r="T58" s="3"/>
      <c r="U58" s="3"/>
      <c r="V58" s="3"/>
      <c r="W58" s="3"/>
      <c r="X58" s="3"/>
      <c r="AE58">
        <v>15</v>
      </c>
      <c r="AF58">
        <v>21</v>
      </c>
      <c r="AG58" t="s">
        <v>160</v>
      </c>
    </row>
    <row r="59" spans="1:60" x14ac:dyDescent="0.2">
      <c r="A59" s="216"/>
      <c r="B59" s="217" t="s">
        <v>29</v>
      </c>
      <c r="C59" s="265"/>
      <c r="D59" s="218"/>
      <c r="E59" s="219"/>
      <c r="F59" s="219"/>
      <c r="G59" s="254">
        <f>G8+G11+G28+G38+G44+G51+G55</f>
        <v>0</v>
      </c>
      <c r="H59" s="3"/>
      <c r="I59" s="3"/>
      <c r="J59" s="3"/>
      <c r="K59" s="3"/>
      <c r="L59" s="3"/>
      <c r="M59" s="3"/>
      <c r="N59" s="3"/>
      <c r="O59" s="3"/>
      <c r="P59" s="3"/>
      <c r="Q59" s="3"/>
      <c r="R59" s="3"/>
      <c r="S59" s="3"/>
      <c r="T59" s="3"/>
      <c r="U59" s="3"/>
      <c r="V59" s="3"/>
      <c r="W59" s="3"/>
      <c r="X59" s="3"/>
      <c r="AE59">
        <f>SUMIF(L7:L57,AE58,G7:G57)</f>
        <v>0</v>
      </c>
      <c r="AF59">
        <f>SUMIF(L7:L57,AF58,G7:G57)</f>
        <v>0</v>
      </c>
      <c r="AG59" t="s">
        <v>521</v>
      </c>
    </row>
    <row r="60" spans="1:60" x14ac:dyDescent="0.2">
      <c r="C60" s="266"/>
      <c r="D60" s="10"/>
      <c r="AG60" t="s">
        <v>523</v>
      </c>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83A" sheet="1"/>
  <mergeCells count="5">
    <mergeCell ref="A1:G1"/>
    <mergeCell ref="C2:G2"/>
    <mergeCell ref="C3:G3"/>
    <mergeCell ref="C4:G4"/>
    <mergeCell ref="C57:G5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3"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8" t="s">
        <v>147</v>
      </c>
      <c r="B1" s="198"/>
      <c r="C1" s="198"/>
      <c r="D1" s="198"/>
      <c r="E1" s="198"/>
      <c r="F1" s="198"/>
      <c r="G1" s="198"/>
      <c r="AG1" t="s">
        <v>148</v>
      </c>
    </row>
    <row r="2" spans="1:60" ht="24.95" customHeight="1" x14ac:dyDescent="0.2">
      <c r="A2" s="199" t="s">
        <v>7</v>
      </c>
      <c r="B2" s="49" t="s">
        <v>43</v>
      </c>
      <c r="C2" s="202" t="s">
        <v>44</v>
      </c>
      <c r="D2" s="200"/>
      <c r="E2" s="200"/>
      <c r="F2" s="200"/>
      <c r="G2" s="201"/>
      <c r="AG2" t="s">
        <v>149</v>
      </c>
    </row>
    <row r="3" spans="1:60" ht="24.95" customHeight="1" x14ac:dyDescent="0.2">
      <c r="A3" s="199" t="s">
        <v>8</v>
      </c>
      <c r="B3" s="49" t="s">
        <v>57</v>
      </c>
      <c r="C3" s="202" t="s">
        <v>58</v>
      </c>
      <c r="D3" s="200"/>
      <c r="E3" s="200"/>
      <c r="F3" s="200"/>
      <c r="G3" s="201"/>
      <c r="AC3" s="178" t="s">
        <v>149</v>
      </c>
      <c r="AG3" t="s">
        <v>150</v>
      </c>
    </row>
    <row r="4" spans="1:60" ht="24.95" customHeight="1" x14ac:dyDescent="0.2">
      <c r="A4" s="203" t="s">
        <v>9</v>
      </c>
      <c r="B4" s="204" t="s">
        <v>57</v>
      </c>
      <c r="C4" s="205" t="s">
        <v>58</v>
      </c>
      <c r="D4" s="206"/>
      <c r="E4" s="206"/>
      <c r="F4" s="206"/>
      <c r="G4" s="207"/>
      <c r="AG4" t="s">
        <v>151</v>
      </c>
    </row>
    <row r="5" spans="1:60" x14ac:dyDescent="0.2">
      <c r="D5" s="10"/>
    </row>
    <row r="6" spans="1:60" ht="38.25" x14ac:dyDescent="0.2">
      <c r="A6" s="209" t="s">
        <v>152</v>
      </c>
      <c r="B6" s="211" t="s">
        <v>153</v>
      </c>
      <c r="C6" s="211" t="s">
        <v>154</v>
      </c>
      <c r="D6" s="210" t="s">
        <v>155</v>
      </c>
      <c r="E6" s="209" t="s">
        <v>156</v>
      </c>
      <c r="F6" s="208" t="s">
        <v>157</v>
      </c>
      <c r="G6" s="209" t="s">
        <v>29</v>
      </c>
      <c r="H6" s="212" t="s">
        <v>30</v>
      </c>
      <c r="I6" s="212" t="s">
        <v>158</v>
      </c>
      <c r="J6" s="212" t="s">
        <v>31</v>
      </c>
      <c r="K6" s="212" t="s">
        <v>159</v>
      </c>
      <c r="L6" s="212" t="s">
        <v>160</v>
      </c>
      <c r="M6" s="212" t="s">
        <v>161</v>
      </c>
      <c r="N6" s="212" t="s">
        <v>162</v>
      </c>
      <c r="O6" s="212" t="s">
        <v>163</v>
      </c>
      <c r="P6" s="212" t="s">
        <v>164</v>
      </c>
      <c r="Q6" s="212" t="s">
        <v>165</v>
      </c>
      <c r="R6" s="212" t="s">
        <v>166</v>
      </c>
      <c r="S6" s="212" t="s">
        <v>167</v>
      </c>
      <c r="T6" s="212" t="s">
        <v>168</v>
      </c>
      <c r="U6" s="212" t="s">
        <v>169</v>
      </c>
      <c r="V6" s="212" t="s">
        <v>170</v>
      </c>
      <c r="W6" s="212" t="s">
        <v>171</v>
      </c>
      <c r="X6" s="212" t="s">
        <v>172</v>
      </c>
    </row>
    <row r="7" spans="1:60" hidden="1" x14ac:dyDescent="0.2">
      <c r="A7" s="3"/>
      <c r="B7" s="4"/>
      <c r="C7" s="4"/>
      <c r="D7" s="6"/>
      <c r="E7" s="214"/>
      <c r="F7" s="215"/>
      <c r="G7" s="215"/>
      <c r="H7" s="215"/>
      <c r="I7" s="215"/>
      <c r="J7" s="215"/>
      <c r="K7" s="215"/>
      <c r="L7" s="215"/>
      <c r="M7" s="215"/>
      <c r="N7" s="215"/>
      <c r="O7" s="215"/>
      <c r="P7" s="215"/>
      <c r="Q7" s="215"/>
      <c r="R7" s="215"/>
      <c r="S7" s="215"/>
      <c r="T7" s="215"/>
      <c r="U7" s="215"/>
      <c r="V7" s="215"/>
      <c r="W7" s="215"/>
      <c r="X7" s="215"/>
    </row>
    <row r="8" spans="1:60" x14ac:dyDescent="0.2">
      <c r="A8" s="228" t="s">
        <v>173</v>
      </c>
      <c r="B8" s="229" t="s">
        <v>63</v>
      </c>
      <c r="C8" s="255" t="s">
        <v>65</v>
      </c>
      <c r="D8" s="230"/>
      <c r="E8" s="231"/>
      <c r="F8" s="232"/>
      <c r="G8" s="232">
        <f>SUMIF(AG9:AG19,"&lt;&gt;NOR",G9:G19)</f>
        <v>0</v>
      </c>
      <c r="H8" s="232"/>
      <c r="I8" s="232">
        <f>SUM(I9:I19)</f>
        <v>0</v>
      </c>
      <c r="J8" s="232"/>
      <c r="K8" s="232">
        <f>SUM(K9:K19)</f>
        <v>0</v>
      </c>
      <c r="L8" s="232"/>
      <c r="M8" s="232">
        <f>SUM(M9:M19)</f>
        <v>0</v>
      </c>
      <c r="N8" s="232"/>
      <c r="O8" s="232">
        <f>SUM(O9:O19)</f>
        <v>0</v>
      </c>
      <c r="P8" s="232"/>
      <c r="Q8" s="232">
        <f>SUM(Q9:Q19)</f>
        <v>0</v>
      </c>
      <c r="R8" s="232"/>
      <c r="S8" s="232"/>
      <c r="T8" s="233"/>
      <c r="U8" s="227"/>
      <c r="V8" s="227">
        <f>SUM(V9:V19)</f>
        <v>0</v>
      </c>
      <c r="W8" s="227"/>
      <c r="X8" s="227"/>
      <c r="AG8" t="s">
        <v>174</v>
      </c>
    </row>
    <row r="9" spans="1:60" ht="22.5" outlineLevel="1" x14ac:dyDescent="0.2">
      <c r="A9" s="245">
        <v>1</v>
      </c>
      <c r="B9" s="246" t="s">
        <v>49</v>
      </c>
      <c r="C9" s="261" t="s">
        <v>897</v>
      </c>
      <c r="D9" s="247" t="s">
        <v>368</v>
      </c>
      <c r="E9" s="248">
        <v>1</v>
      </c>
      <c r="F9" s="249"/>
      <c r="G9" s="250">
        <f>ROUND(E9*F9,2)</f>
        <v>0</v>
      </c>
      <c r="H9" s="249"/>
      <c r="I9" s="250">
        <f>ROUND(E9*H9,2)</f>
        <v>0</v>
      </c>
      <c r="J9" s="249"/>
      <c r="K9" s="250">
        <f>ROUND(E9*J9,2)</f>
        <v>0</v>
      </c>
      <c r="L9" s="250">
        <v>15</v>
      </c>
      <c r="M9" s="250">
        <f>G9*(1+L9/100)</f>
        <v>0</v>
      </c>
      <c r="N9" s="250">
        <v>0</v>
      </c>
      <c r="O9" s="250">
        <f>ROUND(E9*N9,2)</f>
        <v>0</v>
      </c>
      <c r="P9" s="250">
        <v>0</v>
      </c>
      <c r="Q9" s="250">
        <f>ROUND(E9*P9,2)</f>
        <v>0</v>
      </c>
      <c r="R9" s="250"/>
      <c r="S9" s="250" t="s">
        <v>369</v>
      </c>
      <c r="T9" s="251" t="s">
        <v>370</v>
      </c>
      <c r="U9" s="223">
        <v>0</v>
      </c>
      <c r="V9" s="223">
        <f>ROUND(E9*U9,2)</f>
        <v>0</v>
      </c>
      <c r="W9" s="223"/>
      <c r="X9" s="223" t="s">
        <v>442</v>
      </c>
      <c r="Y9" s="213"/>
      <c r="Z9" s="213"/>
      <c r="AA9" s="213"/>
      <c r="AB9" s="213"/>
      <c r="AC9" s="213"/>
      <c r="AD9" s="213"/>
      <c r="AE9" s="213"/>
      <c r="AF9" s="213"/>
      <c r="AG9" s="213" t="s">
        <v>578</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x14ac:dyDescent="0.2">
      <c r="A10" s="245">
        <v>2</v>
      </c>
      <c r="B10" s="246" t="s">
        <v>898</v>
      </c>
      <c r="C10" s="261" t="s">
        <v>899</v>
      </c>
      <c r="D10" s="247" t="s">
        <v>368</v>
      </c>
      <c r="E10" s="248">
        <v>2</v>
      </c>
      <c r="F10" s="249"/>
      <c r="G10" s="250">
        <f>ROUND(E10*F10,2)</f>
        <v>0</v>
      </c>
      <c r="H10" s="249"/>
      <c r="I10" s="250">
        <f>ROUND(E10*H10,2)</f>
        <v>0</v>
      </c>
      <c r="J10" s="249"/>
      <c r="K10" s="250">
        <f>ROUND(E10*J10,2)</f>
        <v>0</v>
      </c>
      <c r="L10" s="250">
        <v>15</v>
      </c>
      <c r="M10" s="250">
        <f>G10*(1+L10/100)</f>
        <v>0</v>
      </c>
      <c r="N10" s="250">
        <v>0</v>
      </c>
      <c r="O10" s="250">
        <f>ROUND(E10*N10,2)</f>
        <v>0</v>
      </c>
      <c r="P10" s="250">
        <v>0</v>
      </c>
      <c r="Q10" s="250">
        <f>ROUND(E10*P10,2)</f>
        <v>0</v>
      </c>
      <c r="R10" s="250"/>
      <c r="S10" s="250" t="s">
        <v>900</v>
      </c>
      <c r="T10" s="251" t="s">
        <v>370</v>
      </c>
      <c r="U10" s="223">
        <v>0</v>
      </c>
      <c r="V10" s="223">
        <f>ROUND(E10*U10,2)</f>
        <v>0</v>
      </c>
      <c r="W10" s="223"/>
      <c r="X10" s="223" t="s">
        <v>901</v>
      </c>
      <c r="Y10" s="213"/>
      <c r="Z10" s="213"/>
      <c r="AA10" s="213"/>
      <c r="AB10" s="213"/>
      <c r="AC10" s="213"/>
      <c r="AD10" s="213"/>
      <c r="AE10" s="213"/>
      <c r="AF10" s="213"/>
      <c r="AG10" s="213" t="s">
        <v>902</v>
      </c>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row>
    <row r="11" spans="1:60" outlineLevel="1" x14ac:dyDescent="0.2">
      <c r="A11" s="245">
        <v>3</v>
      </c>
      <c r="B11" s="246" t="s">
        <v>51</v>
      </c>
      <c r="C11" s="261" t="s">
        <v>903</v>
      </c>
      <c r="D11" s="247" t="s">
        <v>368</v>
      </c>
      <c r="E11" s="248">
        <v>1</v>
      </c>
      <c r="F11" s="249"/>
      <c r="G11" s="250">
        <f>ROUND(E11*F11,2)</f>
        <v>0</v>
      </c>
      <c r="H11" s="249"/>
      <c r="I11" s="250">
        <f>ROUND(E11*H11,2)</f>
        <v>0</v>
      </c>
      <c r="J11" s="249"/>
      <c r="K11" s="250">
        <f>ROUND(E11*J11,2)</f>
        <v>0</v>
      </c>
      <c r="L11" s="250">
        <v>15</v>
      </c>
      <c r="M11" s="250">
        <f>G11*(1+L11/100)</f>
        <v>0</v>
      </c>
      <c r="N11" s="250">
        <v>0</v>
      </c>
      <c r="O11" s="250">
        <f>ROUND(E11*N11,2)</f>
        <v>0</v>
      </c>
      <c r="P11" s="250">
        <v>0</v>
      </c>
      <c r="Q11" s="250">
        <f>ROUND(E11*P11,2)</f>
        <v>0</v>
      </c>
      <c r="R11" s="250"/>
      <c r="S11" s="250" t="s">
        <v>369</v>
      </c>
      <c r="T11" s="251" t="s">
        <v>370</v>
      </c>
      <c r="U11" s="223">
        <v>0</v>
      </c>
      <c r="V11" s="223">
        <f>ROUND(E11*U11,2)</f>
        <v>0</v>
      </c>
      <c r="W11" s="223"/>
      <c r="X11" s="223" t="s">
        <v>181</v>
      </c>
      <c r="Y11" s="213"/>
      <c r="Z11" s="213"/>
      <c r="AA11" s="213"/>
      <c r="AB11" s="213"/>
      <c r="AC11" s="213"/>
      <c r="AD11" s="213"/>
      <c r="AE11" s="213"/>
      <c r="AF11" s="213"/>
      <c r="AG11" s="213" t="s">
        <v>182</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x14ac:dyDescent="0.2">
      <c r="A12" s="245">
        <v>4</v>
      </c>
      <c r="B12" s="246" t="s">
        <v>55</v>
      </c>
      <c r="C12" s="261" t="s">
        <v>904</v>
      </c>
      <c r="D12" s="247" t="s">
        <v>905</v>
      </c>
      <c r="E12" s="248">
        <v>8</v>
      </c>
      <c r="F12" s="249"/>
      <c r="G12" s="250">
        <f>ROUND(E12*F12,2)</f>
        <v>0</v>
      </c>
      <c r="H12" s="249"/>
      <c r="I12" s="250">
        <f>ROUND(E12*H12,2)</f>
        <v>0</v>
      </c>
      <c r="J12" s="249"/>
      <c r="K12" s="250">
        <f>ROUND(E12*J12,2)</f>
        <v>0</v>
      </c>
      <c r="L12" s="250">
        <v>15</v>
      </c>
      <c r="M12" s="250">
        <f>G12*(1+L12/100)</f>
        <v>0</v>
      </c>
      <c r="N12" s="250">
        <v>0</v>
      </c>
      <c r="O12" s="250">
        <f>ROUND(E12*N12,2)</f>
        <v>0</v>
      </c>
      <c r="P12" s="250">
        <v>0</v>
      </c>
      <c r="Q12" s="250">
        <f>ROUND(E12*P12,2)</f>
        <v>0</v>
      </c>
      <c r="R12" s="250"/>
      <c r="S12" s="250" t="s">
        <v>369</v>
      </c>
      <c r="T12" s="251" t="s">
        <v>370</v>
      </c>
      <c r="U12" s="223">
        <v>0</v>
      </c>
      <c r="V12" s="223">
        <f>ROUND(E12*U12,2)</f>
        <v>0</v>
      </c>
      <c r="W12" s="223"/>
      <c r="X12" s="223" t="s">
        <v>442</v>
      </c>
      <c r="Y12" s="213"/>
      <c r="Z12" s="213"/>
      <c r="AA12" s="213"/>
      <c r="AB12" s="213"/>
      <c r="AC12" s="213"/>
      <c r="AD12" s="213"/>
      <c r="AE12" s="213"/>
      <c r="AF12" s="213"/>
      <c r="AG12" s="213" t="s">
        <v>578</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x14ac:dyDescent="0.2">
      <c r="A13" s="245">
        <v>5</v>
      </c>
      <c r="B13" s="246" t="s">
        <v>55</v>
      </c>
      <c r="C13" s="261" t="s">
        <v>906</v>
      </c>
      <c r="D13" s="247" t="s">
        <v>905</v>
      </c>
      <c r="E13" s="248">
        <v>8</v>
      </c>
      <c r="F13" s="249"/>
      <c r="G13" s="250">
        <f>ROUND(E13*F13,2)</f>
        <v>0</v>
      </c>
      <c r="H13" s="249"/>
      <c r="I13" s="250">
        <f>ROUND(E13*H13,2)</f>
        <v>0</v>
      </c>
      <c r="J13" s="249"/>
      <c r="K13" s="250">
        <f>ROUND(E13*J13,2)</f>
        <v>0</v>
      </c>
      <c r="L13" s="250">
        <v>15</v>
      </c>
      <c r="M13" s="250">
        <f>G13*(1+L13/100)</f>
        <v>0</v>
      </c>
      <c r="N13" s="250">
        <v>0</v>
      </c>
      <c r="O13" s="250">
        <f>ROUND(E13*N13,2)</f>
        <v>0</v>
      </c>
      <c r="P13" s="250">
        <v>0</v>
      </c>
      <c r="Q13" s="250">
        <f>ROUND(E13*P13,2)</f>
        <v>0</v>
      </c>
      <c r="R13" s="250"/>
      <c r="S13" s="250" t="s">
        <v>369</v>
      </c>
      <c r="T13" s="251" t="s">
        <v>370</v>
      </c>
      <c r="U13" s="223">
        <v>0</v>
      </c>
      <c r="V13" s="223">
        <f>ROUND(E13*U13,2)</f>
        <v>0</v>
      </c>
      <c r="W13" s="223"/>
      <c r="X13" s="223" t="s">
        <v>663</v>
      </c>
      <c r="Y13" s="213"/>
      <c r="Z13" s="213"/>
      <c r="AA13" s="213"/>
      <c r="AB13" s="213"/>
      <c r="AC13" s="213"/>
      <c r="AD13" s="213"/>
      <c r="AE13" s="213"/>
      <c r="AF13" s="213"/>
      <c r="AG13" s="213" t="s">
        <v>664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x14ac:dyDescent="0.2">
      <c r="A14" s="245">
        <v>6</v>
      </c>
      <c r="B14" s="246" t="s">
        <v>57</v>
      </c>
      <c r="C14" s="261" t="s">
        <v>907</v>
      </c>
      <c r="D14" s="247" t="s">
        <v>368</v>
      </c>
      <c r="E14" s="248">
        <v>1</v>
      </c>
      <c r="F14" s="249"/>
      <c r="G14" s="250">
        <f>ROUND(E14*F14,2)</f>
        <v>0</v>
      </c>
      <c r="H14" s="249"/>
      <c r="I14" s="250">
        <f>ROUND(E14*H14,2)</f>
        <v>0</v>
      </c>
      <c r="J14" s="249"/>
      <c r="K14" s="250">
        <f>ROUND(E14*J14,2)</f>
        <v>0</v>
      </c>
      <c r="L14" s="250">
        <v>15</v>
      </c>
      <c r="M14" s="250">
        <f>G14*(1+L14/100)</f>
        <v>0</v>
      </c>
      <c r="N14" s="250">
        <v>0</v>
      </c>
      <c r="O14" s="250">
        <f>ROUND(E14*N14,2)</f>
        <v>0</v>
      </c>
      <c r="P14" s="250">
        <v>0</v>
      </c>
      <c r="Q14" s="250">
        <f>ROUND(E14*P14,2)</f>
        <v>0</v>
      </c>
      <c r="R14" s="250"/>
      <c r="S14" s="250" t="s">
        <v>369</v>
      </c>
      <c r="T14" s="251" t="s">
        <v>370</v>
      </c>
      <c r="U14" s="223">
        <v>0</v>
      </c>
      <c r="V14" s="223">
        <f>ROUND(E14*U14,2)</f>
        <v>0</v>
      </c>
      <c r="W14" s="223"/>
      <c r="X14" s="223" t="s">
        <v>181</v>
      </c>
      <c r="Y14" s="213"/>
      <c r="Z14" s="213"/>
      <c r="AA14" s="213"/>
      <c r="AB14" s="213"/>
      <c r="AC14" s="213"/>
      <c r="AD14" s="213"/>
      <c r="AE14" s="213"/>
      <c r="AF14" s="213"/>
      <c r="AG14" s="213" t="s">
        <v>182</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x14ac:dyDescent="0.2">
      <c r="A15" s="245">
        <v>7</v>
      </c>
      <c r="B15" s="246" t="s">
        <v>908</v>
      </c>
      <c r="C15" s="261" t="s">
        <v>909</v>
      </c>
      <c r="D15" s="247" t="s">
        <v>368</v>
      </c>
      <c r="E15" s="248">
        <v>2</v>
      </c>
      <c r="F15" s="249"/>
      <c r="G15" s="250">
        <f>ROUND(E15*F15,2)</f>
        <v>0</v>
      </c>
      <c r="H15" s="249"/>
      <c r="I15" s="250">
        <f>ROUND(E15*H15,2)</f>
        <v>0</v>
      </c>
      <c r="J15" s="249"/>
      <c r="K15" s="250">
        <f>ROUND(E15*J15,2)</f>
        <v>0</v>
      </c>
      <c r="L15" s="250">
        <v>15</v>
      </c>
      <c r="M15" s="250">
        <f>G15*(1+L15/100)</f>
        <v>0</v>
      </c>
      <c r="N15" s="250">
        <v>0</v>
      </c>
      <c r="O15" s="250">
        <f>ROUND(E15*N15,2)</f>
        <v>0</v>
      </c>
      <c r="P15" s="250">
        <v>0</v>
      </c>
      <c r="Q15" s="250">
        <f>ROUND(E15*P15,2)</f>
        <v>0</v>
      </c>
      <c r="R15" s="250"/>
      <c r="S15" s="250" t="s">
        <v>369</v>
      </c>
      <c r="T15" s="251" t="s">
        <v>370</v>
      </c>
      <c r="U15" s="223">
        <v>0</v>
      </c>
      <c r="V15" s="223">
        <f>ROUND(E15*U15,2)</f>
        <v>0</v>
      </c>
      <c r="W15" s="223"/>
      <c r="X15" s="223" t="s">
        <v>442</v>
      </c>
      <c r="Y15" s="213"/>
      <c r="Z15" s="213"/>
      <c r="AA15" s="213"/>
      <c r="AB15" s="213"/>
      <c r="AC15" s="213"/>
      <c r="AD15" s="213"/>
      <c r="AE15" s="213"/>
      <c r="AF15" s="213"/>
      <c r="AG15" s="213" t="s">
        <v>578</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x14ac:dyDescent="0.2">
      <c r="A16" s="245">
        <v>8</v>
      </c>
      <c r="B16" s="246" t="s">
        <v>910</v>
      </c>
      <c r="C16" s="261" t="s">
        <v>911</v>
      </c>
      <c r="D16" s="247" t="s">
        <v>200</v>
      </c>
      <c r="E16" s="248">
        <v>1</v>
      </c>
      <c r="F16" s="249"/>
      <c r="G16" s="250">
        <f>ROUND(E16*F16,2)</f>
        <v>0</v>
      </c>
      <c r="H16" s="249"/>
      <c r="I16" s="250">
        <f>ROUND(E16*H16,2)</f>
        <v>0</v>
      </c>
      <c r="J16" s="249"/>
      <c r="K16" s="250">
        <f>ROUND(E16*J16,2)</f>
        <v>0</v>
      </c>
      <c r="L16" s="250">
        <v>15</v>
      </c>
      <c r="M16" s="250">
        <f>G16*(1+L16/100)</f>
        <v>0</v>
      </c>
      <c r="N16" s="250">
        <v>0</v>
      </c>
      <c r="O16" s="250">
        <f>ROUND(E16*N16,2)</f>
        <v>0</v>
      </c>
      <c r="P16" s="250">
        <v>0</v>
      </c>
      <c r="Q16" s="250">
        <f>ROUND(E16*P16,2)</f>
        <v>0</v>
      </c>
      <c r="R16" s="250"/>
      <c r="S16" s="250" t="s">
        <v>369</v>
      </c>
      <c r="T16" s="251" t="s">
        <v>370</v>
      </c>
      <c r="U16" s="223">
        <v>0</v>
      </c>
      <c r="V16" s="223">
        <f>ROUND(E16*U16,2)</f>
        <v>0</v>
      </c>
      <c r="W16" s="223"/>
      <c r="X16" s="223" t="s">
        <v>181</v>
      </c>
      <c r="Y16" s="213"/>
      <c r="Z16" s="213"/>
      <c r="AA16" s="213"/>
      <c r="AB16" s="213"/>
      <c r="AC16" s="213"/>
      <c r="AD16" s="213"/>
      <c r="AE16" s="213"/>
      <c r="AF16" s="213"/>
      <c r="AG16" s="213" t="s">
        <v>182</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33.75" outlineLevel="1" x14ac:dyDescent="0.2">
      <c r="A17" s="234">
        <v>9</v>
      </c>
      <c r="B17" s="235" t="s">
        <v>912</v>
      </c>
      <c r="C17" s="256" t="s">
        <v>913</v>
      </c>
      <c r="D17" s="236" t="s">
        <v>905</v>
      </c>
      <c r="E17" s="237">
        <v>0.6</v>
      </c>
      <c r="F17" s="238"/>
      <c r="G17" s="239">
        <f>ROUND(E17*F17,2)</f>
        <v>0</v>
      </c>
      <c r="H17" s="238"/>
      <c r="I17" s="239">
        <f>ROUND(E17*H17,2)</f>
        <v>0</v>
      </c>
      <c r="J17" s="238"/>
      <c r="K17" s="239">
        <f>ROUND(E17*J17,2)</f>
        <v>0</v>
      </c>
      <c r="L17" s="239">
        <v>15</v>
      </c>
      <c r="M17" s="239">
        <f>G17*(1+L17/100)</f>
        <v>0</v>
      </c>
      <c r="N17" s="239">
        <v>0</v>
      </c>
      <c r="O17" s="239">
        <f>ROUND(E17*N17,2)</f>
        <v>0</v>
      </c>
      <c r="P17" s="239">
        <v>0</v>
      </c>
      <c r="Q17" s="239">
        <f>ROUND(E17*P17,2)</f>
        <v>0</v>
      </c>
      <c r="R17" s="239"/>
      <c r="S17" s="239" t="s">
        <v>369</v>
      </c>
      <c r="T17" s="240" t="s">
        <v>370</v>
      </c>
      <c r="U17" s="223">
        <v>0</v>
      </c>
      <c r="V17" s="223">
        <f>ROUND(E17*U17,2)</f>
        <v>0</v>
      </c>
      <c r="W17" s="223"/>
      <c r="X17" s="223" t="s">
        <v>442</v>
      </c>
      <c r="Y17" s="213"/>
      <c r="Z17" s="213"/>
      <c r="AA17" s="213"/>
      <c r="AB17" s="213"/>
      <c r="AC17" s="213"/>
      <c r="AD17" s="213"/>
      <c r="AE17" s="213"/>
      <c r="AF17" s="213"/>
      <c r="AG17" s="213" t="s">
        <v>578</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x14ac:dyDescent="0.2">
      <c r="A18" s="220"/>
      <c r="B18" s="221"/>
      <c r="C18" s="259" t="s">
        <v>914</v>
      </c>
      <c r="D18" s="243"/>
      <c r="E18" s="243"/>
      <c r="F18" s="243"/>
      <c r="G18" s="243"/>
      <c r="H18" s="223"/>
      <c r="I18" s="223"/>
      <c r="J18" s="223"/>
      <c r="K18" s="223"/>
      <c r="L18" s="223"/>
      <c r="M18" s="223"/>
      <c r="N18" s="223"/>
      <c r="O18" s="223"/>
      <c r="P18" s="223"/>
      <c r="Q18" s="223"/>
      <c r="R18" s="223"/>
      <c r="S18" s="223"/>
      <c r="T18" s="223"/>
      <c r="U18" s="223"/>
      <c r="V18" s="223"/>
      <c r="W18" s="223"/>
      <c r="X18" s="223"/>
      <c r="Y18" s="213"/>
      <c r="Z18" s="213"/>
      <c r="AA18" s="213"/>
      <c r="AB18" s="213"/>
      <c r="AC18" s="213"/>
      <c r="AD18" s="213"/>
      <c r="AE18" s="213"/>
      <c r="AF18" s="213"/>
      <c r="AG18" s="213" t="s">
        <v>211</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33.75" outlineLevel="1" x14ac:dyDescent="0.2">
      <c r="A19" s="220"/>
      <c r="B19" s="221"/>
      <c r="C19" s="258" t="s">
        <v>915</v>
      </c>
      <c r="D19" s="225"/>
      <c r="E19" s="226">
        <v>0.6</v>
      </c>
      <c r="F19" s="223"/>
      <c r="G19" s="223"/>
      <c r="H19" s="223"/>
      <c r="I19" s="223"/>
      <c r="J19" s="223"/>
      <c r="K19" s="223"/>
      <c r="L19" s="223"/>
      <c r="M19" s="223"/>
      <c r="N19" s="223"/>
      <c r="O19" s="223"/>
      <c r="P19" s="223"/>
      <c r="Q19" s="223"/>
      <c r="R19" s="223"/>
      <c r="S19" s="223"/>
      <c r="T19" s="223"/>
      <c r="U19" s="223"/>
      <c r="V19" s="223"/>
      <c r="W19" s="223"/>
      <c r="X19" s="223"/>
      <c r="Y19" s="213"/>
      <c r="Z19" s="213"/>
      <c r="AA19" s="213"/>
      <c r="AB19" s="213"/>
      <c r="AC19" s="213"/>
      <c r="AD19" s="213"/>
      <c r="AE19" s="213"/>
      <c r="AF19" s="213"/>
      <c r="AG19" s="213" t="s">
        <v>186</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x14ac:dyDescent="0.2">
      <c r="A20" s="228" t="s">
        <v>173</v>
      </c>
      <c r="B20" s="229" t="s">
        <v>66</v>
      </c>
      <c r="C20" s="255" t="s">
        <v>68</v>
      </c>
      <c r="D20" s="230"/>
      <c r="E20" s="231"/>
      <c r="F20" s="232"/>
      <c r="G20" s="232">
        <f>SUMIF(AG21:AG27,"&lt;&gt;NOR",G21:G27)</f>
        <v>0</v>
      </c>
      <c r="H20" s="232"/>
      <c r="I20" s="232">
        <f>SUM(I21:I27)</f>
        <v>0</v>
      </c>
      <c r="J20" s="232"/>
      <c r="K20" s="232">
        <f>SUM(K21:K27)</f>
        <v>0</v>
      </c>
      <c r="L20" s="232"/>
      <c r="M20" s="232">
        <f>SUM(M21:M27)</f>
        <v>0</v>
      </c>
      <c r="N20" s="232"/>
      <c r="O20" s="232">
        <f>SUM(O21:O27)</f>
        <v>0</v>
      </c>
      <c r="P20" s="232"/>
      <c r="Q20" s="232">
        <f>SUM(Q21:Q27)</f>
        <v>0</v>
      </c>
      <c r="R20" s="232"/>
      <c r="S20" s="232"/>
      <c r="T20" s="233"/>
      <c r="U20" s="227"/>
      <c r="V20" s="227">
        <f>SUM(V21:V27)</f>
        <v>0</v>
      </c>
      <c r="W20" s="227"/>
      <c r="X20" s="227"/>
      <c r="AG20" t="s">
        <v>174</v>
      </c>
    </row>
    <row r="21" spans="1:60" outlineLevel="1" x14ac:dyDescent="0.2">
      <c r="A21" s="245">
        <v>10</v>
      </c>
      <c r="B21" s="246" t="s">
        <v>916</v>
      </c>
      <c r="C21" s="261" t="s">
        <v>917</v>
      </c>
      <c r="D21" s="247" t="s">
        <v>368</v>
      </c>
      <c r="E21" s="248">
        <v>1</v>
      </c>
      <c r="F21" s="249"/>
      <c r="G21" s="250">
        <f>ROUND(E21*F21,2)</f>
        <v>0</v>
      </c>
      <c r="H21" s="249"/>
      <c r="I21" s="250">
        <f>ROUND(E21*H21,2)</f>
        <v>0</v>
      </c>
      <c r="J21" s="249"/>
      <c r="K21" s="250">
        <f>ROUND(E21*J21,2)</f>
        <v>0</v>
      </c>
      <c r="L21" s="250">
        <v>15</v>
      </c>
      <c r="M21" s="250">
        <f>G21*(1+L21/100)</f>
        <v>0</v>
      </c>
      <c r="N21" s="250">
        <v>0</v>
      </c>
      <c r="O21" s="250">
        <f>ROUND(E21*N21,2)</f>
        <v>0</v>
      </c>
      <c r="P21" s="250">
        <v>0</v>
      </c>
      <c r="Q21" s="250">
        <f>ROUND(E21*P21,2)</f>
        <v>0</v>
      </c>
      <c r="R21" s="250"/>
      <c r="S21" s="250" t="s">
        <v>369</v>
      </c>
      <c r="T21" s="251" t="s">
        <v>370</v>
      </c>
      <c r="U21" s="223">
        <v>0</v>
      </c>
      <c r="V21" s="223">
        <f>ROUND(E21*U21,2)</f>
        <v>0</v>
      </c>
      <c r="W21" s="223"/>
      <c r="X21" s="223" t="s">
        <v>181</v>
      </c>
      <c r="Y21" s="213"/>
      <c r="Z21" s="213"/>
      <c r="AA21" s="213"/>
      <c r="AB21" s="213"/>
      <c r="AC21" s="213"/>
      <c r="AD21" s="213"/>
      <c r="AE21" s="213"/>
      <c r="AF21" s="213"/>
      <c r="AG21" s="213" t="s">
        <v>182</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x14ac:dyDescent="0.2">
      <c r="A22" s="245">
        <v>11</v>
      </c>
      <c r="B22" s="246" t="s">
        <v>918</v>
      </c>
      <c r="C22" s="261" t="s">
        <v>907</v>
      </c>
      <c r="D22" s="247" t="s">
        <v>368</v>
      </c>
      <c r="E22" s="248">
        <v>1</v>
      </c>
      <c r="F22" s="249"/>
      <c r="G22" s="250">
        <f>ROUND(E22*F22,2)</f>
        <v>0</v>
      </c>
      <c r="H22" s="249"/>
      <c r="I22" s="250">
        <f>ROUND(E22*H22,2)</f>
        <v>0</v>
      </c>
      <c r="J22" s="249"/>
      <c r="K22" s="250">
        <f>ROUND(E22*J22,2)</f>
        <v>0</v>
      </c>
      <c r="L22" s="250">
        <v>15</v>
      </c>
      <c r="M22" s="250">
        <f>G22*(1+L22/100)</f>
        <v>0</v>
      </c>
      <c r="N22" s="250">
        <v>0</v>
      </c>
      <c r="O22" s="250">
        <f>ROUND(E22*N22,2)</f>
        <v>0</v>
      </c>
      <c r="P22" s="250">
        <v>0</v>
      </c>
      <c r="Q22" s="250">
        <f>ROUND(E22*P22,2)</f>
        <v>0</v>
      </c>
      <c r="R22" s="250"/>
      <c r="S22" s="250" t="s">
        <v>369</v>
      </c>
      <c r="T22" s="251" t="s">
        <v>370</v>
      </c>
      <c r="U22" s="223">
        <v>0</v>
      </c>
      <c r="V22" s="223">
        <f>ROUND(E22*U22,2)</f>
        <v>0</v>
      </c>
      <c r="W22" s="223"/>
      <c r="X22" s="223" t="s">
        <v>181</v>
      </c>
      <c r="Y22" s="213"/>
      <c r="Z22" s="213"/>
      <c r="AA22" s="213"/>
      <c r="AB22" s="213"/>
      <c r="AC22" s="213"/>
      <c r="AD22" s="213"/>
      <c r="AE22" s="213"/>
      <c r="AF22" s="213"/>
      <c r="AG22" s="213" t="s">
        <v>182</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x14ac:dyDescent="0.2">
      <c r="A23" s="245">
        <v>12</v>
      </c>
      <c r="B23" s="246" t="s">
        <v>919</v>
      </c>
      <c r="C23" s="261" t="s">
        <v>906</v>
      </c>
      <c r="D23" s="247" t="s">
        <v>250</v>
      </c>
      <c r="E23" s="248">
        <v>10</v>
      </c>
      <c r="F23" s="249"/>
      <c r="G23" s="250">
        <f>ROUND(E23*F23,2)</f>
        <v>0</v>
      </c>
      <c r="H23" s="249"/>
      <c r="I23" s="250">
        <f>ROUND(E23*H23,2)</f>
        <v>0</v>
      </c>
      <c r="J23" s="249"/>
      <c r="K23" s="250">
        <f>ROUND(E23*J23,2)</f>
        <v>0</v>
      </c>
      <c r="L23" s="250">
        <v>15</v>
      </c>
      <c r="M23" s="250">
        <f>G23*(1+L23/100)</f>
        <v>0</v>
      </c>
      <c r="N23" s="250">
        <v>0</v>
      </c>
      <c r="O23" s="250">
        <f>ROUND(E23*N23,2)</f>
        <v>0</v>
      </c>
      <c r="P23" s="250">
        <v>0</v>
      </c>
      <c r="Q23" s="250">
        <f>ROUND(E23*P23,2)</f>
        <v>0</v>
      </c>
      <c r="R23" s="250"/>
      <c r="S23" s="250" t="s">
        <v>369</v>
      </c>
      <c r="T23" s="251" t="s">
        <v>370</v>
      </c>
      <c r="U23" s="223">
        <v>0</v>
      </c>
      <c r="V23" s="223">
        <f>ROUND(E23*U23,2)</f>
        <v>0</v>
      </c>
      <c r="W23" s="223"/>
      <c r="X23" s="223" t="s">
        <v>442</v>
      </c>
      <c r="Y23" s="213"/>
      <c r="Z23" s="213"/>
      <c r="AA23" s="213"/>
      <c r="AB23" s="213"/>
      <c r="AC23" s="213"/>
      <c r="AD23" s="213"/>
      <c r="AE23" s="213"/>
      <c r="AF23" s="213"/>
      <c r="AG23" s="213" t="s">
        <v>578</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33.75" outlineLevel="1" x14ac:dyDescent="0.2">
      <c r="A24" s="234">
        <v>13</v>
      </c>
      <c r="B24" s="235" t="s">
        <v>920</v>
      </c>
      <c r="C24" s="256" t="s">
        <v>921</v>
      </c>
      <c r="D24" s="236" t="s">
        <v>905</v>
      </c>
      <c r="E24" s="237">
        <v>0.6</v>
      </c>
      <c r="F24" s="238"/>
      <c r="G24" s="239">
        <f>ROUND(E24*F24,2)</f>
        <v>0</v>
      </c>
      <c r="H24" s="238"/>
      <c r="I24" s="239">
        <f>ROUND(E24*H24,2)</f>
        <v>0</v>
      </c>
      <c r="J24" s="238"/>
      <c r="K24" s="239">
        <f>ROUND(E24*J24,2)</f>
        <v>0</v>
      </c>
      <c r="L24" s="239">
        <v>15</v>
      </c>
      <c r="M24" s="239">
        <f>G24*(1+L24/100)</f>
        <v>0</v>
      </c>
      <c r="N24" s="239">
        <v>0</v>
      </c>
      <c r="O24" s="239">
        <f>ROUND(E24*N24,2)</f>
        <v>0</v>
      </c>
      <c r="P24" s="239">
        <v>0</v>
      </c>
      <c r="Q24" s="239">
        <f>ROUND(E24*P24,2)</f>
        <v>0</v>
      </c>
      <c r="R24" s="239"/>
      <c r="S24" s="239" t="s">
        <v>369</v>
      </c>
      <c r="T24" s="240" t="s">
        <v>370</v>
      </c>
      <c r="U24" s="223">
        <v>0</v>
      </c>
      <c r="V24" s="223">
        <f>ROUND(E24*U24,2)</f>
        <v>0</v>
      </c>
      <c r="W24" s="223"/>
      <c r="X24" s="223" t="s">
        <v>442</v>
      </c>
      <c r="Y24" s="213"/>
      <c r="Z24" s="213"/>
      <c r="AA24" s="213"/>
      <c r="AB24" s="213"/>
      <c r="AC24" s="213"/>
      <c r="AD24" s="213"/>
      <c r="AE24" s="213"/>
      <c r="AF24" s="213"/>
      <c r="AG24" s="213" t="s">
        <v>578</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x14ac:dyDescent="0.2">
      <c r="A25" s="220"/>
      <c r="B25" s="221"/>
      <c r="C25" s="259" t="s">
        <v>922</v>
      </c>
      <c r="D25" s="243"/>
      <c r="E25" s="243"/>
      <c r="F25" s="243"/>
      <c r="G25" s="243"/>
      <c r="H25" s="223"/>
      <c r="I25" s="223"/>
      <c r="J25" s="223"/>
      <c r="K25" s="223"/>
      <c r="L25" s="223"/>
      <c r="M25" s="223"/>
      <c r="N25" s="223"/>
      <c r="O25" s="223"/>
      <c r="P25" s="223"/>
      <c r="Q25" s="223"/>
      <c r="R25" s="223"/>
      <c r="S25" s="223"/>
      <c r="T25" s="223"/>
      <c r="U25" s="223"/>
      <c r="V25" s="223"/>
      <c r="W25" s="223"/>
      <c r="X25" s="223"/>
      <c r="Y25" s="213"/>
      <c r="Z25" s="213"/>
      <c r="AA25" s="213"/>
      <c r="AB25" s="213"/>
      <c r="AC25" s="213"/>
      <c r="AD25" s="213"/>
      <c r="AE25" s="213"/>
      <c r="AF25" s="213"/>
      <c r="AG25" s="213" t="s">
        <v>211</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33.75" outlineLevel="1" x14ac:dyDescent="0.2">
      <c r="A26" s="220"/>
      <c r="B26" s="221"/>
      <c r="C26" s="258" t="s">
        <v>923</v>
      </c>
      <c r="D26" s="225"/>
      <c r="E26" s="226">
        <v>0.6</v>
      </c>
      <c r="F26" s="223"/>
      <c r="G26" s="223"/>
      <c r="H26" s="223"/>
      <c r="I26" s="223"/>
      <c r="J26" s="223"/>
      <c r="K26" s="223"/>
      <c r="L26" s="223"/>
      <c r="M26" s="223"/>
      <c r="N26" s="223"/>
      <c r="O26" s="223"/>
      <c r="P26" s="223"/>
      <c r="Q26" s="223"/>
      <c r="R26" s="223"/>
      <c r="S26" s="223"/>
      <c r="T26" s="223"/>
      <c r="U26" s="223"/>
      <c r="V26" s="223"/>
      <c r="W26" s="223"/>
      <c r="X26" s="223"/>
      <c r="Y26" s="213"/>
      <c r="Z26" s="213"/>
      <c r="AA26" s="213"/>
      <c r="AB26" s="213"/>
      <c r="AC26" s="213"/>
      <c r="AD26" s="213"/>
      <c r="AE26" s="213"/>
      <c r="AF26" s="213"/>
      <c r="AG26" s="213" t="s">
        <v>186</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x14ac:dyDescent="0.2">
      <c r="A27" s="245">
        <v>14</v>
      </c>
      <c r="B27" s="246" t="s">
        <v>924</v>
      </c>
      <c r="C27" s="261" t="s">
        <v>911</v>
      </c>
      <c r="D27" s="247" t="s">
        <v>905</v>
      </c>
      <c r="E27" s="248">
        <v>1</v>
      </c>
      <c r="F27" s="249"/>
      <c r="G27" s="250">
        <f>ROUND(E27*F27,2)</f>
        <v>0</v>
      </c>
      <c r="H27" s="249"/>
      <c r="I27" s="250">
        <f>ROUND(E27*H27,2)</f>
        <v>0</v>
      </c>
      <c r="J27" s="249"/>
      <c r="K27" s="250">
        <f>ROUND(E27*J27,2)</f>
        <v>0</v>
      </c>
      <c r="L27" s="250">
        <v>15</v>
      </c>
      <c r="M27" s="250">
        <f>G27*(1+L27/100)</f>
        <v>0</v>
      </c>
      <c r="N27" s="250">
        <v>0</v>
      </c>
      <c r="O27" s="250">
        <f>ROUND(E27*N27,2)</f>
        <v>0</v>
      </c>
      <c r="P27" s="250">
        <v>0</v>
      </c>
      <c r="Q27" s="250">
        <f>ROUND(E27*P27,2)</f>
        <v>0</v>
      </c>
      <c r="R27" s="250"/>
      <c r="S27" s="250" t="s">
        <v>369</v>
      </c>
      <c r="T27" s="251" t="s">
        <v>370</v>
      </c>
      <c r="U27" s="223">
        <v>0</v>
      </c>
      <c r="V27" s="223">
        <f>ROUND(E27*U27,2)</f>
        <v>0</v>
      </c>
      <c r="W27" s="223"/>
      <c r="X27" s="223" t="s">
        <v>181</v>
      </c>
      <c r="Y27" s="213"/>
      <c r="Z27" s="213"/>
      <c r="AA27" s="213"/>
      <c r="AB27" s="213"/>
      <c r="AC27" s="213"/>
      <c r="AD27" s="213"/>
      <c r="AE27" s="213"/>
      <c r="AF27" s="213"/>
      <c r="AG27" s="213" t="s">
        <v>182</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x14ac:dyDescent="0.2">
      <c r="A28" s="228" t="s">
        <v>173</v>
      </c>
      <c r="B28" s="229" t="s">
        <v>136</v>
      </c>
      <c r="C28" s="255" t="s">
        <v>137</v>
      </c>
      <c r="D28" s="230"/>
      <c r="E28" s="231"/>
      <c r="F28" s="232"/>
      <c r="G28" s="232">
        <f>SUMIF(AG29:AG38,"&lt;&gt;NOR",G29:G38)</f>
        <v>0</v>
      </c>
      <c r="H28" s="232"/>
      <c r="I28" s="232">
        <f>SUM(I29:I38)</f>
        <v>0</v>
      </c>
      <c r="J28" s="232"/>
      <c r="K28" s="232">
        <f>SUM(K29:K38)</f>
        <v>0</v>
      </c>
      <c r="L28" s="232"/>
      <c r="M28" s="232">
        <f>SUM(M29:M38)</f>
        <v>0</v>
      </c>
      <c r="N28" s="232"/>
      <c r="O28" s="232">
        <f>SUM(O29:O38)</f>
        <v>0</v>
      </c>
      <c r="P28" s="232"/>
      <c r="Q28" s="232">
        <f>SUM(Q29:Q38)</f>
        <v>0</v>
      </c>
      <c r="R28" s="232"/>
      <c r="S28" s="232"/>
      <c r="T28" s="233"/>
      <c r="U28" s="227"/>
      <c r="V28" s="227">
        <f>SUM(V29:V38)</f>
        <v>0</v>
      </c>
      <c r="W28" s="227"/>
      <c r="X28" s="227"/>
      <c r="AG28" t="s">
        <v>174</v>
      </c>
    </row>
    <row r="29" spans="1:60" ht="22.5" outlineLevel="1" x14ac:dyDescent="0.2">
      <c r="A29" s="245">
        <v>15</v>
      </c>
      <c r="B29" s="246" t="s">
        <v>925</v>
      </c>
      <c r="C29" s="261" t="s">
        <v>926</v>
      </c>
      <c r="D29" s="247" t="s">
        <v>738</v>
      </c>
      <c r="E29" s="248">
        <v>1</v>
      </c>
      <c r="F29" s="249"/>
      <c r="G29" s="250">
        <f>ROUND(E29*F29,2)</f>
        <v>0</v>
      </c>
      <c r="H29" s="249"/>
      <c r="I29" s="250">
        <f>ROUND(E29*H29,2)</f>
        <v>0</v>
      </c>
      <c r="J29" s="249"/>
      <c r="K29" s="250">
        <f>ROUND(E29*J29,2)</f>
        <v>0</v>
      </c>
      <c r="L29" s="250">
        <v>15</v>
      </c>
      <c r="M29" s="250">
        <f>G29*(1+L29/100)</f>
        <v>0</v>
      </c>
      <c r="N29" s="250">
        <v>0</v>
      </c>
      <c r="O29" s="250">
        <f>ROUND(E29*N29,2)</f>
        <v>0</v>
      </c>
      <c r="P29" s="250">
        <v>0</v>
      </c>
      <c r="Q29" s="250">
        <f>ROUND(E29*P29,2)</f>
        <v>0</v>
      </c>
      <c r="R29" s="250"/>
      <c r="S29" s="250" t="s">
        <v>369</v>
      </c>
      <c r="T29" s="251" t="s">
        <v>370</v>
      </c>
      <c r="U29" s="223">
        <v>0</v>
      </c>
      <c r="V29" s="223">
        <f>ROUND(E29*U29,2)</f>
        <v>0</v>
      </c>
      <c r="W29" s="223"/>
      <c r="X29" s="223" t="s">
        <v>442</v>
      </c>
      <c r="Y29" s="213"/>
      <c r="Z29" s="213"/>
      <c r="AA29" s="213"/>
      <c r="AB29" s="213"/>
      <c r="AC29" s="213"/>
      <c r="AD29" s="213"/>
      <c r="AE29" s="213"/>
      <c r="AF29" s="213"/>
      <c r="AG29" s="213" t="s">
        <v>578</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x14ac:dyDescent="0.2">
      <c r="A30" s="245">
        <v>16</v>
      </c>
      <c r="B30" s="246" t="s">
        <v>927</v>
      </c>
      <c r="C30" s="261" t="s">
        <v>928</v>
      </c>
      <c r="D30" s="247" t="s">
        <v>738</v>
      </c>
      <c r="E30" s="248">
        <v>1</v>
      </c>
      <c r="F30" s="249"/>
      <c r="G30" s="250">
        <f>ROUND(E30*F30,2)</f>
        <v>0</v>
      </c>
      <c r="H30" s="249"/>
      <c r="I30" s="250">
        <f>ROUND(E30*H30,2)</f>
        <v>0</v>
      </c>
      <c r="J30" s="249"/>
      <c r="K30" s="250">
        <f>ROUND(E30*J30,2)</f>
        <v>0</v>
      </c>
      <c r="L30" s="250">
        <v>15</v>
      </c>
      <c r="M30" s="250">
        <f>G30*(1+L30/100)</f>
        <v>0</v>
      </c>
      <c r="N30" s="250">
        <v>0</v>
      </c>
      <c r="O30" s="250">
        <f>ROUND(E30*N30,2)</f>
        <v>0</v>
      </c>
      <c r="P30" s="250">
        <v>0</v>
      </c>
      <c r="Q30" s="250">
        <f>ROUND(E30*P30,2)</f>
        <v>0</v>
      </c>
      <c r="R30" s="250"/>
      <c r="S30" s="250" t="s">
        <v>179</v>
      </c>
      <c r="T30" s="251" t="s">
        <v>370</v>
      </c>
      <c r="U30" s="223">
        <v>0</v>
      </c>
      <c r="V30" s="223">
        <f>ROUND(E30*U30,2)</f>
        <v>0</v>
      </c>
      <c r="W30" s="223"/>
      <c r="X30" s="223" t="s">
        <v>517</v>
      </c>
      <c r="Y30" s="213"/>
      <c r="Z30" s="213"/>
      <c r="AA30" s="213"/>
      <c r="AB30" s="213"/>
      <c r="AC30" s="213"/>
      <c r="AD30" s="213"/>
      <c r="AE30" s="213"/>
      <c r="AF30" s="213"/>
      <c r="AG30" s="213" t="s">
        <v>929</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x14ac:dyDescent="0.2">
      <c r="A31" s="245">
        <v>17</v>
      </c>
      <c r="B31" s="246" t="s">
        <v>930</v>
      </c>
      <c r="C31" s="261" t="s">
        <v>931</v>
      </c>
      <c r="D31" s="247" t="s">
        <v>738</v>
      </c>
      <c r="E31" s="248">
        <v>1</v>
      </c>
      <c r="F31" s="249"/>
      <c r="G31" s="250">
        <f>ROUND(E31*F31,2)</f>
        <v>0</v>
      </c>
      <c r="H31" s="249"/>
      <c r="I31" s="250">
        <f>ROUND(E31*H31,2)</f>
        <v>0</v>
      </c>
      <c r="J31" s="249"/>
      <c r="K31" s="250">
        <f>ROUND(E31*J31,2)</f>
        <v>0</v>
      </c>
      <c r="L31" s="250">
        <v>15</v>
      </c>
      <c r="M31" s="250">
        <f>G31*(1+L31/100)</f>
        <v>0</v>
      </c>
      <c r="N31" s="250">
        <v>0</v>
      </c>
      <c r="O31" s="250">
        <f>ROUND(E31*N31,2)</f>
        <v>0</v>
      </c>
      <c r="P31" s="250">
        <v>0</v>
      </c>
      <c r="Q31" s="250">
        <f>ROUND(E31*P31,2)</f>
        <v>0</v>
      </c>
      <c r="R31" s="250"/>
      <c r="S31" s="250" t="s">
        <v>369</v>
      </c>
      <c r="T31" s="251" t="s">
        <v>370</v>
      </c>
      <c r="U31" s="223">
        <v>0</v>
      </c>
      <c r="V31" s="223">
        <f>ROUND(E31*U31,2)</f>
        <v>0</v>
      </c>
      <c r="W31" s="223"/>
      <c r="X31" s="223" t="s">
        <v>181</v>
      </c>
      <c r="Y31" s="213"/>
      <c r="Z31" s="213"/>
      <c r="AA31" s="213"/>
      <c r="AB31" s="213"/>
      <c r="AC31" s="213"/>
      <c r="AD31" s="213"/>
      <c r="AE31" s="213"/>
      <c r="AF31" s="213"/>
      <c r="AG31" s="213" t="s">
        <v>351</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x14ac:dyDescent="0.2">
      <c r="A32" s="245">
        <v>18</v>
      </c>
      <c r="B32" s="246" t="s">
        <v>932</v>
      </c>
      <c r="C32" s="261" t="s">
        <v>933</v>
      </c>
      <c r="D32" s="247" t="s">
        <v>738</v>
      </c>
      <c r="E32" s="248">
        <v>1</v>
      </c>
      <c r="F32" s="249"/>
      <c r="G32" s="250">
        <f>ROUND(E32*F32,2)</f>
        <v>0</v>
      </c>
      <c r="H32" s="249"/>
      <c r="I32" s="250">
        <f>ROUND(E32*H32,2)</f>
        <v>0</v>
      </c>
      <c r="J32" s="249"/>
      <c r="K32" s="250">
        <f>ROUND(E32*J32,2)</f>
        <v>0</v>
      </c>
      <c r="L32" s="250">
        <v>15</v>
      </c>
      <c r="M32" s="250">
        <f>G32*(1+L32/100)</f>
        <v>0</v>
      </c>
      <c r="N32" s="250">
        <v>0</v>
      </c>
      <c r="O32" s="250">
        <f>ROUND(E32*N32,2)</f>
        <v>0</v>
      </c>
      <c r="P32" s="250">
        <v>0</v>
      </c>
      <c r="Q32" s="250">
        <f>ROUND(E32*P32,2)</f>
        <v>0</v>
      </c>
      <c r="R32" s="250"/>
      <c r="S32" s="250" t="s">
        <v>369</v>
      </c>
      <c r="T32" s="251" t="s">
        <v>370</v>
      </c>
      <c r="U32" s="223">
        <v>0</v>
      </c>
      <c r="V32" s="223">
        <f>ROUND(E32*U32,2)</f>
        <v>0</v>
      </c>
      <c r="W32" s="223"/>
      <c r="X32" s="223" t="s">
        <v>442</v>
      </c>
      <c r="Y32" s="213"/>
      <c r="Z32" s="213"/>
      <c r="AA32" s="213"/>
      <c r="AB32" s="213"/>
      <c r="AC32" s="213"/>
      <c r="AD32" s="213"/>
      <c r="AE32" s="213"/>
      <c r="AF32" s="213"/>
      <c r="AG32" s="213" t="s">
        <v>578</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x14ac:dyDescent="0.2">
      <c r="A33" s="245">
        <v>19</v>
      </c>
      <c r="B33" s="246" t="s">
        <v>934</v>
      </c>
      <c r="C33" s="261" t="s">
        <v>935</v>
      </c>
      <c r="D33" s="247" t="s">
        <v>738</v>
      </c>
      <c r="E33" s="248">
        <v>1</v>
      </c>
      <c r="F33" s="249"/>
      <c r="G33" s="250">
        <f>ROUND(E33*F33,2)</f>
        <v>0</v>
      </c>
      <c r="H33" s="249"/>
      <c r="I33" s="250">
        <f>ROUND(E33*H33,2)</f>
        <v>0</v>
      </c>
      <c r="J33" s="249"/>
      <c r="K33" s="250">
        <f>ROUND(E33*J33,2)</f>
        <v>0</v>
      </c>
      <c r="L33" s="250">
        <v>15</v>
      </c>
      <c r="M33" s="250">
        <f>G33*(1+L33/100)</f>
        <v>0</v>
      </c>
      <c r="N33" s="250">
        <v>0</v>
      </c>
      <c r="O33" s="250">
        <f>ROUND(E33*N33,2)</f>
        <v>0</v>
      </c>
      <c r="P33" s="250">
        <v>0</v>
      </c>
      <c r="Q33" s="250">
        <f>ROUND(E33*P33,2)</f>
        <v>0</v>
      </c>
      <c r="R33" s="250"/>
      <c r="S33" s="250" t="s">
        <v>369</v>
      </c>
      <c r="T33" s="251" t="s">
        <v>370</v>
      </c>
      <c r="U33" s="223">
        <v>0</v>
      </c>
      <c r="V33" s="223">
        <f>ROUND(E33*U33,2)</f>
        <v>0</v>
      </c>
      <c r="W33" s="223"/>
      <c r="X33" s="223" t="s">
        <v>936</v>
      </c>
      <c r="Y33" s="213"/>
      <c r="Z33" s="213"/>
      <c r="AA33" s="213"/>
      <c r="AB33" s="213"/>
      <c r="AC33" s="213"/>
      <c r="AD33" s="213"/>
      <c r="AE33" s="213"/>
      <c r="AF33" s="213"/>
      <c r="AG33" s="213" t="s">
        <v>937</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x14ac:dyDescent="0.2">
      <c r="A34" s="245">
        <v>20</v>
      </c>
      <c r="B34" s="246" t="s">
        <v>938</v>
      </c>
      <c r="C34" s="261" t="s">
        <v>939</v>
      </c>
      <c r="D34" s="247" t="s">
        <v>738</v>
      </c>
      <c r="E34" s="248">
        <v>1</v>
      </c>
      <c r="F34" s="249"/>
      <c r="G34" s="250">
        <f>ROUND(E34*F34,2)</f>
        <v>0</v>
      </c>
      <c r="H34" s="249"/>
      <c r="I34" s="250">
        <f>ROUND(E34*H34,2)</f>
        <v>0</v>
      </c>
      <c r="J34" s="249"/>
      <c r="K34" s="250">
        <f>ROUND(E34*J34,2)</f>
        <v>0</v>
      </c>
      <c r="L34" s="250">
        <v>15</v>
      </c>
      <c r="M34" s="250">
        <f>G34*(1+L34/100)</f>
        <v>0</v>
      </c>
      <c r="N34" s="250">
        <v>0</v>
      </c>
      <c r="O34" s="250">
        <f>ROUND(E34*N34,2)</f>
        <v>0</v>
      </c>
      <c r="P34" s="250">
        <v>0</v>
      </c>
      <c r="Q34" s="250">
        <f>ROUND(E34*P34,2)</f>
        <v>0</v>
      </c>
      <c r="R34" s="250"/>
      <c r="S34" s="250" t="s">
        <v>369</v>
      </c>
      <c r="T34" s="251" t="s">
        <v>370</v>
      </c>
      <c r="U34" s="223">
        <v>0</v>
      </c>
      <c r="V34" s="223">
        <f>ROUND(E34*U34,2)</f>
        <v>0</v>
      </c>
      <c r="W34" s="223"/>
      <c r="X34" s="223" t="s">
        <v>442</v>
      </c>
      <c r="Y34" s="213"/>
      <c r="Z34" s="213"/>
      <c r="AA34" s="213"/>
      <c r="AB34" s="213"/>
      <c r="AC34" s="213"/>
      <c r="AD34" s="213"/>
      <c r="AE34" s="213"/>
      <c r="AF34" s="213"/>
      <c r="AG34" s="213" t="s">
        <v>578</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x14ac:dyDescent="0.2">
      <c r="A35" s="245">
        <v>21</v>
      </c>
      <c r="B35" s="246" t="s">
        <v>940</v>
      </c>
      <c r="C35" s="261" t="s">
        <v>941</v>
      </c>
      <c r="D35" s="247" t="s">
        <v>738</v>
      </c>
      <c r="E35" s="248">
        <v>1</v>
      </c>
      <c r="F35" s="249"/>
      <c r="G35" s="250">
        <f>ROUND(E35*F35,2)</f>
        <v>0</v>
      </c>
      <c r="H35" s="249"/>
      <c r="I35" s="250">
        <f>ROUND(E35*H35,2)</f>
        <v>0</v>
      </c>
      <c r="J35" s="249"/>
      <c r="K35" s="250">
        <f>ROUND(E35*J35,2)</f>
        <v>0</v>
      </c>
      <c r="L35" s="250">
        <v>15</v>
      </c>
      <c r="M35" s="250">
        <f>G35*(1+L35/100)</f>
        <v>0</v>
      </c>
      <c r="N35" s="250">
        <v>0</v>
      </c>
      <c r="O35" s="250">
        <f>ROUND(E35*N35,2)</f>
        <v>0</v>
      </c>
      <c r="P35" s="250">
        <v>0</v>
      </c>
      <c r="Q35" s="250">
        <f>ROUND(E35*P35,2)</f>
        <v>0</v>
      </c>
      <c r="R35" s="250"/>
      <c r="S35" s="250" t="s">
        <v>369</v>
      </c>
      <c r="T35" s="251" t="s">
        <v>370</v>
      </c>
      <c r="U35" s="223">
        <v>0</v>
      </c>
      <c r="V35" s="223">
        <f>ROUND(E35*U35,2)</f>
        <v>0</v>
      </c>
      <c r="W35" s="223"/>
      <c r="X35" s="223" t="s">
        <v>442</v>
      </c>
      <c r="Y35" s="213"/>
      <c r="Z35" s="213"/>
      <c r="AA35" s="213"/>
      <c r="AB35" s="213"/>
      <c r="AC35" s="213"/>
      <c r="AD35" s="213"/>
      <c r="AE35" s="213"/>
      <c r="AF35" s="213"/>
      <c r="AG35" s="213" t="s">
        <v>578</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x14ac:dyDescent="0.2">
      <c r="A36" s="245">
        <v>22</v>
      </c>
      <c r="B36" s="246" t="s">
        <v>942</v>
      </c>
      <c r="C36" s="261" t="s">
        <v>943</v>
      </c>
      <c r="D36" s="247" t="s">
        <v>738</v>
      </c>
      <c r="E36" s="248">
        <v>1</v>
      </c>
      <c r="F36" s="249"/>
      <c r="G36" s="250">
        <f>ROUND(E36*F36,2)</f>
        <v>0</v>
      </c>
      <c r="H36" s="249"/>
      <c r="I36" s="250">
        <f>ROUND(E36*H36,2)</f>
        <v>0</v>
      </c>
      <c r="J36" s="249"/>
      <c r="K36" s="250">
        <f>ROUND(E36*J36,2)</f>
        <v>0</v>
      </c>
      <c r="L36" s="250">
        <v>15</v>
      </c>
      <c r="M36" s="250">
        <f>G36*(1+L36/100)</f>
        <v>0</v>
      </c>
      <c r="N36" s="250">
        <v>0</v>
      </c>
      <c r="O36" s="250">
        <f>ROUND(E36*N36,2)</f>
        <v>0</v>
      </c>
      <c r="P36" s="250">
        <v>0</v>
      </c>
      <c r="Q36" s="250">
        <f>ROUND(E36*P36,2)</f>
        <v>0</v>
      </c>
      <c r="R36" s="250"/>
      <c r="S36" s="250" t="s">
        <v>369</v>
      </c>
      <c r="T36" s="251" t="s">
        <v>370</v>
      </c>
      <c r="U36" s="223">
        <v>0</v>
      </c>
      <c r="V36" s="223">
        <f>ROUND(E36*U36,2)</f>
        <v>0</v>
      </c>
      <c r="W36" s="223"/>
      <c r="X36" s="223" t="s">
        <v>442</v>
      </c>
      <c r="Y36" s="213"/>
      <c r="Z36" s="213"/>
      <c r="AA36" s="213"/>
      <c r="AB36" s="213"/>
      <c r="AC36" s="213"/>
      <c r="AD36" s="213"/>
      <c r="AE36" s="213"/>
      <c r="AF36" s="213"/>
      <c r="AG36" s="213" t="s">
        <v>578</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x14ac:dyDescent="0.2">
      <c r="A37" s="245">
        <v>23</v>
      </c>
      <c r="B37" s="246" t="s">
        <v>47</v>
      </c>
      <c r="C37" s="261" t="s">
        <v>944</v>
      </c>
      <c r="D37" s="247" t="s">
        <v>738</v>
      </c>
      <c r="E37" s="248">
        <v>1</v>
      </c>
      <c r="F37" s="249"/>
      <c r="G37" s="250">
        <f>ROUND(E37*F37,2)</f>
        <v>0</v>
      </c>
      <c r="H37" s="249"/>
      <c r="I37" s="250">
        <f>ROUND(E37*H37,2)</f>
        <v>0</v>
      </c>
      <c r="J37" s="249"/>
      <c r="K37" s="250">
        <f>ROUND(E37*J37,2)</f>
        <v>0</v>
      </c>
      <c r="L37" s="250">
        <v>15</v>
      </c>
      <c r="M37" s="250">
        <f>G37*(1+L37/100)</f>
        <v>0</v>
      </c>
      <c r="N37" s="250">
        <v>0</v>
      </c>
      <c r="O37" s="250">
        <f>ROUND(E37*N37,2)</f>
        <v>0</v>
      </c>
      <c r="P37" s="250">
        <v>0</v>
      </c>
      <c r="Q37" s="250">
        <f>ROUND(E37*P37,2)</f>
        <v>0</v>
      </c>
      <c r="R37" s="250"/>
      <c r="S37" s="250" t="s">
        <v>369</v>
      </c>
      <c r="T37" s="251" t="s">
        <v>370</v>
      </c>
      <c r="U37" s="223">
        <v>0</v>
      </c>
      <c r="V37" s="223">
        <f>ROUND(E37*U37,2)</f>
        <v>0</v>
      </c>
      <c r="W37" s="223"/>
      <c r="X37" s="223" t="s">
        <v>181</v>
      </c>
      <c r="Y37" s="213"/>
      <c r="Z37" s="213"/>
      <c r="AA37" s="213"/>
      <c r="AB37" s="213"/>
      <c r="AC37" s="213"/>
      <c r="AD37" s="213"/>
      <c r="AE37" s="213"/>
      <c r="AF37" s="213"/>
      <c r="AG37" s="213" t="s">
        <v>351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x14ac:dyDescent="0.2">
      <c r="A38" s="234">
        <v>24</v>
      </c>
      <c r="B38" s="235" t="s">
        <v>945</v>
      </c>
      <c r="C38" s="256" t="s">
        <v>946</v>
      </c>
      <c r="D38" s="236" t="s">
        <v>738</v>
      </c>
      <c r="E38" s="237">
        <v>1</v>
      </c>
      <c r="F38" s="238"/>
      <c r="G38" s="239">
        <f>ROUND(E38*F38,2)</f>
        <v>0</v>
      </c>
      <c r="H38" s="238"/>
      <c r="I38" s="239">
        <f>ROUND(E38*H38,2)</f>
        <v>0</v>
      </c>
      <c r="J38" s="238"/>
      <c r="K38" s="239">
        <f>ROUND(E38*J38,2)</f>
        <v>0</v>
      </c>
      <c r="L38" s="239">
        <v>15</v>
      </c>
      <c r="M38" s="239">
        <f>G38*(1+L38/100)</f>
        <v>0</v>
      </c>
      <c r="N38" s="239">
        <v>0</v>
      </c>
      <c r="O38" s="239">
        <f>ROUND(E38*N38,2)</f>
        <v>0</v>
      </c>
      <c r="P38" s="239">
        <v>0</v>
      </c>
      <c r="Q38" s="239">
        <f>ROUND(E38*P38,2)</f>
        <v>0</v>
      </c>
      <c r="R38" s="239"/>
      <c r="S38" s="239" t="s">
        <v>369</v>
      </c>
      <c r="T38" s="240" t="s">
        <v>370</v>
      </c>
      <c r="U38" s="223">
        <v>0</v>
      </c>
      <c r="V38" s="223">
        <f>ROUND(E38*U38,2)</f>
        <v>0</v>
      </c>
      <c r="W38" s="223"/>
      <c r="X38" s="223" t="s">
        <v>181</v>
      </c>
      <c r="Y38" s="213"/>
      <c r="Z38" s="213"/>
      <c r="AA38" s="213"/>
      <c r="AB38" s="213"/>
      <c r="AC38" s="213"/>
      <c r="AD38" s="213"/>
      <c r="AE38" s="213"/>
      <c r="AF38" s="213"/>
      <c r="AG38" s="213" t="s">
        <v>351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x14ac:dyDescent="0.2">
      <c r="A39" s="3"/>
      <c r="B39" s="4"/>
      <c r="C39" s="264"/>
      <c r="D39" s="6"/>
      <c r="E39" s="3"/>
      <c r="F39" s="3"/>
      <c r="G39" s="3"/>
      <c r="H39" s="3"/>
      <c r="I39" s="3"/>
      <c r="J39" s="3"/>
      <c r="K39" s="3"/>
      <c r="L39" s="3"/>
      <c r="M39" s="3"/>
      <c r="N39" s="3"/>
      <c r="O39" s="3"/>
      <c r="P39" s="3"/>
      <c r="Q39" s="3"/>
      <c r="R39" s="3"/>
      <c r="S39" s="3"/>
      <c r="T39" s="3"/>
      <c r="U39" s="3"/>
      <c r="V39" s="3"/>
      <c r="W39" s="3"/>
      <c r="X39" s="3"/>
      <c r="AE39">
        <v>15</v>
      </c>
      <c r="AF39">
        <v>21</v>
      </c>
      <c r="AG39" t="s">
        <v>160</v>
      </c>
    </row>
    <row r="40" spans="1:60" x14ac:dyDescent="0.2">
      <c r="A40" s="216"/>
      <c r="B40" s="217" t="s">
        <v>29</v>
      </c>
      <c r="C40" s="265"/>
      <c r="D40" s="218"/>
      <c r="E40" s="219"/>
      <c r="F40" s="219"/>
      <c r="G40" s="254">
        <f>G8+G20+G28</f>
        <v>0</v>
      </c>
      <c r="H40" s="3"/>
      <c r="I40" s="3"/>
      <c r="J40" s="3"/>
      <c r="K40" s="3"/>
      <c r="L40" s="3"/>
      <c r="M40" s="3"/>
      <c r="N40" s="3"/>
      <c r="O40" s="3"/>
      <c r="P40" s="3"/>
      <c r="Q40" s="3"/>
      <c r="R40" s="3"/>
      <c r="S40" s="3"/>
      <c r="T40" s="3"/>
      <c r="U40" s="3"/>
      <c r="V40" s="3"/>
      <c r="W40" s="3"/>
      <c r="X40" s="3"/>
      <c r="AE40">
        <f>SUMIF(L7:L38,AE39,G7:G38)</f>
        <v>0</v>
      </c>
      <c r="AF40">
        <f>SUMIF(L7:L38,AF39,G7:G38)</f>
        <v>0</v>
      </c>
      <c r="AG40" t="s">
        <v>521</v>
      </c>
    </row>
    <row r="41" spans="1:60" x14ac:dyDescent="0.2">
      <c r="C41" s="266"/>
      <c r="D41" s="10"/>
      <c r="AG41" t="s">
        <v>523</v>
      </c>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password="C83A" sheet="1"/>
  <mergeCells count="6">
    <mergeCell ref="A1:G1"/>
    <mergeCell ref="C2:G2"/>
    <mergeCell ref="C3:G3"/>
    <mergeCell ref="C4:G4"/>
    <mergeCell ref="C18:G18"/>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23 1 Pol</vt:lpstr>
      <vt:lpstr>3 3 Pol</vt:lpstr>
      <vt:lpstr>3a 3a Pol</vt:lpstr>
      <vt:lpstr>4 4 Pol</vt:lpstr>
      <vt:lpstr>5 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'23 1 Pol'!Názvy_tisku</vt:lpstr>
      <vt:lpstr>'3 3 Pol'!Názvy_tisku</vt:lpstr>
      <vt:lpstr>'3a 3a Pol'!Názvy_tisku</vt:lpstr>
      <vt:lpstr>'4 4 Pol'!Názvy_tisku</vt:lpstr>
      <vt:lpstr>'5 5 Pol'!Názvy_tisku</vt:lpstr>
      <vt:lpstr>oadresa</vt:lpstr>
      <vt:lpstr>Stavba!Objednatel</vt:lpstr>
      <vt:lpstr>Stavba!Objekt</vt:lpstr>
      <vt:lpstr>'23 1 Pol'!Oblast_tisku</vt:lpstr>
      <vt:lpstr>'3 3 Pol'!Oblast_tisku</vt:lpstr>
      <vt:lpstr>'3a 3a Pol'!Oblast_tisku</vt:lpstr>
      <vt:lpstr>'4 4 Pol'!Oblast_tisku</vt:lpstr>
      <vt:lpstr>'5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OEM</cp:lastModifiedBy>
  <cp:lastPrinted>2019-03-19T12:27:02Z</cp:lastPrinted>
  <dcterms:created xsi:type="dcterms:W3CDTF">2009-04-08T07:15:50Z</dcterms:created>
  <dcterms:modified xsi:type="dcterms:W3CDTF">2020-04-28T10:50:24Z</dcterms:modified>
</cp:coreProperties>
</file>