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Data\Export\"/>
    </mc:Choice>
  </mc:AlternateContent>
  <bookViews>
    <workbookView xWindow="0" yWindow="0" windowWidth="0" windowHeight="0"/>
  </bookViews>
  <sheets>
    <sheet name="Rekapitulace stavby" sheetId="1" r:id="rId1"/>
    <sheet name="D.1.1 - Architektonicko-s..." sheetId="2" r:id="rId2"/>
    <sheet name="D.1.4.1 - Strojní část" sheetId="3" r:id="rId3"/>
    <sheet name="D.1.4.2 - Vzduchotechnika" sheetId="4" r:id="rId4"/>
    <sheet name="D.1.4.3 - Zdravotně-techn..." sheetId="5" r:id="rId5"/>
    <sheet name="D.1.4.4 - Měření a Regulace" sheetId="6" r:id="rId6"/>
    <sheet name="D.1.4.5 - Elektroinstalace" sheetId="7" r:id="rId7"/>
    <sheet name="D.1.4.6 - Teplovodní rozvody" sheetId="8" r:id="rId8"/>
    <sheet name="D.1.4.7 - Vytápění školky..." sheetId="9" r:id="rId9"/>
    <sheet name="D.1.4.8 - Vytápění školky..." sheetId="10" r:id="rId10"/>
    <sheet name="D.1.4.9 - Vytápění školky..." sheetId="11" r:id="rId11"/>
    <sheet name="Pokyny pro vyplnění" sheetId="12" r:id="rId12"/>
  </sheets>
  <definedNames>
    <definedName name="_xlnm.Print_Area" localSheetId="0">'Rekapitulace stavby'!$D$4:$AO$36,'Rekapitulace stavby'!$C$42:$AQ$65</definedName>
    <definedName name="_xlnm.Print_Titles" localSheetId="0">'Rekapitulace stavby'!$52:$52</definedName>
    <definedName name="_xlnm._FilterDatabase" localSheetId="1" hidden="1">'D.1.1 - Architektonicko-s...'!$C$92:$K$310</definedName>
    <definedName name="_xlnm.Print_Area" localSheetId="1">'D.1.1 - Architektonicko-s...'!$C$4:$J$39,'D.1.1 - Architektonicko-s...'!$C$45:$J$74,'D.1.1 - Architektonicko-s...'!$C$80:$K$310</definedName>
    <definedName name="_xlnm.Print_Titles" localSheetId="1">'D.1.1 - Architektonicko-s...'!$92:$92</definedName>
    <definedName name="_xlnm._FilterDatabase" localSheetId="2" hidden="1">'D.1.4.1 - Strojní část'!$C$84:$K$145</definedName>
    <definedName name="_xlnm.Print_Area" localSheetId="2">'D.1.4.1 - Strojní část'!$C$4:$J$39,'D.1.4.1 - Strojní část'!$C$45:$J$66,'D.1.4.1 - Strojní část'!$C$72:$K$145</definedName>
    <definedName name="_xlnm.Print_Titles" localSheetId="2">'D.1.4.1 - Strojní část'!$84:$84</definedName>
    <definedName name="_xlnm._FilterDatabase" localSheetId="3" hidden="1">'D.1.4.2 - Vzduchotechnika'!$C$81:$K$100</definedName>
    <definedName name="_xlnm.Print_Area" localSheetId="3">'D.1.4.2 - Vzduchotechnika'!$C$4:$J$39,'D.1.4.2 - Vzduchotechnika'!$C$45:$J$63,'D.1.4.2 - Vzduchotechnika'!$C$69:$K$100</definedName>
    <definedName name="_xlnm.Print_Titles" localSheetId="3">'D.1.4.2 - Vzduchotechnika'!$81:$81</definedName>
    <definedName name="_xlnm._FilterDatabase" localSheetId="4" hidden="1">'D.1.4.3 - Zdravotně-techn...'!$C$95:$K$189</definedName>
    <definedName name="_xlnm.Print_Area" localSheetId="4">'D.1.4.3 - Zdravotně-techn...'!$C$4:$J$39,'D.1.4.3 - Zdravotně-techn...'!$C$45:$J$77,'D.1.4.3 - Zdravotně-techn...'!$C$83:$K$189</definedName>
    <definedName name="_xlnm.Print_Titles" localSheetId="4">'D.1.4.3 - Zdravotně-techn...'!$95:$95</definedName>
    <definedName name="_xlnm._FilterDatabase" localSheetId="5" hidden="1">'D.1.4.4 - Měření a Regulace'!$C$85:$K$194</definedName>
    <definedName name="_xlnm.Print_Area" localSheetId="5">'D.1.4.4 - Měření a Regulace'!$C$4:$J$39,'D.1.4.4 - Měření a Regulace'!$C$45:$J$67,'D.1.4.4 - Měření a Regulace'!$C$73:$K$194</definedName>
    <definedName name="_xlnm.Print_Titles" localSheetId="5">'D.1.4.4 - Měření a Regulace'!$85:$85</definedName>
    <definedName name="_xlnm._FilterDatabase" localSheetId="6" hidden="1">'D.1.4.5 - Elektroinstalace'!$C$97:$K$161</definedName>
    <definedName name="_xlnm.Print_Area" localSheetId="6">'D.1.4.5 - Elektroinstalace'!$C$4:$J$39,'D.1.4.5 - Elektroinstalace'!$C$45:$J$79,'D.1.4.5 - Elektroinstalace'!$C$85:$K$161</definedName>
    <definedName name="_xlnm.Print_Titles" localSheetId="6">'D.1.4.5 - Elektroinstalace'!$97:$97</definedName>
    <definedName name="_xlnm._FilterDatabase" localSheetId="7" hidden="1">'D.1.4.6 - Teplovodní rozvody'!$C$92:$K$184</definedName>
    <definedName name="_xlnm.Print_Area" localSheetId="7">'D.1.4.6 - Teplovodní rozvody'!$C$4:$J$39,'D.1.4.6 - Teplovodní rozvody'!$C$45:$J$74,'D.1.4.6 - Teplovodní rozvody'!$C$80:$K$184</definedName>
    <definedName name="_xlnm.Print_Titles" localSheetId="7">'D.1.4.6 - Teplovodní rozvody'!$92:$92</definedName>
    <definedName name="_xlnm._FilterDatabase" localSheetId="8" hidden="1">'D.1.4.7 - Vytápění školky...'!$C$86:$K$140</definedName>
    <definedName name="_xlnm.Print_Area" localSheetId="8">'D.1.4.7 - Vytápění školky...'!$C$4:$J$39,'D.1.4.7 - Vytápění školky...'!$C$45:$J$68,'D.1.4.7 - Vytápění školky...'!$C$74:$K$140</definedName>
    <definedName name="_xlnm.Print_Titles" localSheetId="8">'D.1.4.7 - Vytápění školky...'!$86:$86</definedName>
    <definedName name="_xlnm._FilterDatabase" localSheetId="9" hidden="1">'D.1.4.8 - Vytápění školky...'!$C$86:$K$139</definedName>
    <definedName name="_xlnm.Print_Area" localSheetId="9">'D.1.4.8 - Vytápění školky...'!$C$4:$J$39,'D.1.4.8 - Vytápění školky...'!$C$45:$J$68,'D.1.4.8 - Vytápění školky...'!$C$74:$K$139</definedName>
    <definedName name="_xlnm.Print_Titles" localSheetId="9">'D.1.4.8 - Vytápění školky...'!$86:$86</definedName>
    <definedName name="_xlnm._FilterDatabase" localSheetId="10" hidden="1">'D.1.4.9 - Vytápění školky...'!$C$86:$K$140</definedName>
    <definedName name="_xlnm.Print_Area" localSheetId="10">'D.1.4.9 - Vytápění školky...'!$C$4:$J$39,'D.1.4.9 - Vytápění školky...'!$C$45:$J$68,'D.1.4.9 - Vytápění školky...'!$C$74:$K$140</definedName>
    <definedName name="_xlnm.Print_Titles" localSheetId="10">'D.1.4.9 - Vytápění školky...'!$86:$86</definedName>
    <definedName name="_xlnm.Print_Area" localSheetId="11">'Pokyny pro vyplnění'!$B$2:$K$71,'Pokyny pro vyplnění'!$B$74:$K$118,'Pokyny pro vyplnění'!$B$121:$K$161,'Pokyny pro vyplnění'!$B$164:$K$218</definedName>
  </definedNames>
  <calcPr/>
</workbook>
</file>

<file path=xl/calcChain.xml><?xml version="1.0" encoding="utf-8"?>
<calcChain xmlns="http://schemas.openxmlformats.org/spreadsheetml/2006/main">
  <c i="11" l="1" r="J37"/>
  <c r="J36"/>
  <c i="1" r="AY64"/>
  <c i="11" r="J35"/>
  <c i="1" r="AX64"/>
  <c i="11"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8"/>
  <c r="BH118"/>
  <c r="BG118"/>
  <c r="BF118"/>
  <c r="T118"/>
  <c r="R118"/>
  <c r="P118"/>
  <c r="BI117"/>
  <c r="BH117"/>
  <c r="BG117"/>
  <c r="BF117"/>
  <c r="T117"/>
  <c r="R117"/>
  <c r="P117"/>
  <c r="BI116"/>
  <c r="BH116"/>
  <c r="BG116"/>
  <c r="BF116"/>
  <c r="T116"/>
  <c r="R116"/>
  <c r="P116"/>
  <c r="BI115"/>
  <c r="BH115"/>
  <c r="BG115"/>
  <c r="BF115"/>
  <c r="T115"/>
  <c r="R115"/>
  <c r="P115"/>
  <c r="BI113"/>
  <c r="BH113"/>
  <c r="BG113"/>
  <c r="BF113"/>
  <c r="T113"/>
  <c r="R113"/>
  <c r="P113"/>
  <c r="BI112"/>
  <c r="BH112"/>
  <c r="BG112"/>
  <c r="BF112"/>
  <c r="T112"/>
  <c r="R112"/>
  <c r="P112"/>
  <c r="BI111"/>
  <c r="BH111"/>
  <c r="BG111"/>
  <c r="BF111"/>
  <c r="T111"/>
  <c r="R111"/>
  <c r="P111"/>
  <c r="BI109"/>
  <c r="BH109"/>
  <c r="BG109"/>
  <c r="BF109"/>
  <c r="T109"/>
  <c r="R109"/>
  <c r="P109"/>
  <c r="BI108"/>
  <c r="BH108"/>
  <c r="BG108"/>
  <c r="BF108"/>
  <c r="T108"/>
  <c r="R108"/>
  <c r="P108"/>
  <c r="BI107"/>
  <c r="BH107"/>
  <c r="BG107"/>
  <c r="BF107"/>
  <c r="T107"/>
  <c r="R107"/>
  <c r="P107"/>
  <c r="BI106"/>
  <c r="BH106"/>
  <c r="BG106"/>
  <c r="BF106"/>
  <c r="T106"/>
  <c r="R106"/>
  <c r="P106"/>
  <c r="BI105"/>
  <c r="BH105"/>
  <c r="BG105"/>
  <c r="BF105"/>
  <c r="T105"/>
  <c r="R105"/>
  <c r="P105"/>
  <c r="BI104"/>
  <c r="BH104"/>
  <c r="BG104"/>
  <c r="BF104"/>
  <c r="T104"/>
  <c r="R104"/>
  <c r="P104"/>
  <c r="BI102"/>
  <c r="BH102"/>
  <c r="BG102"/>
  <c r="BF102"/>
  <c r="T102"/>
  <c r="R102"/>
  <c r="P102"/>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BI96"/>
  <c r="BH96"/>
  <c r="BG96"/>
  <c r="BF96"/>
  <c r="T96"/>
  <c r="R96"/>
  <c r="P96"/>
  <c r="BI95"/>
  <c r="BH95"/>
  <c r="BG95"/>
  <c r="BF95"/>
  <c r="T95"/>
  <c r="R95"/>
  <c r="P95"/>
  <c r="BI94"/>
  <c r="BH94"/>
  <c r="BG94"/>
  <c r="BF94"/>
  <c r="T94"/>
  <c r="R94"/>
  <c r="P94"/>
  <c r="BI93"/>
  <c r="BH93"/>
  <c r="BG93"/>
  <c r="BF93"/>
  <c r="T93"/>
  <c r="R93"/>
  <c r="P93"/>
  <c r="BI92"/>
  <c r="BH92"/>
  <c r="BG92"/>
  <c r="BF92"/>
  <c r="T92"/>
  <c r="R92"/>
  <c r="P92"/>
  <c r="BI91"/>
  <c r="BH91"/>
  <c r="BG91"/>
  <c r="BF91"/>
  <c r="T91"/>
  <c r="R91"/>
  <c r="P91"/>
  <c r="BI90"/>
  <c r="BH90"/>
  <c r="BG90"/>
  <c r="BF90"/>
  <c r="T90"/>
  <c r="R90"/>
  <c r="P90"/>
  <c r="J84"/>
  <c r="J83"/>
  <c r="F83"/>
  <c r="F81"/>
  <c r="E79"/>
  <c r="J55"/>
  <c r="J54"/>
  <c r="F54"/>
  <c r="F52"/>
  <c r="E50"/>
  <c r="J18"/>
  <c r="E18"/>
  <c r="F84"/>
  <c r="J17"/>
  <c r="J12"/>
  <c r="J81"/>
  <c r="E7"/>
  <c r="E48"/>
  <c i="10" r="J37"/>
  <c r="J36"/>
  <c i="1" r="AY63"/>
  <c i="10" r="J35"/>
  <c i="1" r="AX63"/>
  <c i="10"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7"/>
  <c r="BH127"/>
  <c r="BG127"/>
  <c r="BF127"/>
  <c r="T127"/>
  <c r="R127"/>
  <c r="P127"/>
  <c r="BI126"/>
  <c r="BH126"/>
  <c r="BG126"/>
  <c r="BF126"/>
  <c r="T126"/>
  <c r="R126"/>
  <c r="P126"/>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9"/>
  <c r="BH119"/>
  <c r="BG119"/>
  <c r="BF119"/>
  <c r="T119"/>
  <c r="R119"/>
  <c r="P119"/>
  <c r="BI117"/>
  <c r="BH117"/>
  <c r="BG117"/>
  <c r="BF117"/>
  <c r="T117"/>
  <c r="R117"/>
  <c r="P117"/>
  <c r="BI116"/>
  <c r="BH116"/>
  <c r="BG116"/>
  <c r="BF116"/>
  <c r="T116"/>
  <c r="R116"/>
  <c r="P116"/>
  <c r="BI115"/>
  <c r="BH115"/>
  <c r="BG115"/>
  <c r="BF115"/>
  <c r="T115"/>
  <c r="R115"/>
  <c r="P115"/>
  <c r="BI114"/>
  <c r="BH114"/>
  <c r="BG114"/>
  <c r="BF114"/>
  <c r="T114"/>
  <c r="R114"/>
  <c r="P114"/>
  <c r="BI112"/>
  <c r="BH112"/>
  <c r="BG112"/>
  <c r="BF112"/>
  <c r="T112"/>
  <c r="R112"/>
  <c r="P112"/>
  <c r="BI111"/>
  <c r="BH111"/>
  <c r="BG111"/>
  <c r="BF111"/>
  <c r="T111"/>
  <c r="R111"/>
  <c r="P111"/>
  <c r="BI110"/>
  <c r="BH110"/>
  <c r="BG110"/>
  <c r="BF110"/>
  <c r="T110"/>
  <c r="R110"/>
  <c r="P110"/>
  <c r="BI108"/>
  <c r="BH108"/>
  <c r="BG108"/>
  <c r="BF108"/>
  <c r="T108"/>
  <c r="R108"/>
  <c r="P108"/>
  <c r="BI107"/>
  <c r="BH107"/>
  <c r="BG107"/>
  <c r="BF107"/>
  <c r="T107"/>
  <c r="R107"/>
  <c r="P107"/>
  <c r="BI106"/>
  <c r="BH106"/>
  <c r="BG106"/>
  <c r="BF106"/>
  <c r="T106"/>
  <c r="R106"/>
  <c r="P106"/>
  <c r="BI105"/>
  <c r="BH105"/>
  <c r="BG105"/>
  <c r="BF105"/>
  <c r="T105"/>
  <c r="R105"/>
  <c r="P105"/>
  <c r="BI104"/>
  <c r="BH104"/>
  <c r="BG104"/>
  <c r="BF104"/>
  <c r="T104"/>
  <c r="R104"/>
  <c r="P104"/>
  <c r="BI103"/>
  <c r="BH103"/>
  <c r="BG103"/>
  <c r="BF103"/>
  <c r="T103"/>
  <c r="R103"/>
  <c r="P103"/>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BI96"/>
  <c r="BH96"/>
  <c r="BG96"/>
  <c r="BF96"/>
  <c r="T96"/>
  <c r="R96"/>
  <c r="P96"/>
  <c r="BI95"/>
  <c r="BH95"/>
  <c r="BG95"/>
  <c r="BF95"/>
  <c r="T95"/>
  <c r="R95"/>
  <c r="P95"/>
  <c r="BI94"/>
  <c r="BH94"/>
  <c r="BG94"/>
  <c r="BF94"/>
  <c r="T94"/>
  <c r="R94"/>
  <c r="P94"/>
  <c r="BI93"/>
  <c r="BH93"/>
  <c r="BG93"/>
  <c r="BF93"/>
  <c r="T93"/>
  <c r="R93"/>
  <c r="P93"/>
  <c r="BI92"/>
  <c r="BH92"/>
  <c r="BG92"/>
  <c r="BF92"/>
  <c r="T92"/>
  <c r="R92"/>
  <c r="P92"/>
  <c r="BI91"/>
  <c r="BH91"/>
  <c r="BG91"/>
  <c r="BF91"/>
  <c r="T91"/>
  <c r="R91"/>
  <c r="P91"/>
  <c r="BI90"/>
  <c r="BH90"/>
  <c r="BG90"/>
  <c r="BF90"/>
  <c r="T90"/>
  <c r="R90"/>
  <c r="P90"/>
  <c r="J84"/>
  <c r="J83"/>
  <c r="F83"/>
  <c r="F81"/>
  <c r="E79"/>
  <c r="J55"/>
  <c r="J54"/>
  <c r="F54"/>
  <c r="F52"/>
  <c r="E50"/>
  <c r="J18"/>
  <c r="E18"/>
  <c r="F84"/>
  <c r="J17"/>
  <c r="J12"/>
  <c r="J81"/>
  <c r="E7"/>
  <c r="E77"/>
  <c i="9" r="J37"/>
  <c r="J36"/>
  <c i="1" r="AY62"/>
  <c i="9" r="J35"/>
  <c i="1" r="AX62"/>
  <c i="9"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8"/>
  <c r="BH118"/>
  <c r="BG118"/>
  <c r="BF118"/>
  <c r="T118"/>
  <c r="R118"/>
  <c r="P118"/>
  <c r="BI117"/>
  <c r="BH117"/>
  <c r="BG117"/>
  <c r="BF117"/>
  <c r="T117"/>
  <c r="R117"/>
  <c r="P117"/>
  <c r="BI116"/>
  <c r="BH116"/>
  <c r="BG116"/>
  <c r="BF116"/>
  <c r="T116"/>
  <c r="R116"/>
  <c r="P116"/>
  <c r="BI115"/>
  <c r="BH115"/>
  <c r="BG115"/>
  <c r="BF115"/>
  <c r="T115"/>
  <c r="R115"/>
  <c r="P115"/>
  <c r="BI113"/>
  <c r="BH113"/>
  <c r="BG113"/>
  <c r="BF113"/>
  <c r="T113"/>
  <c r="R113"/>
  <c r="P113"/>
  <c r="BI112"/>
  <c r="BH112"/>
  <c r="BG112"/>
  <c r="BF112"/>
  <c r="T112"/>
  <c r="R112"/>
  <c r="P112"/>
  <c r="BI111"/>
  <c r="BH111"/>
  <c r="BG111"/>
  <c r="BF111"/>
  <c r="T111"/>
  <c r="R111"/>
  <c r="P111"/>
  <c r="BI109"/>
  <c r="BH109"/>
  <c r="BG109"/>
  <c r="BF109"/>
  <c r="T109"/>
  <c r="R109"/>
  <c r="P109"/>
  <c r="BI108"/>
  <c r="BH108"/>
  <c r="BG108"/>
  <c r="BF108"/>
  <c r="T108"/>
  <c r="R108"/>
  <c r="P108"/>
  <c r="BI107"/>
  <c r="BH107"/>
  <c r="BG107"/>
  <c r="BF107"/>
  <c r="T107"/>
  <c r="R107"/>
  <c r="P107"/>
  <c r="BI106"/>
  <c r="BH106"/>
  <c r="BG106"/>
  <c r="BF106"/>
  <c r="T106"/>
  <c r="R106"/>
  <c r="P106"/>
  <c r="BI105"/>
  <c r="BH105"/>
  <c r="BG105"/>
  <c r="BF105"/>
  <c r="T105"/>
  <c r="R105"/>
  <c r="P105"/>
  <c r="BI104"/>
  <c r="BH104"/>
  <c r="BG104"/>
  <c r="BF104"/>
  <c r="T104"/>
  <c r="R104"/>
  <c r="P104"/>
  <c r="BI102"/>
  <c r="BH102"/>
  <c r="BG102"/>
  <c r="BF102"/>
  <c r="T102"/>
  <c r="R102"/>
  <c r="P102"/>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BI96"/>
  <c r="BH96"/>
  <c r="BG96"/>
  <c r="BF96"/>
  <c r="T96"/>
  <c r="R96"/>
  <c r="P96"/>
  <c r="BI95"/>
  <c r="BH95"/>
  <c r="BG95"/>
  <c r="BF95"/>
  <c r="T95"/>
  <c r="R95"/>
  <c r="P95"/>
  <c r="BI94"/>
  <c r="BH94"/>
  <c r="BG94"/>
  <c r="BF94"/>
  <c r="T94"/>
  <c r="R94"/>
  <c r="P94"/>
  <c r="BI93"/>
  <c r="BH93"/>
  <c r="BG93"/>
  <c r="BF93"/>
  <c r="T93"/>
  <c r="R93"/>
  <c r="P93"/>
  <c r="BI92"/>
  <c r="BH92"/>
  <c r="BG92"/>
  <c r="BF92"/>
  <c r="T92"/>
  <c r="R92"/>
  <c r="P92"/>
  <c r="BI91"/>
  <c r="BH91"/>
  <c r="BG91"/>
  <c r="BF91"/>
  <c r="T91"/>
  <c r="R91"/>
  <c r="P91"/>
  <c r="BI90"/>
  <c r="BH90"/>
  <c r="BG90"/>
  <c r="BF90"/>
  <c r="T90"/>
  <c r="R90"/>
  <c r="P90"/>
  <c r="J84"/>
  <c r="J83"/>
  <c r="F83"/>
  <c r="F81"/>
  <c r="E79"/>
  <c r="J55"/>
  <c r="J54"/>
  <c r="F54"/>
  <c r="F52"/>
  <c r="E50"/>
  <c r="J18"/>
  <c r="E18"/>
  <c r="F84"/>
  <c r="J17"/>
  <c r="J12"/>
  <c r="J81"/>
  <c r="E7"/>
  <c r="E77"/>
  <c i="8" r="J37"/>
  <c r="J36"/>
  <c i="1" r="AY61"/>
  <c i="8" r="J35"/>
  <c i="1" r="AX61"/>
  <c i="8"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7"/>
  <c r="BH177"/>
  <c r="BG177"/>
  <c r="BF177"/>
  <c r="T177"/>
  <c r="R177"/>
  <c r="P177"/>
  <c r="BI176"/>
  <c r="BH176"/>
  <c r="BG176"/>
  <c r="BF176"/>
  <c r="T176"/>
  <c r="R176"/>
  <c r="P176"/>
  <c r="BI175"/>
  <c r="BH175"/>
  <c r="BG175"/>
  <c r="BF175"/>
  <c r="T175"/>
  <c r="R175"/>
  <c r="P175"/>
  <c r="BI174"/>
  <c r="BH174"/>
  <c r="BG174"/>
  <c r="BF174"/>
  <c r="T174"/>
  <c r="R174"/>
  <c r="P174"/>
  <c r="BI172"/>
  <c r="BH172"/>
  <c r="BG172"/>
  <c r="BF172"/>
  <c r="T172"/>
  <c r="R172"/>
  <c r="P172"/>
  <c r="BI171"/>
  <c r="BH171"/>
  <c r="BG171"/>
  <c r="BF171"/>
  <c r="T171"/>
  <c r="R171"/>
  <c r="P171"/>
  <c r="BI170"/>
  <c r="BH170"/>
  <c r="BG170"/>
  <c r="BF170"/>
  <c r="T170"/>
  <c r="R170"/>
  <c r="P170"/>
  <c r="BI168"/>
  <c r="BH168"/>
  <c r="BG168"/>
  <c r="BF168"/>
  <c r="T168"/>
  <c r="R168"/>
  <c r="P168"/>
  <c r="BI167"/>
  <c r="BH167"/>
  <c r="BG167"/>
  <c r="BF167"/>
  <c r="T167"/>
  <c r="R167"/>
  <c r="P167"/>
  <c r="BI166"/>
  <c r="BH166"/>
  <c r="BG166"/>
  <c r="BF166"/>
  <c r="T166"/>
  <c r="R166"/>
  <c r="P166"/>
  <c r="BI165"/>
  <c r="BH165"/>
  <c r="BG165"/>
  <c r="BF165"/>
  <c r="T165"/>
  <c r="R165"/>
  <c r="P165"/>
  <c r="BI163"/>
  <c r="BH163"/>
  <c r="BG163"/>
  <c r="BF163"/>
  <c r="T163"/>
  <c r="R163"/>
  <c r="P163"/>
  <c r="BI162"/>
  <c r="BH162"/>
  <c r="BG162"/>
  <c r="BF162"/>
  <c r="T162"/>
  <c r="R162"/>
  <c r="P162"/>
  <c r="BI160"/>
  <c r="BH160"/>
  <c r="BG160"/>
  <c r="BF160"/>
  <c r="T160"/>
  <c r="R160"/>
  <c r="P160"/>
  <c r="BI159"/>
  <c r="BH159"/>
  <c r="BG159"/>
  <c r="BF159"/>
  <c r="T159"/>
  <c r="R159"/>
  <c r="P159"/>
  <c r="BI158"/>
  <c r="BH158"/>
  <c r="BG158"/>
  <c r="BF158"/>
  <c r="T158"/>
  <c r="R158"/>
  <c r="P158"/>
  <c r="BI157"/>
  <c r="BH157"/>
  <c r="BG157"/>
  <c r="BF157"/>
  <c r="T157"/>
  <c r="R157"/>
  <c r="P157"/>
  <c r="BI155"/>
  <c r="BH155"/>
  <c r="BG155"/>
  <c r="BF155"/>
  <c r="T155"/>
  <c r="R155"/>
  <c r="P155"/>
  <c r="BI154"/>
  <c r="BH154"/>
  <c r="BG154"/>
  <c r="BF154"/>
  <c r="T154"/>
  <c r="R154"/>
  <c r="P154"/>
  <c r="BI153"/>
  <c r="BH153"/>
  <c r="BG153"/>
  <c r="BF153"/>
  <c r="T153"/>
  <c r="R153"/>
  <c r="P153"/>
  <c r="BI152"/>
  <c r="BH152"/>
  <c r="BG152"/>
  <c r="BF152"/>
  <c r="T152"/>
  <c r="R152"/>
  <c r="P152"/>
  <c r="BI150"/>
  <c r="BH150"/>
  <c r="BG150"/>
  <c r="BF150"/>
  <c r="T150"/>
  <c r="R150"/>
  <c r="P150"/>
  <c r="BI149"/>
  <c r="BH149"/>
  <c r="BG149"/>
  <c r="BF149"/>
  <c r="T149"/>
  <c r="R149"/>
  <c r="P149"/>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8"/>
  <c r="BH118"/>
  <c r="BG118"/>
  <c r="BF118"/>
  <c r="T118"/>
  <c r="R118"/>
  <c r="P118"/>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2"/>
  <c r="BH112"/>
  <c r="BG112"/>
  <c r="BF112"/>
  <c r="T112"/>
  <c r="R112"/>
  <c r="P112"/>
  <c r="BI111"/>
  <c r="BH111"/>
  <c r="BG111"/>
  <c r="BF111"/>
  <c r="T111"/>
  <c r="R111"/>
  <c r="P111"/>
  <c r="BI110"/>
  <c r="BH110"/>
  <c r="BG110"/>
  <c r="BF110"/>
  <c r="T110"/>
  <c r="R110"/>
  <c r="P110"/>
  <c r="BI108"/>
  <c r="BH108"/>
  <c r="BG108"/>
  <c r="BF108"/>
  <c r="T108"/>
  <c r="R108"/>
  <c r="P108"/>
  <c r="BI107"/>
  <c r="BH107"/>
  <c r="BG107"/>
  <c r="BF107"/>
  <c r="T107"/>
  <c r="R107"/>
  <c r="P107"/>
  <c r="BI106"/>
  <c r="BH106"/>
  <c r="BG106"/>
  <c r="BF106"/>
  <c r="T106"/>
  <c r="R106"/>
  <c r="P106"/>
  <c r="BI105"/>
  <c r="BH105"/>
  <c r="BG105"/>
  <c r="BF105"/>
  <c r="T105"/>
  <c r="R105"/>
  <c r="P105"/>
  <c r="BI104"/>
  <c r="BH104"/>
  <c r="BG104"/>
  <c r="BF104"/>
  <c r="T104"/>
  <c r="R104"/>
  <c r="P104"/>
  <c r="BI103"/>
  <c r="BH103"/>
  <c r="BG103"/>
  <c r="BF103"/>
  <c r="T103"/>
  <c r="R103"/>
  <c r="P103"/>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BI96"/>
  <c r="BH96"/>
  <c r="BG96"/>
  <c r="BF96"/>
  <c r="T96"/>
  <c r="R96"/>
  <c r="P96"/>
  <c r="BI95"/>
  <c r="BH95"/>
  <c r="BG95"/>
  <c r="BF95"/>
  <c r="T95"/>
  <c r="R95"/>
  <c r="P95"/>
  <c r="J90"/>
  <c r="J89"/>
  <c r="F89"/>
  <c r="F87"/>
  <c r="E85"/>
  <c r="J55"/>
  <c r="J54"/>
  <c r="F54"/>
  <c r="F52"/>
  <c r="E50"/>
  <c r="J18"/>
  <c r="E18"/>
  <c r="F55"/>
  <c r="J17"/>
  <c r="J12"/>
  <c r="J52"/>
  <c r="E7"/>
  <c r="E83"/>
  <c i="7" r="J37"/>
  <c r="J36"/>
  <c i="1" r="AY60"/>
  <c i="7" r="J35"/>
  <c i="1" r="AX60"/>
  <c i="7" r="BI161"/>
  <c r="BH161"/>
  <c r="BG161"/>
  <c r="BF161"/>
  <c r="T161"/>
  <c r="R161"/>
  <c r="P161"/>
  <c r="BI160"/>
  <c r="BH160"/>
  <c r="BG160"/>
  <c r="BF160"/>
  <c r="T160"/>
  <c r="R160"/>
  <c r="P160"/>
  <c r="BI158"/>
  <c r="BH158"/>
  <c r="BG158"/>
  <c r="BF158"/>
  <c r="T158"/>
  <c r="T157"/>
  <c r="R158"/>
  <c r="R157"/>
  <c r="P158"/>
  <c r="P157"/>
  <c r="BI156"/>
  <c r="BH156"/>
  <c r="BG156"/>
  <c r="BF156"/>
  <c r="T156"/>
  <c r="T155"/>
  <c r="R156"/>
  <c r="R155"/>
  <c r="P156"/>
  <c r="P155"/>
  <c r="BI154"/>
  <c r="BH154"/>
  <c r="BG154"/>
  <c r="BF154"/>
  <c r="T154"/>
  <c r="T153"/>
  <c r="R154"/>
  <c r="R153"/>
  <c r="P154"/>
  <c r="P153"/>
  <c r="BI152"/>
  <c r="BH152"/>
  <c r="BG152"/>
  <c r="BF152"/>
  <c r="T152"/>
  <c r="T151"/>
  <c r="R152"/>
  <c r="R151"/>
  <c r="P152"/>
  <c r="P151"/>
  <c r="BI150"/>
  <c r="BH150"/>
  <c r="BG150"/>
  <c r="BF150"/>
  <c r="T150"/>
  <c r="T149"/>
  <c r="R150"/>
  <c r="R149"/>
  <c r="P150"/>
  <c r="P149"/>
  <c r="BI148"/>
  <c r="BH148"/>
  <c r="BG148"/>
  <c r="BF148"/>
  <c r="T148"/>
  <c r="T147"/>
  <c r="R148"/>
  <c r="R147"/>
  <c r="P148"/>
  <c r="P147"/>
  <c r="BI146"/>
  <c r="BH146"/>
  <c r="BG146"/>
  <c r="BF146"/>
  <c r="T146"/>
  <c r="T145"/>
  <c r="R146"/>
  <c r="R145"/>
  <c r="P146"/>
  <c r="P145"/>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5"/>
  <c r="BH135"/>
  <c r="BG135"/>
  <c r="BF135"/>
  <c r="T135"/>
  <c r="R135"/>
  <c r="P135"/>
  <c r="BI134"/>
  <c r="BH134"/>
  <c r="BG134"/>
  <c r="BF134"/>
  <c r="T134"/>
  <c r="R134"/>
  <c r="P134"/>
  <c r="BI133"/>
  <c r="BH133"/>
  <c r="BG133"/>
  <c r="BF133"/>
  <c r="T133"/>
  <c r="R133"/>
  <c r="P133"/>
  <c r="BI131"/>
  <c r="BH131"/>
  <c r="BG131"/>
  <c r="BF131"/>
  <c r="T131"/>
  <c r="R131"/>
  <c r="P131"/>
  <c r="BI130"/>
  <c r="BH130"/>
  <c r="BG130"/>
  <c r="BF130"/>
  <c r="T130"/>
  <c r="R130"/>
  <c r="P130"/>
  <c r="BI128"/>
  <c r="BH128"/>
  <c r="BG128"/>
  <c r="BF128"/>
  <c r="T128"/>
  <c r="R128"/>
  <c r="P128"/>
  <c r="BI127"/>
  <c r="BH127"/>
  <c r="BG127"/>
  <c r="BF127"/>
  <c r="T127"/>
  <c r="R127"/>
  <c r="P127"/>
  <c r="BI126"/>
  <c r="BH126"/>
  <c r="BG126"/>
  <c r="BF126"/>
  <c r="T126"/>
  <c r="R126"/>
  <c r="P126"/>
  <c r="BI125"/>
  <c r="BH125"/>
  <c r="BG125"/>
  <c r="BF125"/>
  <c r="T125"/>
  <c r="R125"/>
  <c r="P125"/>
  <c r="BI123"/>
  <c r="BH123"/>
  <c r="BG123"/>
  <c r="BF123"/>
  <c r="T123"/>
  <c r="T122"/>
  <c r="R123"/>
  <c r="R122"/>
  <c r="P123"/>
  <c r="P122"/>
  <c r="BI121"/>
  <c r="BH121"/>
  <c r="BG121"/>
  <c r="BF121"/>
  <c r="T121"/>
  <c r="T120"/>
  <c r="R121"/>
  <c r="R120"/>
  <c r="P121"/>
  <c r="P120"/>
  <c r="BI119"/>
  <c r="BH119"/>
  <c r="BG119"/>
  <c r="BF119"/>
  <c r="T119"/>
  <c r="R119"/>
  <c r="P119"/>
  <c r="BI118"/>
  <c r="BH118"/>
  <c r="BG118"/>
  <c r="BF118"/>
  <c r="T118"/>
  <c r="R118"/>
  <c r="P118"/>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1"/>
  <c r="BH111"/>
  <c r="BG111"/>
  <c r="BF111"/>
  <c r="T111"/>
  <c r="R111"/>
  <c r="P111"/>
  <c r="BI110"/>
  <c r="BH110"/>
  <c r="BG110"/>
  <c r="BF110"/>
  <c r="T110"/>
  <c r="R110"/>
  <c r="P110"/>
  <c r="BI109"/>
  <c r="BH109"/>
  <c r="BG109"/>
  <c r="BF109"/>
  <c r="T109"/>
  <c r="R109"/>
  <c r="P109"/>
  <c r="BI108"/>
  <c r="BH108"/>
  <c r="BG108"/>
  <c r="BF108"/>
  <c r="T108"/>
  <c r="R108"/>
  <c r="P108"/>
  <c r="BI107"/>
  <c r="BH107"/>
  <c r="BG107"/>
  <c r="BF107"/>
  <c r="T107"/>
  <c r="R107"/>
  <c r="P107"/>
  <c r="BI106"/>
  <c r="BH106"/>
  <c r="BG106"/>
  <c r="BF106"/>
  <c r="T106"/>
  <c r="R106"/>
  <c r="P106"/>
  <c r="BI105"/>
  <c r="BH105"/>
  <c r="BG105"/>
  <c r="BF105"/>
  <c r="T105"/>
  <c r="R105"/>
  <c r="P105"/>
  <c r="BI104"/>
  <c r="BH104"/>
  <c r="BG104"/>
  <c r="BF104"/>
  <c r="T104"/>
  <c r="R104"/>
  <c r="P104"/>
  <c r="BI103"/>
  <c r="BH103"/>
  <c r="BG103"/>
  <c r="BF103"/>
  <c r="T103"/>
  <c r="R103"/>
  <c r="P103"/>
  <c r="BI101"/>
  <c r="BH101"/>
  <c r="BG101"/>
  <c r="BF101"/>
  <c r="T101"/>
  <c r="T100"/>
  <c r="R101"/>
  <c r="R100"/>
  <c r="P101"/>
  <c r="P100"/>
  <c r="J95"/>
  <c r="J94"/>
  <c r="F94"/>
  <c r="F92"/>
  <c r="E90"/>
  <c r="J55"/>
  <c r="J54"/>
  <c r="F54"/>
  <c r="F52"/>
  <c r="E50"/>
  <c r="J18"/>
  <c r="E18"/>
  <c r="F55"/>
  <c r="J17"/>
  <c r="J12"/>
  <c r="J52"/>
  <c r="E7"/>
  <c r="E48"/>
  <c i="6" r="J37"/>
  <c r="J36"/>
  <c i="1" r="AY59"/>
  <c i="6" r="J35"/>
  <c i="1" r="AX59"/>
  <c i="6" r="BI194"/>
  <c r="BH194"/>
  <c r="BG194"/>
  <c r="BF194"/>
  <c r="T194"/>
  <c r="R194"/>
  <c r="P194"/>
  <c r="BI193"/>
  <c r="BH193"/>
  <c r="BG193"/>
  <c r="BF193"/>
  <c r="T193"/>
  <c r="R193"/>
  <c r="P193"/>
  <c r="BI192"/>
  <c r="BH192"/>
  <c r="BG192"/>
  <c r="BF192"/>
  <c r="T192"/>
  <c r="R192"/>
  <c r="P192"/>
  <c r="BI191"/>
  <c r="BH191"/>
  <c r="BG191"/>
  <c r="BF191"/>
  <c r="T191"/>
  <c r="R191"/>
  <c r="P191"/>
  <c r="BI190"/>
  <c r="BH190"/>
  <c r="BG190"/>
  <c r="BF190"/>
  <c r="T190"/>
  <c r="R190"/>
  <c r="P190"/>
  <c r="BI189"/>
  <c r="BH189"/>
  <c r="BG189"/>
  <c r="BF189"/>
  <c r="T189"/>
  <c r="R189"/>
  <c r="P189"/>
  <c r="BI188"/>
  <c r="BH188"/>
  <c r="BG188"/>
  <c r="BF188"/>
  <c r="T188"/>
  <c r="R188"/>
  <c r="P188"/>
  <c r="BI187"/>
  <c r="BH187"/>
  <c r="BG187"/>
  <c r="BF187"/>
  <c r="T187"/>
  <c r="R187"/>
  <c r="P187"/>
  <c r="BI186"/>
  <c r="BH186"/>
  <c r="BG186"/>
  <c r="BF186"/>
  <c r="T186"/>
  <c r="R186"/>
  <c r="P186"/>
  <c r="BI184"/>
  <c r="BH184"/>
  <c r="BG184"/>
  <c r="BF184"/>
  <c r="T184"/>
  <c r="R184"/>
  <c r="P184"/>
  <c r="BI183"/>
  <c r="BH183"/>
  <c r="BG183"/>
  <c r="BF183"/>
  <c r="T183"/>
  <c r="R183"/>
  <c r="P183"/>
  <c r="BI182"/>
  <c r="BH182"/>
  <c r="BG182"/>
  <c r="BF182"/>
  <c r="T182"/>
  <c r="R182"/>
  <c r="P182"/>
  <c r="BI180"/>
  <c r="BH180"/>
  <c r="BG180"/>
  <c r="BF180"/>
  <c r="T180"/>
  <c r="R180"/>
  <c r="P180"/>
  <c r="BI178"/>
  <c r="BH178"/>
  <c r="BG178"/>
  <c r="BF178"/>
  <c r="T178"/>
  <c r="R178"/>
  <c r="P178"/>
  <c r="BI176"/>
  <c r="BH176"/>
  <c r="BG176"/>
  <c r="BF176"/>
  <c r="T176"/>
  <c r="R176"/>
  <c r="P176"/>
  <c r="BI174"/>
  <c r="BH174"/>
  <c r="BG174"/>
  <c r="BF174"/>
  <c r="T174"/>
  <c r="R174"/>
  <c r="P174"/>
  <c r="BI172"/>
  <c r="BH172"/>
  <c r="BG172"/>
  <c r="BF172"/>
  <c r="T172"/>
  <c r="R172"/>
  <c r="P172"/>
  <c r="BI170"/>
  <c r="BH170"/>
  <c r="BG170"/>
  <c r="BF170"/>
  <c r="T170"/>
  <c r="R170"/>
  <c r="P170"/>
  <c r="BI168"/>
  <c r="BH168"/>
  <c r="BG168"/>
  <c r="BF168"/>
  <c r="T168"/>
  <c r="R168"/>
  <c r="P168"/>
  <c r="BI166"/>
  <c r="BH166"/>
  <c r="BG166"/>
  <c r="BF166"/>
  <c r="T166"/>
  <c r="R166"/>
  <c r="P166"/>
  <c r="BI164"/>
  <c r="BH164"/>
  <c r="BG164"/>
  <c r="BF164"/>
  <c r="T164"/>
  <c r="R164"/>
  <c r="P164"/>
  <c r="BI162"/>
  <c r="BH162"/>
  <c r="BG162"/>
  <c r="BF162"/>
  <c r="T162"/>
  <c r="R162"/>
  <c r="P162"/>
  <c r="BI161"/>
  <c r="BH161"/>
  <c r="BG161"/>
  <c r="BF161"/>
  <c r="T161"/>
  <c r="R161"/>
  <c r="P161"/>
  <c r="BI159"/>
  <c r="BH159"/>
  <c r="BG159"/>
  <c r="BF159"/>
  <c r="T159"/>
  <c r="R159"/>
  <c r="P159"/>
  <c r="BI157"/>
  <c r="BH157"/>
  <c r="BG157"/>
  <c r="BF157"/>
  <c r="T157"/>
  <c r="R157"/>
  <c r="P157"/>
  <c r="BI155"/>
  <c r="BH155"/>
  <c r="BG155"/>
  <c r="BF155"/>
  <c r="T155"/>
  <c r="R155"/>
  <c r="P155"/>
  <c r="BI153"/>
  <c r="BH153"/>
  <c r="BG153"/>
  <c r="BF153"/>
  <c r="T153"/>
  <c r="R153"/>
  <c r="P153"/>
  <c r="BI151"/>
  <c r="BH151"/>
  <c r="BG151"/>
  <c r="BF151"/>
  <c r="T151"/>
  <c r="R151"/>
  <c r="P151"/>
  <c r="BI149"/>
  <c r="BH149"/>
  <c r="BG149"/>
  <c r="BF149"/>
  <c r="T149"/>
  <c r="R149"/>
  <c r="P149"/>
  <c r="BI147"/>
  <c r="BH147"/>
  <c r="BG147"/>
  <c r="BF147"/>
  <c r="T147"/>
  <c r="R147"/>
  <c r="P147"/>
  <c r="BI145"/>
  <c r="BH145"/>
  <c r="BG145"/>
  <c r="BF145"/>
  <c r="T145"/>
  <c r="R145"/>
  <c r="P145"/>
  <c r="BI143"/>
  <c r="BH143"/>
  <c r="BG143"/>
  <c r="BF143"/>
  <c r="T143"/>
  <c r="R143"/>
  <c r="P143"/>
  <c r="BI142"/>
  <c r="BH142"/>
  <c r="BG142"/>
  <c r="BF142"/>
  <c r="T142"/>
  <c r="R142"/>
  <c r="P142"/>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8"/>
  <c r="BH128"/>
  <c r="BG128"/>
  <c r="BF128"/>
  <c r="T128"/>
  <c r="R128"/>
  <c r="P128"/>
  <c r="BI127"/>
  <c r="BH127"/>
  <c r="BG127"/>
  <c r="BF127"/>
  <c r="T127"/>
  <c r="R127"/>
  <c r="P127"/>
  <c r="BI125"/>
  <c r="BH125"/>
  <c r="BG125"/>
  <c r="BF125"/>
  <c r="T125"/>
  <c r="R125"/>
  <c r="P125"/>
  <c r="BI123"/>
  <c r="BH123"/>
  <c r="BG123"/>
  <c r="BF123"/>
  <c r="T123"/>
  <c r="R123"/>
  <c r="P123"/>
  <c r="BI121"/>
  <c r="BH121"/>
  <c r="BG121"/>
  <c r="BF121"/>
  <c r="T121"/>
  <c r="R121"/>
  <c r="P121"/>
  <c r="BI119"/>
  <c r="BH119"/>
  <c r="BG119"/>
  <c r="BF119"/>
  <c r="T119"/>
  <c r="R119"/>
  <c r="P119"/>
  <c r="BI117"/>
  <c r="BH117"/>
  <c r="BG117"/>
  <c r="BF117"/>
  <c r="T117"/>
  <c r="R117"/>
  <c r="P117"/>
  <c r="BI115"/>
  <c r="BH115"/>
  <c r="BG115"/>
  <c r="BF115"/>
  <c r="T115"/>
  <c r="R115"/>
  <c r="P115"/>
  <c r="BI113"/>
  <c r="BH113"/>
  <c r="BG113"/>
  <c r="BF113"/>
  <c r="T113"/>
  <c r="R113"/>
  <c r="P113"/>
  <c r="BI111"/>
  <c r="BH111"/>
  <c r="BG111"/>
  <c r="BF111"/>
  <c r="T111"/>
  <c r="R111"/>
  <c r="P111"/>
  <c r="BI109"/>
  <c r="BH109"/>
  <c r="BG109"/>
  <c r="BF109"/>
  <c r="T109"/>
  <c r="R109"/>
  <c r="P109"/>
  <c r="BI107"/>
  <c r="BH107"/>
  <c r="BG107"/>
  <c r="BF107"/>
  <c r="T107"/>
  <c r="R107"/>
  <c r="P107"/>
  <c r="BI105"/>
  <c r="BH105"/>
  <c r="BG105"/>
  <c r="BF105"/>
  <c r="T105"/>
  <c r="R105"/>
  <c r="P105"/>
  <c r="BI103"/>
  <c r="BH103"/>
  <c r="BG103"/>
  <c r="BF103"/>
  <c r="T103"/>
  <c r="R103"/>
  <c r="P103"/>
  <c r="BI101"/>
  <c r="BH101"/>
  <c r="BG101"/>
  <c r="BF101"/>
  <c r="T101"/>
  <c r="R101"/>
  <c r="P101"/>
  <c r="BI99"/>
  <c r="BH99"/>
  <c r="BG99"/>
  <c r="BF99"/>
  <c r="T99"/>
  <c r="R99"/>
  <c r="P99"/>
  <c r="BI97"/>
  <c r="BH97"/>
  <c r="BG97"/>
  <c r="BF97"/>
  <c r="T97"/>
  <c r="R97"/>
  <c r="P97"/>
  <c r="BI95"/>
  <c r="BH95"/>
  <c r="BG95"/>
  <c r="BF95"/>
  <c r="T95"/>
  <c r="R95"/>
  <c r="P95"/>
  <c r="BI93"/>
  <c r="BH93"/>
  <c r="BG93"/>
  <c r="BF93"/>
  <c r="T93"/>
  <c r="R93"/>
  <c r="P93"/>
  <c r="BI91"/>
  <c r="BH91"/>
  <c r="BG91"/>
  <c r="BF91"/>
  <c r="T91"/>
  <c r="R91"/>
  <c r="P91"/>
  <c r="BI89"/>
  <c r="BH89"/>
  <c r="BG89"/>
  <c r="BF89"/>
  <c r="T89"/>
  <c r="R89"/>
  <c r="P89"/>
  <c r="J83"/>
  <c r="J82"/>
  <c r="F82"/>
  <c r="F80"/>
  <c r="E78"/>
  <c r="J55"/>
  <c r="J54"/>
  <c r="F54"/>
  <c r="F52"/>
  <c r="E50"/>
  <c r="J18"/>
  <c r="E18"/>
  <c r="F55"/>
  <c r="J17"/>
  <c r="J12"/>
  <c r="J80"/>
  <c r="E7"/>
  <c r="E48"/>
  <c i="5" r="J37"/>
  <c r="J36"/>
  <c i="1" r="AY58"/>
  <c i="5" r="J35"/>
  <c i="1" r="AX58"/>
  <c i="5" r="BI189"/>
  <c r="BH189"/>
  <c r="BG189"/>
  <c r="BF189"/>
  <c r="T189"/>
  <c r="R189"/>
  <c r="P189"/>
  <c r="BI188"/>
  <c r="BH188"/>
  <c r="BG188"/>
  <c r="BF188"/>
  <c r="T188"/>
  <c r="R188"/>
  <c r="P188"/>
  <c r="BI187"/>
  <c r="BH187"/>
  <c r="BG187"/>
  <c r="BF187"/>
  <c r="T187"/>
  <c r="R187"/>
  <c r="P187"/>
  <c r="BI186"/>
  <c r="BH186"/>
  <c r="BG186"/>
  <c r="BF186"/>
  <c r="T186"/>
  <c r="R186"/>
  <c r="P186"/>
  <c r="BI184"/>
  <c r="BH184"/>
  <c r="BG184"/>
  <c r="BF184"/>
  <c r="T184"/>
  <c r="R184"/>
  <c r="P184"/>
  <c r="BI183"/>
  <c r="BH183"/>
  <c r="BG183"/>
  <c r="BF183"/>
  <c r="T183"/>
  <c r="R183"/>
  <c r="P183"/>
  <c r="BI181"/>
  <c r="BH181"/>
  <c r="BG181"/>
  <c r="BF181"/>
  <c r="T181"/>
  <c r="R181"/>
  <c r="P181"/>
  <c r="BI179"/>
  <c r="BH179"/>
  <c r="BG179"/>
  <c r="BF179"/>
  <c r="T179"/>
  <c r="R179"/>
  <c r="P179"/>
  <c r="BI177"/>
  <c r="BH177"/>
  <c r="BG177"/>
  <c r="BF177"/>
  <c r="T177"/>
  <c r="R177"/>
  <c r="P177"/>
  <c r="BI175"/>
  <c r="BH175"/>
  <c r="BG175"/>
  <c r="BF175"/>
  <c r="T175"/>
  <c r="R175"/>
  <c r="P175"/>
  <c r="BI174"/>
  <c r="BH174"/>
  <c r="BG174"/>
  <c r="BF174"/>
  <c r="T174"/>
  <c r="R174"/>
  <c r="P174"/>
  <c r="BI173"/>
  <c r="BH173"/>
  <c r="BG173"/>
  <c r="BF173"/>
  <c r="T173"/>
  <c r="R173"/>
  <c r="P173"/>
  <c r="BI172"/>
  <c r="BH172"/>
  <c r="BG172"/>
  <c r="BF172"/>
  <c r="T172"/>
  <c r="R172"/>
  <c r="P172"/>
  <c r="BI169"/>
  <c r="BH169"/>
  <c r="BG169"/>
  <c r="BF169"/>
  <c r="T169"/>
  <c r="R169"/>
  <c r="P169"/>
  <c r="BI168"/>
  <c r="BH168"/>
  <c r="BG168"/>
  <c r="BF168"/>
  <c r="T168"/>
  <c r="R168"/>
  <c r="P168"/>
  <c r="BI167"/>
  <c r="BH167"/>
  <c r="BG167"/>
  <c r="BF167"/>
  <c r="T167"/>
  <c r="R167"/>
  <c r="P167"/>
  <c r="BI166"/>
  <c r="BH166"/>
  <c r="BG166"/>
  <c r="BF166"/>
  <c r="T166"/>
  <c r="R166"/>
  <c r="P166"/>
  <c r="BI164"/>
  <c r="BH164"/>
  <c r="BG164"/>
  <c r="BF164"/>
  <c r="T164"/>
  <c r="R164"/>
  <c r="P164"/>
  <c r="BI163"/>
  <c r="BH163"/>
  <c r="BG163"/>
  <c r="BF163"/>
  <c r="T163"/>
  <c r="R163"/>
  <c r="P163"/>
  <c r="BI162"/>
  <c r="BH162"/>
  <c r="BG162"/>
  <c r="BF162"/>
  <c r="T162"/>
  <c r="R162"/>
  <c r="P162"/>
  <c r="BI161"/>
  <c r="BH161"/>
  <c r="BG161"/>
  <c r="BF161"/>
  <c r="T161"/>
  <c r="R161"/>
  <c r="P161"/>
  <c r="BI159"/>
  <c r="BH159"/>
  <c r="BG159"/>
  <c r="BF159"/>
  <c r="T159"/>
  <c r="T158"/>
  <c r="R159"/>
  <c r="R158"/>
  <c r="P159"/>
  <c r="P158"/>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5"/>
  <c r="BH145"/>
  <c r="BG145"/>
  <c r="BF145"/>
  <c r="T145"/>
  <c r="R145"/>
  <c r="P145"/>
  <c r="BI143"/>
  <c r="BH143"/>
  <c r="BG143"/>
  <c r="BF143"/>
  <c r="T143"/>
  <c r="R143"/>
  <c r="P143"/>
  <c r="BI141"/>
  <c r="BH141"/>
  <c r="BG141"/>
  <c r="BF141"/>
  <c r="T141"/>
  <c r="R141"/>
  <c r="P141"/>
  <c r="BI139"/>
  <c r="BH139"/>
  <c r="BG139"/>
  <c r="BF139"/>
  <c r="T139"/>
  <c r="R139"/>
  <c r="P139"/>
  <c r="BI137"/>
  <c r="BH137"/>
  <c r="BG137"/>
  <c r="BF137"/>
  <c r="T137"/>
  <c r="R137"/>
  <c r="P137"/>
  <c r="BI135"/>
  <c r="BH135"/>
  <c r="BG135"/>
  <c r="BF135"/>
  <c r="T135"/>
  <c r="R135"/>
  <c r="P135"/>
  <c r="BI133"/>
  <c r="BH133"/>
  <c r="BG133"/>
  <c r="BF133"/>
  <c r="T133"/>
  <c r="R133"/>
  <c r="P133"/>
  <c r="BI132"/>
  <c r="BH132"/>
  <c r="BG132"/>
  <c r="BF132"/>
  <c r="T132"/>
  <c r="R132"/>
  <c r="P132"/>
  <c r="BI131"/>
  <c r="BH131"/>
  <c r="BG131"/>
  <c r="BF131"/>
  <c r="T131"/>
  <c r="R131"/>
  <c r="P131"/>
  <c r="BI129"/>
  <c r="BH129"/>
  <c r="BG129"/>
  <c r="BF129"/>
  <c r="T129"/>
  <c r="R129"/>
  <c r="P129"/>
  <c r="BI127"/>
  <c r="BH127"/>
  <c r="BG127"/>
  <c r="BF127"/>
  <c r="T127"/>
  <c r="R127"/>
  <c r="P127"/>
  <c r="BI125"/>
  <c r="BH125"/>
  <c r="BG125"/>
  <c r="BF125"/>
  <c r="T125"/>
  <c r="R125"/>
  <c r="P125"/>
  <c r="BI123"/>
  <c r="BH123"/>
  <c r="BG123"/>
  <c r="BF123"/>
  <c r="T123"/>
  <c r="R123"/>
  <c r="P123"/>
  <c r="BI121"/>
  <c r="BH121"/>
  <c r="BG121"/>
  <c r="BF121"/>
  <c r="T121"/>
  <c r="R121"/>
  <c r="P121"/>
  <c r="BI119"/>
  <c r="BH119"/>
  <c r="BG119"/>
  <c r="BF119"/>
  <c r="T119"/>
  <c r="R119"/>
  <c r="P119"/>
  <c r="BI116"/>
  <c r="BH116"/>
  <c r="BG116"/>
  <c r="BF116"/>
  <c r="T116"/>
  <c r="R116"/>
  <c r="P116"/>
  <c r="BI115"/>
  <c r="BH115"/>
  <c r="BG115"/>
  <c r="BF115"/>
  <c r="T115"/>
  <c r="R115"/>
  <c r="P115"/>
  <c r="BI114"/>
  <c r="BH114"/>
  <c r="BG114"/>
  <c r="BF114"/>
  <c r="T114"/>
  <c r="R114"/>
  <c r="P114"/>
  <c r="BI112"/>
  <c r="BH112"/>
  <c r="BG112"/>
  <c r="BF112"/>
  <c r="T112"/>
  <c r="R112"/>
  <c r="P112"/>
  <c r="BI111"/>
  <c r="BH111"/>
  <c r="BG111"/>
  <c r="BF111"/>
  <c r="T111"/>
  <c r="R111"/>
  <c r="P111"/>
  <c r="BI110"/>
  <c r="BH110"/>
  <c r="BG110"/>
  <c r="BF110"/>
  <c r="T110"/>
  <c r="R110"/>
  <c r="P110"/>
  <c r="BI108"/>
  <c r="BH108"/>
  <c r="BG108"/>
  <c r="BF108"/>
  <c r="T108"/>
  <c r="R108"/>
  <c r="P108"/>
  <c r="BI107"/>
  <c r="BH107"/>
  <c r="BG107"/>
  <c r="BF107"/>
  <c r="T107"/>
  <c r="R107"/>
  <c r="P107"/>
  <c r="BI106"/>
  <c r="BH106"/>
  <c r="BG106"/>
  <c r="BF106"/>
  <c r="T106"/>
  <c r="R106"/>
  <c r="P106"/>
  <c r="BI105"/>
  <c r="BH105"/>
  <c r="BG105"/>
  <c r="BF105"/>
  <c r="T105"/>
  <c r="R105"/>
  <c r="P105"/>
  <c r="BI102"/>
  <c r="BH102"/>
  <c r="BG102"/>
  <c r="BF102"/>
  <c r="T102"/>
  <c r="R102"/>
  <c r="P102"/>
  <c r="BI100"/>
  <c r="BH100"/>
  <c r="BG100"/>
  <c r="BF100"/>
  <c r="T100"/>
  <c r="R100"/>
  <c r="P100"/>
  <c r="J93"/>
  <c r="J92"/>
  <c r="F92"/>
  <c r="F90"/>
  <c r="E88"/>
  <c r="J55"/>
  <c r="J54"/>
  <c r="F54"/>
  <c r="F52"/>
  <c r="E50"/>
  <c r="J18"/>
  <c r="E18"/>
  <c r="F93"/>
  <c r="J17"/>
  <c r="J12"/>
  <c r="J90"/>
  <c r="E7"/>
  <c r="E86"/>
  <c i="4" r="J37"/>
  <c r="J36"/>
  <c i="1" r="AY57"/>
  <c i="4" r="J35"/>
  <c i="1" r="AX57"/>
  <c i="4" r="BI100"/>
  <c r="BH100"/>
  <c r="BG100"/>
  <c r="BF100"/>
  <c r="T100"/>
  <c r="R100"/>
  <c r="P100"/>
  <c r="BI99"/>
  <c r="BH99"/>
  <c r="BG99"/>
  <c r="BF99"/>
  <c r="T99"/>
  <c r="R99"/>
  <c r="P99"/>
  <c r="BI98"/>
  <c r="BH98"/>
  <c r="BG98"/>
  <c r="BF98"/>
  <c r="T98"/>
  <c r="R98"/>
  <c r="P98"/>
  <c r="BI97"/>
  <c r="BH97"/>
  <c r="BG97"/>
  <c r="BF97"/>
  <c r="T97"/>
  <c r="R97"/>
  <c r="P97"/>
  <c r="BI96"/>
  <c r="BH96"/>
  <c r="BG96"/>
  <c r="BF96"/>
  <c r="T96"/>
  <c r="R96"/>
  <c r="P96"/>
  <c r="BI95"/>
  <c r="BH95"/>
  <c r="BG95"/>
  <c r="BF95"/>
  <c r="T95"/>
  <c r="R95"/>
  <c r="P95"/>
  <c r="BI94"/>
  <c r="BH94"/>
  <c r="BG94"/>
  <c r="BF94"/>
  <c r="T94"/>
  <c r="R94"/>
  <c r="P94"/>
  <c r="BI92"/>
  <c r="BH92"/>
  <c r="BG92"/>
  <c r="BF92"/>
  <c r="T92"/>
  <c r="R92"/>
  <c r="P92"/>
  <c r="BI91"/>
  <c r="BH91"/>
  <c r="BG91"/>
  <c r="BF91"/>
  <c r="T91"/>
  <c r="R91"/>
  <c r="P91"/>
  <c r="BI90"/>
  <c r="BH90"/>
  <c r="BG90"/>
  <c r="BF90"/>
  <c r="T90"/>
  <c r="R90"/>
  <c r="P90"/>
  <c r="BI89"/>
  <c r="BH89"/>
  <c r="BG89"/>
  <c r="BF89"/>
  <c r="T89"/>
  <c r="R89"/>
  <c r="P89"/>
  <c r="BI88"/>
  <c r="BH88"/>
  <c r="BG88"/>
  <c r="BF88"/>
  <c r="T88"/>
  <c r="R88"/>
  <c r="P88"/>
  <c r="BI87"/>
  <c r="BH87"/>
  <c r="BG87"/>
  <c r="BF87"/>
  <c r="T87"/>
  <c r="R87"/>
  <c r="P87"/>
  <c r="BI86"/>
  <c r="BH86"/>
  <c r="BG86"/>
  <c r="BF86"/>
  <c r="T86"/>
  <c r="R86"/>
  <c r="P86"/>
  <c r="BI85"/>
  <c r="BH85"/>
  <c r="BG85"/>
  <c r="BF85"/>
  <c r="T85"/>
  <c r="R85"/>
  <c r="P85"/>
  <c r="J79"/>
  <c r="J78"/>
  <c r="F78"/>
  <c r="F76"/>
  <c r="E74"/>
  <c r="J55"/>
  <c r="J54"/>
  <c r="F54"/>
  <c r="F52"/>
  <c r="E50"/>
  <c r="J18"/>
  <c r="E18"/>
  <c r="F55"/>
  <c r="J17"/>
  <c r="J12"/>
  <c r="J76"/>
  <c r="E7"/>
  <c r="E48"/>
  <c i="3" r="J37"/>
  <c r="J36"/>
  <c i="1" r="AY56"/>
  <c i="3" r="J35"/>
  <c i="1" r="AX56"/>
  <c i="3"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5"/>
  <c r="BH135"/>
  <c r="BG135"/>
  <c r="BF135"/>
  <c r="T135"/>
  <c r="R135"/>
  <c r="P135"/>
  <c r="BI134"/>
  <c r="BH134"/>
  <c r="BG134"/>
  <c r="BF134"/>
  <c r="T134"/>
  <c r="R134"/>
  <c r="P134"/>
  <c r="BI133"/>
  <c r="BH133"/>
  <c r="BG133"/>
  <c r="BF133"/>
  <c r="T133"/>
  <c r="R133"/>
  <c r="P133"/>
  <c r="BI131"/>
  <c r="BH131"/>
  <c r="BG131"/>
  <c r="BF131"/>
  <c r="T131"/>
  <c r="R131"/>
  <c r="P131"/>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3"/>
  <c r="BH123"/>
  <c r="BG123"/>
  <c r="BF123"/>
  <c r="T123"/>
  <c r="R123"/>
  <c r="P123"/>
  <c r="BI121"/>
  <c r="BH121"/>
  <c r="BG121"/>
  <c r="BF121"/>
  <c r="T121"/>
  <c r="R121"/>
  <c r="P121"/>
  <c r="BI119"/>
  <c r="BH119"/>
  <c r="BG119"/>
  <c r="BF119"/>
  <c r="T119"/>
  <c r="R119"/>
  <c r="P119"/>
  <c r="BI118"/>
  <c r="BH118"/>
  <c r="BG118"/>
  <c r="BF118"/>
  <c r="T118"/>
  <c r="R118"/>
  <c r="P118"/>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2"/>
  <c r="BH112"/>
  <c r="BG112"/>
  <c r="BF112"/>
  <c r="T112"/>
  <c r="R112"/>
  <c r="P112"/>
  <c r="BI111"/>
  <c r="BH111"/>
  <c r="BG111"/>
  <c r="BF111"/>
  <c r="T111"/>
  <c r="R111"/>
  <c r="P111"/>
  <c r="BI110"/>
  <c r="BH110"/>
  <c r="BG110"/>
  <c r="BF110"/>
  <c r="T110"/>
  <c r="R110"/>
  <c r="P110"/>
  <c r="BI109"/>
  <c r="BH109"/>
  <c r="BG109"/>
  <c r="BF109"/>
  <c r="T109"/>
  <c r="R109"/>
  <c r="P109"/>
  <c r="BI108"/>
  <c r="BH108"/>
  <c r="BG108"/>
  <c r="BF108"/>
  <c r="T108"/>
  <c r="R108"/>
  <c r="P108"/>
  <c r="BI107"/>
  <c r="BH107"/>
  <c r="BG107"/>
  <c r="BF107"/>
  <c r="T107"/>
  <c r="R107"/>
  <c r="P107"/>
  <c r="BI105"/>
  <c r="BH105"/>
  <c r="BG105"/>
  <c r="BF105"/>
  <c r="T105"/>
  <c r="R105"/>
  <c r="P105"/>
  <c r="BI104"/>
  <c r="BH104"/>
  <c r="BG104"/>
  <c r="BF104"/>
  <c r="T104"/>
  <c r="R104"/>
  <c r="P104"/>
  <c r="BI103"/>
  <c r="BH103"/>
  <c r="BG103"/>
  <c r="BF103"/>
  <c r="T103"/>
  <c r="R103"/>
  <c r="P103"/>
  <c r="BI101"/>
  <c r="BH101"/>
  <c r="BG101"/>
  <c r="BF101"/>
  <c r="T101"/>
  <c r="R101"/>
  <c r="P101"/>
  <c r="BI99"/>
  <c r="BH99"/>
  <c r="BG99"/>
  <c r="BF99"/>
  <c r="T99"/>
  <c r="R99"/>
  <c r="P99"/>
  <c r="BI97"/>
  <c r="BH97"/>
  <c r="BG97"/>
  <c r="BF97"/>
  <c r="T97"/>
  <c r="R97"/>
  <c r="P97"/>
  <c r="BI96"/>
  <c r="BH96"/>
  <c r="BG96"/>
  <c r="BF96"/>
  <c r="T96"/>
  <c r="R96"/>
  <c r="P96"/>
  <c r="BI95"/>
  <c r="BH95"/>
  <c r="BG95"/>
  <c r="BF95"/>
  <c r="T95"/>
  <c r="R95"/>
  <c r="P95"/>
  <c r="BI93"/>
  <c r="BH93"/>
  <c r="BG93"/>
  <c r="BF93"/>
  <c r="T93"/>
  <c r="R93"/>
  <c r="P93"/>
  <c r="BI91"/>
  <c r="BH91"/>
  <c r="BG91"/>
  <c r="BF91"/>
  <c r="T91"/>
  <c r="R91"/>
  <c r="P91"/>
  <c r="BI90"/>
  <c r="BH90"/>
  <c r="BG90"/>
  <c r="BF90"/>
  <c r="T90"/>
  <c r="R90"/>
  <c r="P90"/>
  <c r="BI89"/>
  <c r="BH89"/>
  <c r="BG89"/>
  <c r="BF89"/>
  <c r="T89"/>
  <c r="R89"/>
  <c r="P89"/>
  <c r="BI88"/>
  <c r="BH88"/>
  <c r="BG88"/>
  <c r="BF88"/>
  <c r="T88"/>
  <c r="R88"/>
  <c r="P88"/>
  <c r="J82"/>
  <c r="J81"/>
  <c r="F81"/>
  <c r="F79"/>
  <c r="E77"/>
  <c r="J55"/>
  <c r="J54"/>
  <c r="F54"/>
  <c r="F52"/>
  <c r="E50"/>
  <c r="J18"/>
  <c r="E18"/>
  <c r="F82"/>
  <c r="J17"/>
  <c r="J12"/>
  <c r="J79"/>
  <c r="E7"/>
  <c r="E75"/>
  <c i="2" r="J37"/>
  <c r="J36"/>
  <c i="1" r="AY55"/>
  <c i="2" r="J35"/>
  <c i="1" r="AX55"/>
  <c i="2" r="BI310"/>
  <c r="BH310"/>
  <c r="BG310"/>
  <c r="BF310"/>
  <c r="T310"/>
  <c r="R310"/>
  <c r="P310"/>
  <c r="BI309"/>
  <c r="BH309"/>
  <c r="BG309"/>
  <c r="BF309"/>
  <c r="T309"/>
  <c r="R309"/>
  <c r="P309"/>
  <c r="BI308"/>
  <c r="BH308"/>
  <c r="BG308"/>
  <c r="BF308"/>
  <c r="T308"/>
  <c r="R308"/>
  <c r="P308"/>
  <c r="BI307"/>
  <c r="BH307"/>
  <c r="BG307"/>
  <c r="BF307"/>
  <c r="T307"/>
  <c r="R307"/>
  <c r="P307"/>
  <c r="BI302"/>
  <c r="BH302"/>
  <c r="BG302"/>
  <c r="BF302"/>
  <c r="T302"/>
  <c r="R302"/>
  <c r="P302"/>
  <c r="BI299"/>
  <c r="BH299"/>
  <c r="BG299"/>
  <c r="BF299"/>
  <c r="T299"/>
  <c r="R299"/>
  <c r="P299"/>
  <c r="BI296"/>
  <c r="BH296"/>
  <c r="BG296"/>
  <c r="BF296"/>
  <c r="T296"/>
  <c r="R296"/>
  <c r="P296"/>
  <c r="BI293"/>
  <c r="BH293"/>
  <c r="BG293"/>
  <c r="BF293"/>
  <c r="T293"/>
  <c r="R293"/>
  <c r="P293"/>
  <c r="BI285"/>
  <c r="BH285"/>
  <c r="BG285"/>
  <c r="BF285"/>
  <c r="T285"/>
  <c r="R285"/>
  <c r="P285"/>
  <c r="BI278"/>
  <c r="BH278"/>
  <c r="BG278"/>
  <c r="BF278"/>
  <c r="T278"/>
  <c r="R278"/>
  <c r="P278"/>
  <c r="BI267"/>
  <c r="BH267"/>
  <c r="BG267"/>
  <c r="BF267"/>
  <c r="T267"/>
  <c r="R267"/>
  <c r="P267"/>
  <c r="BI266"/>
  <c r="BH266"/>
  <c r="BG266"/>
  <c r="BF266"/>
  <c r="T266"/>
  <c r="R266"/>
  <c r="P266"/>
  <c r="BI265"/>
  <c r="BH265"/>
  <c r="BG265"/>
  <c r="BF265"/>
  <c r="T265"/>
  <c r="R265"/>
  <c r="P265"/>
  <c r="BI254"/>
  <c r="BH254"/>
  <c r="BG254"/>
  <c r="BF254"/>
  <c r="T254"/>
  <c r="R254"/>
  <c r="P254"/>
  <c r="BI252"/>
  <c r="BH252"/>
  <c r="BG252"/>
  <c r="BF252"/>
  <c r="T252"/>
  <c r="R252"/>
  <c r="P252"/>
  <c r="BI250"/>
  <c r="BH250"/>
  <c r="BG250"/>
  <c r="BF250"/>
  <c r="T250"/>
  <c r="R250"/>
  <c r="P250"/>
  <c r="BI243"/>
  <c r="BH243"/>
  <c r="BG243"/>
  <c r="BF243"/>
  <c r="T243"/>
  <c r="R243"/>
  <c r="P243"/>
  <c r="BI236"/>
  <c r="BH236"/>
  <c r="BG236"/>
  <c r="BF236"/>
  <c r="T236"/>
  <c r="R236"/>
  <c r="P236"/>
  <c r="BI235"/>
  <c r="BH235"/>
  <c r="BG235"/>
  <c r="BF235"/>
  <c r="T235"/>
  <c r="R235"/>
  <c r="P235"/>
  <c r="BI232"/>
  <c r="BH232"/>
  <c r="BG232"/>
  <c r="BF232"/>
  <c r="T232"/>
  <c r="R232"/>
  <c r="P232"/>
  <c r="BI229"/>
  <c r="BH229"/>
  <c r="BG229"/>
  <c r="BF229"/>
  <c r="T229"/>
  <c r="R229"/>
  <c r="P229"/>
  <c r="BI222"/>
  <c r="BH222"/>
  <c r="BG222"/>
  <c r="BF222"/>
  <c r="T222"/>
  <c r="R222"/>
  <c r="P222"/>
  <c r="BI220"/>
  <c r="BH220"/>
  <c r="BG220"/>
  <c r="BF220"/>
  <c r="T220"/>
  <c r="R220"/>
  <c r="P220"/>
  <c r="BI217"/>
  <c r="BH217"/>
  <c r="BG217"/>
  <c r="BF217"/>
  <c r="T217"/>
  <c r="R217"/>
  <c r="P217"/>
  <c r="BI214"/>
  <c r="BH214"/>
  <c r="BG214"/>
  <c r="BF214"/>
  <c r="T214"/>
  <c r="R214"/>
  <c r="P214"/>
  <c r="BI212"/>
  <c r="BH212"/>
  <c r="BG212"/>
  <c r="BF212"/>
  <c r="T212"/>
  <c r="R212"/>
  <c r="P212"/>
  <c r="BI206"/>
  <c r="BH206"/>
  <c r="BG206"/>
  <c r="BF206"/>
  <c r="T206"/>
  <c r="R206"/>
  <c r="P206"/>
  <c r="BI200"/>
  <c r="BH200"/>
  <c r="BG200"/>
  <c r="BF200"/>
  <c r="T200"/>
  <c r="R200"/>
  <c r="P200"/>
  <c r="BI199"/>
  <c r="BH199"/>
  <c r="BG199"/>
  <c r="BF199"/>
  <c r="T199"/>
  <c r="R199"/>
  <c r="P199"/>
  <c r="BI193"/>
  <c r="BH193"/>
  <c r="BG193"/>
  <c r="BF193"/>
  <c r="T193"/>
  <c r="R193"/>
  <c r="P193"/>
  <c r="BI191"/>
  <c r="BH191"/>
  <c r="BG191"/>
  <c r="BF191"/>
  <c r="T191"/>
  <c r="R191"/>
  <c r="P191"/>
  <c r="BI190"/>
  <c r="BH190"/>
  <c r="BG190"/>
  <c r="BF190"/>
  <c r="T190"/>
  <c r="R190"/>
  <c r="P190"/>
  <c r="BI187"/>
  <c r="BH187"/>
  <c r="BG187"/>
  <c r="BF187"/>
  <c r="T187"/>
  <c r="T186"/>
  <c r="R187"/>
  <c r="R186"/>
  <c r="P187"/>
  <c r="P186"/>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78"/>
  <c r="BH178"/>
  <c r="BG178"/>
  <c r="BF178"/>
  <c r="T178"/>
  <c r="R178"/>
  <c r="P178"/>
  <c r="BI177"/>
  <c r="BH177"/>
  <c r="BG177"/>
  <c r="BF177"/>
  <c r="T177"/>
  <c r="R177"/>
  <c r="P177"/>
  <c r="BI176"/>
  <c r="BH176"/>
  <c r="BG176"/>
  <c r="BF176"/>
  <c r="T176"/>
  <c r="R176"/>
  <c r="P176"/>
  <c r="BI173"/>
  <c r="BH173"/>
  <c r="BG173"/>
  <c r="BF173"/>
  <c r="T173"/>
  <c r="R173"/>
  <c r="P173"/>
  <c r="BI170"/>
  <c r="BH170"/>
  <c r="BG170"/>
  <c r="BF170"/>
  <c r="T170"/>
  <c r="R170"/>
  <c r="P170"/>
  <c r="BI163"/>
  <c r="BH163"/>
  <c r="BG163"/>
  <c r="BF163"/>
  <c r="T163"/>
  <c r="R163"/>
  <c r="P163"/>
  <c r="BI160"/>
  <c r="BH160"/>
  <c r="BG160"/>
  <c r="BF160"/>
  <c r="T160"/>
  <c r="R160"/>
  <c r="P160"/>
  <c r="BI157"/>
  <c r="BH157"/>
  <c r="BG157"/>
  <c r="BF157"/>
  <c r="T157"/>
  <c r="R157"/>
  <c r="P157"/>
  <c r="BI154"/>
  <c r="BH154"/>
  <c r="BG154"/>
  <c r="BF154"/>
  <c r="T154"/>
  <c r="R154"/>
  <c r="P154"/>
  <c r="BI152"/>
  <c r="BH152"/>
  <c r="BG152"/>
  <c r="BF152"/>
  <c r="T152"/>
  <c r="R152"/>
  <c r="P152"/>
  <c r="BI150"/>
  <c r="BH150"/>
  <c r="BG150"/>
  <c r="BF150"/>
  <c r="T150"/>
  <c r="R150"/>
  <c r="P150"/>
  <c r="BI147"/>
  <c r="BH147"/>
  <c r="BG147"/>
  <c r="BF147"/>
  <c r="T147"/>
  <c r="R147"/>
  <c r="P147"/>
  <c r="BI136"/>
  <c r="BH136"/>
  <c r="BG136"/>
  <c r="BF136"/>
  <c r="T136"/>
  <c r="R136"/>
  <c r="P136"/>
  <c r="BI132"/>
  <c r="BH132"/>
  <c r="BG132"/>
  <c r="BF132"/>
  <c r="T132"/>
  <c r="R132"/>
  <c r="P132"/>
  <c r="BI119"/>
  <c r="BH119"/>
  <c r="BG119"/>
  <c r="BF119"/>
  <c r="T119"/>
  <c r="R119"/>
  <c r="P119"/>
  <c r="BI118"/>
  <c r="BH118"/>
  <c r="BG118"/>
  <c r="BF118"/>
  <c r="T118"/>
  <c r="R118"/>
  <c r="P118"/>
  <c r="BI116"/>
  <c r="BH116"/>
  <c r="BG116"/>
  <c r="BF116"/>
  <c r="T116"/>
  <c r="R116"/>
  <c r="P116"/>
  <c r="BI111"/>
  <c r="BH111"/>
  <c r="BG111"/>
  <c r="BF111"/>
  <c r="T111"/>
  <c r="R111"/>
  <c r="P111"/>
  <c r="BI110"/>
  <c r="BH110"/>
  <c r="BG110"/>
  <c r="BF110"/>
  <c r="T110"/>
  <c r="R110"/>
  <c r="P110"/>
  <c r="BI103"/>
  <c r="BH103"/>
  <c r="BG103"/>
  <c r="BF103"/>
  <c r="T103"/>
  <c r="R103"/>
  <c r="P103"/>
  <c r="BI96"/>
  <c r="BH96"/>
  <c r="BG96"/>
  <c r="BF96"/>
  <c r="T96"/>
  <c r="R96"/>
  <c r="P96"/>
  <c r="J90"/>
  <c r="J89"/>
  <c r="F89"/>
  <c r="F87"/>
  <c r="E85"/>
  <c r="J55"/>
  <c r="J54"/>
  <c r="F54"/>
  <c r="F52"/>
  <c r="E50"/>
  <c r="J18"/>
  <c r="E18"/>
  <c r="F90"/>
  <c r="J17"/>
  <c r="J12"/>
  <c r="J87"/>
  <c r="E7"/>
  <c r="E83"/>
  <c i="1" r="L50"/>
  <c r="AM50"/>
  <c r="AM49"/>
  <c r="L49"/>
  <c r="AM47"/>
  <c r="L47"/>
  <c r="L45"/>
  <c r="L44"/>
  <c i="11" r="J139"/>
  <c r="BK138"/>
  <c r="BK136"/>
  <c r="BK134"/>
  <c r="J134"/>
  <c r="BK131"/>
  <c r="BK124"/>
  <c r="BK115"/>
  <c r="J102"/>
  <c r="J93"/>
  <c i="10" r="J137"/>
  <c r="BK133"/>
  <c i="9" r="J136"/>
  <c r="BK122"/>
  <c r="BK100"/>
  <c r="J90"/>
  <c i="8" r="BK180"/>
  <c r="J177"/>
  <c r="J162"/>
  <c r="J149"/>
  <c r="BK133"/>
  <c r="BK124"/>
  <c r="BK120"/>
  <c r="BK114"/>
  <c r="J113"/>
  <c i="7" r="BK142"/>
  <c r="J115"/>
  <c i="6" r="J193"/>
  <c r="BK186"/>
  <c r="J183"/>
  <c r="J174"/>
  <c r="J161"/>
  <c i="5" r="BK174"/>
  <c r="J168"/>
  <c r="J163"/>
  <c r="J157"/>
  <c r="BK153"/>
  <c r="BK137"/>
  <c r="BK119"/>
  <c r="BK110"/>
  <c r="J105"/>
  <c i="4" r="J95"/>
  <c r="BK87"/>
  <c i="3" r="J140"/>
  <c r="J133"/>
  <c r="J126"/>
  <c r="J113"/>
  <c r="J105"/>
  <c r="J97"/>
  <c i="2" r="J293"/>
  <c r="J252"/>
  <c r="J187"/>
  <c r="BK178"/>
  <c r="BK152"/>
  <c r="BK132"/>
  <c i="11" r="BK130"/>
  <c r="BK117"/>
  <c r="J111"/>
  <c r="BK100"/>
  <c r="BK92"/>
  <c r="J90"/>
  <c i="10" r="BK125"/>
  <c r="BK122"/>
  <c r="BK114"/>
  <c r="J107"/>
  <c r="BK99"/>
  <c r="BK95"/>
  <c r="J93"/>
  <c i="9" r="BK137"/>
  <c r="BK131"/>
  <c r="J126"/>
  <c r="J118"/>
  <c r="BK109"/>
  <c r="J104"/>
  <c r="BK92"/>
  <c i="8" r="J180"/>
  <c r="BK171"/>
  <c r="J157"/>
  <c r="BK152"/>
  <c r="BK141"/>
  <c r="BK127"/>
  <c r="J124"/>
  <c r="J114"/>
  <c r="J107"/>
  <c r="J100"/>
  <c r="BK96"/>
  <c i="7" r="BK146"/>
  <c r="BK131"/>
  <c r="BK128"/>
  <c r="J118"/>
  <c i="6" r="J186"/>
  <c r="BK176"/>
  <c r="BK164"/>
  <c r="BK137"/>
  <c r="J132"/>
  <c r="BK125"/>
  <c r="BK121"/>
  <c r="BK107"/>
  <c r="J97"/>
  <c i="5" r="J188"/>
  <c r="BK177"/>
  <c r="BK161"/>
  <c r="BK147"/>
  <c r="BK135"/>
  <c r="BK125"/>
  <c r="BK108"/>
  <c i="4" r="J100"/>
  <c r="BK89"/>
  <c i="3" r="BK111"/>
  <c r="BK105"/>
  <c r="J91"/>
  <c i="2" r="BK307"/>
  <c r="BK265"/>
  <c r="J232"/>
  <c r="J217"/>
  <c r="J199"/>
  <c r="BK185"/>
  <c r="BK176"/>
  <c r="J152"/>
  <c r="J111"/>
  <c i="11" r="BK122"/>
  <c r="J107"/>
  <c r="J98"/>
  <c i="10" r="BK135"/>
  <c r="J127"/>
  <c r="J122"/>
  <c r="J116"/>
  <c r="BK112"/>
  <c r="BK104"/>
  <c r="J91"/>
  <c i="9" r="BK134"/>
  <c r="J124"/>
  <c r="BK117"/>
  <c r="J112"/>
  <c r="J98"/>
  <c r="J95"/>
  <c i="8" r="J183"/>
  <c r="J174"/>
  <c r="BK165"/>
  <c r="BK154"/>
  <c r="J146"/>
  <c r="BK137"/>
  <c r="J134"/>
  <c r="J120"/>
  <c r="J111"/>
  <c r="BK98"/>
  <c i="7" r="J160"/>
  <c r="J148"/>
  <c r="BK137"/>
  <c r="BK116"/>
  <c r="BK106"/>
  <c i="6" r="BK193"/>
  <c r="J187"/>
  <c r="J170"/>
  <c r="BK157"/>
  <c r="BK155"/>
  <c r="BK145"/>
  <c r="J139"/>
  <c r="BK134"/>
  <c r="J119"/>
  <c r="J115"/>
  <c r="BK103"/>
  <c r="J89"/>
  <c i="5" r="J181"/>
  <c r="BK163"/>
  <c r="J152"/>
  <c r="BK129"/>
  <c r="J116"/>
  <c i="4" r="BK98"/>
  <c r="BK95"/>
  <c i="3" r="J145"/>
  <c r="BK141"/>
  <c r="BK134"/>
  <c r="BK125"/>
  <c r="J118"/>
  <c r="J114"/>
  <c r="J108"/>
  <c r="J101"/>
  <c r="BK91"/>
  <c i="2" r="J310"/>
  <c r="J296"/>
  <c r="BK252"/>
  <c r="BK235"/>
  <c r="J214"/>
  <c r="J190"/>
  <c r="BK173"/>
  <c r="J132"/>
  <c r="BK110"/>
  <c i="11" r="J115"/>
  <c r="BK111"/>
  <c r="BK99"/>
  <c i="10" r="BK137"/>
  <c r="J126"/>
  <c r="BK115"/>
  <c r="J105"/>
  <c r="BK100"/>
  <c r="J97"/>
  <c r="BK92"/>
  <c i="9" r="BK126"/>
  <c r="J117"/>
  <c r="J109"/>
  <c r="BK104"/>
  <c r="J100"/>
  <c r="BK95"/>
  <c i="8" r="J179"/>
  <c r="BK174"/>
  <c r="BK160"/>
  <c r="J153"/>
  <c r="J147"/>
  <c r="J141"/>
  <c r="J137"/>
  <c r="BK129"/>
  <c r="BK115"/>
  <c r="BK110"/>
  <c r="J104"/>
  <c i="7" r="J161"/>
  <c r="J140"/>
  <c r="J133"/>
  <c r="J126"/>
  <c r="J119"/>
  <c r="J114"/>
  <c r="J110"/>
  <c r="J104"/>
  <c i="6" r="BK184"/>
  <c r="J172"/>
  <c r="J155"/>
  <c r="BK143"/>
  <c r="J137"/>
  <c r="BK130"/>
  <c r="BK115"/>
  <c r="J99"/>
  <c i="5" r="BK189"/>
  <c r="J162"/>
  <c r="BK151"/>
  <c r="BK145"/>
  <c r="BK131"/>
  <c r="BK121"/>
  <c r="BK114"/>
  <c i="4" r="BK99"/>
  <c r="J91"/>
  <c i="3" r="J144"/>
  <c r="BK138"/>
  <c r="BK133"/>
  <c r="BK127"/>
  <c r="J121"/>
  <c r="BK112"/>
  <c r="BK90"/>
  <c i="2" r="BK309"/>
  <c r="BK285"/>
  <c r="BK232"/>
  <c r="BK212"/>
  <c r="BK190"/>
  <c r="J176"/>
  <c r="BK119"/>
  <c i="1" r="AS54"/>
  <c i="11" r="J140"/>
  <c r="J137"/>
  <c r="BK133"/>
  <c r="J130"/>
  <c r="BK127"/>
  <c r="J118"/>
  <c r="J108"/>
  <c r="J99"/>
  <c i="10" r="J136"/>
  <c r="J130"/>
  <c r="BK96"/>
  <c i="9" r="J132"/>
  <c r="BK120"/>
  <c r="BK98"/>
  <c i="8" r="J184"/>
  <c r="BK167"/>
  <c r="BK157"/>
  <c r="BK140"/>
  <c r="BK131"/>
  <c r="J123"/>
  <c r="BK117"/>
  <c r="BK104"/>
  <c r="J97"/>
  <c i="7" r="J154"/>
  <c r="J139"/>
  <c r="BK105"/>
  <c i="6" r="J189"/>
  <c r="J182"/>
  <c r="BK166"/>
  <c r="J157"/>
  <c r="J145"/>
  <c i="5" r="J184"/>
  <c r="BK169"/>
  <c r="BK164"/>
  <c r="BK155"/>
  <c r="J145"/>
  <c r="J139"/>
  <c r="J129"/>
  <c r="BK111"/>
  <c i="4" r="BK100"/>
  <c r="BK91"/>
  <c r="J86"/>
  <c i="3" r="J138"/>
  <c r="BK129"/>
  <c r="J117"/>
  <c r="BK109"/>
  <c r="BK99"/>
  <c i="2" r="J309"/>
  <c r="J299"/>
  <c r="BK243"/>
  <c r="BK182"/>
  <c r="J170"/>
  <c r="BK103"/>
  <c i="11" r="J131"/>
  <c r="BK125"/>
  <c r="BK112"/>
  <c r="J106"/>
  <c r="J101"/>
  <c r="BK97"/>
  <c i="10" r="BK132"/>
  <c r="J125"/>
  <c r="J120"/>
  <c r="J112"/>
  <c r="BK106"/>
  <c r="BK98"/>
  <c r="BK90"/>
  <c i="9" r="BK138"/>
  <c r="BK132"/>
  <c r="J127"/>
  <c r="BK121"/>
  <c r="BK112"/>
  <c r="J107"/>
  <c r="BK93"/>
  <c i="8" r="BK179"/>
  <c r="J166"/>
  <c r="BK155"/>
  <c r="J144"/>
  <c r="BK136"/>
  <c r="J122"/>
  <c r="BK112"/>
  <c r="J101"/>
  <c r="BK97"/>
  <c i="7" r="J152"/>
  <c r="J143"/>
  <c r="J137"/>
  <c r="J130"/>
  <c r="BK123"/>
  <c r="J108"/>
  <c r="J103"/>
  <c i="6" r="BK191"/>
  <c r="BK172"/>
  <c r="BK159"/>
  <c r="J136"/>
  <c r="BK127"/>
  <c r="J117"/>
  <c r="J105"/>
  <c r="J91"/>
  <c i="5" r="J187"/>
  <c r="BK168"/>
  <c r="J150"/>
  <c r="BK139"/>
  <c r="J114"/>
  <c r="J110"/>
  <c i="4" r="BK97"/>
  <c r="BK92"/>
  <c r="BK86"/>
  <c i="3" r="BK108"/>
  <c r="BK97"/>
  <c i="2" r="BK302"/>
  <c r="BK250"/>
  <c r="J229"/>
  <c r="BK200"/>
  <c r="BK187"/>
  <c r="BK157"/>
  <c r="BK136"/>
  <c i="11" r="J125"/>
  <c r="J123"/>
  <c r="BK118"/>
  <c r="J105"/>
  <c r="BK93"/>
  <c i="10" r="J132"/>
  <c r="BK126"/>
  <c r="BK121"/>
  <c r="J115"/>
  <c r="BK105"/>
  <c r="J92"/>
  <c i="9" r="BK139"/>
  <c r="BK125"/>
  <c r="BK118"/>
  <c r="J115"/>
  <c r="J108"/>
  <c r="J102"/>
  <c r="J97"/>
  <c r="J91"/>
  <c i="8" r="BK182"/>
  <c r="J167"/>
  <c r="J158"/>
  <c r="BK145"/>
  <c r="J136"/>
  <c r="J131"/>
  <c r="BK123"/>
  <c r="BK113"/>
  <c r="J105"/>
  <c i="7" r="BK161"/>
  <c r="J146"/>
  <c r="J131"/>
  <c r="J117"/>
  <c r="J111"/>
  <c r="J101"/>
  <c i="6" r="BK190"/>
  <c r="BK180"/>
  <c r="J166"/>
  <c r="BK149"/>
  <c r="J140"/>
  <c r="BK135"/>
  <c r="BK128"/>
  <c r="J113"/>
  <c r="BK99"/>
  <c i="5" r="BK187"/>
  <c r="J177"/>
  <c r="BK172"/>
  <c r="J159"/>
  <c r="J147"/>
  <c r="J125"/>
  <c r="J112"/>
  <c i="4" r="J96"/>
  <c i="3" r="BK145"/>
  <c r="J142"/>
  <c r="J135"/>
  <c r="BK126"/>
  <c r="BK119"/>
  <c r="J111"/>
  <c r="BK103"/>
  <c r="BK93"/>
  <c i="2" r="BK310"/>
  <c r="BK299"/>
  <c r="BK266"/>
  <c r="J250"/>
  <c r="BK229"/>
  <c r="BK193"/>
  <c r="J185"/>
  <c r="BK170"/>
  <c r="J119"/>
  <c r="J96"/>
  <c i="11" r="BK113"/>
  <c r="BK107"/>
  <c r="BK98"/>
  <c r="J95"/>
  <c i="10" r="BK136"/>
  <c r="J121"/>
  <c r="BK116"/>
  <c r="BK107"/>
  <c r="BK103"/>
  <c r="J98"/>
  <c r="BK93"/>
  <c i="9" r="J137"/>
  <c r="BK133"/>
  <c r="J120"/>
  <c r="BK102"/>
  <c r="J96"/>
  <c i="8" r="BK172"/>
  <c r="J168"/>
  <c r="BK158"/>
  <c r="BK149"/>
  <c r="BK144"/>
  <c r="BK130"/>
  <c r="J116"/>
  <c r="J112"/>
  <c r="BK106"/>
  <c r="J99"/>
  <c i="7" r="J156"/>
  <c r="BK139"/>
  <c r="BK127"/>
  <c r="J123"/>
  <c r="BK117"/>
  <c r="BK109"/>
  <c r="BK101"/>
  <c i="6" r="J178"/>
  <c r="J151"/>
  <c r="BK140"/>
  <c r="J135"/>
  <c r="BK132"/>
  <c r="J125"/>
  <c r="BK109"/>
  <c r="BK97"/>
  <c i="5" r="BK184"/>
  <c r="BK175"/>
  <c r="BK159"/>
  <c r="BK154"/>
  <c r="BK149"/>
  <c r="BK141"/>
  <c r="BK116"/>
  <c r="BK105"/>
  <c r="J100"/>
  <c i="4" r="J97"/>
  <c r="BK88"/>
  <c i="3" r="J141"/>
  <c r="J134"/>
  <c r="J123"/>
  <c r="BK118"/>
  <c r="BK113"/>
  <c r="J99"/>
  <c i="2" r="BK296"/>
  <c r="BK254"/>
  <c r="J200"/>
  <c r="J184"/>
  <c r="J178"/>
  <c r="J147"/>
  <c r="BK111"/>
  <c i="11" r="BK140"/>
  <c r="J138"/>
  <c r="J133"/>
  <c r="J128"/>
  <c r="J122"/>
  <c r="J112"/>
  <c r="BK101"/>
  <c i="10" r="J139"/>
  <c r="BK127"/>
  <c i="9" r="J138"/>
  <c r="J125"/>
  <c r="J106"/>
  <c r="J93"/>
  <c i="8" r="J181"/>
  <c r="J170"/>
  <c r="J163"/>
  <c r="J154"/>
  <c r="J138"/>
  <c r="BK128"/>
  <c r="BK118"/>
  <c r="BK103"/>
  <c i="7" r="BK158"/>
  <c r="J150"/>
  <c r="BK138"/>
  <c r="J109"/>
  <c i="6" r="J194"/>
  <c r="BK187"/>
  <c r="BK170"/>
  <c r="J162"/>
  <c r="BK147"/>
  <c i="5" r="BK186"/>
  <c r="J172"/>
  <c r="J166"/>
  <c r="J156"/>
  <c r="BK148"/>
  <c r="J141"/>
  <c r="J131"/>
  <c r="J115"/>
  <c r="J108"/>
  <c i="4" r="J92"/>
  <c r="J85"/>
  <c i="3" r="J137"/>
  <c r="BK128"/>
  <c r="J116"/>
  <c r="BK107"/>
  <c r="J93"/>
  <c i="2" r="J302"/>
  <c r="J267"/>
  <c r="BK214"/>
  <c r="BK183"/>
  <c r="BK163"/>
  <c r="J118"/>
  <c i="11" r="BK132"/>
  <c r="BK126"/>
  <c r="J113"/>
  <c r="BK108"/>
  <c r="J104"/>
  <c r="BK96"/>
  <c i="10" r="BK139"/>
  <c r="BK131"/>
  <c r="BK124"/>
  <c r="BK119"/>
  <c r="BK111"/>
  <c r="J103"/>
  <c r="BK97"/>
  <c i="9" r="J139"/>
  <c r="J133"/>
  <c r="BK128"/>
  <c r="BK123"/>
  <c r="BK113"/>
  <c r="J94"/>
  <c i="8" r="J182"/>
  <c r="J176"/>
  <c r="BK159"/>
  <c r="BK147"/>
  <c r="J132"/>
  <c r="J125"/>
  <c r="BK121"/>
  <c r="J108"/>
  <c r="J103"/>
  <c r="J98"/>
  <c i="7" r="BK150"/>
  <c r="J141"/>
  <c r="BK135"/>
  <c r="BK126"/>
  <c r="BK119"/>
  <c r="BK110"/>
  <c r="BK104"/>
  <c i="6" r="J192"/>
  <c r="BK182"/>
  <c r="BK161"/>
  <c r="J133"/>
  <c r="J128"/>
  <c r="BK119"/>
  <c r="BK113"/>
  <c r="J103"/>
  <c r="BK89"/>
  <c i="5" r="J183"/>
  <c r="BK173"/>
  <c r="J153"/>
  <c r="J133"/>
  <c r="BK123"/>
  <c r="BK112"/>
  <c r="J107"/>
  <c i="4" r="J99"/>
  <c r="BK94"/>
  <c r="J87"/>
  <c i="3" r="J104"/>
  <c r="J96"/>
  <c r="J89"/>
  <c i="2" r="BK278"/>
  <c r="J235"/>
  <c r="J212"/>
  <c r="J181"/>
  <c r="J173"/>
  <c r="BK150"/>
  <c r="J103"/>
  <c i="11" r="J124"/>
  <c r="BK121"/>
  <c r="J109"/>
  <c r="BK94"/>
  <c i="10" r="BK138"/>
  <c r="J131"/>
  <c r="J124"/>
  <c r="J114"/>
  <c r="J100"/>
  <c r="J90"/>
  <c i="9" r="BK130"/>
  <c r="J116"/>
  <c r="BK111"/>
  <c r="BK105"/>
  <c r="BK99"/>
  <c r="J92"/>
  <c i="8" r="BK184"/>
  <c r="J175"/>
  <c r="J171"/>
  <c r="J160"/>
  <c r="J152"/>
  <c r="BK143"/>
  <c r="J133"/>
  <c r="J128"/>
  <c r="BK116"/>
  <c r="J110"/>
  <c r="J96"/>
  <c i="7" r="BK154"/>
  <c r="BK133"/>
  <c r="BK121"/>
  <c r="J113"/>
  <c r="BK103"/>
  <c i="6" r="J191"/>
  <c r="BK183"/>
  <c r="J168"/>
  <c r="BK151"/>
  <c r="J143"/>
  <c r="BK136"/>
  <c r="BK131"/>
  <c r="BK117"/>
  <c r="J107"/>
  <c r="BK91"/>
  <c i="5" r="BK188"/>
  <c r="BK179"/>
  <c r="J174"/>
  <c r="J164"/>
  <c r="BK157"/>
  <c r="J137"/>
  <c r="J102"/>
  <c i="4" r="BK85"/>
  <c i="3" r="BK143"/>
  <c r="BK140"/>
  <c r="J129"/>
  <c r="BK116"/>
  <c r="J112"/>
  <c r="J107"/>
  <c r="BK95"/>
  <c r="BK88"/>
  <c i="2" r="J308"/>
  <c r="J285"/>
  <c r="BK236"/>
  <c r="BK199"/>
  <c r="BK181"/>
  <c r="J154"/>
  <c r="J116"/>
  <c i="11" r="J120"/>
  <c r="BK104"/>
  <c r="J97"/>
  <c r="J94"/>
  <c i="10" r="BK129"/>
  <c r="J119"/>
  <c r="J110"/>
  <c r="J108"/>
  <c r="J104"/>
  <c r="J99"/>
  <c r="BK94"/>
  <c i="9" r="BK140"/>
  <c r="J128"/>
  <c r="J123"/>
  <c r="J111"/>
  <c r="J105"/>
  <c i="8" r="BK181"/>
  <c r="BK170"/>
  <c r="J165"/>
  <c r="J150"/>
  <c r="J145"/>
  <c r="BK139"/>
  <c r="BK132"/>
  <c r="BK125"/>
  <c r="BK111"/>
  <c r="BK105"/>
  <c r="BK95"/>
  <c i="7" r="BK143"/>
  <c r="J134"/>
  <c r="J128"/>
  <c r="J121"/>
  <c r="BK115"/>
  <c r="BK111"/>
  <c r="BK107"/>
  <c i="6" r="BK188"/>
  <c r="BK174"/>
  <c r="BK162"/>
  <c r="J147"/>
  <c r="BK139"/>
  <c r="J131"/>
  <c r="J121"/>
  <c r="BK105"/>
  <c r="J95"/>
  <c i="5" r="BK183"/>
  <c r="J169"/>
  <c r="BK156"/>
  <c r="BK152"/>
  <c r="J148"/>
  <c r="J135"/>
  <c r="J127"/>
  <c r="BK106"/>
  <c i="4" r="J98"/>
  <c r="J89"/>
  <c i="3" r="BK142"/>
  <c r="BK135"/>
  <c r="J128"/>
  <c r="J119"/>
  <c r="BK117"/>
  <c r="J110"/>
  <c r="BK89"/>
  <c i="2" r="BK293"/>
  <c r="J236"/>
  <c r="J220"/>
  <c r="J191"/>
  <c r="J182"/>
  <c r="BK154"/>
  <c r="BK116"/>
  <c i="11" r="BK139"/>
  <c r="BK137"/>
  <c r="J136"/>
  <c r="J132"/>
  <c r="J126"/>
  <c r="J117"/>
  <c r="BK105"/>
  <c r="BK95"/>
  <c r="J92"/>
  <c i="10" r="J129"/>
  <c i="9" r="J140"/>
  <c r="BK127"/>
  <c r="BK116"/>
  <c r="BK94"/>
  <c i="8" r="BK183"/>
  <c r="BK168"/>
  <c r="J155"/>
  <c r="J139"/>
  <c r="J130"/>
  <c r="J121"/>
  <c r="J115"/>
  <c r="BK100"/>
  <c i="7" r="BK156"/>
  <c r="BK141"/>
  <c r="J135"/>
  <c r="J107"/>
  <c i="6" r="BK192"/>
  <c r="J184"/>
  <c r="BK168"/>
  <c r="J149"/>
  <c r="J142"/>
  <c i="5" r="J173"/>
  <c r="BK167"/>
  <c r="BK162"/>
  <c r="J151"/>
  <c r="J143"/>
  <c r="BK132"/>
  <c r="J121"/>
  <c r="J106"/>
  <c i="4" r="J88"/>
  <c i="3" r="J139"/>
  <c r="J131"/>
  <c r="BK121"/>
  <c r="BK110"/>
  <c r="BK101"/>
  <c r="J88"/>
  <c i="2" r="J278"/>
  <c r="BK217"/>
  <c r="BK184"/>
  <c r="BK177"/>
  <c r="J157"/>
  <c r="J150"/>
  <c r="BK96"/>
  <c i="11" r="J127"/>
  <c r="BK116"/>
  <c r="BK109"/>
  <c r="BK102"/>
  <c r="BK91"/>
  <c i="10" r="J138"/>
  <c r="BK123"/>
  <c r="BK117"/>
  <c r="BK108"/>
  <c r="BK101"/>
  <c r="J96"/>
  <c r="J94"/>
  <c i="9" r="BK136"/>
  <c r="J130"/>
  <c r="BK124"/>
  <c r="BK115"/>
  <c r="BK108"/>
  <c r="BK97"/>
  <c r="BK91"/>
  <c i="8" r="BK177"/>
  <c r="BK163"/>
  <c r="BK153"/>
  <c r="J143"/>
  <c r="BK135"/>
  <c r="J117"/>
  <c r="J106"/>
  <c r="BK99"/>
  <c i="7" r="BK160"/>
  <c r="BK148"/>
  <c r="BK140"/>
  <c r="BK134"/>
  <c r="J125"/>
  <c r="J116"/>
  <c r="J106"/>
  <c i="6" r="BK194"/>
  <c r="BK189"/>
  <c r="BK178"/>
  <c r="J138"/>
  <c r="J134"/>
  <c r="J130"/>
  <c r="J123"/>
  <c r="BK111"/>
  <c r="BK101"/>
  <c i="5" r="J189"/>
  <c r="BK181"/>
  <c r="J167"/>
  <c r="J149"/>
  <c r="BK127"/>
  <c r="BK115"/>
  <c r="J111"/>
  <c r="BK100"/>
  <c i="4" r="BK96"/>
  <c r="BK90"/>
  <c i="3" r="J115"/>
  <c r="J103"/>
  <c r="J95"/>
  <c i="2" r="J266"/>
  <c r="BK220"/>
  <c r="BK206"/>
  <c r="J193"/>
  <c r="J177"/>
  <c r="BK160"/>
  <c r="BK147"/>
  <c i="11" r="BK128"/>
  <c r="BK123"/>
  <c r="BK120"/>
  <c r="BK106"/>
  <c r="BK90"/>
  <c i="10" r="J133"/>
  <c r="BK130"/>
  <c r="J123"/>
  <c r="J117"/>
  <c r="BK110"/>
  <c i="9" r="J131"/>
  <c r="J122"/>
  <c r="J113"/>
  <c r="BK107"/>
  <c r="J101"/>
  <c r="BK96"/>
  <c r="BK90"/>
  <c i="8" r="BK176"/>
  <c r="J172"/>
  <c r="BK162"/>
  <c r="BK150"/>
  <c r="BK138"/>
  <c r="J135"/>
  <c r="J129"/>
  <c r="J118"/>
  <c r="BK107"/>
  <c r="J95"/>
  <c i="7" r="BK152"/>
  <c r="J142"/>
  <c r="J127"/>
  <c r="BK114"/>
  <c r="J105"/>
  <c i="6" r="J188"/>
  <c r="J176"/>
  <c r="J159"/>
  <c r="J153"/>
  <c r="BK142"/>
  <c r="BK123"/>
  <c r="J109"/>
  <c r="BK95"/>
  <c r="J93"/>
  <c i="5" r="J186"/>
  <c r="J175"/>
  <c r="BK166"/>
  <c r="J154"/>
  <c r="J132"/>
  <c r="J119"/>
  <c r="BK107"/>
  <c i="4" r="J94"/>
  <c i="3" r="BK144"/>
  <c r="BK139"/>
  <c r="J127"/>
  <c r="BK123"/>
  <c r="BK115"/>
  <c r="J109"/>
  <c r="BK96"/>
  <c r="J90"/>
  <c i="2" r="BK308"/>
  <c r="BK267"/>
  <c r="J254"/>
  <c r="J243"/>
  <c r="BK222"/>
  <c r="BK191"/>
  <c r="J163"/>
  <c r="BK118"/>
  <c i="11" r="J121"/>
  <c r="J116"/>
  <c r="J100"/>
  <c r="J96"/>
  <c r="J91"/>
  <c i="10" r="J135"/>
  <c r="BK120"/>
  <c r="J111"/>
  <c r="J106"/>
  <c r="J101"/>
  <c r="J95"/>
  <c r="BK91"/>
  <c i="9" r="J134"/>
  <c r="J121"/>
  <c r="BK106"/>
  <c r="BK101"/>
  <c r="J99"/>
  <c i="8" r="BK175"/>
  <c r="BK166"/>
  <c r="J159"/>
  <c r="BK146"/>
  <c r="J140"/>
  <c r="BK134"/>
  <c r="J127"/>
  <c r="BK122"/>
  <c r="BK108"/>
  <c r="BK101"/>
  <c i="7" r="J158"/>
  <c r="J138"/>
  <c r="BK130"/>
  <c r="BK125"/>
  <c r="BK118"/>
  <c r="BK113"/>
  <c r="BK108"/>
  <c i="6" r="J190"/>
  <c r="J180"/>
  <c r="J164"/>
  <c r="BK153"/>
  <c r="BK138"/>
  <c r="BK133"/>
  <c r="J127"/>
  <c r="J111"/>
  <c r="J101"/>
  <c r="BK93"/>
  <c i="5" r="J179"/>
  <c r="J161"/>
  <c r="J155"/>
  <c r="BK150"/>
  <c r="BK143"/>
  <c r="BK133"/>
  <c r="J123"/>
  <c r="BK102"/>
  <c i="4" r="J90"/>
  <c i="3" r="J143"/>
  <c r="BK137"/>
  <c r="BK131"/>
  <c r="J125"/>
  <c r="BK114"/>
  <c r="BK104"/>
  <c i="2" r="J307"/>
  <c r="J265"/>
  <c r="J222"/>
  <c r="J206"/>
  <c r="J183"/>
  <c r="J160"/>
  <c r="J136"/>
  <c r="J110"/>
  <c l="1" r="T95"/>
  <c r="R117"/>
  <c r="T135"/>
  <c r="T175"/>
  <c r="R189"/>
  <c r="R192"/>
  <c r="BK221"/>
  <c r="J221"/>
  <c r="J69"/>
  <c r="BK253"/>
  <c r="J253"/>
  <c r="J70"/>
  <c r="BK292"/>
  <c r="J292"/>
  <c r="J71"/>
  <c r="R306"/>
  <c r="R305"/>
  <c i="3" r="BK87"/>
  <c r="J87"/>
  <c r="J61"/>
  <c r="T87"/>
  <c r="R92"/>
  <c r="BK106"/>
  <c r="J106"/>
  <c r="J64"/>
  <c r="BK136"/>
  <c r="J136"/>
  <c r="J65"/>
  <c i="4" r="BK93"/>
  <c r="J93"/>
  <c r="J62"/>
  <c r="T93"/>
  <c i="5" r="T99"/>
  <c r="R104"/>
  <c r="T109"/>
  <c r="R113"/>
  <c r="P118"/>
  <c r="BK134"/>
  <c r="J134"/>
  <c r="J68"/>
  <c r="R134"/>
  <c r="T142"/>
  <c r="BK160"/>
  <c r="J160"/>
  <c r="J71"/>
  <c r="BK165"/>
  <c r="J165"/>
  <c r="J72"/>
  <c r="BK171"/>
  <c r="T171"/>
  <c r="R176"/>
  <c r="P185"/>
  <c i="6" r="P88"/>
  <c r="T129"/>
  <c r="P141"/>
  <c r="R144"/>
  <c r="T165"/>
  <c r="R185"/>
  <c i="7" r="BK102"/>
  <c r="J102"/>
  <c r="J62"/>
  <c r="T102"/>
  <c r="T112"/>
  <c r="BK129"/>
  <c r="J129"/>
  <c r="J67"/>
  <c r="BK132"/>
  <c r="J132"/>
  <c r="J68"/>
  <c r="R132"/>
  <c r="T136"/>
  <c r="T159"/>
  <c r="T144"/>
  <c i="8" r="R94"/>
  <c r="BK109"/>
  <c r="J109"/>
  <c r="J62"/>
  <c r="R109"/>
  <c r="BK126"/>
  <c r="J126"/>
  <c r="J64"/>
  <c r="R126"/>
  <c r="P142"/>
  <c r="R148"/>
  <c r="P151"/>
  <c r="BK156"/>
  <c r="J156"/>
  <c r="J68"/>
  <c r="T156"/>
  <c r="P161"/>
  <c r="P164"/>
  <c r="BK173"/>
  <c r="J173"/>
  <c r="J72"/>
  <c r="T173"/>
  <c r="R178"/>
  <c i="9" r="T89"/>
  <c r="R103"/>
  <c r="P110"/>
  <c r="R114"/>
  <c r="P119"/>
  <c r="T129"/>
  <c r="T135"/>
  <c i="10" r="T89"/>
  <c r="BK109"/>
  <c r="J109"/>
  <c r="J63"/>
  <c r="BK113"/>
  <c r="J113"/>
  <c r="J64"/>
  <c r="T113"/>
  <c r="BK128"/>
  <c r="J128"/>
  <c r="J66"/>
  <c r="BK134"/>
  <c r="J134"/>
  <c r="J67"/>
  <c i="2" r="R95"/>
  <c r="T117"/>
  <c r="P135"/>
  <c r="P175"/>
  <c r="T189"/>
  <c r="P192"/>
  <c r="T221"/>
  <c r="R253"/>
  <c r="P292"/>
  <c r="P306"/>
  <c r="P305"/>
  <c i="3" r="R87"/>
  <c r="BK98"/>
  <c r="J98"/>
  <c r="J63"/>
  <c r="T98"/>
  <c r="R106"/>
  <c r="P136"/>
  <c i="4" r="BK84"/>
  <c r="J84"/>
  <c r="J61"/>
  <c r="P84"/>
  <c r="P83"/>
  <c r="T84"/>
  <c r="T83"/>
  <c r="T82"/>
  <c r="R93"/>
  <c i="5" r="P99"/>
  <c r="P104"/>
  <c r="R109"/>
  <c r="P113"/>
  <c r="R118"/>
  <c r="P134"/>
  <c r="T134"/>
  <c r="R142"/>
  <c r="T160"/>
  <c r="T165"/>
  <c r="P171"/>
  <c r="BK176"/>
  <c r="J176"/>
  <c r="J75"/>
  <c r="BK185"/>
  <c r="J185"/>
  <c r="J76"/>
  <c i="6" r="T88"/>
  <c r="P129"/>
  <c r="T141"/>
  <c r="T144"/>
  <c r="R165"/>
  <c r="T185"/>
  <c i="7" r="P102"/>
  <c r="R112"/>
  <c r="BK124"/>
  <c r="J124"/>
  <c r="J66"/>
  <c r="T124"/>
  <c r="T129"/>
  <c r="BK136"/>
  <c r="J136"/>
  <c r="J69"/>
  <c r="BK159"/>
  <c r="J159"/>
  <c r="J78"/>
  <c i="8" r="BK102"/>
  <c r="J102"/>
  <c r="J61"/>
  <c r="T102"/>
  <c r="P109"/>
  <c r="T119"/>
  <c r="BK142"/>
  <c r="J142"/>
  <c r="J65"/>
  <c r="BK148"/>
  <c r="J148"/>
  <c r="J66"/>
  <c r="T148"/>
  <c r="T151"/>
  <c r="R156"/>
  <c r="BK164"/>
  <c r="J164"/>
  <c r="J70"/>
  <c r="T164"/>
  <c r="R169"/>
  <c r="P173"/>
  <c r="BK178"/>
  <c r="J178"/>
  <c r="J73"/>
  <c i="9" r="BK103"/>
  <c r="J103"/>
  <c r="J62"/>
  <c r="T103"/>
  <c r="BK114"/>
  <c r="J114"/>
  <c r="J64"/>
  <c r="P114"/>
  <c r="R119"/>
  <c r="P129"/>
  <c r="R135"/>
  <c i="10" r="BK89"/>
  <c r="BK102"/>
  <c r="J102"/>
  <c r="J62"/>
  <c r="T102"/>
  <c r="R109"/>
  <c r="R113"/>
  <c r="R118"/>
  <c r="P128"/>
  <c r="P134"/>
  <c i="2" r="P95"/>
  <c r="P94"/>
  <c r="P117"/>
  <c r="R135"/>
  <c r="R175"/>
  <c r="BK189"/>
  <c r="J189"/>
  <c r="J67"/>
  <c r="BK192"/>
  <c r="J192"/>
  <c r="J68"/>
  <c r="R221"/>
  <c r="T253"/>
  <c r="T292"/>
  <c r="T306"/>
  <c r="T305"/>
  <c i="3" r="P87"/>
  <c r="P92"/>
  <c r="P98"/>
  <c r="T106"/>
  <c r="R136"/>
  <c i="4" r="R84"/>
  <c r="R83"/>
  <c r="R82"/>
  <c r="P93"/>
  <c i="5" r="BK104"/>
  <c r="J104"/>
  <c r="J63"/>
  <c r="BK109"/>
  <c r="J109"/>
  <c r="J64"/>
  <c r="BK113"/>
  <c r="J113"/>
  <c r="J65"/>
  <c r="BK118"/>
  <c r="J118"/>
  <c r="J67"/>
  <c r="T118"/>
  <c r="T117"/>
  <c r="BK142"/>
  <c r="J142"/>
  <c r="J69"/>
  <c r="P142"/>
  <c r="P160"/>
  <c r="P165"/>
  <c r="T176"/>
  <c r="T185"/>
  <c i="6" r="R88"/>
  <c r="BK141"/>
  <c r="J141"/>
  <c r="J63"/>
  <c r="R141"/>
  <c r="P144"/>
  <c r="P165"/>
  <c r="P185"/>
  <c i="7" r="BK112"/>
  <c r="J112"/>
  <c r="J63"/>
  <c r="R124"/>
  <c r="P129"/>
  <c r="P132"/>
  <c r="R136"/>
  <c r="P159"/>
  <c r="P144"/>
  <c i="8" r="P94"/>
  <c r="P102"/>
  <c r="BK119"/>
  <c r="J119"/>
  <c r="J63"/>
  <c r="R119"/>
  <c r="T126"/>
  <c r="T142"/>
  <c r="P148"/>
  <c r="R151"/>
  <c r="BK161"/>
  <c r="J161"/>
  <c r="J69"/>
  <c r="T161"/>
  <c r="R164"/>
  <c r="P169"/>
  <c r="T178"/>
  <c i="9" r="BK89"/>
  <c r="J89"/>
  <c r="J61"/>
  <c r="R89"/>
  <c r="BK110"/>
  <c r="J110"/>
  <c r="J63"/>
  <c r="T110"/>
  <c r="T114"/>
  <c r="T119"/>
  <c r="R129"/>
  <c r="P135"/>
  <c i="10" r="R89"/>
  <c r="P102"/>
  <c r="P109"/>
  <c r="BK118"/>
  <c r="J118"/>
  <c r="J65"/>
  <c r="T118"/>
  <c r="T128"/>
  <c r="R134"/>
  <c i="2" r="BK95"/>
  <c r="J95"/>
  <c r="J61"/>
  <c r="BK117"/>
  <c r="J117"/>
  <c r="J62"/>
  <c r="BK135"/>
  <c r="J135"/>
  <c r="J63"/>
  <c r="BK175"/>
  <c r="J175"/>
  <c r="J64"/>
  <c r="P189"/>
  <c r="T192"/>
  <c r="P221"/>
  <c r="P253"/>
  <c r="R292"/>
  <c r="BK306"/>
  <c r="J306"/>
  <c r="J73"/>
  <c i="3" r="BK92"/>
  <c r="J92"/>
  <c r="J62"/>
  <c r="T92"/>
  <c r="R98"/>
  <c r="P106"/>
  <c r="T136"/>
  <c i="5" r="BK99"/>
  <c r="J99"/>
  <c r="J62"/>
  <c r="R99"/>
  <c r="R98"/>
  <c r="T104"/>
  <c r="P109"/>
  <c r="T113"/>
  <c r="R160"/>
  <c r="R165"/>
  <c r="R171"/>
  <c r="P176"/>
  <c r="R185"/>
  <c i="6" r="BK88"/>
  <c r="J88"/>
  <c r="J61"/>
  <c r="BK129"/>
  <c r="J129"/>
  <c r="J62"/>
  <c r="R129"/>
  <c r="BK144"/>
  <c r="J144"/>
  <c r="J64"/>
  <c r="BK165"/>
  <c r="J165"/>
  <c r="J65"/>
  <c r="BK185"/>
  <c r="J185"/>
  <c r="J66"/>
  <c i="7" r="R102"/>
  <c r="P112"/>
  <c r="P124"/>
  <c r="R129"/>
  <c r="T132"/>
  <c r="P136"/>
  <c r="R159"/>
  <c r="R144"/>
  <c i="8" r="BK94"/>
  <c r="J94"/>
  <c r="J60"/>
  <c r="T94"/>
  <c r="R102"/>
  <c r="T109"/>
  <c r="P119"/>
  <c r="P126"/>
  <c r="R142"/>
  <c r="BK151"/>
  <c r="J151"/>
  <c r="J67"/>
  <c r="P156"/>
  <c r="R161"/>
  <c r="BK169"/>
  <c r="J169"/>
  <c r="J71"/>
  <c r="T169"/>
  <c r="R173"/>
  <c r="P178"/>
  <c i="9" r="P89"/>
  <c r="P103"/>
  <c r="R110"/>
  <c r="BK119"/>
  <c r="J119"/>
  <c r="J65"/>
  <c r="BK129"/>
  <c r="J129"/>
  <c r="J66"/>
  <c r="BK135"/>
  <c r="J135"/>
  <c r="J67"/>
  <c i="10" r="P89"/>
  <c r="R102"/>
  <c r="T109"/>
  <c r="P113"/>
  <c r="P118"/>
  <c r="R128"/>
  <c r="T134"/>
  <c i="11" r="BK89"/>
  <c r="J89"/>
  <c r="J61"/>
  <c r="P89"/>
  <c r="R89"/>
  <c r="T89"/>
  <c r="BK103"/>
  <c r="J103"/>
  <c r="J62"/>
  <c r="P103"/>
  <c r="R103"/>
  <c r="T103"/>
  <c r="BK110"/>
  <c r="J110"/>
  <c r="J63"/>
  <c r="P110"/>
  <c r="R110"/>
  <c r="T110"/>
  <c r="BK114"/>
  <c r="J114"/>
  <c r="J64"/>
  <c r="P114"/>
  <c r="R114"/>
  <c r="T114"/>
  <c r="BK119"/>
  <c r="J119"/>
  <c r="J65"/>
  <c r="P119"/>
  <c r="R119"/>
  <c r="T119"/>
  <c r="BK129"/>
  <c r="J129"/>
  <c r="J66"/>
  <c r="P129"/>
  <c r="R129"/>
  <c r="T129"/>
  <c r="BK135"/>
  <c r="J135"/>
  <c r="J67"/>
  <c r="P135"/>
  <c r="R135"/>
  <c r="T135"/>
  <c i="2" r="J52"/>
  <c r="BE132"/>
  <c r="BE170"/>
  <c r="BE176"/>
  <c r="BE181"/>
  <c r="BE185"/>
  <c r="BE193"/>
  <c r="BE214"/>
  <c r="BE250"/>
  <c r="BE252"/>
  <c r="BE266"/>
  <c r="BE267"/>
  <c r="BE299"/>
  <c i="3" r="E48"/>
  <c r="F55"/>
  <c r="BE91"/>
  <c r="BE93"/>
  <c r="BE97"/>
  <c r="BE105"/>
  <c r="BE107"/>
  <c r="BE108"/>
  <c r="BE116"/>
  <c r="BE125"/>
  <c r="BE126"/>
  <c r="BE128"/>
  <c r="BE129"/>
  <c r="BE134"/>
  <c r="BE142"/>
  <c i="4" r="E72"/>
  <c r="BE85"/>
  <c r="BE86"/>
  <c r="BE95"/>
  <c r="BE96"/>
  <c i="5" r="E48"/>
  <c r="J52"/>
  <c r="BE107"/>
  <c r="BE111"/>
  <c r="BE112"/>
  <c r="BE123"/>
  <c r="BE129"/>
  <c r="BE162"/>
  <c r="BE163"/>
  <c r="BE164"/>
  <c r="BE166"/>
  <c r="BE167"/>
  <c r="BE173"/>
  <c r="BE177"/>
  <c r="BE186"/>
  <c r="BE188"/>
  <c i="6" r="J52"/>
  <c r="BE95"/>
  <c r="BE107"/>
  <c r="BE111"/>
  <c r="BE113"/>
  <c r="BE117"/>
  <c r="BE121"/>
  <c r="BE125"/>
  <c r="BE128"/>
  <c r="BE130"/>
  <c r="BE132"/>
  <c r="BE137"/>
  <c r="BE143"/>
  <c r="BE145"/>
  <c r="BE149"/>
  <c r="BE151"/>
  <c r="BE153"/>
  <c r="BE159"/>
  <c r="BE166"/>
  <c r="BE168"/>
  <c r="BE170"/>
  <c r="BE178"/>
  <c r="BE189"/>
  <c r="BE190"/>
  <c r="BE192"/>
  <c i="7" r="E88"/>
  <c r="J92"/>
  <c r="BE105"/>
  <c r="BE115"/>
  <c r="BE131"/>
  <c r="BE139"/>
  <c r="BE140"/>
  <c r="BE148"/>
  <c r="BE150"/>
  <c r="BE152"/>
  <c r="BE154"/>
  <c r="BE160"/>
  <c r="BK122"/>
  <c r="J122"/>
  <c r="J65"/>
  <c r="BK155"/>
  <c r="J155"/>
  <c r="J76"/>
  <c i="8" r="J87"/>
  <c r="BE96"/>
  <c r="BE98"/>
  <c r="BE99"/>
  <c r="BE108"/>
  <c r="BE113"/>
  <c r="BE117"/>
  <c r="BE120"/>
  <c r="BE121"/>
  <c r="BE123"/>
  <c r="BE131"/>
  <c r="BE133"/>
  <c r="BE134"/>
  <c r="BE136"/>
  <c r="BE138"/>
  <c r="BE143"/>
  <c r="BE157"/>
  <c r="BE163"/>
  <c r="BE171"/>
  <c r="BE176"/>
  <c r="BE180"/>
  <c r="BE182"/>
  <c i="9" r="J52"/>
  <c r="BE91"/>
  <c r="BE92"/>
  <c r="BE93"/>
  <c r="BE97"/>
  <c r="BE111"/>
  <c r="BE113"/>
  <c r="BE121"/>
  <c r="BE124"/>
  <c r="BE136"/>
  <c i="10" r="J52"/>
  <c r="BE90"/>
  <c r="BE97"/>
  <c r="BE101"/>
  <c r="BE104"/>
  <c r="BE106"/>
  <c r="BE108"/>
  <c r="BE111"/>
  <c r="BE112"/>
  <c r="BE114"/>
  <c r="BE117"/>
  <c r="BE119"/>
  <c r="BE131"/>
  <c r="BE132"/>
  <c r="BE136"/>
  <c r="BE138"/>
  <c i="11" r="J52"/>
  <c r="BE93"/>
  <c r="BE100"/>
  <c r="BE102"/>
  <c r="BE108"/>
  <c r="BE117"/>
  <c r="BE118"/>
  <c i="2" r="E48"/>
  <c r="F55"/>
  <c r="BE147"/>
  <c r="BE150"/>
  <c r="BE154"/>
  <c r="BE160"/>
  <c r="BE178"/>
  <c r="BE182"/>
  <c r="BE217"/>
  <c r="BE302"/>
  <c r="BE307"/>
  <c r="BE308"/>
  <c r="BE309"/>
  <c r="BE310"/>
  <c r="BK186"/>
  <c r="J186"/>
  <c r="J65"/>
  <c i="3" r="J52"/>
  <c r="BE88"/>
  <c r="BE96"/>
  <c r="BE104"/>
  <c r="BE110"/>
  <c r="BE117"/>
  <c r="BE118"/>
  <c r="BE119"/>
  <c r="BE121"/>
  <c r="BE127"/>
  <c r="BE133"/>
  <c r="BE139"/>
  <c r="BE140"/>
  <c r="BE143"/>
  <c r="BE144"/>
  <c r="BE145"/>
  <c i="4" r="J52"/>
  <c r="F79"/>
  <c r="BE88"/>
  <c r="BE91"/>
  <c r="BE97"/>
  <c r="BE98"/>
  <c r="BE99"/>
  <c r="BE100"/>
  <c i="5" r="F55"/>
  <c r="BE105"/>
  <c r="BE108"/>
  <c r="BE114"/>
  <c r="BE125"/>
  <c r="BE127"/>
  <c r="BE137"/>
  <c r="BE139"/>
  <c r="BE143"/>
  <c r="BE147"/>
  <c r="BE148"/>
  <c r="BE149"/>
  <c r="BE150"/>
  <c r="BE155"/>
  <c r="BE161"/>
  <c r="BE168"/>
  <c r="BE172"/>
  <c r="BE181"/>
  <c i="6" r="E76"/>
  <c r="F83"/>
  <c r="BE93"/>
  <c r="BE97"/>
  <c r="BE101"/>
  <c r="BE105"/>
  <c r="BE133"/>
  <c r="BE134"/>
  <c r="BE139"/>
  <c r="BE140"/>
  <c r="BE142"/>
  <c r="BE147"/>
  <c r="BE161"/>
  <c r="BE164"/>
  <c r="BE172"/>
  <c r="BE176"/>
  <c r="BE180"/>
  <c r="BE182"/>
  <c r="BE184"/>
  <c r="BE186"/>
  <c i="7" r="F95"/>
  <c r="BE107"/>
  <c r="BE109"/>
  <c r="BE113"/>
  <c r="BE119"/>
  <c r="BE123"/>
  <c r="BE134"/>
  <c r="BE135"/>
  <c r="BE141"/>
  <c r="BK145"/>
  <c r="J145"/>
  <c r="J71"/>
  <c r="BK147"/>
  <c r="J147"/>
  <c r="J72"/>
  <c r="BK149"/>
  <c r="J149"/>
  <c r="J73"/>
  <c r="BK153"/>
  <c r="J153"/>
  <c r="J75"/>
  <c i="8" r="F90"/>
  <c r="BE100"/>
  <c r="BE103"/>
  <c r="BE106"/>
  <c r="BE114"/>
  <c r="BE118"/>
  <c r="BE122"/>
  <c r="BE124"/>
  <c r="BE139"/>
  <c r="BE140"/>
  <c r="BE141"/>
  <c r="BE149"/>
  <c r="BE155"/>
  <c r="BE160"/>
  <c r="BE165"/>
  <c r="BE167"/>
  <c r="BE172"/>
  <c r="BE177"/>
  <c r="BE179"/>
  <c i="9" r="F55"/>
  <c r="BE127"/>
  <c r="BE131"/>
  <c r="BE132"/>
  <c r="BE138"/>
  <c i="10" r="E48"/>
  <c r="F55"/>
  <c r="BE91"/>
  <c r="BE95"/>
  <c r="BE96"/>
  <c r="BE100"/>
  <c r="BE103"/>
  <c r="BE116"/>
  <c r="BE122"/>
  <c r="BE125"/>
  <c r="BE127"/>
  <c r="BE129"/>
  <c r="BE139"/>
  <c i="11" r="E77"/>
  <c r="BE91"/>
  <c r="BE97"/>
  <c r="BE98"/>
  <c r="BE99"/>
  <c r="BE101"/>
  <c r="BE107"/>
  <c r="BE109"/>
  <c r="BE111"/>
  <c r="BE112"/>
  <c r="BE113"/>
  <c r="BE115"/>
  <c r="BE116"/>
  <c r="BE120"/>
  <c r="BE121"/>
  <c r="BE122"/>
  <c r="BE123"/>
  <c r="BE125"/>
  <c r="BE127"/>
  <c r="BE130"/>
  <c i="2" r="BE96"/>
  <c r="BE103"/>
  <c r="BE110"/>
  <c r="BE116"/>
  <c r="BE118"/>
  <c r="BE119"/>
  <c r="BE152"/>
  <c r="BE163"/>
  <c r="BE177"/>
  <c r="BE184"/>
  <c r="BE190"/>
  <c r="BE212"/>
  <c r="BE220"/>
  <c r="BE236"/>
  <c r="BE243"/>
  <c r="BE278"/>
  <c r="BE285"/>
  <c r="BE293"/>
  <c i="3" r="BE99"/>
  <c r="BE101"/>
  <c r="BE109"/>
  <c r="BE112"/>
  <c r="BE113"/>
  <c i="4" r="BE87"/>
  <c r="BE90"/>
  <c i="5" r="BE102"/>
  <c r="BE106"/>
  <c r="BE110"/>
  <c r="BE119"/>
  <c r="BE121"/>
  <c r="BE131"/>
  <c r="BE132"/>
  <c r="BE141"/>
  <c r="BE145"/>
  <c r="BE152"/>
  <c r="BE153"/>
  <c r="BE154"/>
  <c r="BE156"/>
  <c r="BE169"/>
  <c r="BE174"/>
  <c r="BE184"/>
  <c r="BE189"/>
  <c r="BK158"/>
  <c r="J158"/>
  <c r="J70"/>
  <c i="6" r="BE91"/>
  <c r="BE99"/>
  <c r="BE103"/>
  <c r="BE109"/>
  <c r="BE115"/>
  <c r="BE119"/>
  <c r="BE123"/>
  <c r="BE127"/>
  <c r="BE131"/>
  <c r="BE135"/>
  <c r="BE136"/>
  <c r="BE155"/>
  <c r="BE157"/>
  <c r="BE183"/>
  <c r="BE187"/>
  <c r="BE194"/>
  <c i="7" r="BE108"/>
  <c r="BE118"/>
  <c r="BE121"/>
  <c r="BE137"/>
  <c r="BE138"/>
  <c r="BE156"/>
  <c r="BE158"/>
  <c r="BK100"/>
  <c r="J100"/>
  <c r="J61"/>
  <c r="BK120"/>
  <c r="J120"/>
  <c r="J64"/>
  <c r="BK157"/>
  <c r="J157"/>
  <c r="J77"/>
  <c i="8" r="E48"/>
  <c r="BE95"/>
  <c r="BE104"/>
  <c r="BE115"/>
  <c r="BE128"/>
  <c r="BE129"/>
  <c r="BE130"/>
  <c r="BE132"/>
  <c r="BE145"/>
  <c r="BE152"/>
  <c r="BE154"/>
  <c r="BE158"/>
  <c r="BE162"/>
  <c r="BE166"/>
  <c r="BE168"/>
  <c r="BE181"/>
  <c i="9" r="BE94"/>
  <c r="BE98"/>
  <c r="BE100"/>
  <c r="BE102"/>
  <c r="BE116"/>
  <c r="BE120"/>
  <c r="BE125"/>
  <c r="BE134"/>
  <c r="BE140"/>
  <c i="10" r="BE98"/>
  <c r="BE99"/>
  <c r="BE105"/>
  <c r="BE107"/>
  <c r="BE110"/>
  <c r="BE115"/>
  <c r="BE120"/>
  <c r="BE121"/>
  <c r="BE123"/>
  <c r="BE124"/>
  <c r="BE133"/>
  <c r="BE135"/>
  <c i="11" r="F55"/>
  <c r="BE92"/>
  <c r="BE94"/>
  <c r="BE95"/>
  <c r="BE104"/>
  <c r="BE105"/>
  <c r="BE124"/>
  <c r="BE128"/>
  <c i="2" r="BE111"/>
  <c r="BE136"/>
  <c r="BE157"/>
  <c r="BE173"/>
  <c r="BE183"/>
  <c r="BE187"/>
  <c r="BE191"/>
  <c r="BE199"/>
  <c r="BE200"/>
  <c r="BE206"/>
  <c r="BE222"/>
  <c r="BE229"/>
  <c r="BE232"/>
  <c r="BE235"/>
  <c r="BE254"/>
  <c r="BE265"/>
  <c r="BE296"/>
  <c i="3" r="BE89"/>
  <c r="BE90"/>
  <c r="BE95"/>
  <c r="BE103"/>
  <c r="BE111"/>
  <c r="BE114"/>
  <c r="BE115"/>
  <c r="BE123"/>
  <c r="BE131"/>
  <c r="BE135"/>
  <c r="BE137"/>
  <c r="BE138"/>
  <c r="BE141"/>
  <c i="4" r="BE89"/>
  <c r="BE92"/>
  <c r="BE94"/>
  <c i="5" r="BE100"/>
  <c r="BE115"/>
  <c r="BE116"/>
  <c r="BE133"/>
  <c r="BE135"/>
  <c r="BE151"/>
  <c r="BE157"/>
  <c r="BE159"/>
  <c r="BE175"/>
  <c r="BE179"/>
  <c r="BE183"/>
  <c r="BE187"/>
  <c i="6" r="BE89"/>
  <c r="BE138"/>
  <c r="BE162"/>
  <c r="BE174"/>
  <c r="BE188"/>
  <c r="BE191"/>
  <c r="BE193"/>
  <c i="7" r="BE101"/>
  <c r="BE103"/>
  <c r="BE104"/>
  <c r="BE106"/>
  <c r="BE110"/>
  <c r="BE111"/>
  <c r="BE114"/>
  <c r="BE116"/>
  <c r="BE117"/>
  <c r="BE125"/>
  <c r="BE126"/>
  <c r="BE127"/>
  <c r="BE128"/>
  <c r="BE130"/>
  <c r="BE133"/>
  <c r="BE142"/>
  <c r="BE143"/>
  <c r="BE146"/>
  <c r="BE161"/>
  <c r="BK151"/>
  <c r="J151"/>
  <c r="J74"/>
  <c i="8" r="BE97"/>
  <c r="BE101"/>
  <c r="BE105"/>
  <c r="BE107"/>
  <c r="BE110"/>
  <c r="BE111"/>
  <c r="BE112"/>
  <c r="BE116"/>
  <c r="BE125"/>
  <c r="BE127"/>
  <c r="BE135"/>
  <c r="BE137"/>
  <c r="BE144"/>
  <c r="BE146"/>
  <c r="BE147"/>
  <c r="BE150"/>
  <c r="BE153"/>
  <c r="BE159"/>
  <c r="BE170"/>
  <c r="BE174"/>
  <c r="BE175"/>
  <c r="BE183"/>
  <c r="BE184"/>
  <c i="9" r="E48"/>
  <c r="BE90"/>
  <c r="BE95"/>
  <c r="BE96"/>
  <c r="BE99"/>
  <c r="BE101"/>
  <c r="BE104"/>
  <c r="BE105"/>
  <c r="BE106"/>
  <c r="BE107"/>
  <c r="BE108"/>
  <c r="BE109"/>
  <c r="BE112"/>
  <c r="BE115"/>
  <c r="BE117"/>
  <c r="BE118"/>
  <c r="BE122"/>
  <c r="BE123"/>
  <c r="BE126"/>
  <c r="BE128"/>
  <c r="BE130"/>
  <c r="BE133"/>
  <c r="BE137"/>
  <c r="BE139"/>
  <c i="10" r="BE92"/>
  <c r="BE93"/>
  <c r="BE94"/>
  <c r="BE126"/>
  <c r="BE130"/>
  <c r="BE137"/>
  <c i="11" r="BE90"/>
  <c r="BE96"/>
  <c r="BE106"/>
  <c r="BE126"/>
  <c r="BE131"/>
  <c r="BE132"/>
  <c r="BE133"/>
  <c r="BE134"/>
  <c r="BE136"/>
  <c r="BE137"/>
  <c r="BE138"/>
  <c r="BE139"/>
  <c r="BE140"/>
  <c i="2" r="F35"/>
  <c i="1" r="BB55"/>
  <c i="5" r="J34"/>
  <c i="1" r="AW58"/>
  <c i="11" r="F35"/>
  <c i="1" r="BB64"/>
  <c i="6" r="F35"/>
  <c i="1" r="BB59"/>
  <c i="9" r="F37"/>
  <c i="1" r="BD62"/>
  <c i="8" r="F35"/>
  <c i="1" r="BB61"/>
  <c i="10" r="F37"/>
  <c i="1" r="BD63"/>
  <c i="2" r="F34"/>
  <c i="1" r="BA55"/>
  <c i="6" r="F34"/>
  <c i="1" r="BA59"/>
  <c i="7" r="J34"/>
  <c i="1" r="AW60"/>
  <c i="7" r="F36"/>
  <c i="1" r="BC60"/>
  <c i="7" r="F34"/>
  <c i="1" r="BA60"/>
  <c i="9" r="F36"/>
  <c i="1" r="BC62"/>
  <c i="5" r="F34"/>
  <c i="1" r="BA58"/>
  <c i="3" r="F35"/>
  <c i="1" r="BB56"/>
  <c i="9" r="F34"/>
  <c i="1" r="BA62"/>
  <c i="3" r="F37"/>
  <c i="1" r="BD56"/>
  <c i="5" r="F35"/>
  <c i="1" r="BB58"/>
  <c i="10" r="F35"/>
  <c i="1" r="BB63"/>
  <c i="6" r="F37"/>
  <c i="1" r="BD59"/>
  <c i="8" r="J34"/>
  <c i="1" r="AW61"/>
  <c i="8" r="F36"/>
  <c i="1" r="BC61"/>
  <c i="3" r="J34"/>
  <c i="1" r="AW56"/>
  <c i="4" r="F36"/>
  <c i="1" r="BC57"/>
  <c i="4" r="F37"/>
  <c i="1" r="BD57"/>
  <c i="5" r="F36"/>
  <c i="1" r="BC58"/>
  <c i="3" r="F34"/>
  <c i="1" r="BA56"/>
  <c i="8" r="F34"/>
  <c i="1" r="BA61"/>
  <c i="11" r="F37"/>
  <c i="1" r="BD64"/>
  <c i="7" r="F35"/>
  <c i="1" r="BB60"/>
  <c i="7" r="F37"/>
  <c i="1" r="BD60"/>
  <c i="4" r="J34"/>
  <c i="1" r="AW57"/>
  <c i="11" r="J34"/>
  <c i="1" r="AW64"/>
  <c i="4" r="F34"/>
  <c i="1" r="BA57"/>
  <c i="2" r="F36"/>
  <c i="1" r="BC55"/>
  <c i="10" r="F36"/>
  <c i="1" r="BC63"/>
  <c i="3" r="F36"/>
  <c i="1" r="BC56"/>
  <c i="2" r="F37"/>
  <c i="1" r="BD55"/>
  <c i="9" r="F35"/>
  <c i="1" r="BB62"/>
  <c i="9" r="J34"/>
  <c i="1" r="AW62"/>
  <c i="6" r="J34"/>
  <c i="1" r="AW59"/>
  <c i="2" r="J34"/>
  <c i="1" r="AW55"/>
  <c i="10" r="J34"/>
  <c i="1" r="AW63"/>
  <c i="10" r="F34"/>
  <c i="1" r="BA63"/>
  <c i="4" r="F35"/>
  <c i="1" r="BB57"/>
  <c i="5" r="F37"/>
  <c i="1" r="BD58"/>
  <c i="8" r="F37"/>
  <c i="1" r="BD61"/>
  <c i="11" r="F36"/>
  <c i="1" r="BC64"/>
  <c i="6" r="F36"/>
  <c i="1" r="BC59"/>
  <c i="11" r="F34"/>
  <c i="1" r="BA64"/>
  <c i="9" l="1" r="P88"/>
  <c r="P87"/>
  <c i="1" r="AU62"/>
  <c i="7" r="P99"/>
  <c i="5" r="R170"/>
  <c i="7" r="T99"/>
  <c r="T98"/>
  <c r="R99"/>
  <c r="R98"/>
  <c r="P98"/>
  <c i="1" r="AU60"/>
  <c i="11" r="R88"/>
  <c r="R87"/>
  <c i="5" r="P170"/>
  <c i="6" r="P87"/>
  <c r="P86"/>
  <c i="1" r="AU59"/>
  <c i="5" r="T170"/>
  <c r="P117"/>
  <c i="11" r="P88"/>
  <c r="P87"/>
  <c i="1" r="AU64"/>
  <c i="8" r="T93"/>
  <c i="10" r="R88"/>
  <c r="R87"/>
  <c r="BK88"/>
  <c r="BK87"/>
  <c r="J87"/>
  <c i="6" r="T87"/>
  <c r="T86"/>
  <c i="3" r="T86"/>
  <c r="T85"/>
  <c i="11" r="T88"/>
  <c r="T87"/>
  <c i="2" r="P188"/>
  <c r="P93"/>
  <c i="1" r="AU55"/>
  <c i="6" r="R87"/>
  <c r="R86"/>
  <c i="3" r="P86"/>
  <c r="P85"/>
  <c i="1" r="AU56"/>
  <c i="4" r="P82"/>
  <c i="1" r="AU57"/>
  <c i="10" r="T88"/>
  <c r="T87"/>
  <c i="9" r="T88"/>
  <c r="T87"/>
  <c i="5" r="BK170"/>
  <c r="J170"/>
  <c r="J73"/>
  <c r="T98"/>
  <c r="T97"/>
  <c r="T96"/>
  <c i="2" r="R188"/>
  <c r="T94"/>
  <c i="10" r="P88"/>
  <c r="P87"/>
  <c i="1" r="AU63"/>
  <c i="9" r="R88"/>
  <c r="R87"/>
  <c i="8" r="P93"/>
  <c i="1" r="AU61"/>
  <c i="5" r="R117"/>
  <c r="R97"/>
  <c r="R96"/>
  <c r="P98"/>
  <c r="P97"/>
  <c r="P96"/>
  <c i="1" r="AU58"/>
  <c i="3" r="R86"/>
  <c r="R85"/>
  <c i="2" r="T188"/>
  <c r="R94"/>
  <c r="R93"/>
  <c i="8" r="R93"/>
  <c i="2" r="BK94"/>
  <c r="J94"/>
  <c r="J60"/>
  <c r="BK188"/>
  <c r="J188"/>
  <c r="J66"/>
  <c r="BK305"/>
  <c r="J305"/>
  <c r="J72"/>
  <c i="4" r="BK83"/>
  <c r="J83"/>
  <c r="J60"/>
  <c i="5" r="BK98"/>
  <c r="BK117"/>
  <c r="J117"/>
  <c r="J66"/>
  <c i="6" r="BK87"/>
  <c r="J87"/>
  <c r="J60"/>
  <c i="7" r="BK99"/>
  <c r="BK98"/>
  <c r="J98"/>
  <c r="BK144"/>
  <c r="J144"/>
  <c r="J70"/>
  <c i="9" r="BK88"/>
  <c r="BK87"/>
  <c r="J87"/>
  <c r="J59"/>
  <c i="10" r="J89"/>
  <c r="J61"/>
  <c i="3" r="BK86"/>
  <c r="J86"/>
  <c r="J60"/>
  <c i="5" r="J171"/>
  <c r="J74"/>
  <c i="8" r="BK93"/>
  <c r="J93"/>
  <c r="J59"/>
  <c i="11" r="BK88"/>
  <c r="J88"/>
  <c r="J60"/>
  <c i="10" r="J33"/>
  <c i="1" r="AV63"/>
  <c r="AT63"/>
  <c i="11" r="F33"/>
  <c i="1" r="AZ64"/>
  <c i="5" r="F33"/>
  <c i="1" r="AZ58"/>
  <c i="2" r="F33"/>
  <c i="1" r="AZ55"/>
  <c i="7" r="F33"/>
  <c i="1" r="AZ60"/>
  <c i="5" r="J33"/>
  <c i="1" r="AV58"/>
  <c r="AT58"/>
  <c i="3" r="F33"/>
  <c i="1" r="AZ56"/>
  <c i="10" r="J30"/>
  <c i="1" r="AG63"/>
  <c r="AN63"/>
  <c i="7" r="J33"/>
  <c i="1" r="AV60"/>
  <c r="AT60"/>
  <c r="BD54"/>
  <c r="W33"/>
  <c i="6" r="J33"/>
  <c i="1" r="AV59"/>
  <c r="AT59"/>
  <c i="3" r="J33"/>
  <c i="1" r="AV56"/>
  <c r="AT56"/>
  <c i="6" r="F33"/>
  <c i="1" r="AZ59"/>
  <c i="4" r="F33"/>
  <c i="1" r="AZ57"/>
  <c i="8" r="F33"/>
  <c i="1" r="AZ61"/>
  <c r="BC54"/>
  <c r="W32"/>
  <c r="BA54"/>
  <c r="AW54"/>
  <c r="AK30"/>
  <c i="9" r="J33"/>
  <c i="1" r="AV62"/>
  <c r="AT62"/>
  <c r="BB54"/>
  <c r="W31"/>
  <c i="2" r="J33"/>
  <c i="1" r="AV55"/>
  <c r="AT55"/>
  <c i="4" r="J33"/>
  <c i="1" r="AV57"/>
  <c r="AT57"/>
  <c i="10" r="F33"/>
  <c i="1" r="AZ63"/>
  <c i="11" r="J33"/>
  <c i="1" r="AV64"/>
  <c r="AT64"/>
  <c i="9" r="F33"/>
  <c i="1" r="AZ62"/>
  <c i="8" r="J33"/>
  <c i="1" r="AV61"/>
  <c r="AT61"/>
  <c i="7" r="J30"/>
  <c i="1" r="AG60"/>
  <c r="AN60"/>
  <c i="5" l="1" r="BK97"/>
  <c r="J97"/>
  <c r="J60"/>
  <c i="2" r="T93"/>
  <c i="7" r="J39"/>
  <c i="10" r="J39"/>
  <c i="4" r="BK82"/>
  <c r="J82"/>
  <c i="5" r="BK96"/>
  <c r="J96"/>
  <c r="J98"/>
  <c r="J61"/>
  <c i="7" r="J59"/>
  <c r="J99"/>
  <c r="J60"/>
  <c i="9" r="J88"/>
  <c r="J60"/>
  <c i="10" r="J59"/>
  <c r="J88"/>
  <c r="J60"/>
  <c i="2" r="BK93"/>
  <c r="J93"/>
  <c r="J59"/>
  <c i="3" r="BK85"/>
  <c r="J85"/>
  <c i="6" r="BK86"/>
  <c r="J86"/>
  <c r="J59"/>
  <c i="11" r="BK87"/>
  <c r="J87"/>
  <c r="J59"/>
  <c i="1" r="AX54"/>
  <c i="4" r="J30"/>
  <c i="1" r="AG57"/>
  <c r="AN57"/>
  <c i="3" r="J30"/>
  <c i="1" r="AG56"/>
  <c r="AN56"/>
  <c r="AU54"/>
  <c r="W30"/>
  <c r="AZ54"/>
  <c r="W29"/>
  <c i="5" r="J30"/>
  <c i="1" r="AG58"/>
  <c r="AN58"/>
  <c i="8" r="J30"/>
  <c i="1" r="AG61"/>
  <c r="AN61"/>
  <c i="9" r="J30"/>
  <c i="1" r="AG62"/>
  <c r="AN62"/>
  <c r="AY54"/>
  <c i="3" l="1" r="J59"/>
  <c i="4" r="J39"/>
  <c r="J59"/>
  <c i="5" r="J39"/>
  <c i="8" r="J39"/>
  <c i="9" r="J39"/>
  <c i="5" r="J59"/>
  <c i="3" r="J39"/>
  <c i="1" r="AV54"/>
  <c r="AK29"/>
  <c i="2" r="J30"/>
  <c i="1" r="AG55"/>
  <c r="AN55"/>
  <c i="6" r="J30"/>
  <c i="1" r="AG59"/>
  <c r="AN59"/>
  <c i="11" r="J30"/>
  <c i="1" r="AG64"/>
  <c r="AN64"/>
  <c i="6" l="1" r="J39"/>
  <c i="2" r="J39"/>
  <c i="11" r="J39"/>
  <c i="1" r="AG54"/>
  <c r="AT54"/>
  <c l="1" r="AN54"/>
  <c r="AK26"/>
  <c r="AK35"/>
</calcChain>
</file>

<file path=xl/sharedStrings.xml><?xml version="1.0" encoding="utf-8"?>
<sst xmlns="http://schemas.openxmlformats.org/spreadsheetml/2006/main">
  <si>
    <t>Export Komplet</t>
  </si>
  <si>
    <t>VZ</t>
  </si>
  <si>
    <t>2.0</t>
  </si>
  <si>
    <t>ZAMOK</t>
  </si>
  <si>
    <t>False</t>
  </si>
  <si>
    <t>{66cacf03-c190-43a5-8ffb-615be0882bb1}</t>
  </si>
  <si>
    <t>0,01</t>
  </si>
  <si>
    <t>21</t>
  </si>
  <si>
    <t>15</t>
  </si>
  <si>
    <t>REKAPITULACE STAVBY</t>
  </si>
  <si>
    <t xml:space="preserve">v ---  níže se nacházejí doplnkové a pomocné údaje k sestavám  --- v</t>
  </si>
  <si>
    <t>Návod na vyplnění</t>
  </si>
  <si>
    <t>0,001</t>
  </si>
  <si>
    <t>Kód:</t>
  </si>
  <si>
    <t>3804</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</si>
  <si>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</si>
  <si>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</si>
  <si>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Rekonstrukce kotelny a topné soustavy na MŠ Kachlíkova 17, 19, 21 v Brně - Bystrci</t>
  </si>
  <si>
    <t>KSO:</t>
  </si>
  <si>
    <t/>
  </si>
  <si>
    <t>CC-CZ:</t>
  </si>
  <si>
    <t>Místo:</t>
  </si>
  <si>
    <t>Kachlíkova 1046, 1047, 1048, 1365 Brno - Bystrc</t>
  </si>
  <si>
    <t>Datum:</t>
  </si>
  <si>
    <t>3. 7. 2020</t>
  </si>
  <si>
    <t>Zadavatel:</t>
  </si>
  <si>
    <t>IČ:</t>
  </si>
  <si>
    <t>Statutární město Brno, městská část Brno - Bystrc</t>
  </si>
  <si>
    <t>DIČ:</t>
  </si>
  <si>
    <t>Uchazeč:</t>
  </si>
  <si>
    <t>Vyplň údaj</t>
  </si>
  <si>
    <t>Projektant:</t>
  </si>
  <si>
    <t>Ing Jan Dinga</t>
  </si>
  <si>
    <t>True</t>
  </si>
  <si>
    <t>Zpracovatel:</t>
  </si>
  <si>
    <t>DIGITRONIC CZ</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</si>
  <si>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</si>
  <si>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</si>
  <si>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</si>
  <si>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</si>
  <si>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</si>
  <si>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</si>
  <si>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</si>
  <si>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</si>
  <si>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</si>
  <si>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</si>
  <si>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</si>
  <si>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</si>
  <si>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</si>
  <si>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</si>
  <si>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</si>
  <si>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</si>
  <si>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</si>
  <si>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</si>
  <si>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</si>
  <si>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</si>
  <si>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</si>
  <si>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</si>
  <si>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</si>
  <si>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</si>
  <si>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</si>
  <si>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</si>
  <si>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</si>
  <si>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</si>
  <si>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</si>
  <si>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</si>
  <si>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</si>
  <si>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</si>
  <si>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</si>
  <si>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</si>
  <si>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</si>
  <si>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</si>
  <si>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</si>
  <si>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</si>
  <si>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</si>
  <si>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</si>
  <si>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</si>
  <si>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D.1.1</t>
  </si>
  <si>
    <t>Architektonicko-stavební část</t>
  </si>
  <si>
    <t>STA</t>
  </si>
  <si>
    <t>1</t>
  </si>
  <si>
    <t>{8d52bbfd-3eea-4a69-8726-8722431b1326}</t>
  </si>
  <si>
    <t>2</t>
  </si>
  <si>
    <t>D.1.4.1</t>
  </si>
  <si>
    <t>Strojní část</t>
  </si>
  <si>
    <t>{cec7378e-97d7-4cff-b26f-171b63e66b17}</t>
  </si>
  <si>
    <t>D.1.4.2</t>
  </si>
  <si>
    <t>Vzduchotechnika</t>
  </si>
  <si>
    <t>{96ead39a-c77e-4042-a614-e7d8cfac36a3}</t>
  </si>
  <si>
    <t>D.1.4.3</t>
  </si>
  <si>
    <t>Zdravotně-technické instalace</t>
  </si>
  <si>
    <t>{12980e84-340e-4db3-90ff-4650eee36c7c}</t>
  </si>
  <si>
    <t>D.1.4.4</t>
  </si>
  <si>
    <t>Měření a Regulace</t>
  </si>
  <si>
    <t>{69bb26c7-cbab-4f55-b9f9-6c78a71bf2e7}</t>
  </si>
  <si>
    <t>D.1.4.5</t>
  </si>
  <si>
    <t>Elektroinstalace</t>
  </si>
  <si>
    <t>{bea62e44-3e63-4857-8805-65eefaeacb9e}</t>
  </si>
  <si>
    <t>D.1.4.6</t>
  </si>
  <si>
    <t>Teplovodní rozvody</t>
  </si>
  <si>
    <t>{39bf453c-3c5f-4b67-96c8-8ab4746d2b33}</t>
  </si>
  <si>
    <t>D.1.4.7</t>
  </si>
  <si>
    <t>Vytápění školky č.17</t>
  </si>
  <si>
    <t>{730ff0f9-71a5-42a4-99b4-21c1dd09e00f}</t>
  </si>
  <si>
    <t>D.1.4.8</t>
  </si>
  <si>
    <t>Vytápění školky č.19</t>
  </si>
  <si>
    <t>{83f501b5-eba5-4f1d-bf9c-83f9576ed554}</t>
  </si>
  <si>
    <t>D.1.4.9</t>
  </si>
  <si>
    <t>Vytápění školky č.21</t>
  </si>
  <si>
    <t>{05f8e3b7-6cc1-4b29-ad5d-ae6db8d6c95e}</t>
  </si>
  <si>
    <t>KRYCÍ LIST SOUPISU PRACÍ</t>
  </si>
  <si>
    <t>Objekt:</t>
  </si>
  <si>
    <t>D.1.1 - Architektonicko-stavební část</t>
  </si>
  <si>
    <t>REKAPITULACE ČLENĚNÍ SOUPISU PRACÍ</t>
  </si>
  <si>
    <t>Kód dílu - Popis</t>
  </si>
  <si>
    <t>Cena celkem [CZK]</t>
  </si>
  <si>
    <t>-1</t>
  </si>
  <si>
    <t>HSV - Práce a dodávky HSV</t>
  </si>
  <si>
    <t xml:space="preserve">    2 - Zakládání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</si>
  <si>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</si>
  <si>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</si>
  <si>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</si>
  <si>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</si>
  <si>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</si>
  <si>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</si>
  <si>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</si>
  <si>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</si>
  <si>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</si>
  <si>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</si>
  <si>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VRN - Vedlejší rozpočtové náklady</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</si>
  <si>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</si>
  <si>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</si>
  <si>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</si>
  <si>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</si>
  <si>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</si>
  <si>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</si>
  <si>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</si>
  <si>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</si>
  <si>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</si>
  <si>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</si>
  <si>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</si>
  <si>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</si>
  <si>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</si>
  <si>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</si>
  <si>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</si>
  <si>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</si>
  <si>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</si>
  <si>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Zakládání</t>
  </si>
  <si>
    <t>K</t>
  </si>
  <si>
    <t>273321411</t>
  </si>
  <si>
    <t>Základy z betonu železového (bez výztuže) desky z betonu bez zvláštních nároků na prostředí tř. C 20/25</t>
  </si>
  <si>
    <t>m3</t>
  </si>
  <si>
    <t>CS ÚRS 2020 01</t>
  </si>
  <si>
    <t>4</t>
  </si>
  <si>
    <t>-1841407226</t>
  </si>
  <si>
    <t>PSC</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</si>
  <si>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3. V cenách nejsou započteny náklady na výztuž, tyto se oceňují cenami souboru cen 27* 36-.... Výztuž základů._x000d_
4. V cenách z betonu pro konstrukce bílých van 27. 32-3 nejsou započteny náklady na těsnění dilatačních a pracovních spar, tyto se oceňují cenami souborů cen 953 33 části A08 tohoto katalogu._x000d_
</t>
  </si>
  <si>
    <t>VV</t>
  </si>
  <si>
    <t>101m</t>
  </si>
  <si>
    <t>0,5*1,4*0,05</t>
  </si>
  <si>
    <t>1,955*0,85*0,05</t>
  </si>
  <si>
    <t>5,45*1,5*0,15</t>
  </si>
  <si>
    <t>Součet</t>
  </si>
  <si>
    <t>273351121</t>
  </si>
  <si>
    <t>Bednění základů desek zřízení</t>
  </si>
  <si>
    <t>m2</t>
  </si>
  <si>
    <t>1403392592</t>
  </si>
  <si>
    <t xml:space="preserve">Poznámka k souboru cen:_x000d_
1. Ceny jsou určeny pro bednění ve volném prostranství, ve volných nebo zapažených jamách, rýhách a šachtách._x000d_
2. Kruhové nebo obloukové bednění poloměru do 1 m se oceňuje individuálně._x000d_
</t>
  </si>
  <si>
    <t>0,5*0,05*2</t>
  </si>
  <si>
    <t>(0,85+1,955+0,85)*0,05</t>
  </si>
  <si>
    <t>(5,45*2+1,5*2)*0,15</t>
  </si>
  <si>
    <t>3</t>
  </si>
  <si>
    <t>273351122</t>
  </si>
  <si>
    <t>Bednění základů desek odstranění</t>
  </si>
  <si>
    <t>-247609076</t>
  </si>
  <si>
    <t>5</t>
  </si>
  <si>
    <t>273362021</t>
  </si>
  <si>
    <t>Výztuž základů desek ze svařovaných sítí z drátů typu KARI</t>
  </si>
  <si>
    <t>t</t>
  </si>
  <si>
    <t>2145855013</t>
  </si>
  <si>
    <t xml:space="preserve">Poznámka k souboru cen:_x000d_
1. Ceny platí pro desky rovné, s náběhy, hřibové nebo upnuté do žeber včetně výztuže těchto žeber._x000d_
</t>
  </si>
  <si>
    <t>6-150/150 mm = 3,03 kg/m2</t>
  </si>
  <si>
    <t>5,45*1,5*3,03/1000</t>
  </si>
  <si>
    <t>2753618.R</t>
  </si>
  <si>
    <t>Výztuž R8 mm bude vlepena do původní základové desky pomocí chemické malty</t>
  </si>
  <si>
    <t>kpl.</t>
  </si>
  <si>
    <t>-1921282115</t>
  </si>
  <si>
    <t>6</t>
  </si>
  <si>
    <t>Úpravy povrchů, podlahy a osazování výplní</t>
  </si>
  <si>
    <t>7</t>
  </si>
  <si>
    <t>612325.R</t>
  </si>
  <si>
    <t>Oprava vnější vápenocementové štukové omítky stěn po vybourání a osazení vchodových dveří</t>
  </si>
  <si>
    <t>-2029079762</t>
  </si>
  <si>
    <t>612325423</t>
  </si>
  <si>
    <t>Oprava vápenocementové omítky vnitřních ploch štukové dvouvrstvé, tloušťky do 20 mm a tloušťky štuku do 3 mm stěn, v rozsahu opravované plochy přes 30 do 50%</t>
  </si>
  <si>
    <t>-1116745277</t>
  </si>
  <si>
    <t>obvod cad * výška - odečet otvorů</t>
  </si>
  <si>
    <t>34,30*3,25-(0,9*2,02+1,5*2,02+3,6*3,0)</t>
  </si>
  <si>
    <t>102m</t>
  </si>
  <si>
    <t>9,87*3,25-1,8*3,0-1,5*2,02</t>
  </si>
  <si>
    <t>103m</t>
  </si>
  <si>
    <t>8,48*3,25-0,9*3,0</t>
  </si>
  <si>
    <t>1.04m + 1.06m</t>
  </si>
  <si>
    <t>11,60*(3,25-2,4)</t>
  </si>
  <si>
    <t>105m</t>
  </si>
  <si>
    <t>4,80*(3,25-1,5)-0,7*(2,02-1,5)</t>
  </si>
  <si>
    <t>8</t>
  </si>
  <si>
    <t>632681115</t>
  </si>
  <si>
    <t>Vyspravení betonových podlah rychletuhnoucím polymerem s možností okamžitého zatížení, průměr vysprávky přes 200 do 500 mm a tl. do 50 mm</t>
  </si>
  <si>
    <t>kus</t>
  </si>
  <si>
    <t>807113830</t>
  </si>
  <si>
    <t>místnosti 1.01, 1.02, 1.03 - předpoklad 1 ks/m2</t>
  </si>
  <si>
    <t>5,61+5,83+3,99</t>
  </si>
  <si>
    <t>9</t>
  </si>
  <si>
    <t>Ostatní konstrukce a práce, bourání</t>
  </si>
  <si>
    <t>14</t>
  </si>
  <si>
    <t>941111111</t>
  </si>
  <si>
    <t>Montáž lešení řadového trubkového lehkého pracovního s podlahami s provozním zatížením tř. 3 do 200 kg/m2 šířky tř. W06 od 0,6 do 0,9 m, výšky do 10 m</t>
  </si>
  <si>
    <t>-696447332</t>
  </si>
  <si>
    <t>plocha cad</t>
  </si>
  <si>
    <t>pohled severní</t>
  </si>
  <si>
    <t>54,20</t>
  </si>
  <si>
    <t>jižní</t>
  </si>
  <si>
    <t>44,85</t>
  </si>
  <si>
    <t>východní</t>
  </si>
  <si>
    <t>71,90</t>
  </si>
  <si>
    <t>západní</t>
  </si>
  <si>
    <t>59,29</t>
  </si>
  <si>
    <t>941111211</t>
  </si>
  <si>
    <t>Montáž lešení řadového trubkového lehkého pracovního s podlahami s provozním zatížením tř. 3 do 200 kg/m2 Příplatek za první a každý další den použití lešení k ceně -1111</t>
  </si>
  <si>
    <t>1659444102</t>
  </si>
  <si>
    <t>3 měsíce</t>
  </si>
  <si>
    <t>230,240*30*3</t>
  </si>
  <si>
    <t>16</t>
  </si>
  <si>
    <t>941111811</t>
  </si>
  <si>
    <t>Demontáž lešení řadového trubkového lehkého pracovního s podlahami s provozním zatížením tř. 3 do 200 kg/m2 šířky tř. W06 od 0,6 do 0,9 m, výšky do 10 m</t>
  </si>
  <si>
    <t>875312221</t>
  </si>
  <si>
    <t>230,24</t>
  </si>
  <si>
    <t>17</t>
  </si>
  <si>
    <t>949101112</t>
  </si>
  <si>
    <t>Lešení pomocné pracovní pro objekty pozemních staveb pro zatížení do 150 kg/m2, o výšce lešeňové podlahy přes 1,9 do 3,5 m</t>
  </si>
  <si>
    <t>-1003984931</t>
  </si>
  <si>
    <t>5,61+5,83+3,99+3,96+1,40+0,99</t>
  </si>
  <si>
    <t>18</t>
  </si>
  <si>
    <t>952901111</t>
  </si>
  <si>
    <t>Vyčištění budov nebo objektů před předáním do užívání budov bytové nebo občanské výstavby, světlé výšky podlaží do 4 m</t>
  </si>
  <si>
    <t>-5426745</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</si>
  <si>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plochy._x000d_
2. Střešní plochy hal se světlíky nebo okny se oceňují jako podlaží cenou -1221._x000d_
3. Množství měrných jednotek se určuje v m2 půdorysné plochy každého podlaží, dané vnějším obrysem podlaží budovy. Plochy balkonů se přičítají._x000d_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předmětů._x000d_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předmětů._x000d_
6. V ceně -1311 jsou započteny náklady na zametení a čištění dlažeb, umytí, vyčištění okenních a dveřních rámů a zařizovacích předmětů._x000d_
7. V ceně -1411 jsou započteny náklady na vynesení zbytků stavebního rumu, kropení a 2x zametení podlah, oprášení stěn a výplní otvorů._x000d_
</t>
  </si>
  <si>
    <t>961055111</t>
  </si>
  <si>
    <t>Bourání základů z betonu železového</t>
  </si>
  <si>
    <t>1824476872</t>
  </si>
  <si>
    <t>demolice schůdku v 101m</t>
  </si>
  <si>
    <t>1,0*1,0*0,4</t>
  </si>
  <si>
    <t>10</t>
  </si>
  <si>
    <t>965042131</t>
  </si>
  <si>
    <t>Bourání mazanin betonových nebo z litého asfaltu tl. do 100 mm, plochy do 4 m2</t>
  </si>
  <si>
    <t>-583694083</t>
  </si>
  <si>
    <t>vybrání části podlahy na úroveň -0,100 v 101m</t>
  </si>
  <si>
    <t>1,5*1,21*0,1</t>
  </si>
  <si>
    <t>11</t>
  </si>
  <si>
    <t>965046111</t>
  </si>
  <si>
    <t>Broušení stávajících betonových podlah úběr do 3 mm</t>
  </si>
  <si>
    <t>-1540308945</t>
  </si>
  <si>
    <t>po vybourání ker. dlažby</t>
  </si>
  <si>
    <t>3,96+0,99</t>
  </si>
  <si>
    <t>1,40</t>
  </si>
  <si>
    <t>12</t>
  </si>
  <si>
    <t>968072456</t>
  </si>
  <si>
    <t>Vybourání kovových rámů oken s křídly, dveřních zárubní, vrat, stěn, ostění nebo obkladů dveřních zárubní, plochy přes 2 m2</t>
  </si>
  <si>
    <t>1200375718</t>
  </si>
  <si>
    <t xml:space="preserve">dveře 1700/1970 + poutec  1800/1000</t>
  </si>
  <si>
    <t>1,8*3,0</t>
  </si>
  <si>
    <t>13</t>
  </si>
  <si>
    <t>96807255.R</t>
  </si>
  <si>
    <t>Vybourání kovových vrat s výplní drátosklo</t>
  </si>
  <si>
    <t>1336220965</t>
  </si>
  <si>
    <t>997</t>
  </si>
  <si>
    <t>Přesun sutě</t>
  </si>
  <si>
    <t>19</t>
  </si>
  <si>
    <t>997013111</t>
  </si>
  <si>
    <t>Vnitrostaveništní doprava suti a vybouraných hmot vodorovně do 50 m svisle s použitím mechanizace pro budovy a haly výšky do 6 m</t>
  </si>
  <si>
    <t>1727544177</t>
  </si>
  <si>
    <t>20</t>
  </si>
  <si>
    <t>997013501</t>
  </si>
  <si>
    <t>Odvoz suti a vybouraných hmot na skládku nebo meziskládku se složením, na vzdálenost do 1 km</t>
  </si>
  <si>
    <t>996804006</t>
  </si>
  <si>
    <t>997013511</t>
  </si>
  <si>
    <t>Odvoz suti a vybouraných hmot z meziskládky na skládku s naložením a se složením, na vzdálenost do 1 km</t>
  </si>
  <si>
    <t>1211116628</t>
  </si>
  <si>
    <t>skládka 13 km</t>
  </si>
  <si>
    <t>3,144*12</t>
  </si>
  <si>
    <t>22</t>
  </si>
  <si>
    <t>997013601</t>
  </si>
  <si>
    <t>Poplatek za uložení stavebního odpadu na skládce (skládkovné) z prostého betonu zatříděného do Katalogu odpadů pod kódem 17 01 01</t>
  </si>
  <si>
    <t>248753405</t>
  </si>
  <si>
    <t>23</t>
  </si>
  <si>
    <t>997013602</t>
  </si>
  <si>
    <t>Poplatek za uložení stavebního odpadu na skládce (skládkovné) z armovaného betonu zatříděného do Katalogu odpadů pod kódem 17 01 01</t>
  </si>
  <si>
    <t>-1957153789</t>
  </si>
  <si>
    <t>24</t>
  </si>
  <si>
    <t>997013607</t>
  </si>
  <si>
    <t>Poplatek za uložení stavebního odpadu na skládce (skládkovné) z tašek a keramických výrobků zatříděného do Katalogu odpadů pod kódem 17 01 03</t>
  </si>
  <si>
    <t>370868592</t>
  </si>
  <si>
    <t>25</t>
  </si>
  <si>
    <t>997013631</t>
  </si>
  <si>
    <t>Poplatek za uložení stavebního odpadu na skládce (skládkovné) směsného stavebního a demoličního zatříděného do Katalogu odpadů pod kódem 17 09 04</t>
  </si>
  <si>
    <t>-1027976184</t>
  </si>
  <si>
    <t>26</t>
  </si>
  <si>
    <t>997013804</t>
  </si>
  <si>
    <t>Poplatek za uložení stavebního odpadu na skládce (skládkovné) ze skla zatříděného do Katalogu odpadů pod kódem 17 02 02</t>
  </si>
  <si>
    <t>-182744580</t>
  </si>
  <si>
    <t>998</t>
  </si>
  <si>
    <t>Přesun hmot</t>
  </si>
  <si>
    <t>27</t>
  </si>
  <si>
    <t>998011001</t>
  </si>
  <si>
    <t>Přesun hmot pro budovy občanské výstavby, bydlení, výrobu a služby s nosnou svislou konstrukcí zděnou z cihel, tvárnic nebo kamene vodorovná dopravní vzdálenost do 100 m pro budovy výšky do 6 m</t>
  </si>
  <si>
    <t>242991817</t>
  </si>
  <si>
    <t>PSV</t>
  </si>
  <si>
    <t>Práce a dodávky PSV</t>
  </si>
  <si>
    <t>767</t>
  </si>
  <si>
    <t>Konstrukce zámečnické</t>
  </si>
  <si>
    <t>28</t>
  </si>
  <si>
    <t>767.R.1</t>
  </si>
  <si>
    <t>Vchodové dveře plechové dvoukřídlé 1700 x 1970 mm s nadsvětlíkem z drátoskla 1800 x 1000 mm do kovového rámu._x000d_
Bezprahové, bezpečnostní kování, zámek typu FAB</t>
  </si>
  <si>
    <t>-855590863</t>
  </si>
  <si>
    <t>29</t>
  </si>
  <si>
    <t>998767201</t>
  </si>
  <si>
    <t>Přesun hmot pro zámečnické konstrukce stanovený procentní sazbou (%) z ceny vodorovná dopravní vzdálenost do 50 m v objektech výšky do 6 m</t>
  </si>
  <si>
    <t>%</t>
  </si>
  <si>
    <t>1646530625</t>
  </si>
  <si>
    <t>771</t>
  </si>
  <si>
    <t>Podlahy z dlaždic</t>
  </si>
  <si>
    <t>31</t>
  </si>
  <si>
    <t>771121011</t>
  </si>
  <si>
    <t>Příprava podkladu před provedením dlažby nátěr penetrační na podlahu</t>
  </si>
  <si>
    <t>-1383137044</t>
  </si>
  <si>
    <t>34</t>
  </si>
  <si>
    <t>771151011</t>
  </si>
  <si>
    <t>Příprava podkladu před provedením dlažby samonivelační stěrka min.pevnosti 20 MPa, tloušťky do 3 mm</t>
  </si>
  <si>
    <t>-1156271633</t>
  </si>
  <si>
    <t>30</t>
  </si>
  <si>
    <t>771573810</t>
  </si>
  <si>
    <t>Demontáž podlah z dlaždic keramických lepených</t>
  </si>
  <si>
    <t>-278838173</t>
  </si>
  <si>
    <t>35</t>
  </si>
  <si>
    <t>771574112</t>
  </si>
  <si>
    <t>Montáž podlah z dlaždic keramických lepených flexibilním lepidlem maloformátových hladkých přes 9 do 12 ks/m2</t>
  </si>
  <si>
    <t>1182799860</t>
  </si>
  <si>
    <t>36</t>
  </si>
  <si>
    <t>M</t>
  </si>
  <si>
    <t>59761003</t>
  </si>
  <si>
    <t>dlažba keramická hutná hladká do interiéru přes 9 do 12ks/m2</t>
  </si>
  <si>
    <t>32</t>
  </si>
  <si>
    <t>-1852247429</t>
  </si>
  <si>
    <t>6,35*1,1 'Přepočtené koeficientem množství</t>
  </si>
  <si>
    <t>771591112</t>
  </si>
  <si>
    <t>Izolace podlahy pod dlažbu nátěrem nebo stěrkou ve dvou vrstvách</t>
  </si>
  <si>
    <t>1280802706</t>
  </si>
  <si>
    <t>106m</t>
  </si>
  <si>
    <t>0,99</t>
  </si>
  <si>
    <t>33</t>
  </si>
  <si>
    <t>771591264</t>
  </si>
  <si>
    <t>Izolace podlahy pod dlažbu těsnícími izolačními pásy mezi podlahou a stěnu</t>
  </si>
  <si>
    <t>m</t>
  </si>
  <si>
    <t>1964846950</t>
  </si>
  <si>
    <t>3,6</t>
  </si>
  <si>
    <t>37</t>
  </si>
  <si>
    <t>998771101</t>
  </si>
  <si>
    <t>Přesun hmot pro podlahy z dlaždic stanovený z hmotnosti přesunovaného materiálu vodorovná dopravní vzdálenost do 50 m v objektech výšky do 6 m</t>
  </si>
  <si>
    <t>1916993413</t>
  </si>
  <si>
    <t>781</t>
  </si>
  <si>
    <t>Dokončovací práce - obklady</t>
  </si>
  <si>
    <t>39</t>
  </si>
  <si>
    <t>781121011</t>
  </si>
  <si>
    <t>Příprava podkladu před provedením obkladu nátěr penetrační na stěnu</t>
  </si>
  <si>
    <t>-317128831</t>
  </si>
  <si>
    <t>11,60*2,4-0,9*2,02</t>
  </si>
  <si>
    <t>4,80*1,5-0,7*1,5</t>
  </si>
  <si>
    <t>40</t>
  </si>
  <si>
    <t>781131112</t>
  </si>
  <si>
    <t>Izolace stěny pod obklad izolace nátěrem nebo stěrkou ve dvou vrstvách</t>
  </si>
  <si>
    <t>1957936578</t>
  </si>
  <si>
    <t>3,6*2,5</t>
  </si>
  <si>
    <t>41</t>
  </si>
  <si>
    <t>781131232</t>
  </si>
  <si>
    <t>Izolace stěny pod obklad izolace těsnícími izolačními pásy pro styčné nebo dilatační spáry</t>
  </si>
  <si>
    <t>643770397</t>
  </si>
  <si>
    <t>2,5*3</t>
  </si>
  <si>
    <t>42</t>
  </si>
  <si>
    <t>781151031</t>
  </si>
  <si>
    <t>Příprava podkladu před provedením obkladu celoplošné vyrovnání podkladu stěrkou, tloušťky 3mm</t>
  </si>
  <si>
    <t>-1788051260</t>
  </si>
  <si>
    <t>38</t>
  </si>
  <si>
    <t>781473810</t>
  </si>
  <si>
    <t>Demontáž obkladů z dlaždic keramických lepených</t>
  </si>
  <si>
    <t>418555186</t>
  </si>
  <si>
    <t>43</t>
  </si>
  <si>
    <t>781474112</t>
  </si>
  <si>
    <t>Montáž obkladů vnitřních stěn z dlaždic keramických lepených flexibilním lepidlem maloformátových hladkých přes 9 do 12 ks/m2</t>
  </si>
  <si>
    <t>2020949531</t>
  </si>
  <si>
    <t>44</t>
  </si>
  <si>
    <t>59761026</t>
  </si>
  <si>
    <t>obklad keramický hladký do 12ks/m2</t>
  </si>
  <si>
    <t>-709398146</t>
  </si>
  <si>
    <t>32,172*1,1 'Přepočtené koeficientem množství</t>
  </si>
  <si>
    <t>45</t>
  </si>
  <si>
    <t>998781101</t>
  </si>
  <si>
    <t>Přesun hmot pro obklady keramické stanovený z hmotnosti přesunovaného materiálu vodorovná dopravní vzdálenost do 50 m v objektech výšky do 6 m</t>
  </si>
  <si>
    <t>-1210655739</t>
  </si>
  <si>
    <t>783</t>
  </si>
  <si>
    <t>Dokončovací práce - nátěry</t>
  </si>
  <si>
    <t>48</t>
  </si>
  <si>
    <t>783801201</t>
  </si>
  <si>
    <t>Příprava podkladu omítek před provedením nátěru obroušení</t>
  </si>
  <si>
    <t>-177498111</t>
  </si>
  <si>
    <t>35,77</t>
  </si>
  <si>
    <t>28,16</t>
  </si>
  <si>
    <t>50,33</t>
  </si>
  <si>
    <t>41,96</t>
  </si>
  <si>
    <t>49</t>
  </si>
  <si>
    <t>783801401</t>
  </si>
  <si>
    <t>Příprava podkladu omítek před provedením nátěru ometení</t>
  </si>
  <si>
    <t>1901593825</t>
  </si>
  <si>
    <t>50</t>
  </si>
  <si>
    <t>783823133</t>
  </si>
  <si>
    <t>Penetrační nátěr omítek hladkých omítek hladkých, zrnitých tenkovrstvých nebo štukových stupně členitosti 1 a 2 silikátový</t>
  </si>
  <si>
    <t>1116134430</t>
  </si>
  <si>
    <t>51</t>
  </si>
  <si>
    <t>783827423</t>
  </si>
  <si>
    <t>Krycí (ochranný ) nátěr omítek dvojnásobný hladkých omítek hladkých, zrnitých tenkovrstvých nebo štukových stupně členitosti 1 a 2 silikátový</t>
  </si>
  <si>
    <t>1372486534</t>
  </si>
  <si>
    <t>46</t>
  </si>
  <si>
    <t>783913161</t>
  </si>
  <si>
    <t>Penetrační nátěr betonových podlah pórovitých ( např. z cihelné dlažby, betonu apod.) syntetický</t>
  </si>
  <si>
    <t>147743236</t>
  </si>
  <si>
    <t xml:space="preserve">místnosti 1.01, 1.02, 1.03 </t>
  </si>
  <si>
    <t>101m boky základů</t>
  </si>
  <si>
    <t>(1,4*2+(1,955+0,5+1,955)*2+0,85*2)*0,05</t>
  </si>
  <si>
    <t>47</t>
  </si>
  <si>
    <t>783917161</t>
  </si>
  <si>
    <t>Krycí (uzavírací) nátěr betonových podlah dvojnásobný syntetický</t>
  </si>
  <si>
    <t>1697837620</t>
  </si>
  <si>
    <t>784</t>
  </si>
  <si>
    <t>Dokončovací práce - malby a tapety</t>
  </si>
  <si>
    <t>52</t>
  </si>
  <si>
    <t>784121001</t>
  </si>
  <si>
    <t>Oškrabání malby v místnostech výšky do 3,80 m</t>
  </si>
  <si>
    <t>-1650096977</t>
  </si>
  <si>
    <t>40% z hodnoty položky oprava vpc omítky</t>
  </si>
  <si>
    <t>162,231*0,4</t>
  </si>
  <si>
    <t>53</t>
  </si>
  <si>
    <t>784121011</t>
  </si>
  <si>
    <t>Rozmývání podkladu po oškrabání malby v místnostech výšky do 3,80 m</t>
  </si>
  <si>
    <t>-725665617</t>
  </si>
  <si>
    <t>54</t>
  </si>
  <si>
    <t>784181101</t>
  </si>
  <si>
    <t>Penetrace podkladu jednonásobná základní akrylátová v místnostech výšky do 3,80 m</t>
  </si>
  <si>
    <t>176145413</t>
  </si>
  <si>
    <t>hodnota z položky oprava vpc omítky</t>
  </si>
  <si>
    <t>162,231</t>
  </si>
  <si>
    <t>55</t>
  </si>
  <si>
    <t>784221101</t>
  </si>
  <si>
    <t>Malby z malířských směsí otěruvzdorných za sucha dvojnásobné, bílé za sucha otěruvzdorné dobře v místnostech výšky do 3,80 m</t>
  </si>
  <si>
    <t>308936569</t>
  </si>
  <si>
    <t>VRN</t>
  </si>
  <si>
    <t>Vedlejší rozpočtové náklady</t>
  </si>
  <si>
    <t>VRN3</t>
  </si>
  <si>
    <t>Zařízení staveniště</t>
  </si>
  <si>
    <t>56</t>
  </si>
  <si>
    <t>03210.R.2</t>
  </si>
  <si>
    <t>Oplocení staveniště - montáž, nájem 10 měsíců, demontáž_x000d_
Oplocení 170 m_x000d_
Zdvihací brána</t>
  </si>
  <si>
    <t>soub.</t>
  </si>
  <si>
    <t>1024</t>
  </si>
  <si>
    <t>547619222</t>
  </si>
  <si>
    <t>59</t>
  </si>
  <si>
    <t>032100001D</t>
  </si>
  <si>
    <t>Zajištění publicity</t>
  </si>
  <si>
    <t>soubor</t>
  </si>
  <si>
    <t>-201422694</t>
  </si>
  <si>
    <t>58</t>
  </si>
  <si>
    <t>03210300.R</t>
  </si>
  <si>
    <t>Uvedení pozemku staveniště do původního stavu</t>
  </si>
  <si>
    <t>-1887094451</t>
  </si>
  <si>
    <t>57</t>
  </si>
  <si>
    <t>032103000</t>
  </si>
  <si>
    <t>Náklady na 1x stavební buňka, 2x mobilní WC - montáž, demontáž, vč. dopravy</t>
  </si>
  <si>
    <t>měs</t>
  </si>
  <si>
    <t>CS ÚRS 2019 01</t>
  </si>
  <si>
    <t>-106590877</t>
  </si>
  <si>
    <t>D.1.4.1 - Strojní část</t>
  </si>
  <si>
    <t xml:space="preserve">    731.1 - Potrubí ocelové vč. tvarovek a montáže</t>
  </si>
  <si>
    <t xml:space="preserve">    731.2 - Tepelné izolace potrubí vč. tvarovek a montáže</t>
  </si>
  <si>
    <t xml:space="preserve">    731.3 - Zdroj tepla vč. příslušenství a montáže</t>
  </si>
  <si>
    <t xml:space="preserve">    731.4 - Ostatní armatury vč. příslušenství a montáže</t>
  </si>
  <si>
    <t>OST - Ostatní</t>
  </si>
  <si>
    <t>731.1</t>
  </si>
  <si>
    <t>Potrubí ocelové vč. tvarovek a montáže</t>
  </si>
  <si>
    <t>73312D02</t>
  </si>
  <si>
    <t>Potrubí z trubek ocelových hladkých bezešvých Ø 26,9/2,3 (DN20)</t>
  </si>
  <si>
    <t>-1051514223</t>
  </si>
  <si>
    <t>73312D04</t>
  </si>
  <si>
    <t>Potrubí z trubek ocelových hladkých bezešvých Ø 42,4/2,6 (DN32)</t>
  </si>
  <si>
    <t>-1926008966</t>
  </si>
  <si>
    <t>73312D06</t>
  </si>
  <si>
    <t>Potrubí z trubek ocelových hladkých bezešvých Ø 60,3/2,9 (DN50)</t>
  </si>
  <si>
    <t>-841914454</t>
  </si>
  <si>
    <t>73312D07</t>
  </si>
  <si>
    <t>Potrubí z trubek ocelových hladkých bezešvých Ø 76,1/2,9 (DN65)</t>
  </si>
  <si>
    <t>1782625237</t>
  </si>
  <si>
    <t>731.2</t>
  </si>
  <si>
    <t>Tepelné izolace potrubí vč. tvarovek a montáže</t>
  </si>
  <si>
    <t>733811242</t>
  </si>
  <si>
    <t>Ochrana potrubí termoizolačními trubicemi z pěnového polyetylenu PE přilepenými v příčných a podélných spojích, tloušťky izolace přes 13 do 20 mm, vnitřního průměru izolace DN přes 22 do 45 mm</t>
  </si>
  <si>
    <t>-380586735</t>
  </si>
  <si>
    <t xml:space="preserve">Poznámka k souboru cen:_x000d_
1. V cenách -1211 až -1256 jsou započteny i náklady na dodání tepelně izolačních trubic._x000d_
</t>
  </si>
  <si>
    <t>7338112D001</t>
  </si>
  <si>
    <t>Minerální skruže s AL. povrchem tl. stěny 30 mm, vnitřní průměr 42 mm (DN32)</t>
  </si>
  <si>
    <t>-354997893</t>
  </si>
  <si>
    <t>7338112D003</t>
  </si>
  <si>
    <t>Minerální skruže s AL. povrchem tl. stěny 50 mm, vnitřní průměr 60 mm (DN50)</t>
  </si>
  <si>
    <t>-1703716873</t>
  </si>
  <si>
    <t>7338112D004</t>
  </si>
  <si>
    <t>Minerální skruže s Al. povrchem tl. stěny 60 mm, vnitřní průměr 76 mm (DN65)</t>
  </si>
  <si>
    <t>1156489809</t>
  </si>
  <si>
    <t>731.3</t>
  </si>
  <si>
    <t>Zdroj tepla vč. příslušenství a montáže</t>
  </si>
  <si>
    <t>731244D001</t>
  </si>
  <si>
    <t>Stacionární plynový kotel o výkonu 166 kW</t>
  </si>
  <si>
    <t>-1079645244</t>
  </si>
  <si>
    <t>P</t>
  </si>
  <si>
    <t xml:space="preserve">Poznámka k položce:_x000d_
Součástí dodávky kotle jsou:_x000d_
- Kotel 166 kW_x000d_
- Neutralizační box do 1500 kW_x000d_
- Čidlo teploty příložné_x000d_
- Autorizované uvedení kotle do provozu </t>
  </si>
  <si>
    <t>731244D002</t>
  </si>
  <si>
    <t>Stacionární plynová kogenerační jednotka o tepelném výkonu 58,1 kWt, o elektrickém výkonu 30 kWe</t>
  </si>
  <si>
    <t>1632289391</t>
  </si>
  <si>
    <t xml:space="preserve">Poznámka k položce:_x000d_
Součástí dodávky kogenerační jednotky je:_x000d_
- Kogenerační jednotka v kapotovém provedení s el. rozvaděčem_x000d_
- Tepelný modul (spalinový výměník, tlumič spalin)_x000d_
- Čerpadlo sekundárního okruhu a třícestný ventil se servopohonem_x000d_
- Katalyzátor_x000d_
- Zaškolení obsluhy_x000d_
- Zkušební provoz_x000d_
</t>
  </si>
  <si>
    <t>731244D003</t>
  </si>
  <si>
    <t>Odkouření plo plynový kotel Ø150 mm</t>
  </si>
  <si>
    <t>-979790122</t>
  </si>
  <si>
    <t>731244D004</t>
  </si>
  <si>
    <t>Odkouření pro kogenerační jednotku Ø 80 mm</t>
  </si>
  <si>
    <t>1464518257</t>
  </si>
  <si>
    <t>732331611</t>
  </si>
  <si>
    <t>Nádoby expanzní tlakové s membránou bez pojistného ventilu se závitovým připojením PN 0,6 o objemu 8 l</t>
  </si>
  <si>
    <t>1514008106</t>
  </si>
  <si>
    <t>731.4</t>
  </si>
  <si>
    <t>Ostatní armatury vč. příslušenství a montáže</t>
  </si>
  <si>
    <t>734292716</t>
  </si>
  <si>
    <t>Ostatní armatury kulové kohouty PN 42 do 185°C přímé vnitřní závit G 1 1/4</t>
  </si>
  <si>
    <t>1073916802</t>
  </si>
  <si>
    <t>734291123</t>
  </si>
  <si>
    <t>Ostatní armatury kohouty plnicí a vypouštěcí PN 10 do 90°C G 1/2</t>
  </si>
  <si>
    <t>-2122427522</t>
  </si>
  <si>
    <t>734292717</t>
  </si>
  <si>
    <t>Ostatní armatury kulové kohouty PN 42 do 185°C přímé vnitřní závit G 1 1/2</t>
  </si>
  <si>
    <t>-1976510418</t>
  </si>
  <si>
    <t>734292718</t>
  </si>
  <si>
    <t>Ostatní armatury kulové kohouty PN 42 do 185°C přímé vnitřní závit G 2</t>
  </si>
  <si>
    <t>1386947992</t>
  </si>
  <si>
    <t>734193115</t>
  </si>
  <si>
    <t>Ostatní přírubové armatury klapky mezipřírubové uzavírací PN 16 do 120°C disk tvárná litina DN 65</t>
  </si>
  <si>
    <t>2054904031</t>
  </si>
  <si>
    <t>734291265</t>
  </si>
  <si>
    <t>Ostatní armatury filtry závitové PN 30 do 110°C přímé s vnitřními závity G 1 1/4</t>
  </si>
  <si>
    <t>1288324775</t>
  </si>
  <si>
    <t>734291267</t>
  </si>
  <si>
    <t>Ostatní armatury filtry závitové PN 30 do 110°C přímé s vnitřními závity G 2</t>
  </si>
  <si>
    <t>-1962973142</t>
  </si>
  <si>
    <t>73419D001</t>
  </si>
  <si>
    <t>Ostatní armatury filtry přírubové PN16 přímé DN65</t>
  </si>
  <si>
    <t>1344277326</t>
  </si>
  <si>
    <t>734242417</t>
  </si>
  <si>
    <t>Ventily zpětné závitové PN 16 do 110°C přímé G 2</t>
  </si>
  <si>
    <t>2024979101</t>
  </si>
  <si>
    <t>734121616</t>
  </si>
  <si>
    <t>Ventily zpětné přírubové samočinné přímé do svislého potrubí PN 40 do 400°C (Z 15 117 540) DN 65</t>
  </si>
  <si>
    <t>509241922</t>
  </si>
  <si>
    <t>734251212</t>
  </si>
  <si>
    <t>Ventily pojistné závitové a čepové rohové provozní tlak od 2,5 do 6 bar G 3/4</t>
  </si>
  <si>
    <t>263462714</t>
  </si>
  <si>
    <t>734251214</t>
  </si>
  <si>
    <t>Ventily pojistné závitové a čepové rohové provozní tlak od 2,5 do 6 bar G 5/4</t>
  </si>
  <si>
    <t>1074113860</t>
  </si>
  <si>
    <t>734295D001</t>
  </si>
  <si>
    <t>TRV2 - Třícestný směšovací ventil DN50, Kvs = 40 m3/h</t>
  </si>
  <si>
    <t>-1874418811</t>
  </si>
  <si>
    <t>Poznámka k položce:_x000d_
Položka obsahuje:_x000d_
- Třícestný ventil DN50 Kvs = 40 m3/h_x000d_
- Elektromotor 0-10 V, uzavírací tlak 350 kPa</t>
  </si>
  <si>
    <t>734295D002</t>
  </si>
  <si>
    <t>TPV - Třícestný přepínací ventil DN50, Kvs = 40 m3/h</t>
  </si>
  <si>
    <t>1392294860</t>
  </si>
  <si>
    <t>Poznámka k položce:_x000d_
Položka obsahuje:_x000d_
- Třícestný přepínací ventil DN50, Kvs = 40 m3/h_x000d_
- Elektromotor 230 V</t>
  </si>
  <si>
    <t>734295D003</t>
  </si>
  <si>
    <t>DV1 - Dvoucestný ventil DN32 Kvs = 16 m3/h</t>
  </si>
  <si>
    <t>1516160672</t>
  </si>
  <si>
    <t>Poznámka k položce:_x000d_
Položka obsahuje:_x000d_
- Dvoucestný ventil DN32 Kvs = 16 m3/h_x000d_
- Elektromotor 24 V, uzavírací tlak 900 kPa</t>
  </si>
  <si>
    <t>73242D001</t>
  </si>
  <si>
    <t>Č1 - Čerpadlo oběhové přírubové litinové DN40, Q = 9,68 m3/h, H = 3 m</t>
  </si>
  <si>
    <t>353446600</t>
  </si>
  <si>
    <t>73242D002</t>
  </si>
  <si>
    <t>Č3 - Čerpadlo oběhové přírubové litinové DN40, Q = 13,1 m3/h, H = 6,5 m</t>
  </si>
  <si>
    <t>-324932646</t>
  </si>
  <si>
    <t>73242D003</t>
  </si>
  <si>
    <t>Č4 - Čerpadlo oběhové závitové litinové DN25, Q = 5,83 m3/h, H = 3 m</t>
  </si>
  <si>
    <t>-1180114051</t>
  </si>
  <si>
    <t>732344D001</t>
  </si>
  <si>
    <t>Termohydraulický rozdělovač tlaků pro max. průtok 12 m3/h vč. izolačního pouzdra</t>
  </si>
  <si>
    <t>723083443</t>
  </si>
  <si>
    <t>732344D002</t>
  </si>
  <si>
    <t>Trubkový rozdělovač DN200 PN6, Tmax = 105°C, L = 1200 mm, m = 58,3 kg</t>
  </si>
  <si>
    <t>-66492141</t>
  </si>
  <si>
    <t>Poznámka k položce:_x000d_
Položka obsahuje:_x000d_
- Trubkový rozdělovač_x000d_
- PUR izolaci tl. 200 mm</t>
  </si>
  <si>
    <t>732332D001</t>
  </si>
  <si>
    <t>Expanzní automat 200 l, pro max. vodní objem soustavy 7,21 m3</t>
  </si>
  <si>
    <t>-39002142</t>
  </si>
  <si>
    <t>Poznámka k položce:_x000d_
Položka obsahuje:_x000d_
- Expanzní automat_x000d_
- Dvoucestný dopouštěcí ventil_x000d_
- Pancéřované potrubí pro připojení VOD_x000d_
- Pancéřované potrubí pro připojení UT_x000d_
- Zprovoznění, seřízení</t>
  </si>
  <si>
    <t>732231D001</t>
  </si>
  <si>
    <t xml:space="preserve">Akumulační nádrž bez výměníku 2500 l </t>
  </si>
  <si>
    <t>ks</t>
  </si>
  <si>
    <t>389499172</t>
  </si>
  <si>
    <t>734421101</t>
  </si>
  <si>
    <t>Tlakoměry s pevným stonkem a zpětnou klapkou spodní připojení (radiální) tlaku 0–16 bar průměru 50 mm</t>
  </si>
  <si>
    <t>-1093387594</t>
  </si>
  <si>
    <t>734411131</t>
  </si>
  <si>
    <t>Teploměry technické s pevným stonkem a jímkou spodní připojení (radiální) průměr 80 mm délka stonku 50 mm</t>
  </si>
  <si>
    <t>-1041861110</t>
  </si>
  <si>
    <t>OST</t>
  </si>
  <si>
    <t>Ostatní</t>
  </si>
  <si>
    <t>783614501</t>
  </si>
  <si>
    <t>Základní nátěr armatur a kovových potrubí dvounásobný armatur do DN 100 mm syntetický</t>
  </si>
  <si>
    <t>1291136151</t>
  </si>
  <si>
    <t>230170001</t>
  </si>
  <si>
    <t>Příprava pro zkoušku těsnosti potrubí DN do 40</t>
  </si>
  <si>
    <t>sada</t>
  </si>
  <si>
    <t>512</t>
  </si>
  <si>
    <t>1548327147</t>
  </si>
  <si>
    <t>230170002</t>
  </si>
  <si>
    <t>Příprava pro zkoušku těsnosti potrubí DN přes 40 do 80</t>
  </si>
  <si>
    <t>1780797160</t>
  </si>
  <si>
    <t>230170011</t>
  </si>
  <si>
    <t>Zkouška těsnosti potrubí DN do 40</t>
  </si>
  <si>
    <t>626853323</t>
  </si>
  <si>
    <t>230170012</t>
  </si>
  <si>
    <t>Zkouška těsnosti potrubí DN přes 40 do 80</t>
  </si>
  <si>
    <t>-1022843164</t>
  </si>
  <si>
    <t>904D001</t>
  </si>
  <si>
    <t>Zkouška v rámci montážních prací - Topná zkouška</t>
  </si>
  <si>
    <t>h</t>
  </si>
  <si>
    <t>-915885134</t>
  </si>
  <si>
    <t>OST1</t>
  </si>
  <si>
    <t>-889918657</t>
  </si>
  <si>
    <t>OST2</t>
  </si>
  <si>
    <t>Dokumentace skutečného provedení stavby</t>
  </si>
  <si>
    <t>321383568</t>
  </si>
  <si>
    <t>OST3</t>
  </si>
  <si>
    <t>Stavební přípomoce</t>
  </si>
  <si>
    <t>-446180509</t>
  </si>
  <si>
    <t>D.1.4.2 - Vzduchotechnika</t>
  </si>
  <si>
    <t xml:space="preserve">    751 - Vzduchotechnika</t>
  </si>
  <si>
    <t>751</t>
  </si>
  <si>
    <t>751D001</t>
  </si>
  <si>
    <t>Diagonální ventilátor do kruhového potrubí Ø 200 mm Q = 500 m3/h</t>
  </si>
  <si>
    <t>-1730877744</t>
  </si>
  <si>
    <t>751D002</t>
  </si>
  <si>
    <t>Tlumič hluku Ø 200 mm délky 900 mm</t>
  </si>
  <si>
    <t>-276032625</t>
  </si>
  <si>
    <t>751D003</t>
  </si>
  <si>
    <t>Filtrační kazeta G4 Ø 200 mm</t>
  </si>
  <si>
    <t>-619648824</t>
  </si>
  <si>
    <t>751D004</t>
  </si>
  <si>
    <t>Potrubní elektrický ohřívač vzduchu Ø200 mm, výkon 4 kW</t>
  </si>
  <si>
    <t>-373194241</t>
  </si>
  <si>
    <t>751D005</t>
  </si>
  <si>
    <t>Zpětná klapka Ø 200 mm</t>
  </si>
  <si>
    <t>1588784248</t>
  </si>
  <si>
    <t>751D006</t>
  </si>
  <si>
    <t>Dýza s ochrannou mřížkou Ø 200 mm</t>
  </si>
  <si>
    <t>-350972325</t>
  </si>
  <si>
    <t>751D007</t>
  </si>
  <si>
    <t>kruhové potrubí SPIRO Ø 200 mm</t>
  </si>
  <si>
    <t>-2027144306</t>
  </si>
  <si>
    <t>751D008</t>
  </si>
  <si>
    <t>Protidešťová žaluzie Ø 400 mm</t>
  </si>
  <si>
    <t>923962133</t>
  </si>
  <si>
    <t>-320168550</t>
  </si>
  <si>
    <t>Spojovací a kotevní materiál</t>
  </si>
  <si>
    <t>351239333</t>
  </si>
  <si>
    <t>Zaregulování systému</t>
  </si>
  <si>
    <t>-2093895646</t>
  </si>
  <si>
    <t>OST4</t>
  </si>
  <si>
    <t>Dokumentace skutečného provedení</t>
  </si>
  <si>
    <t>-1019743519</t>
  </si>
  <si>
    <t>OST5</t>
  </si>
  <si>
    <t>-451657490</t>
  </si>
  <si>
    <t>OST6</t>
  </si>
  <si>
    <t>Zaškolení obsluhy</t>
  </si>
  <si>
    <t>41284761</t>
  </si>
  <si>
    <t>OST7</t>
  </si>
  <si>
    <t>Očištění a natření stávajících odvodních mřížek</t>
  </si>
  <si>
    <t>-1361101718</t>
  </si>
  <si>
    <t>D.1.4.3 - Zdravotně-technické instalace</t>
  </si>
  <si>
    <t xml:space="preserve">    721 - Zdravotechnika - vnitřní kanalizace</t>
  </si>
  <si>
    <t xml:space="preserve">      721.1 - Potrubí HT vč. tvarovek a montáže</t>
  </si>
  <si>
    <t xml:space="preserve">      721.2 - Zařizovací předměty vč. příslušenství a montáže</t>
  </si>
  <si>
    <t xml:space="preserve">      721.3 - Odpadní a zápachové uzávěrky vč. montáže a příslušenství</t>
  </si>
  <si>
    <t xml:space="preserve">      721.4 - Ostatní náklady - Kanalizace</t>
  </si>
  <si>
    <t xml:space="preserve">    722 - Zdravotechnika - vnitřní vodovod</t>
  </si>
  <si>
    <t xml:space="preserve">      722.1 - Potrubí vč. tvarovek a montáže</t>
  </si>
  <si>
    <t xml:space="preserve">      722.2 - Izolace potrubí vč. příslušenství, tvarovek a montáže</t>
  </si>
  <si>
    <t xml:space="preserve">      722.3 - Baterie a armatury vč. příslušenství a montáže</t>
  </si>
  <si>
    <t xml:space="preserve">      722.4 - Ohřívač vody vč. příslušenství a montáže</t>
  </si>
  <si>
    <t xml:space="preserve">      722.5 - Ostatní armatury vč. příslušenství a montáže</t>
  </si>
  <si>
    <t xml:space="preserve">      722.6 - Ostatní náklady - vodovod</t>
  </si>
  <si>
    <t xml:space="preserve">    723 - Zdravotechnika - vnitřní plynovod</t>
  </si>
  <si>
    <t xml:space="preserve">      723.1 - Potrubí ocelové vč. montáže a příslušenství</t>
  </si>
  <si>
    <t xml:space="preserve">      723.2 - Armatury plynovodu vč. montáže a příslušenství</t>
  </si>
  <si>
    <t xml:space="preserve">      723.3 - Ostatní náklady - Plynovod</t>
  </si>
  <si>
    <t>721</t>
  </si>
  <si>
    <t>Zdravotechnika - vnitřní kanalizace</t>
  </si>
  <si>
    <t>721.1</t>
  </si>
  <si>
    <t>Potrubí HT vč. tvarovek a montáže</t>
  </si>
  <si>
    <t>721174042</t>
  </si>
  <si>
    <t>Potrubí z trub polypropylenových připojovací DN 40</t>
  </si>
  <si>
    <t>1821107294</t>
  </si>
  <si>
    <t xml:space="preserve">Poznámka k souboru cen:_x000d_
1. Cenami -4054 až -4057 se oceňuje svislé potrubí od střešního vtoku po čisticí kus._x000d_
2. Ochrany odpadního a připojovacího potrubí z plastových trub se oceňují cenami souboru cen 722 18- . . Ochrana potrubí, části A 02._x000d_
</t>
  </si>
  <si>
    <t>721174043</t>
  </si>
  <si>
    <t>Potrubí z trub polypropylenových připojovací DN 50</t>
  </si>
  <si>
    <t>27958839</t>
  </si>
  <si>
    <t>721.2</t>
  </si>
  <si>
    <t>Zařizovací předměty vč. příslušenství a montáže</t>
  </si>
  <si>
    <t>72511D001</t>
  </si>
  <si>
    <t>WC - Klozet keramický standardní samostatně stojící s KOMBI nádržkou a sedátkem š.360 mm h. 630 mm</t>
  </si>
  <si>
    <t>2104921863</t>
  </si>
  <si>
    <t>72521D001</t>
  </si>
  <si>
    <t>U - Umyvadlo keramické zavěšené s otvorem pro baterii uprostřed, š. 550 mm h. 450 mm</t>
  </si>
  <si>
    <t>-583438691</t>
  </si>
  <si>
    <t>725241D001</t>
  </si>
  <si>
    <t>S - Výměna sprchové podlahové vpustě za vpusť 150 x 150 mm, nerezová mřížka</t>
  </si>
  <si>
    <t>2146503600</t>
  </si>
  <si>
    <t>721211D001</t>
  </si>
  <si>
    <t>Vp - Výměna podlahové vpusti za vpusť 150 x 150 mm , plastová mřížka</t>
  </si>
  <si>
    <t>974703594</t>
  </si>
  <si>
    <t>721.3</t>
  </si>
  <si>
    <t>Odpadní a zápachové uzávěrky vč. montáže a příslušenství</t>
  </si>
  <si>
    <t>7212265D001</t>
  </si>
  <si>
    <t>U - Zápachová uzávěrka DN32x5/4" pro umyvadla bez přípojky ke spotřebičům se zpětným uzávěrem, s krycí růžicí odtoku</t>
  </si>
  <si>
    <t>507277757</t>
  </si>
  <si>
    <t>7212265D003</t>
  </si>
  <si>
    <t>U - Výpust umyvadlová CLICK/CLACK 5/4'' celokovová s přepadem, velká zátka</t>
  </si>
  <si>
    <t>-1920353183</t>
  </si>
  <si>
    <t>7212265D002</t>
  </si>
  <si>
    <t>Vt - Vtok (nálevka) DN32 se zápachovou uzávěrkou a kuličkou pro suchý stav</t>
  </si>
  <si>
    <t>-1176420721</t>
  </si>
  <si>
    <t>721.4</t>
  </si>
  <si>
    <t>Ostatní náklady - Kanalizace</t>
  </si>
  <si>
    <t>ONK1</t>
  </si>
  <si>
    <t>166824937</t>
  </si>
  <si>
    <t>ONK2</t>
  </si>
  <si>
    <t>-1060885321</t>
  </si>
  <si>
    <t>ONK3</t>
  </si>
  <si>
    <t>210945884</t>
  </si>
  <si>
    <t>722</t>
  </si>
  <si>
    <t>Zdravotechnika - vnitřní vodovod</t>
  </si>
  <si>
    <t>722.1</t>
  </si>
  <si>
    <t>Potrubí vč. tvarovek a montáže</t>
  </si>
  <si>
    <t>722174004</t>
  </si>
  <si>
    <t>Potrubí z plastových trubek z polypropylenu (PPR) svařovaných polyfuzně PN 16 (SDR 7,4) D 32 x 4,4</t>
  </si>
  <si>
    <t>-1512875168</t>
  </si>
  <si>
    <t xml:space="preserve">Poznámka k souboru cen:_x000d_
1. V cenách -4001 až -4088 jsou započteny náklady na montáž a dodávku potrubí a tvarovek._x000d_
</t>
  </si>
  <si>
    <t>722174005</t>
  </si>
  <si>
    <t>Potrubí z plastových trubek z polypropylenu (PPR) svařovaných polyfuzně PN 16 (SDR 7,4) D 40 x 5,5</t>
  </si>
  <si>
    <t>-384735160</t>
  </si>
  <si>
    <t>722174024</t>
  </si>
  <si>
    <t>Potrubí z plastových trubek z polypropylenu (PPR) svařovaných polyfuzně PN 20 (SDR 6) D 32 x 5,4</t>
  </si>
  <si>
    <t>2124367890</t>
  </si>
  <si>
    <t>722174025</t>
  </si>
  <si>
    <t>Potrubí z plastových trubek z polypropylenu (PPR) svařovaných polyfuzně PN 20 (SDR 6) D 40 x 6,7</t>
  </si>
  <si>
    <t>-929969975</t>
  </si>
  <si>
    <t>722174026</t>
  </si>
  <si>
    <t>Potrubí z plastových trubek z polypropylenu (PPR) svařovaných polyfuzně PN 20 (SDR 6) D 50 x 8,3</t>
  </si>
  <si>
    <t>800638403</t>
  </si>
  <si>
    <t>722174028</t>
  </si>
  <si>
    <t>Potrubí z plastových trubek z polypropylenu (PPR) svařovaných polyfuzně PN 20 (SDR 6) D 75 x 12,5</t>
  </si>
  <si>
    <t>2114623176</t>
  </si>
  <si>
    <t>722130232</t>
  </si>
  <si>
    <t>Potrubí z ocelových trubek pozinkovaných závitových svařovaných běžných DN 20</t>
  </si>
  <si>
    <t>1404846014</t>
  </si>
  <si>
    <t>722130233</t>
  </si>
  <si>
    <t>Potrubí z ocelových trubek pozinkovaných závitových svařovaných běžných DN 25</t>
  </si>
  <si>
    <t>764494949</t>
  </si>
  <si>
    <t>722130236</t>
  </si>
  <si>
    <t>Potrubí z ocelových trubek pozinkovaných závitových svařovaných běžných DN 50</t>
  </si>
  <si>
    <t>461736233</t>
  </si>
  <si>
    <t>722.2</t>
  </si>
  <si>
    <t>Izolace potrubí vč. příslušenství, tvarovek a montáže</t>
  </si>
  <si>
    <t>722181232</t>
  </si>
  <si>
    <t>Ochrana potrubí termoizolačními trubicemi z pěnového polyetylenu PE přilepenými v příčných a podélných spojích, tloušťky izolace přes 9 do 13 mm, vnitřního průměru izolace DN přes 22 do 45 mm</t>
  </si>
  <si>
    <t>-1636214148</t>
  </si>
  <si>
    <t>722181242</t>
  </si>
  <si>
    <t>Ochrana potrubí termoizolačními trubicemi z pěnového polyetylenu PE přilepenými v příčných a podélných spojích, tloušťky izolace přes 13 do 20 mm, vnitřního průměru izolace DN přes 22 do 45 mm</t>
  </si>
  <si>
    <t>-141590012</t>
  </si>
  <si>
    <t>722181243</t>
  </si>
  <si>
    <t>Ochrana potrubí termoizolačními trubicemi z pěnového polyetylenu PE přilepenými v příčných a podélných spojích, tloušťky izolace přes 13 do 20 mm, vnitřního průměru izolace DN přes 45 do 63 mm</t>
  </si>
  <si>
    <t>-2027514692</t>
  </si>
  <si>
    <t>722181D001</t>
  </si>
  <si>
    <t>Ochrana potrubí termoizolačními trubicemi z pěnového polyetylenu PE přilepenými v příčných a podélných spojích, tloušťky izolace přes 20 do 30 mm, vnitřního průměru izolace DN přes 63 do 89 mm</t>
  </si>
  <si>
    <t>1775684859</t>
  </si>
  <si>
    <t>722.3</t>
  </si>
  <si>
    <t>Baterie a armatury vč. příslušenství a montáže</t>
  </si>
  <si>
    <t>725822611</t>
  </si>
  <si>
    <t>Baterie umyvadlové stojánkové pákové bez výpusti</t>
  </si>
  <si>
    <t>972217391</t>
  </si>
  <si>
    <t xml:space="preserve">Poznámka k souboru cen:_x000d_
1. V cenách –2654, 56, -9101-9202 není započten napájecí zdroj._x000d_
</t>
  </si>
  <si>
    <t>725841312</t>
  </si>
  <si>
    <t>Baterie sprchové nástěnné pákové</t>
  </si>
  <si>
    <t>-1631794092</t>
  </si>
  <si>
    <t xml:space="preserve">Poznámka k souboru cen:_x000d_
1. V cenách –1353-54 není započten napájecí zdroj._x000d_
</t>
  </si>
  <si>
    <t>-2043471690</t>
  </si>
  <si>
    <t>73429D001</t>
  </si>
  <si>
    <t>Zkušební kohout PN10 do 90°C G 1/2</t>
  </si>
  <si>
    <t>-522143447</t>
  </si>
  <si>
    <t>722232041</t>
  </si>
  <si>
    <t>Armatury se dvěma závity kulové kohouty PN 42 do 185 °C přímé vnitřní závit G 1/4</t>
  </si>
  <si>
    <t>-1476284895</t>
  </si>
  <si>
    <t>722232061</t>
  </si>
  <si>
    <t>Armatury se dvěma závity kulové kohouty PN 42 do 185 °C přímé vnitřní závit s vypouštěním G 1/2</t>
  </si>
  <si>
    <t>433817827</t>
  </si>
  <si>
    <t>722232047</t>
  </si>
  <si>
    <t>Armatury se dvěma závity kulové kohouty PN 42 do 185 °C přímé vnitřní závit G 6/4</t>
  </si>
  <si>
    <t>-1956841147</t>
  </si>
  <si>
    <t>722232048</t>
  </si>
  <si>
    <t>Armatury se dvěma závity kulové kohouty PN 42 do 185 °C přímé vnitřní závit G 2</t>
  </si>
  <si>
    <t>1484893174</t>
  </si>
  <si>
    <t>722231076</t>
  </si>
  <si>
    <t>Armatury se dvěma závity ventily zpětné mosazné PN 10 do 110°C G 6/4</t>
  </si>
  <si>
    <t>501300371</t>
  </si>
  <si>
    <t>722231077</t>
  </si>
  <si>
    <t>Armatury se dvěma závity ventily zpětné mosazné PN 10 do 110°C G 2</t>
  </si>
  <si>
    <t>1089762145</t>
  </si>
  <si>
    <t>722234267</t>
  </si>
  <si>
    <t>Armatury se dvěma závity filtry mosazný PN 20 do 80 °C G 6/4</t>
  </si>
  <si>
    <t>500854417</t>
  </si>
  <si>
    <t>722231141</t>
  </si>
  <si>
    <t>Armatury se dvěma závity ventily pojistné rohové G 1/2</t>
  </si>
  <si>
    <t>-1300854515</t>
  </si>
  <si>
    <t>-1059985614</t>
  </si>
  <si>
    <t>722.4</t>
  </si>
  <si>
    <t>Ohřívač vody vč. příslušenství a montáže</t>
  </si>
  <si>
    <t>732211D001</t>
  </si>
  <si>
    <t>Nerezový zásobníkový ohřívač vody, bez výměníku, v provedení ,,nádrž v nádrži'', objem 800 l, vč. izolačního pouzdra</t>
  </si>
  <si>
    <t>401898590</t>
  </si>
  <si>
    <t>722.5</t>
  </si>
  <si>
    <t>Č5 - Čerpadlo cirkulační závitové nerezové DN25, Q = 1,3 m3/h, H = 4 m</t>
  </si>
  <si>
    <t>578124666</t>
  </si>
  <si>
    <t>722D001</t>
  </si>
  <si>
    <t xml:space="preserve">Tlaková expanzní nádoba s vakem 25 l, 10 bar </t>
  </si>
  <si>
    <t>781778254</t>
  </si>
  <si>
    <t>722D002</t>
  </si>
  <si>
    <t>Uzavírací armatura zajišťující průtočnost nádoby, s vypouštěním</t>
  </si>
  <si>
    <t>367224441</t>
  </si>
  <si>
    <t>722D003</t>
  </si>
  <si>
    <t>Kabinetový změkčovací filtr pro max. průtok 1 m3/h</t>
  </si>
  <si>
    <t>-168639922</t>
  </si>
  <si>
    <t>722.6</t>
  </si>
  <si>
    <t>Ostatní náklady - vodovod</t>
  </si>
  <si>
    <t>ONV1</t>
  </si>
  <si>
    <t>Tlaková zkouška a dezinfekce potrubí</t>
  </si>
  <si>
    <t>533770468</t>
  </si>
  <si>
    <t>ONV2</t>
  </si>
  <si>
    <t>-632515126</t>
  </si>
  <si>
    <t>ONV3</t>
  </si>
  <si>
    <t>1209074114</t>
  </si>
  <si>
    <t>ONV4</t>
  </si>
  <si>
    <t>936426382</t>
  </si>
  <si>
    <t>723</t>
  </si>
  <si>
    <t>Zdravotechnika - vnitřní plynovod</t>
  </si>
  <si>
    <t>723.1</t>
  </si>
  <si>
    <t>Potrubí ocelové vč. montáže a příslušenství</t>
  </si>
  <si>
    <t>723111202</t>
  </si>
  <si>
    <t>Potrubí z ocelových trubek závitových černých spojovaných svařováním, bezešvých běžných DN 15</t>
  </si>
  <si>
    <t>-1707575028</t>
  </si>
  <si>
    <t>723111203</t>
  </si>
  <si>
    <t>Potrubí z ocelových trubek závitových černých spojovaných svařováním, bezešvých běžných DN 20</t>
  </si>
  <si>
    <t>1874531549</t>
  </si>
  <si>
    <t>723150304</t>
  </si>
  <si>
    <t>Potrubí z ocelových trubek hladkých černých spojovaných svařováním tvářených za tepla Ø 31,8/2,6</t>
  </si>
  <si>
    <t>-2100919180</t>
  </si>
  <si>
    <t>723150314</t>
  </si>
  <si>
    <t>Potrubí z ocelových trubek hladkých černých spojovaných svařováním tvářených za tepla Ø 89/3,6</t>
  </si>
  <si>
    <t>-1131299068</t>
  </si>
  <si>
    <t>723.2</t>
  </si>
  <si>
    <t>Armatury plynovodu vč. montáže a příslušenství</t>
  </si>
  <si>
    <t>723231162</t>
  </si>
  <si>
    <t>Armatury se dvěma závity kohouty kulové PN 42 do 185°C plnoprůtokové vnitřní závit těžká řada G 1/2</t>
  </si>
  <si>
    <t>1220628367</t>
  </si>
  <si>
    <t xml:space="preserve">Poznámka k souboru cen:_x000d_
1. Cenami -9101 až -9108 nelze oceňovat montáž středotlakých regulátorů nebo jejich souprav._x000d_
2. V cenách -4351 a -4352 je upevňovací spojovací materiál součástí dodávky skříňky a soklu._x000d_
</t>
  </si>
  <si>
    <t>723231164</t>
  </si>
  <si>
    <t>Armatury se dvěma závity kohouty kulové PN 42 do 185°C plnoprůtokové vnitřní závit těžká řada G 1</t>
  </si>
  <si>
    <t>1640441040</t>
  </si>
  <si>
    <t>723213214</t>
  </si>
  <si>
    <t>Armatury přírubové kulové kohouty PN 16 do 200°C uzavírací těleso uhlíková ocel (K 85 111 516) DN 80</t>
  </si>
  <si>
    <t>-599672840</t>
  </si>
  <si>
    <t xml:space="preserve">Poznámka k souboru cen:_x000d_
1. Cenami -9101 až -9108 nelze oceňovat montáž středotlakých regulátorů tlaku plynu nebo jejich souprav._x000d_
</t>
  </si>
  <si>
    <t>723D001</t>
  </si>
  <si>
    <t>Havarijní ventil přírubový DN80, 230 V, bez proudu zavřeno</t>
  </si>
  <si>
    <t>-321344800</t>
  </si>
  <si>
    <t>734421D001</t>
  </si>
  <si>
    <t>Tlakoměr s pevným stonkem a zpětnou klapkou zadní připojení (axiální) tlaku 0-10 kPa</t>
  </si>
  <si>
    <t>-1899806466</t>
  </si>
  <si>
    <t>723.3</t>
  </si>
  <si>
    <t>Ostatní náklady - Plynovod</t>
  </si>
  <si>
    <t>ONP1</t>
  </si>
  <si>
    <t>Tlaková zkouška</t>
  </si>
  <si>
    <t>975900299</t>
  </si>
  <si>
    <t>ONP2</t>
  </si>
  <si>
    <t>991788211</t>
  </si>
  <si>
    <t>ONP3</t>
  </si>
  <si>
    <t>1324173838</t>
  </si>
  <si>
    <t>60</t>
  </si>
  <si>
    <t>ONP4</t>
  </si>
  <si>
    <t>1467710331</t>
  </si>
  <si>
    <t>D.1.4.4 - Měření a Regulace</t>
  </si>
  <si>
    <t xml:space="preserve">D1 - MaR-  REKONSTRUKCE KOTELNY A TOPNÉ SOUSTAVY NA MŠ KACHLÍKOVA 17, 19, 21 V BRNĚ - BYSTRCI</t>
  </si>
  <si>
    <t xml:space="preserve">    D2 - Polní přístroje</t>
  </si>
  <si>
    <t xml:space="preserve">    D3 - Řídicí systém</t>
  </si>
  <si>
    <t xml:space="preserve">    D4 - Rozváděče </t>
  </si>
  <si>
    <t xml:space="preserve">    D5 - Kabely</t>
  </si>
  <si>
    <t xml:space="preserve">    D6 - Nosný a montážní materiál</t>
  </si>
  <si>
    <t xml:space="preserve">    D7 - V04: Inženýrská činnost</t>
  </si>
  <si>
    <t>D1</t>
  </si>
  <si>
    <t xml:space="preserve">MaR-  REKONSTRUKCE KOTELNY A TOPNÉ SOUSTAVY NA MŠ KACHLÍKOVA 17, 19, 21 V BRNĚ - BYSTRCI</t>
  </si>
  <si>
    <t>D2</t>
  </si>
  <si>
    <t>Polní přístroje</t>
  </si>
  <si>
    <t>X01</t>
  </si>
  <si>
    <t>Venkovní čidlo teploty, měřící článek Ni1000/5000 (6180) ppm, IP65, rozsah měření -40°C až +50°C</t>
  </si>
  <si>
    <t>Poznámka k položce:_x000d_
viz. regulační schéma</t>
  </si>
  <si>
    <t>X02</t>
  </si>
  <si>
    <t>Prostorové čidlo teploty, měřící článek Ni1000/5000 (6180) ppm, IP30, rozsah měření -40°C až +50°C</t>
  </si>
  <si>
    <t>X03</t>
  </si>
  <si>
    <t>Stonkové čidlo teploty, měřící článek Ni1000/5000 (6180) ppm, rozsah měření -30°C až +150°C, pouzdro - polykarbonát, délka stonku 150 mm, návarek G1/2"*50, jímka nerez délka 100 mm</t>
  </si>
  <si>
    <t>X04</t>
  </si>
  <si>
    <t>Kabelové čidlo teploty, měřící článek Ni1000/5000 (6180) ppm, IP65, rozsah měření -30°C až +100°C</t>
  </si>
  <si>
    <t>X05</t>
  </si>
  <si>
    <t>Digitální kompaktní detektor - na Propan-butan, 2. stupňový, napájení 230VAC, výstup přepínací kontakty 230VAC/2A, IP44</t>
  </si>
  <si>
    <t>X06</t>
  </si>
  <si>
    <t>Digitální kompaktní detektor - CO, 2. stupňový, napájení 230VAC, výstup přepínací kontakty 230VAC/2A, IP44</t>
  </si>
  <si>
    <t>X07</t>
  </si>
  <si>
    <t>Snímač relativního tlaku, měřící membrána - médium voda, IP65, rozsah 0-600 kPa, výstupní signál 0-10V, napájení 24VAC/DC, konektor, napojení G1/2"</t>
  </si>
  <si>
    <t>X08</t>
  </si>
  <si>
    <t>Kondenzační smyčka stočená přivařovací M20x1.5, max.pracovní teplota 300°C, uhlíková ocel</t>
  </si>
  <si>
    <t>X09</t>
  </si>
  <si>
    <t>Tlakoměrový kohout uzavírací s čepem M20x1.5/M20x1.5, max.pracovní teplota 50°C</t>
  </si>
  <si>
    <t>X10</t>
  </si>
  <si>
    <t>Přípojka tlakoměrová přechodová M20x1.5/G1/2"-uhlíková ocel</t>
  </si>
  <si>
    <t>X11</t>
  </si>
  <si>
    <t>Regulátor tlaku vlnovcový, IP44, rozsah 63-630kPa, výstupní spínací kontakt 230V,</t>
  </si>
  <si>
    <t>X12</t>
  </si>
  <si>
    <t>Prostorový regulátor teploty, IP44, rozsah 20..60°C, výstupní spínací kontakt 230V, provozní teplota okolí 0°C až +50°C,</t>
  </si>
  <si>
    <t>X13</t>
  </si>
  <si>
    <t>Stonkový regulátor teploty, IP44, rozsah 70..140°C, výstupní spínací kontakt 230V, provozní teplota okolí 0°C až +50°C, jímka nerez 100mm</t>
  </si>
  <si>
    <t>X14</t>
  </si>
  <si>
    <t>Sonda zaplavení vč regulátoru, napájení 24VAC, přepínací kontakt 230VAC/2A, montáž regulátoru na DIN lištu</t>
  </si>
  <si>
    <t>X15</t>
  </si>
  <si>
    <t>kanálové čidlo teploty, měřící článek Ni1000/5000 (6180) ppm, rozsah měření -30°C až +100°C, pouzdro - polykarbonát, délka stonku 150 mm</t>
  </si>
  <si>
    <t>X16</t>
  </si>
  <si>
    <t>Diferenční tlakový spínač 20-300 Pa, včetně hadiček a příslušenství</t>
  </si>
  <si>
    <t>X17</t>
  </si>
  <si>
    <t>Akustická houkačka 230V</t>
  </si>
  <si>
    <t>X18</t>
  </si>
  <si>
    <t>Tlačítkový vypínač hřib červený s aretací kompletní v plastové krabici IP44</t>
  </si>
  <si>
    <t>X19</t>
  </si>
  <si>
    <t>Elektroinstalační zásuvka, L-N-PE, 16A/250VAC, IP43, montáž na povrch</t>
  </si>
  <si>
    <t>X20</t>
  </si>
  <si>
    <t>Drobný montážní teriál ( hmoždinky, šroubky, atd.)</t>
  </si>
  <si>
    <t>X21</t>
  </si>
  <si>
    <t>Montáž přístrojů</t>
  </si>
  <si>
    <t>D3</t>
  </si>
  <si>
    <t>Řídicí systém</t>
  </si>
  <si>
    <t>X100</t>
  </si>
  <si>
    <t>Grafický řídící terminál 7" s rozlišením 800x480 bodů, rozhraní ETHERNET s GSM modemem, interní webserver, napájení 19,2 až 28,8V DC</t>
  </si>
  <si>
    <t>X101</t>
  </si>
  <si>
    <t>Programovatelný kompaktní řídící systém: 1xRS232 (GO), 1x485 (Go), 1x ethernet 16xAI:Pt1000, Ni1000/6180 (5000ppm), 0-20mA, 0-10V 8xAO:0-10V 32xDI:24 VDC 32xDO: TRIAK (24VDC/VAC) včetně rozšiřujících modulu AO</t>
  </si>
  <si>
    <t>X102</t>
  </si>
  <si>
    <t>Rozšiřující modul 12AI k řídícímu systému</t>
  </si>
  <si>
    <t>X103</t>
  </si>
  <si>
    <t>Rozšiřující modul 24DI k řídícímu systému</t>
  </si>
  <si>
    <t>X104</t>
  </si>
  <si>
    <t>Mikroprocesorový převodník s rozhraním M-Bus je určen pro odečty měřičů energií – odečty měření tepla, chladu, vodoměry, elektroměry, plynoměry apod. K převodníku lze připojit až 64 zařízení M-Bus typu slave, sběrnice je napájena z vnitřního zdroje převodníku. Data ze sběrnice M-Bus jsou dostupná přes rozhraní RS232 nebo Ethernet (switch se dvěma porty). Převodník je určen k montáži na DIN lištu 35 mm a je napájen ze zdroje 24 V ss.</t>
  </si>
  <si>
    <t>X105</t>
  </si>
  <si>
    <t>SW vybavení regulátoru</t>
  </si>
  <si>
    <t>db</t>
  </si>
  <si>
    <t>X106</t>
  </si>
  <si>
    <t>SWITCH 7. portový</t>
  </si>
  <si>
    <t>X107</t>
  </si>
  <si>
    <t>Router 5. portový, IPV6, 100Mb/s</t>
  </si>
  <si>
    <t>X108</t>
  </si>
  <si>
    <t>Patchcork metalický 1,5m</t>
  </si>
  <si>
    <t>X109</t>
  </si>
  <si>
    <t>Vizualizace a archivace bude formou SCADA systému (cloud), přístup k datům bude zajištěný pomocí webového prohlížeče se zabezpečením. Provozovatele určí investor. Vypracování SW</t>
  </si>
  <si>
    <t>62</t>
  </si>
  <si>
    <t>X110</t>
  </si>
  <si>
    <t>SW vybavení převodní datová tabulka pro vypracování SW dispečerského pracoviště</t>
  </si>
  <si>
    <t>64</t>
  </si>
  <si>
    <t>D4</t>
  </si>
  <si>
    <t xml:space="preserve">Rozváděče </t>
  </si>
  <si>
    <t>X200</t>
  </si>
  <si>
    <t>Skříňový rozváděč: 1 POLE 800x2000x300 mm (šxvxh) oceloplechový, IP44/IP20, montážní deska, 400V/10kW/10kA Bezpečnostní tabulky, kapsa na dokumentaci, přepěťová ochrana 3.stupně, zdroj UPS 230V AC/500VA, náplň dle regulačního schéma</t>
  </si>
  <si>
    <t>66</t>
  </si>
  <si>
    <t>X201</t>
  </si>
  <si>
    <t>Montáž rozvaděče</t>
  </si>
  <si>
    <t>68</t>
  </si>
  <si>
    <t>D5</t>
  </si>
  <si>
    <t>Kabely</t>
  </si>
  <si>
    <t>X300</t>
  </si>
  <si>
    <t>silový kabel typu CYKY 3x1,5J</t>
  </si>
  <si>
    <t>70</t>
  </si>
  <si>
    <t>Poznámka k položce:_x000d_
dle tabulky vodičů</t>
  </si>
  <si>
    <t>X301</t>
  </si>
  <si>
    <t>silový kabel typu CYKY 4x2,5J</t>
  </si>
  <si>
    <t>72</t>
  </si>
  <si>
    <t>X302</t>
  </si>
  <si>
    <t>silový kabel typu CYKY 5x1,5J</t>
  </si>
  <si>
    <t>74</t>
  </si>
  <si>
    <t>X303</t>
  </si>
  <si>
    <t>slaboproudý kabel s vnějším stíněním typu JYSTY 2x2x0,8</t>
  </si>
  <si>
    <t>76</t>
  </si>
  <si>
    <t>X304</t>
  </si>
  <si>
    <t>slaboproudý kabel pro venkovní uložení s vnějším stíněním typu TCEPKPFLE 3x4x0,8</t>
  </si>
  <si>
    <t>78</t>
  </si>
  <si>
    <t>X305</t>
  </si>
  <si>
    <t>slaboproudý kabel s vnějším stíněním typu JYTY 2x1</t>
  </si>
  <si>
    <t>80</t>
  </si>
  <si>
    <t>X306</t>
  </si>
  <si>
    <t>slaboproudý kabel s vnějším stíněním typu JYTY 4x1</t>
  </si>
  <si>
    <t>82</t>
  </si>
  <si>
    <t>X307</t>
  </si>
  <si>
    <t>slaboproudý kabel s vnějším stíněním typu JYTY 7x1</t>
  </si>
  <si>
    <t>84</t>
  </si>
  <si>
    <t>X308</t>
  </si>
  <si>
    <t>UTP cat 5e, venkovní</t>
  </si>
  <si>
    <t>86</t>
  </si>
  <si>
    <t>X309</t>
  </si>
  <si>
    <t>vodič pevný měděný (CY6) zelenožlutý</t>
  </si>
  <si>
    <t>88</t>
  </si>
  <si>
    <t>X310</t>
  </si>
  <si>
    <t>Natažení a zapojení kabelů a vodičů</t>
  </si>
  <si>
    <t>90</t>
  </si>
  <si>
    <t>D6</t>
  </si>
  <si>
    <t>Nosný a montážní materiál</t>
  </si>
  <si>
    <t>X400</t>
  </si>
  <si>
    <t>Kovový kabelový žlab min.125x50 mm, vč.konstrukčních dílů na zeď a montáže</t>
  </si>
  <si>
    <t>92</t>
  </si>
  <si>
    <t>Poznámka k položce:_x000d_
půdorys</t>
  </si>
  <si>
    <t>X401</t>
  </si>
  <si>
    <t>Kovový kabelový žlab min.62x50 mm, vč.konstrukčních dílů na zeď a montáže</t>
  </si>
  <si>
    <t>94</t>
  </si>
  <si>
    <t>X402</t>
  </si>
  <si>
    <t>Trubka pevná PVC P32, vč mont.prvků a montáže</t>
  </si>
  <si>
    <t>96</t>
  </si>
  <si>
    <t>X403</t>
  </si>
  <si>
    <t>Trubka pevná PVC P20, vč mont.prvků a montáže</t>
  </si>
  <si>
    <t>98</t>
  </si>
  <si>
    <t>X404</t>
  </si>
  <si>
    <t>Trubka ohebná PVC P32, vč mont.prvků a montáže</t>
  </si>
  <si>
    <t>100</t>
  </si>
  <si>
    <t>X405</t>
  </si>
  <si>
    <t>Trubka ohebná PVC P20, vč mont.prvků a montáže</t>
  </si>
  <si>
    <t>102</t>
  </si>
  <si>
    <t>X406</t>
  </si>
  <si>
    <t>Elektroinstalační trubka KOPOFLEX průměr 50</t>
  </si>
  <si>
    <t>104</t>
  </si>
  <si>
    <t>X407</t>
  </si>
  <si>
    <t>Výstražná fólie do výkopu 33cm</t>
  </si>
  <si>
    <t>106</t>
  </si>
  <si>
    <t>X408</t>
  </si>
  <si>
    <t>Montáž tras</t>
  </si>
  <si>
    <t>108</t>
  </si>
  <si>
    <t>X409</t>
  </si>
  <si>
    <t>Krabicová rozvodka se svorkovnicí</t>
  </si>
  <si>
    <t>110</t>
  </si>
  <si>
    <t>X410</t>
  </si>
  <si>
    <t>Drobný montážní teriál (šroubky, hmoždinky, zdrhovací pásky, popisovací štítky, ethernet zásuvky atd.)</t>
  </si>
  <si>
    <t>112</t>
  </si>
  <si>
    <t>D7</t>
  </si>
  <si>
    <t>V04: Inženýrská činnost</t>
  </si>
  <si>
    <t>X500</t>
  </si>
  <si>
    <t>Dokumentace pro výrobu rozvaděč DTK</t>
  </si>
  <si>
    <t>114</t>
  </si>
  <si>
    <t>X501</t>
  </si>
  <si>
    <t>116</t>
  </si>
  <si>
    <t>X502</t>
  </si>
  <si>
    <t>Revize elektro vč revizní zprávy</t>
  </si>
  <si>
    <t>118</t>
  </si>
  <si>
    <t>X503</t>
  </si>
  <si>
    <t>Zprovoznění, oživení</t>
  </si>
  <si>
    <t>hod</t>
  </si>
  <si>
    <t>120</t>
  </si>
  <si>
    <t>61</t>
  </si>
  <si>
    <t>X504</t>
  </si>
  <si>
    <t>Komplexní zkoušky</t>
  </si>
  <si>
    <t>122</t>
  </si>
  <si>
    <t>X505</t>
  </si>
  <si>
    <t>Doprava, přesun materiálu</t>
  </si>
  <si>
    <t>124</t>
  </si>
  <si>
    <t>63</t>
  </si>
  <si>
    <t>X506</t>
  </si>
  <si>
    <t>Úprava stávajícího SW JC (zrušení chyb. Hlášek po odpojení kotelny)</t>
  </si>
  <si>
    <t>126</t>
  </si>
  <si>
    <t>X507</t>
  </si>
  <si>
    <t>Demontáže stávající MaR kotelny</t>
  </si>
  <si>
    <t>128</t>
  </si>
  <si>
    <t>65</t>
  </si>
  <si>
    <t>X508</t>
  </si>
  <si>
    <t>Ekologická likvidace obalových materiálů a odPFadu</t>
  </si>
  <si>
    <t>130</t>
  </si>
  <si>
    <t>D.1.4.5 - Elektroinstalace</t>
  </si>
  <si>
    <t>D1 - Elektroinstalacem montažní materiál a práce</t>
  </si>
  <si>
    <t xml:space="preserve">    D2 - POJISTKOVA PATRONA PN</t>
  </si>
  <si>
    <t xml:space="preserve">    D3 - ROZVÁDĚČE:</t>
  </si>
  <si>
    <t xml:space="preserve">    D4 - kabelové rozvody CYKY</t>
  </si>
  <si>
    <t xml:space="preserve">    D5 - KRABICE ODBOCNA S VICKEM SE SVORKOVNICI</t>
  </si>
  <si>
    <t xml:space="preserve">    D6 - SVORKOVNICE Z TERMOPLASTU</t>
  </si>
  <si>
    <t xml:space="preserve">    D7 - VODIC PRO POSPOJOVANI CY</t>
  </si>
  <si>
    <t xml:space="preserve">    D8 - UKONCENI VODICU V ROZVADECICH</t>
  </si>
  <si>
    <t xml:space="preserve">    D9 - HROMOSVOD A UZEMNĚNÍ OCELOVY DRAT POZINKOVANY</t>
  </si>
  <si>
    <t xml:space="preserve">    D10 - DLE CSN 331500</t>
  </si>
  <si>
    <t>D11 - Zemní práce</t>
  </si>
  <si>
    <t xml:space="preserve">    D12 - VYTYCENI TRATI VENKOVNIHO VEDENI V PREHLEDNEM TERENU</t>
  </si>
  <si>
    <t xml:space="preserve">    D13 - HLOUBENI KABELOVE RYHY V ZEMINE TRIDY 3</t>
  </si>
  <si>
    <t xml:space="preserve">    D14 - ZRIZENI KABEL.LOZE Z KOPANEHO PISKU SE ZAKRYTIM KABELU TLOUSTKA ZASYPOVE VRSTVY 10cm</t>
  </si>
  <si>
    <t xml:space="preserve">    D15 - FOLIE VYSTRAZNA Z PVC</t>
  </si>
  <si>
    <t xml:space="preserve">    D16 - KABELOVY PROSTUP Z PVC TRUBKY</t>
  </si>
  <si>
    <t xml:space="preserve">    D17 - ZAHOZ KABEL.RYHY-ZEMINA TR.3</t>
  </si>
  <si>
    <t xml:space="preserve">    D18 - ZAKLAD Z PROSTEHO BETONU</t>
  </si>
  <si>
    <t xml:space="preserve">    D19 - ODVOZ ZEMINY</t>
  </si>
  <si>
    <t>Elektroinstalacem montažní materiál a práce</t>
  </si>
  <si>
    <t>POJISTKOVA PATRONA PN</t>
  </si>
  <si>
    <t>Pol1</t>
  </si>
  <si>
    <t>PN /200.A</t>
  </si>
  <si>
    <t>ROZVÁDĚČE:</t>
  </si>
  <si>
    <t>Pol44</t>
  </si>
  <si>
    <t>NR212-E.ON včetně pilíře</t>
  </si>
  <si>
    <t>Pol3</t>
  </si>
  <si>
    <t>RMS.1</t>
  </si>
  <si>
    <t>Pol45</t>
  </si>
  <si>
    <t>SS101/NKF1W-C s pilířem</t>
  </si>
  <si>
    <t>Pol5</t>
  </si>
  <si>
    <t>A-svítidlo LED 47,5W IP54</t>
  </si>
  <si>
    <t>Pol6</t>
  </si>
  <si>
    <t>B-svítidlo LED 12,6W IP65</t>
  </si>
  <si>
    <t>Pol7</t>
  </si>
  <si>
    <t>N-nouzové-orientační 1x8W IP66</t>
  </si>
  <si>
    <t>Pol8</t>
  </si>
  <si>
    <t>Vypínač na povrch IP44 230V řaz.1</t>
  </si>
  <si>
    <t>Pol9</t>
  </si>
  <si>
    <t>Zásuvka 230V/16A IP44</t>
  </si>
  <si>
    <t>Pol46</t>
  </si>
  <si>
    <t>Zásuvková skříň 1x400V/32A, 2x400V/16A,2x230V/16A</t>
  </si>
  <si>
    <t>kabelové rozvody CYKY</t>
  </si>
  <si>
    <t>Pol11</t>
  </si>
  <si>
    <t>4x16</t>
  </si>
  <si>
    <t>Pol12</t>
  </si>
  <si>
    <t>5x 10</t>
  </si>
  <si>
    <t>Pol13</t>
  </si>
  <si>
    <t>3x2,5</t>
  </si>
  <si>
    <t>Pol14</t>
  </si>
  <si>
    <t>3x1,5</t>
  </si>
  <si>
    <t>Pol15</t>
  </si>
  <si>
    <t>4x 70.. napojení MŠ</t>
  </si>
  <si>
    <t>Pol16</t>
  </si>
  <si>
    <t>3x150+70</t>
  </si>
  <si>
    <t>Pol17</t>
  </si>
  <si>
    <t>AYKY 3x120+70</t>
  </si>
  <si>
    <t>KRABICE ODBOCNA S VICKEM SE SVORKOVNICI</t>
  </si>
  <si>
    <t>Pol18</t>
  </si>
  <si>
    <t>6455-11</t>
  </si>
  <si>
    <t>SVORKOVNICE Z TERMOPLASTU</t>
  </si>
  <si>
    <t>Pol19</t>
  </si>
  <si>
    <t>6336-30 12pol.do 4,0</t>
  </si>
  <si>
    <t>VODIC PRO POSPOJOVANI CY</t>
  </si>
  <si>
    <t>Pol20</t>
  </si>
  <si>
    <t>6/Žlutozeleny</t>
  </si>
  <si>
    <t>Pol21</t>
  </si>
  <si>
    <t>16/Zlutozelen</t>
  </si>
  <si>
    <t>Pol47</t>
  </si>
  <si>
    <t>Drátěný kabelový žlab 250x60 včetně závěsu</t>
  </si>
  <si>
    <t>Pol23</t>
  </si>
  <si>
    <t>Pancéřové trubky + příchytky</t>
  </si>
  <si>
    <t>D8</t>
  </si>
  <si>
    <t>UKONCENI VODICU V ROZVADECICH</t>
  </si>
  <si>
    <t>Pol24</t>
  </si>
  <si>
    <t>Do 2,5 mm2</t>
  </si>
  <si>
    <t>Pol25</t>
  </si>
  <si>
    <t>Do 1 50 mm2</t>
  </si>
  <si>
    <t>D9</t>
  </si>
  <si>
    <t>HROMOSVOD A UZEMNĚNÍ OCELOVY DRAT POZINKOVANY</t>
  </si>
  <si>
    <t>Pol26</t>
  </si>
  <si>
    <t>FeZn 30x4</t>
  </si>
  <si>
    <t>Pol27</t>
  </si>
  <si>
    <t>Svorky SP1</t>
  </si>
  <si>
    <t>Pol48</t>
  </si>
  <si>
    <t>Doplnění jímacího vedení na komín včetně dvou izolačních tyčí</t>
  </si>
  <si>
    <t>D10</t>
  </si>
  <si>
    <t>DLE CSN 331500</t>
  </si>
  <si>
    <t>Pol29</t>
  </si>
  <si>
    <t>Revizni technik</t>
  </si>
  <si>
    <t>Pol30</t>
  </si>
  <si>
    <t>Spoluprace s reviz.technikem</t>
  </si>
  <si>
    <t>Pol31</t>
  </si>
  <si>
    <t>pr ce neposti§iteln' v cenˇku</t>
  </si>
  <si>
    <t>Pol32</t>
  </si>
  <si>
    <t>rezerva</t>
  </si>
  <si>
    <t>Pol33</t>
  </si>
  <si>
    <t>Demontáž stávající instalace</t>
  </si>
  <si>
    <t>Pol34</t>
  </si>
  <si>
    <t>Přepojení stávajících rozvaděčů v MŠ</t>
  </si>
  <si>
    <t>Pol35</t>
  </si>
  <si>
    <t>Zednické přípomoce - sekání</t>
  </si>
  <si>
    <t>D11</t>
  </si>
  <si>
    <t>Zemní práce</t>
  </si>
  <si>
    <t>D12</t>
  </si>
  <si>
    <t>VYTYCENI TRATI VENKOVNIHO VEDENI V PREHLEDNEM TERENU</t>
  </si>
  <si>
    <t>Pol36</t>
  </si>
  <si>
    <t>Vedeni nn</t>
  </si>
  <si>
    <t>km</t>
  </si>
  <si>
    <t>D13</t>
  </si>
  <si>
    <t>HLOUBENI KABELOVE RYHY V ZEMINE TRIDY 3</t>
  </si>
  <si>
    <t>Pol37</t>
  </si>
  <si>
    <t>Sire 800mm,hloubka 800...1200mm</t>
  </si>
  <si>
    <t>D14</t>
  </si>
  <si>
    <t>ZRIZENI KABEL.LOZE Z KOPANEHO PISKU SE ZAKRYTIM KABELU TLOUSTKA ZASYPOVE VRSTVY 10cm</t>
  </si>
  <si>
    <t>Pol49</t>
  </si>
  <si>
    <t>D15</t>
  </si>
  <si>
    <t>FOLIE VYSTRAZNA Z PVC</t>
  </si>
  <si>
    <t>Pol38</t>
  </si>
  <si>
    <t>Sirka 33cm</t>
  </si>
  <si>
    <t>D16</t>
  </si>
  <si>
    <t>KABELOVY PROSTUP Z PVC TRUBKY</t>
  </si>
  <si>
    <t>Pol39</t>
  </si>
  <si>
    <t>Svetlost do 10,5 cm</t>
  </si>
  <si>
    <t>D17</t>
  </si>
  <si>
    <t>ZAHOZ KABEL.RYHY-ZEMINA TR.3</t>
  </si>
  <si>
    <t>Pol40</t>
  </si>
  <si>
    <t>D18</t>
  </si>
  <si>
    <t>ZAKLAD Z PROSTEHO BETONU</t>
  </si>
  <si>
    <t>Pol41</t>
  </si>
  <si>
    <t>Do rostle zeminy bez bedneni</t>
  </si>
  <si>
    <t>D19</t>
  </si>
  <si>
    <t>ODVOZ ZEMINY</t>
  </si>
  <si>
    <t>Pol42</t>
  </si>
  <si>
    <t>Do vzdalenosti 1 km</t>
  </si>
  <si>
    <t>Pol43</t>
  </si>
  <si>
    <t>Demontáž stávajících přípojek</t>
  </si>
  <si>
    <t>D.1.4.6 - Teplovodní rozvody</t>
  </si>
  <si>
    <t>SV01 - Stavební část - bourací práce</t>
  </si>
  <si>
    <t>SV02 - Stavební část - zemní práce</t>
  </si>
  <si>
    <t>SV03 - Stavební část - nové konstrukce</t>
  </si>
  <si>
    <t>ST01 - Strojní část - trubky</t>
  </si>
  <si>
    <t>ST02 - Strojní část - oblouky</t>
  </si>
  <si>
    <t>ST03 - Strojní část - odbočky</t>
  </si>
  <si>
    <t>ST04 - Strojní část - armatury</t>
  </si>
  <si>
    <t>ST05 - Strojní část - redukce</t>
  </si>
  <si>
    <t>ST06 - Strojní část - spoje (montážní sada)</t>
  </si>
  <si>
    <t>ST07 - Strojní část - nástavec vřetene armatury</t>
  </si>
  <si>
    <t>ST08 - Strojní část - koncové těsnění PUR izolace</t>
  </si>
  <si>
    <t>ST09 - Příslušenství předizolovaného potrubí</t>
  </si>
  <si>
    <t xml:space="preserve">ST10 -  Detekce izolačního stavu PI potrubí</t>
  </si>
  <si>
    <t>ST11 - Ostatní náklady</t>
  </si>
  <si>
    <t>SV01</t>
  </si>
  <si>
    <t>Stavební část - bourací práce</t>
  </si>
  <si>
    <t>SV01-01</t>
  </si>
  <si>
    <t>Sejmutí drnu, vč. odvozu na skládku a uložení</t>
  </si>
  <si>
    <t>SV01-02</t>
  </si>
  <si>
    <t>Kácení vzrostlé zeleně, do Ø30 cm, vč. likvidace dřevní hmoty a kořenů</t>
  </si>
  <si>
    <t>SV01-03</t>
  </si>
  <si>
    <t>Vybourání konstrukce vozovky živičné - kompletní konstrukce vč. krytu, tl. do 0,5 m, vč. odvozu suti na skládku a uložení</t>
  </si>
  <si>
    <t>SV01-04</t>
  </si>
  <si>
    <t>Vytrhání obrubníků záhonových, vč. bet. lože a odvozu suti na skládku a uložení</t>
  </si>
  <si>
    <t>SV01-05</t>
  </si>
  <si>
    <t>Demontáž zákrytových desek topného kanálu, šířka topného kanálu 1,5 m, žb. prefabrikát vč. hydroizolace a spádového betonu, odvozu na skládku a uložení</t>
  </si>
  <si>
    <t>SV01-06</t>
  </si>
  <si>
    <t>Vybourání boků a dna topného kanálu, vybourání stropu a boků armaturní šachty, prostupu, žb. monolit nebo prefabrikát, vč. hydroizolace, odvozu suti na skládku a uložení</t>
  </si>
  <si>
    <t>SV01-07</t>
  </si>
  <si>
    <t>Demontáž ocelového potrubí do DN200, vč. izolace a podpěr, odvozu na skládku a uložení</t>
  </si>
  <si>
    <t>SV02</t>
  </si>
  <si>
    <t>Stavební část - zemní práce</t>
  </si>
  <si>
    <t>SV02-01</t>
  </si>
  <si>
    <t>Výkopy pro potrubí, š. do 2 m, vč. pažení, deponie výkopku na stavbě pro další použití</t>
  </si>
  <si>
    <t>SV02-02</t>
  </si>
  <si>
    <t>Podsyp potrubí - písek 2-8 mm, hutnění dle PD, kubatura po zhutnění</t>
  </si>
  <si>
    <t>SV02-03</t>
  </si>
  <si>
    <t>Zásyp potrubí - písek 0-8 mm, hutnění dle PD, kubatura po zhutnění</t>
  </si>
  <si>
    <t>SV02-04</t>
  </si>
  <si>
    <t>Zásyp potrubí výkopkem, hutnění dle PD, kubatura po zhutnění</t>
  </si>
  <si>
    <t>SV02-05</t>
  </si>
  <si>
    <t>Zásyp potrubí s dovozem vhodné zeminy, hutnění dle PD, kubatura po zhutnění</t>
  </si>
  <si>
    <t>SV02-06</t>
  </si>
  <si>
    <t>Doplnění ornice a zatravnění, osetí travním semenem a doplnění ornice tl. cca 100 mm</t>
  </si>
  <si>
    <t>SV03</t>
  </si>
  <si>
    <t>Stavební část - nové konstrukce</t>
  </si>
  <si>
    <t>SV03-01</t>
  </si>
  <si>
    <t>Nová konstrukce vozovky asfaltové, kce dle PD, vč. zhutnění pláně a zkoušek</t>
  </si>
  <si>
    <t>SV03-02</t>
  </si>
  <si>
    <t>Obrubník záhonový betonový, osazení do betonového lože s boční opěrou</t>
  </si>
  <si>
    <t>SV03-03</t>
  </si>
  <si>
    <t>Poklopy pro ovládací prvky PI armatur, šoupátkový poklop typ Y 4504, chránička DN200 obetonovaná do bloku, obdláždění šoupátkového poklopu žulovou jednolinkou kladenou do lože z cementové mazaniny</t>
  </si>
  <si>
    <t>kpl</t>
  </si>
  <si>
    <t>SV03-04</t>
  </si>
  <si>
    <t>zapravení prostupu obvodovou stěnou objektu, vč. obnovy hydroizolace a povrchové úpravy</t>
  </si>
  <si>
    <t>SV03-05</t>
  </si>
  <si>
    <t>pažnice pro černou vanu (s přírubami), pro 4 průchodky ∅200 mm</t>
  </si>
  <si>
    <t>SV03-06</t>
  </si>
  <si>
    <t>vodotěsná průchodka DN65/140</t>
  </si>
  <si>
    <t>SV03-07</t>
  </si>
  <si>
    <t>vodotěsná průchodka DN50/125</t>
  </si>
  <si>
    <t>SV03-08</t>
  </si>
  <si>
    <t>vodotěsná průchodka DN40/110</t>
  </si>
  <si>
    <t>SV03-09</t>
  </si>
  <si>
    <t>vodotěsná průchodka DN32/110</t>
  </si>
  <si>
    <t>ST01</t>
  </si>
  <si>
    <t>Strojní část - trubky</t>
  </si>
  <si>
    <t>ST01-01</t>
  </si>
  <si>
    <t>Trubka 1 P DN65/140 12 m černá</t>
  </si>
  <si>
    <t>ST01-02</t>
  </si>
  <si>
    <t>Trubka 1 P DN50/125 12 m černá</t>
  </si>
  <si>
    <t>ST01-03</t>
  </si>
  <si>
    <t>Trubka 1 P DN40/110 12 m černá</t>
  </si>
  <si>
    <t>ST01-04</t>
  </si>
  <si>
    <t>Trubka 1 P DN50/125 12 m nerez</t>
  </si>
  <si>
    <t>ST01-05</t>
  </si>
  <si>
    <t>Trubka 1 P DN40/110 12 m nerez</t>
  </si>
  <si>
    <t>ST01-06</t>
  </si>
  <si>
    <t>Trubka 1 P DN32/110 12 m nerez</t>
  </si>
  <si>
    <t>ST02</t>
  </si>
  <si>
    <t>Strojní část - oblouky</t>
  </si>
  <si>
    <t>ST02-01</t>
  </si>
  <si>
    <t>Oblouk 1 E DN65/140 78° 1 x 1 m černý</t>
  </si>
  <si>
    <t>ST02-02</t>
  </si>
  <si>
    <t>Oblouk 1 E DN65/140 12° 1 x 1 m černý</t>
  </si>
  <si>
    <t>ST02-03</t>
  </si>
  <si>
    <t>Oblouk 1 E DN50/125 90° 1 x 1 m černý</t>
  </si>
  <si>
    <t>ST02-04</t>
  </si>
  <si>
    <t>Oblouk 1 E DN50/125 90° 1,5 x 1 m černý</t>
  </si>
  <si>
    <t>ST02-05</t>
  </si>
  <si>
    <t>Oblouk 1 E DN40/110 90° 1 x 1 m černý</t>
  </si>
  <si>
    <t>ST02-06</t>
  </si>
  <si>
    <t>Oblouk 1 E DN40/110 53° 1 x 1 m černý</t>
  </si>
  <si>
    <t>ST02-07</t>
  </si>
  <si>
    <t>Oblouk 1 E DN50/125 78° 1 x 1 m nerez</t>
  </si>
  <si>
    <t>ST02-08</t>
  </si>
  <si>
    <t>Oblouk 1 E DN50/125 12° 1 x 1 m nerez</t>
  </si>
  <si>
    <t>ST02-09</t>
  </si>
  <si>
    <t>Oblouk 1 E DN40/110 90° 1 x 1 m nerez</t>
  </si>
  <si>
    <t>ST02-10</t>
  </si>
  <si>
    <t>Oblouk 1 E DN40/110 90° 1,5 x 1 m nerez</t>
  </si>
  <si>
    <t>ST02-11</t>
  </si>
  <si>
    <t>Oblouk 1 E DN32/110 53° 1 x 1 m nerez</t>
  </si>
  <si>
    <t>ST02-12</t>
  </si>
  <si>
    <t>Oblouk 1 E DN32/110 90° 1 x 1 m nerez</t>
  </si>
  <si>
    <t>ST02-13</t>
  </si>
  <si>
    <t>Oblouk 1 E DN32/110 90° 2 x 1 m nerez</t>
  </si>
  <si>
    <t>ST02-14</t>
  </si>
  <si>
    <t>Oblouk 1 E DN32/110 12° 1 x 1 m nerez</t>
  </si>
  <si>
    <t>ST02-15</t>
  </si>
  <si>
    <t>Oblouk 1 E DN32/110 78° 1 x 1 m nerez</t>
  </si>
  <si>
    <t>ST03</t>
  </si>
  <si>
    <t>Strojní část - odbočky</t>
  </si>
  <si>
    <t>ST03-01</t>
  </si>
  <si>
    <t>Elevační odbočka E-T 1-DN65/140 x 1-DN40/110 černá</t>
  </si>
  <si>
    <t>ST03-02</t>
  </si>
  <si>
    <t>Elevační odbočka E-T 1-DN50/125 x 1-DN40/110 černá</t>
  </si>
  <si>
    <t>ST03-03</t>
  </si>
  <si>
    <t>Elevační odbočka E-T 1-DN50/125 x 1-DN32/110 nerez</t>
  </si>
  <si>
    <t>ST03-04</t>
  </si>
  <si>
    <t>Elevační odbočka E-T 1-DN40/110 x 1-DN32/110 nerez</t>
  </si>
  <si>
    <t>ST03-05</t>
  </si>
  <si>
    <t>Elevační odbočka E-T 1-DN32/110 x 1-DN32/110 nerez</t>
  </si>
  <si>
    <t>ST04</t>
  </si>
  <si>
    <t>Strojní část - armatury</t>
  </si>
  <si>
    <t>ST04-01</t>
  </si>
  <si>
    <t>Uzavírací armatura 2 SV DN40/125 PN16, L=1,5m, černá</t>
  </si>
  <si>
    <t>ST04-02</t>
  </si>
  <si>
    <t>Uzavírací armatura 2 SV DN32/110 PN16, L=1,5m, nerez</t>
  </si>
  <si>
    <t>ST05</t>
  </si>
  <si>
    <t>Strojní část - redukce</t>
  </si>
  <si>
    <t>ST05-01</t>
  </si>
  <si>
    <t>Redukce 1-DN65/140 x 1-DN50/125 černá</t>
  </si>
  <si>
    <t>ST05-02</t>
  </si>
  <si>
    <t>Redukce 1-DN50/125 x 1-DN40/110 černá</t>
  </si>
  <si>
    <t>ST05-03</t>
  </si>
  <si>
    <t>Redukce 1-DN50/125 x 1-DN40/110 nerez</t>
  </si>
  <si>
    <t>ST05-04</t>
  </si>
  <si>
    <t>Redukce 1-DN40/110 x 1-DN32/110 nerez</t>
  </si>
  <si>
    <t>ST06</t>
  </si>
  <si>
    <t>Strojní část - spoje (montážní sada)</t>
  </si>
  <si>
    <t>ST06-01</t>
  </si>
  <si>
    <t>Dvojitě těsněný spoj DSJ DN65/140</t>
  </si>
  <si>
    <t>ST06-02</t>
  </si>
  <si>
    <t>Dvojitě těsněný spoj DSJ DN50/125</t>
  </si>
  <si>
    <t>ST06-03</t>
  </si>
  <si>
    <t>Dvojitě těsněný spoj DSJ DN40/110</t>
  </si>
  <si>
    <t>ST06-04</t>
  </si>
  <si>
    <t>Dvojitě těsněný spoj DSJ DN32/110</t>
  </si>
  <si>
    <t>ST07</t>
  </si>
  <si>
    <t>Strojní část - nástavec vřetene armatury</t>
  </si>
  <si>
    <t>ST07-01</t>
  </si>
  <si>
    <t>Nástavec SPE DN40 L= 0,5 m</t>
  </si>
  <si>
    <t>ST07-02</t>
  </si>
  <si>
    <t>Nástavec SPE DN32 L= 0,5m</t>
  </si>
  <si>
    <t>ST08</t>
  </si>
  <si>
    <t>Strojní část - koncové těsnění PUR izolace</t>
  </si>
  <si>
    <t>ST08-01</t>
  </si>
  <si>
    <t>Koncové těsnění ES DN65/140</t>
  </si>
  <si>
    <t>ST08-02</t>
  </si>
  <si>
    <t>Koncové těsnění ES DN50/125</t>
  </si>
  <si>
    <t>ST08-03</t>
  </si>
  <si>
    <t>Koncové těsnění ES DN40/110</t>
  </si>
  <si>
    <t>ST08-04</t>
  </si>
  <si>
    <t>Koncové těsnění ES DN32/110</t>
  </si>
  <si>
    <t>ST09</t>
  </si>
  <si>
    <t>Příslušenství předizolovaného potrubí</t>
  </si>
  <si>
    <t>ST09-01</t>
  </si>
  <si>
    <t>Polyethylenová profilovaná deska - dilatační polštář, 1000x2000x40</t>
  </si>
  <si>
    <t>ST09-02</t>
  </si>
  <si>
    <t>Výstražný pás zelený nad přívodní i vratné potrubí</t>
  </si>
  <si>
    <t>132</t>
  </si>
  <si>
    <t>67</t>
  </si>
  <si>
    <t>ST09-03</t>
  </si>
  <si>
    <t>Doprava PI potrubí na stavbu</t>
  </si>
  <si>
    <t>134</t>
  </si>
  <si>
    <t>ST10</t>
  </si>
  <si>
    <t xml:space="preserve"> Detekce izolačního stavu PI potrubí</t>
  </si>
  <si>
    <t>ST10-01</t>
  </si>
  <si>
    <t>Propojovací krabice, vč. vodičů a zapojení do smyčky, krabice typu B1</t>
  </si>
  <si>
    <t>136</t>
  </si>
  <si>
    <t>69</t>
  </si>
  <si>
    <t>ST10-02</t>
  </si>
  <si>
    <t>Ukostření, propojení detekčních vodičů v potrubí</t>
  </si>
  <si>
    <t>138</t>
  </si>
  <si>
    <t>ST10-03</t>
  </si>
  <si>
    <t>Stavební přípomoci</t>
  </si>
  <si>
    <t>140</t>
  </si>
  <si>
    <t>71</t>
  </si>
  <si>
    <t>ST10-04</t>
  </si>
  <si>
    <t>Zaměření monitorovacího systému vč. protokolu</t>
  </si>
  <si>
    <t>142</t>
  </si>
  <si>
    <t>ST11</t>
  </si>
  <si>
    <t>Ostatní náklady</t>
  </si>
  <si>
    <t>ST11-03</t>
  </si>
  <si>
    <t>Zkoušky potrubí - 100 % kontrola svarů prozářením</t>
  </si>
  <si>
    <t>144</t>
  </si>
  <si>
    <t>73</t>
  </si>
  <si>
    <t>ST11-04</t>
  </si>
  <si>
    <t>Doprava, přesun hmot</t>
  </si>
  <si>
    <t>146</t>
  </si>
  <si>
    <t>ST11-05</t>
  </si>
  <si>
    <t>Napojení na vnitřní rozvody</t>
  </si>
  <si>
    <t>148</t>
  </si>
  <si>
    <t>75</t>
  </si>
  <si>
    <t>ST11-08</t>
  </si>
  <si>
    <t>150</t>
  </si>
  <si>
    <t>ST11-09</t>
  </si>
  <si>
    <t>Ostatní materiál</t>
  </si>
  <si>
    <t>152</t>
  </si>
  <si>
    <t>77</t>
  </si>
  <si>
    <t>ST11-10</t>
  </si>
  <si>
    <t>Geodetické práce, vytyčení trasy</t>
  </si>
  <si>
    <t>154</t>
  </si>
  <si>
    <t>D.1.4.7 - Vytápění školky č.17</t>
  </si>
  <si>
    <t>730 - Ústřední vytápění</t>
  </si>
  <si>
    <t xml:space="preserve">    730.1 - Otopná tělesa desková se spodním připojením vč. příslušenství</t>
  </si>
  <si>
    <t xml:space="preserve">    730.2 - Potrubí z trubek ocelových vč. tvarovek, montáže a kotev. materiálu</t>
  </si>
  <si>
    <t xml:space="preserve">    730.3 - Izolace potrubí vč. tvarovek a montáže</t>
  </si>
  <si>
    <t xml:space="preserve">    730.4 - Armatury pro připojení těles vč. příslušenství a montáže</t>
  </si>
  <si>
    <t xml:space="preserve">    730.5 - Armatury vytápění vč. příslušenství a montáže</t>
  </si>
  <si>
    <t xml:space="preserve">    730.6 - Armatury ZTI vč. příslušenství a montáže</t>
  </si>
  <si>
    <t xml:space="preserve">    730.7 - Ostatní náklady - vytápění</t>
  </si>
  <si>
    <t>730</t>
  </si>
  <si>
    <t>Ústřední vytápění</t>
  </si>
  <si>
    <t>730.1</t>
  </si>
  <si>
    <t>Otopná tělesa desková se spodním připojením vč. příslušenství</t>
  </si>
  <si>
    <t>735157246</t>
  </si>
  <si>
    <t>Otopná těl.panel. spodní připojení 11 500/1000</t>
  </si>
  <si>
    <t>735157443</t>
  </si>
  <si>
    <t>Otopná těl.panel. spodní připojení 20 500/ 700</t>
  </si>
  <si>
    <t>735157543</t>
  </si>
  <si>
    <t>Otopná těl.panel. spodní připojení 21 500/ 700</t>
  </si>
  <si>
    <t>735157544</t>
  </si>
  <si>
    <t>Otopná těl.panel. spodní připojení 21 500/ 800</t>
  </si>
  <si>
    <t>735157546</t>
  </si>
  <si>
    <t>Otopná těl.panel. spodní připojení 21 500/1000</t>
  </si>
  <si>
    <t>735157548</t>
  </si>
  <si>
    <t>Otopná těl.panel. spodní připojení 21 500/1200</t>
  </si>
  <si>
    <t>735157643</t>
  </si>
  <si>
    <t>Otopná těl.panel. spodní připojení 22 500/ 700</t>
  </si>
  <si>
    <t>735157645</t>
  </si>
  <si>
    <t>Otopná těl.panel. spodní připojení 22 500/ 900</t>
  </si>
  <si>
    <t>735157646</t>
  </si>
  <si>
    <t>Otopná těl.panel. spodní připojení 22 500/1000</t>
  </si>
  <si>
    <t>735157649</t>
  </si>
  <si>
    <t>Otopná těl.panel. spodní připojení 22 500/1400</t>
  </si>
  <si>
    <t>735157650</t>
  </si>
  <si>
    <t>Otopná těl.panel. spodní připojení 22 500/1600</t>
  </si>
  <si>
    <t>735157692</t>
  </si>
  <si>
    <t>Otopná těl.panel. spodní připojení 22 900/2000</t>
  </si>
  <si>
    <t>735157743</t>
  </si>
  <si>
    <t>Otopná těl.panel. spodní připojení 33 500/ 700</t>
  </si>
  <si>
    <t>730.2</t>
  </si>
  <si>
    <t>Potrubí z trubek ocelových vč. tvarovek, montáže a kotev. materiálu</t>
  </si>
  <si>
    <t>723163102</t>
  </si>
  <si>
    <t>Potrubí z měděných plyn.trubek D 15 x 1,0 mm</t>
  </si>
  <si>
    <t>723163103</t>
  </si>
  <si>
    <t>Potrubí z měděných plyn.trubek D 18 x 1,0 mm</t>
  </si>
  <si>
    <t>723163104</t>
  </si>
  <si>
    <t>Potrubí z měděných plyn.trubek D 22 x 1,0 mm</t>
  </si>
  <si>
    <t>723163105</t>
  </si>
  <si>
    <t>Potrubí z měděných plyn.trubek D 28 x 1,5 mm</t>
  </si>
  <si>
    <t>733163106</t>
  </si>
  <si>
    <t>Potrubí z měděných trubek vytápění D 35 x 1,5 mm</t>
  </si>
  <si>
    <t>733163107</t>
  </si>
  <si>
    <t>Potrubí z měděných trubek vytápění D 42 x 1,5 mm</t>
  </si>
  <si>
    <t>730.3</t>
  </si>
  <si>
    <t>Izolace potrubí vč. tvarovek a montáže</t>
  </si>
  <si>
    <t>7513520</t>
  </si>
  <si>
    <t>Izolační pouzdro na potrubí s Al.polepem tl.izolace 28/40 mm vč. montáže</t>
  </si>
  <si>
    <t>7513531</t>
  </si>
  <si>
    <t>Izolační pouzdro na potrubí s Al.polepem tl.izolace 35/40 mm vč. montáže</t>
  </si>
  <si>
    <t>7513529</t>
  </si>
  <si>
    <t>Izolační pouzdro na potrubí s Al.polepem tl.izolace 42/40 mm vč. montáže</t>
  </si>
  <si>
    <t>730.4</t>
  </si>
  <si>
    <t>Armatury pro připojení těles vč. příslušenství a montáže</t>
  </si>
  <si>
    <t>734221672</t>
  </si>
  <si>
    <t>Termostatická hlavice standardní</t>
  </si>
  <si>
    <t>734221673</t>
  </si>
  <si>
    <t>Termostatická hlavice s možností aretace</t>
  </si>
  <si>
    <t>-1588828522</t>
  </si>
  <si>
    <t>734221672RT4</t>
  </si>
  <si>
    <t>Připojovací šroubení přímé 1/2''</t>
  </si>
  <si>
    <t>734221672RT5</t>
  </si>
  <si>
    <t>Svěrné šroubení pro měděné potrubí 1/2''</t>
  </si>
  <si>
    <t>-903386483</t>
  </si>
  <si>
    <t>730.5</t>
  </si>
  <si>
    <t>Armatury vytápění vč. příslušenství a montáže</t>
  </si>
  <si>
    <t>723235111</t>
  </si>
  <si>
    <t>Kohout kulový,vnitřní-vnitřní z. DN 15</t>
  </si>
  <si>
    <t>723235113</t>
  </si>
  <si>
    <t>Kohout kulový,vnitřní-vnitřní z. DN 25</t>
  </si>
  <si>
    <t>723235115</t>
  </si>
  <si>
    <t>Kohout kulový,vnitřní-vnitřní z. DN 40</t>
  </si>
  <si>
    <t>734293225</t>
  </si>
  <si>
    <t>Filtr, vnitřní-vnitřní z. DN 40</t>
  </si>
  <si>
    <t>K73051</t>
  </si>
  <si>
    <t>MĚŘIČ TEPLA ULTRAZVUKOVÝ DN40</t>
  </si>
  <si>
    <t>722221112</t>
  </si>
  <si>
    <t>Kohout vypouštěcí kulový, DN 15</t>
  </si>
  <si>
    <t>734223815</t>
  </si>
  <si>
    <t>Ventil vyvažovací DN 40</t>
  </si>
  <si>
    <t>734223812</t>
  </si>
  <si>
    <t>Ventil vyvažovací DN 15</t>
  </si>
  <si>
    <t>734223813</t>
  </si>
  <si>
    <t>Ventil vyvažovací DN 25</t>
  </si>
  <si>
    <t>730.6</t>
  </si>
  <si>
    <t>Armatury ZTI vč. příslušenství a montáže</t>
  </si>
  <si>
    <t>722265164</t>
  </si>
  <si>
    <t>Modulární suchoběžný vícevtokový vodoměr DN32x260mm, Qn 10</t>
  </si>
  <si>
    <t>723235114</t>
  </si>
  <si>
    <t>Kohout kulový,vnitřní-vnitřní z. DN 32</t>
  </si>
  <si>
    <t>734293224</t>
  </si>
  <si>
    <t>Filtr, vnitřní-vnitřní z. DN 32</t>
  </si>
  <si>
    <t>734223812R01</t>
  </si>
  <si>
    <t>Ventil vyvažovací DN 32</t>
  </si>
  <si>
    <t>734245424</t>
  </si>
  <si>
    <t>Klapka zpětná,2xvnitř.závit DN 32,top</t>
  </si>
  <si>
    <t>730.7</t>
  </si>
  <si>
    <t>Ostatní náklady - vytápění</t>
  </si>
  <si>
    <t>733190106</t>
  </si>
  <si>
    <t>Tlaková zkouška potrubí</t>
  </si>
  <si>
    <t>904</t>
  </si>
  <si>
    <t>Hzs-zkousky v ramci montaz.praci Topná zkouška</t>
  </si>
  <si>
    <t>ON1</t>
  </si>
  <si>
    <t>Napojení na stávající rozvody UT</t>
  </si>
  <si>
    <t>ON3</t>
  </si>
  <si>
    <t>Dokumentace skutečného provedení stavu</t>
  </si>
  <si>
    <t>ON4</t>
  </si>
  <si>
    <t>Vyregulování otopné soustavy</t>
  </si>
  <si>
    <t>1018768697</t>
  </si>
  <si>
    <t>D.1.4.8 - Vytápění školky č.19</t>
  </si>
  <si>
    <t>352865226</t>
  </si>
  <si>
    <t>85382978</t>
  </si>
  <si>
    <t>-1920697284</t>
  </si>
  <si>
    <t>1084316339</t>
  </si>
  <si>
    <t>D.1.4.9 - Vytápění školky č.21</t>
  </si>
  <si>
    <t>-555121709</t>
  </si>
  <si>
    <t>1774877968</t>
  </si>
  <si>
    <t>578474374</t>
  </si>
  <si>
    <t>Filtr, vnitřní-vnitřní z.DN 32</t>
  </si>
  <si>
    <t>831369920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</si>
  <si>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</si>
  <si>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</si>
  <si>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</si>
  <si>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</si>
  <si>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Arial CE"/>
        <charset val="238"/>
        <i val="1"/>
        <color auto="1"/>
        <sz val="8"/>
        <scheme val="none"/>
      </rPr>
      <t xml:space="preserve">Rekapitulace stavby </t>
    </r>
    <r>
      <rPr>
        <rFont val="Arial CE"/>
        <charset val="238"/>
        <color auto="1"/>
        <sz val="8"/>
        <scheme val="none"/>
      </rPr>
      <t>obsahuje sestavu Rekapitulace stavby a Rekapitulace objektů stavby a soupisů prací.</t>
    </r>
  </si>
  <si>
    <r>
      <t xml:space="preserve">V sestavě </t>
    </r>
    <r>
      <rPr>
        <rFont val="Arial CE"/>
        <charset val="238"/>
        <b val="1"/>
        <color auto="1"/>
        <sz val="8"/>
        <scheme val="none"/>
      </rPr>
      <t>Rekapitulace stavby</t>
    </r>
    <r>
      <rPr>
        <rFont val="Arial CE"/>
        <charset val="238"/>
        <color auto="1"/>
        <sz val="8"/>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</si>
  <si>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</si>
  <si>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</si>
  <si>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Arial CE"/>
        <charset val="238"/>
        <b val="1"/>
        <color auto="1"/>
        <sz val="8"/>
        <scheme val="none"/>
      </rPr>
      <t>Rekapitulace objektů stavby a soupisů prací</t>
    </r>
    <r>
      <rPr>
        <rFont val="Arial CE"/>
        <charset val="238"/>
        <color auto="1"/>
        <sz val="8"/>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</si>
  <si>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</si>
  <si>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</si>
  <si>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</si>
  <si>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</si>
  <si>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</si>
  <si>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</si>
  <si>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</si>
  <si>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</si>
  <si>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</si>
  <si>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</si>
  <si>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</si>
  <si>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rFont val="Arial CE"/>
        <charset val="238"/>
        <i val="1"/>
        <color auto="1"/>
        <sz val="8"/>
        <scheme val="none"/>
      </rPr>
      <t xml:space="preserve">Soupis prací </t>
    </r>
    <r>
      <rPr>
        <rFont val="Arial CE"/>
        <charset val="238"/>
        <color auto="1"/>
        <sz val="8"/>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</si>
  <si>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</si>
  <si>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Arial CE"/>
        <charset val="238"/>
        <b val="1"/>
        <color auto="1"/>
        <sz val="8"/>
        <scheme val="none"/>
      </rPr>
      <t>Krycí list soupisu</t>
    </r>
    <r>
      <rPr>
        <rFont val="Arial CE"/>
        <charset val="238"/>
        <color auto="1"/>
        <sz val="8"/>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</si>
  <si>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</si>
  <si>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Arial CE"/>
        <charset val="238"/>
        <b val="1"/>
        <color auto="1"/>
        <sz val="8"/>
        <scheme val="none"/>
      </rPr>
      <t>Rekapitulace členění soupisu prací</t>
    </r>
    <r>
      <rPr>
        <rFont val="Arial CE"/>
        <charset val="238"/>
        <color auto="1"/>
        <sz val="8"/>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</si>
  <si>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</si>
  <si>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Arial CE"/>
        <charset val="238"/>
        <b val="1"/>
        <color auto="1"/>
        <sz val="8"/>
        <scheme val="none"/>
      </rPr>
      <t xml:space="preserve">Soupis prací </t>
    </r>
    <r>
      <rPr>
        <rFont val="Arial CE"/>
        <charset val="238"/>
        <color auto="1"/>
        <sz val="8"/>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</si>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</sst>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7" fillId="0" borderId="0" applyNumberFormat="0" applyFill="0" applyBorder="0" applyAlignment="0" applyProtection="0"/>
  </cellStyleXfs>
  <cellXfs count="356">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4" fontId="18"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4"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2" fillId="4" borderId="8" xfId="0" applyFont="1" applyFill="1" applyBorder="1" applyAlignment="1" applyProtection="1">
      <alignment horizontal="center" vertical="center"/>
    </xf>
    <xf numFmtId="0" fontId="22" fillId="4" borderId="8" xfId="0" applyFont="1" applyFill="1" applyBorder="1" applyAlignment="1" applyProtection="1">
      <alignment horizontal="righ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2" xfId="0" applyBorder="1"/>
    <xf numFmtId="0" fontId="0" fillId="0" borderId="3" xfId="0" applyBorder="1"/>
    <xf numFmtId="0" fontId="14"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4" xfId="0" applyBorder="1" applyAlignment="1">
      <alignment vertical="center" wrapText="1"/>
    </xf>
    <xf numFmtId="0" fontId="0" fillId="0" borderId="13"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2" fillId="0" borderId="13" xfId="0" applyNumberFormat="1" applyFont="1" applyBorder="1" applyAlignment="1" applyProtection="1"/>
    <xf numFmtId="166" fontId="32" fillId="0" borderId="14" xfId="0" applyNumberFormat="1" applyFont="1" applyBorder="1" applyAlignment="1" applyProtection="1"/>
    <xf numFmtId="4" fontId="33"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167" fontId="22" fillId="2" borderId="23" xfId="0" applyNumberFormat="1" applyFont="1" applyFill="1" applyBorder="1" applyAlignment="1" applyProtection="1">
      <alignment vertical="center"/>
      <protection locked="0"/>
    </xf>
    <xf numFmtId="0" fontId="36" fillId="0" borderId="23" xfId="0" applyFont="1" applyBorder="1" applyAlignment="1" applyProtection="1">
      <alignment horizontal="center" vertical="center"/>
    </xf>
    <xf numFmtId="49" fontId="36" fillId="0" borderId="23" xfId="0" applyNumberFormat="1" applyFont="1" applyBorder="1" applyAlignment="1" applyProtection="1">
      <alignment horizontal="left" vertical="center" wrapText="1"/>
    </xf>
    <xf numFmtId="0" fontId="36" fillId="0" borderId="23" xfId="0" applyFont="1" applyBorder="1" applyAlignment="1" applyProtection="1">
      <alignment horizontal="left" vertical="center" wrapText="1"/>
    </xf>
    <xf numFmtId="0" fontId="36" fillId="0" borderId="23" xfId="0" applyFont="1" applyBorder="1" applyAlignment="1" applyProtection="1">
      <alignment horizontal="center" vertical="center" wrapText="1"/>
    </xf>
    <xf numFmtId="167" fontId="36" fillId="0" borderId="23" xfId="0" applyNumberFormat="1" applyFont="1" applyBorder="1" applyAlignment="1" applyProtection="1">
      <alignment vertical="center"/>
    </xf>
    <xf numFmtId="4" fontId="36" fillId="2" borderId="23" xfId="0" applyNumberFormat="1" applyFont="1" applyFill="1" applyBorder="1" applyAlignment="1" applyProtection="1">
      <alignment vertical="center"/>
      <protection locked="0"/>
    </xf>
    <xf numFmtId="4" fontId="36" fillId="0" borderId="23" xfId="0" applyNumberFormat="1" applyFont="1" applyBorder="1" applyAlignment="1" applyProtection="1">
      <alignment vertical="center"/>
    </xf>
    <xf numFmtId="0" fontId="37" fillId="0" borderId="4" xfId="0" applyFont="1" applyBorder="1" applyAlignment="1">
      <alignment vertical="center"/>
    </xf>
    <xf numFmtId="0" fontId="36" fillId="2" borderId="15"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23" fillId="2" borderId="20" xfId="0" applyFont="1" applyFill="1" applyBorder="1" applyAlignment="1" applyProtection="1">
      <alignment horizontal="left" vertical="center"/>
      <protection locked="0"/>
    </xf>
    <xf numFmtId="0" fontId="23"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3" fillId="0" borderId="21" xfId="0" applyNumberFormat="1" applyFont="1" applyBorder="1" applyAlignment="1" applyProtection="1">
      <alignment vertical="center"/>
    </xf>
    <xf numFmtId="166" fontId="23" fillId="0" borderId="22" xfId="0" applyNumberFormat="1" applyFont="1" applyBorder="1" applyAlignment="1" applyProtection="1">
      <alignment vertical="center"/>
    </xf>
    <xf numFmtId="0" fontId="0" fillId="0" borderId="0" xfId="0" applyAlignment="1">
      <alignment vertical="top"/>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vertical="center" wrapText="1"/>
    </xf>
    <xf numFmtId="0" fontId="38" fillId="0" borderId="27" xfId="0" applyFont="1" applyBorder="1" applyAlignment="1">
      <alignment horizontal="center" vertical="center" wrapText="1"/>
    </xf>
    <xf numFmtId="0" fontId="39" fillId="0" borderId="1"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7" xfId="0" applyFont="1" applyBorder="1" applyAlignment="1">
      <alignment vertical="center" wrapText="1"/>
    </xf>
    <xf numFmtId="0" fontId="40" fillId="0" borderId="29" xfId="0" applyFont="1" applyBorder="1" applyAlignment="1">
      <alignment horizontal="left" wrapText="1"/>
    </xf>
    <xf numFmtId="0" fontId="38" fillId="0" borderId="28" xfId="0" applyFont="1" applyBorder="1" applyAlignment="1">
      <alignment vertical="center" wrapText="1"/>
    </xf>
    <xf numFmtId="0" fontId="40" fillId="0" borderId="1" xfId="0" applyFont="1" applyBorder="1" applyAlignment="1">
      <alignment horizontal="left" vertical="center" wrapText="1"/>
    </xf>
    <xf numFmtId="0" fontId="41" fillId="0" borderId="1" xfId="0" applyFont="1" applyBorder="1" applyAlignment="1">
      <alignment horizontal="left" vertical="center" wrapText="1"/>
    </xf>
    <xf numFmtId="0" fontId="42" fillId="0" borderId="27" xfId="0" applyFont="1" applyBorder="1" applyAlignment="1">
      <alignment vertical="center" wrapText="1"/>
    </xf>
    <xf numFmtId="0" fontId="41" fillId="0" borderId="1" xfId="0" applyFont="1" applyBorder="1" applyAlignment="1">
      <alignment vertical="center" wrapText="1"/>
    </xf>
    <xf numFmtId="0" fontId="41" fillId="0" borderId="1" xfId="0" applyFont="1" applyBorder="1" applyAlignment="1">
      <alignment horizontal="left" vertical="center"/>
    </xf>
    <xf numFmtId="0" fontId="41" fillId="0" borderId="1" xfId="0" applyFont="1" applyBorder="1" applyAlignment="1">
      <alignment vertical="center"/>
    </xf>
    <xf numFmtId="49" fontId="41" fillId="0" borderId="1" xfId="0" applyNumberFormat="1" applyFont="1" applyBorder="1" applyAlignment="1">
      <alignment horizontal="left" vertical="center" wrapText="1"/>
    </xf>
    <xf numFmtId="49" fontId="41" fillId="0" borderId="1" xfId="0" applyNumberFormat="1" applyFont="1" applyBorder="1" applyAlignment="1">
      <alignment vertical="center" wrapText="1"/>
    </xf>
    <xf numFmtId="0" fontId="38" fillId="0" borderId="30" xfId="0" applyFont="1" applyBorder="1" applyAlignment="1">
      <alignment vertical="center" wrapText="1"/>
    </xf>
    <xf numFmtId="0" fontId="43" fillId="0" borderId="29" xfId="0" applyFont="1" applyBorder="1" applyAlignment="1">
      <alignment vertical="center" wrapText="1"/>
    </xf>
    <xf numFmtId="0" fontId="38" fillId="0" borderId="31" xfId="0" applyFont="1" applyBorder="1" applyAlignment="1">
      <alignment vertical="center" wrapText="1"/>
    </xf>
    <xf numFmtId="0" fontId="38" fillId="0" borderId="1" xfId="0" applyFont="1" applyBorder="1" applyAlignment="1">
      <alignment vertical="top"/>
    </xf>
    <xf numFmtId="0" fontId="38" fillId="0" borderId="0" xfId="0" applyFont="1" applyAlignment="1">
      <alignment vertical="top"/>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39" fillId="0" borderId="1" xfId="0" applyFont="1" applyBorder="1" applyAlignment="1">
      <alignment horizontal="center" vertical="center"/>
    </xf>
    <xf numFmtId="0" fontId="38" fillId="0" borderId="28" xfId="0" applyFont="1" applyBorder="1" applyAlignment="1">
      <alignment horizontal="left" vertical="center"/>
    </xf>
    <xf numFmtId="0" fontId="40" fillId="0" borderId="1" xfId="0" applyFont="1" applyBorder="1" applyAlignment="1">
      <alignment horizontal="left" vertical="center"/>
    </xf>
    <xf numFmtId="0" fontId="44"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4" fillId="0" borderId="29" xfId="0" applyFont="1" applyBorder="1" applyAlignment="1">
      <alignment horizontal="left" vertical="center"/>
    </xf>
    <xf numFmtId="0" fontId="45" fillId="0" borderId="1" xfId="0" applyFont="1" applyBorder="1" applyAlignment="1">
      <alignment horizontal="left" vertical="center"/>
    </xf>
    <xf numFmtId="0" fontId="42" fillId="0" borderId="0" xfId="0" applyFont="1" applyAlignment="1">
      <alignment horizontal="left" vertical="center"/>
    </xf>
    <xf numFmtId="0" fontId="46" fillId="0" borderId="1" xfId="0" applyFont="1" applyBorder="1" applyAlignment="1">
      <alignment horizontal="left" vertical="center"/>
    </xf>
    <xf numFmtId="0" fontId="41" fillId="0" borderId="1" xfId="0" applyFont="1" applyBorder="1" applyAlignment="1">
      <alignment horizontal="center" vertical="center"/>
    </xf>
    <xf numFmtId="0" fontId="41" fillId="0" borderId="0" xfId="0" applyFont="1" applyAlignment="1">
      <alignment horizontal="left" vertical="center"/>
    </xf>
    <xf numFmtId="0" fontId="42" fillId="0" borderId="27" xfId="0" applyFont="1" applyBorder="1" applyAlignment="1">
      <alignment horizontal="left" vertical="center"/>
    </xf>
    <xf numFmtId="0" fontId="41" fillId="0" borderId="1" xfId="0" applyFont="1" applyFill="1" applyBorder="1" applyAlignment="1">
      <alignment horizontal="left" vertical="center"/>
    </xf>
    <xf numFmtId="0" fontId="41" fillId="0" borderId="1" xfId="0" applyFont="1" applyFill="1" applyBorder="1" applyAlignment="1">
      <alignment horizontal="center" vertical="center"/>
    </xf>
    <xf numFmtId="0" fontId="38" fillId="0" borderId="30" xfId="0" applyFont="1" applyBorder="1" applyAlignment="1">
      <alignment horizontal="left" vertical="center"/>
    </xf>
    <xf numFmtId="0" fontId="43" fillId="0" borderId="29" xfId="0" applyFont="1" applyBorder="1" applyAlignment="1">
      <alignment horizontal="left" vertical="center"/>
    </xf>
    <xf numFmtId="0" fontId="38" fillId="0" borderId="31" xfId="0" applyFont="1" applyBorder="1" applyAlignment="1">
      <alignment horizontal="left" vertical="center"/>
    </xf>
    <xf numFmtId="0" fontId="38" fillId="0" borderId="1" xfId="0" applyFont="1" applyBorder="1" applyAlignment="1">
      <alignment horizontal="left" vertical="center"/>
    </xf>
    <xf numFmtId="0" fontId="43" fillId="0" borderId="1" xfId="0" applyFont="1" applyBorder="1" applyAlignment="1">
      <alignment horizontal="left" vertical="center"/>
    </xf>
    <xf numFmtId="0" fontId="44" fillId="0" borderId="1" xfId="0" applyFont="1" applyBorder="1" applyAlignment="1">
      <alignment horizontal="left" vertical="center"/>
    </xf>
    <xf numFmtId="0" fontId="42" fillId="0" borderId="29" xfId="0" applyFont="1" applyBorder="1" applyAlignment="1">
      <alignment horizontal="left" vertical="center"/>
    </xf>
    <xf numFmtId="0" fontId="38" fillId="0" borderId="1" xfId="0" applyFont="1" applyBorder="1" applyAlignment="1">
      <alignment horizontal="left" vertical="center" wrapText="1"/>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1" xfId="0" applyFont="1" applyBorder="1" applyAlignment="1">
      <alignment horizontal="left" vertical="center"/>
    </xf>
    <xf numFmtId="0" fontId="42" fillId="0" borderId="28" xfId="0" applyFont="1" applyBorder="1" applyAlignment="1">
      <alignment horizontal="left" vertical="center" wrapText="1"/>
    </xf>
    <xf numFmtId="0" fontId="42" fillId="0" borderId="28" xfId="0" applyFont="1" applyBorder="1" applyAlignment="1">
      <alignment horizontal="left" vertical="center"/>
    </xf>
    <xf numFmtId="0" fontId="42" fillId="0" borderId="30" xfId="0" applyFont="1" applyBorder="1" applyAlignment="1">
      <alignment horizontal="left" vertical="center" wrapText="1"/>
    </xf>
    <xf numFmtId="0" fontId="42" fillId="0" borderId="29" xfId="0" applyFont="1" applyBorder="1" applyAlignment="1">
      <alignment horizontal="left" vertical="center" wrapText="1"/>
    </xf>
    <xf numFmtId="0" fontId="42" fillId="0" borderId="31" xfId="0" applyFont="1" applyBorder="1" applyAlignment="1">
      <alignment horizontal="left" vertical="center" wrapText="1"/>
    </xf>
    <xf numFmtId="0" fontId="41" fillId="0" borderId="1" xfId="0" applyFont="1" applyBorder="1" applyAlignment="1">
      <alignment horizontal="left" vertical="top"/>
    </xf>
    <xf numFmtId="0" fontId="41" fillId="0" borderId="1" xfId="0" applyFont="1" applyBorder="1" applyAlignment="1">
      <alignment horizontal="center" vertical="top"/>
    </xf>
    <xf numFmtId="0" fontId="42" fillId="0" borderId="30" xfId="0" applyFont="1" applyBorder="1" applyAlignment="1">
      <alignment horizontal="left" vertical="center"/>
    </xf>
    <xf numFmtId="0" fontId="42" fillId="0" borderId="31" xfId="0" applyFont="1" applyBorder="1" applyAlignment="1">
      <alignment horizontal="left" vertical="center"/>
    </xf>
    <xf numFmtId="0" fontId="42" fillId="0" borderId="1" xfId="0" applyFont="1" applyBorder="1" applyAlignment="1">
      <alignment horizontal="center" vertical="center"/>
    </xf>
    <xf numFmtId="0" fontId="44" fillId="0" borderId="0" xfId="0" applyFont="1" applyAlignment="1">
      <alignment vertical="center"/>
    </xf>
    <xf numFmtId="0" fontId="40" fillId="0" borderId="1" xfId="0" applyFont="1" applyBorder="1" applyAlignment="1">
      <alignment vertical="center"/>
    </xf>
    <xf numFmtId="0" fontId="44" fillId="0" borderId="29" xfId="0" applyFont="1" applyBorder="1" applyAlignment="1">
      <alignment vertical="center"/>
    </xf>
    <xf numFmtId="0" fontId="40" fillId="0" borderId="29" xfId="0" applyFont="1" applyBorder="1" applyAlignment="1">
      <alignment vertical="center"/>
    </xf>
    <xf numFmtId="0" fontId="41" fillId="0" borderId="1" xfId="0" applyFont="1" applyBorder="1" applyAlignment="1">
      <alignment vertical="top"/>
    </xf>
    <xf numFmtId="49" fontId="41" fillId="0" borderId="1"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4" fillId="0" borderId="29" xfId="0" applyFont="1" applyBorder="1" applyAlignment="1"/>
    <xf numFmtId="0" fontId="38" fillId="0" borderId="27" xfId="0" applyFont="1" applyBorder="1" applyAlignment="1">
      <alignment vertical="top"/>
    </xf>
    <xf numFmtId="0" fontId="38" fillId="0" borderId="28" xfId="0" applyFont="1" applyBorder="1" applyAlignment="1">
      <alignment vertical="top"/>
    </xf>
    <xf numFmtId="0" fontId="38" fillId="0" borderId="30" xfId="0" applyFont="1" applyBorder="1" applyAlignment="1">
      <alignment vertical="top"/>
    </xf>
    <xf numFmtId="0" fontId="38" fillId="0" borderId="29" xfId="0" applyFont="1" applyBorder="1" applyAlignment="1">
      <alignment vertical="top"/>
    </xf>
    <xf numFmtId="0" fontId="38"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theme" Target="theme/theme1.xml" /><Relationship Id="rId15" Type="http://schemas.openxmlformats.org/officeDocument/2006/relationships/calcChain" Target="calcChain.xml" /><Relationship Id="rId16"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1" customFormat="1" ht="18.48"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1" customFormat="1" ht="18.48"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1" customFormat="1" ht="18.48"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2" customFormat="1" ht="25.92"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2" customFormat="1">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3" customFormat="1" ht="14.4" customHeight="1">
      <c r="A29" s="3"/>
      <c r="B29" s="47"/>
      <c r="C29" s="48"/>
      <c r="D29" s="33" t="s">
        <v>42</v>
      </c>
      <c r="E29" s="48"/>
      <c r="F29" s="33" t="s">
        <v>43</v>
      </c>
      <c r="G29" s="48"/>
      <c r="H29" s="48"/>
      <c r="I29" s="48"/>
      <c r="J29" s="48"/>
      <c r="K29" s="48"/>
      <c r="L29" s="49">
        <v>0.20999999999999999</v>
      </c>
      <c r="M29" s="48"/>
      <c r="N29" s="48"/>
      <c r="O29" s="48"/>
      <c r="P29" s="48"/>
      <c r="Q29" s="48"/>
      <c r="R29" s="48"/>
      <c r="S29" s="48"/>
      <c r="T29" s="48"/>
      <c r="U29" s="48"/>
      <c r="V29" s="48"/>
      <c r="W29" s="50">
        <f>ROUND(AZ54, 2)</f>
        <v>0</v>
      </c>
      <c r="X29" s="48"/>
      <c r="Y29" s="48"/>
      <c r="Z29" s="48"/>
      <c r="AA29" s="48"/>
      <c r="AB29" s="48"/>
      <c r="AC29" s="48"/>
      <c r="AD29" s="48"/>
      <c r="AE29" s="48"/>
      <c r="AF29" s="48"/>
      <c r="AG29" s="48"/>
      <c r="AH29" s="48"/>
      <c r="AI29" s="48"/>
      <c r="AJ29" s="48"/>
      <c r="AK29" s="50">
        <f>ROUND(AV54, 2)</f>
        <v>0</v>
      </c>
      <c r="AL29" s="48"/>
      <c r="AM29" s="48"/>
      <c r="AN29" s="48"/>
      <c r="AO29" s="48"/>
      <c r="AP29" s="48"/>
      <c r="AQ29" s="48"/>
      <c r="AR29" s="51"/>
      <c r="BE29" s="52"/>
    </row>
    <row r="30" s="3" customFormat="1" ht="14.4" customHeight="1">
      <c r="A30" s="3"/>
      <c r="B30" s="47"/>
      <c r="C30" s="48"/>
      <c r="D30" s="48"/>
      <c r="E30" s="48"/>
      <c r="F30" s="33" t="s">
        <v>44</v>
      </c>
      <c r="G30" s="48"/>
      <c r="H30" s="48"/>
      <c r="I30" s="48"/>
      <c r="J30" s="48"/>
      <c r="K30" s="48"/>
      <c r="L30" s="49">
        <v>0.14999999999999999</v>
      </c>
      <c r="M30" s="48"/>
      <c r="N30" s="48"/>
      <c r="O30" s="48"/>
      <c r="P30" s="48"/>
      <c r="Q30" s="48"/>
      <c r="R30" s="48"/>
      <c r="S30" s="48"/>
      <c r="T30" s="48"/>
      <c r="U30" s="48"/>
      <c r="V30" s="48"/>
      <c r="W30" s="50">
        <f>ROUND(BA54, 2)</f>
        <v>0</v>
      </c>
      <c r="X30" s="48"/>
      <c r="Y30" s="48"/>
      <c r="Z30" s="48"/>
      <c r="AA30" s="48"/>
      <c r="AB30" s="48"/>
      <c r="AC30" s="48"/>
      <c r="AD30" s="48"/>
      <c r="AE30" s="48"/>
      <c r="AF30" s="48"/>
      <c r="AG30" s="48"/>
      <c r="AH30" s="48"/>
      <c r="AI30" s="48"/>
      <c r="AJ30" s="48"/>
      <c r="AK30" s="50">
        <f>ROUND(AW54, 2)</f>
        <v>0</v>
      </c>
      <c r="AL30" s="48"/>
      <c r="AM30" s="48"/>
      <c r="AN30" s="48"/>
      <c r="AO30" s="48"/>
      <c r="AP30" s="48"/>
      <c r="AQ30" s="48"/>
      <c r="AR30" s="51"/>
      <c r="BE30" s="52"/>
    </row>
    <row r="31" hidden="1" s="3" customFormat="1" ht="14.4" customHeight="1">
      <c r="A31" s="3"/>
      <c r="B31" s="47"/>
      <c r="C31" s="48"/>
      <c r="D31" s="48"/>
      <c r="E31" s="48"/>
      <c r="F31" s="33" t="s">
        <v>45</v>
      </c>
      <c r="G31" s="48"/>
      <c r="H31" s="48"/>
      <c r="I31" s="48"/>
      <c r="J31" s="48"/>
      <c r="K31" s="48"/>
      <c r="L31" s="49">
        <v>0.20999999999999999</v>
      </c>
      <c r="M31" s="48"/>
      <c r="N31" s="48"/>
      <c r="O31" s="48"/>
      <c r="P31" s="48"/>
      <c r="Q31" s="48"/>
      <c r="R31" s="48"/>
      <c r="S31" s="48"/>
      <c r="T31" s="48"/>
      <c r="U31" s="48"/>
      <c r="V31" s="48"/>
      <c r="W31" s="50">
        <f>ROUND(BB54, 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hidden="1" s="3" customFormat="1" ht="14.4" customHeight="1">
      <c r="A32" s="3"/>
      <c r="B32" s="47"/>
      <c r="C32" s="48"/>
      <c r="D32" s="48"/>
      <c r="E32" s="48"/>
      <c r="F32" s="33" t="s">
        <v>46</v>
      </c>
      <c r="G32" s="48"/>
      <c r="H32" s="48"/>
      <c r="I32" s="48"/>
      <c r="J32" s="48"/>
      <c r="K32" s="48"/>
      <c r="L32" s="49">
        <v>0.14999999999999999</v>
      </c>
      <c r="M32" s="48"/>
      <c r="N32" s="48"/>
      <c r="O32" s="48"/>
      <c r="P32" s="48"/>
      <c r="Q32" s="48"/>
      <c r="R32" s="48"/>
      <c r="S32" s="48"/>
      <c r="T32" s="48"/>
      <c r="U32" s="48"/>
      <c r="V32" s="48"/>
      <c r="W32" s="50">
        <f>ROUND(BC54, 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hidden="1" s="3" customFormat="1" ht="14.4" customHeight="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 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2" customFormat="1" ht="25.92"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2" customFormat="1" ht="6.96"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2" customFormat="1" ht="6.96"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2" customFormat="1" ht="24.96"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2" customFormat="1" ht="6.96"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4" customFormat="1" ht="12" customHeight="1">
      <c r="A44" s="4"/>
      <c r="B44" s="64"/>
      <c r="C44" s="33" t="s">
        <v>13</v>
      </c>
      <c r="D44" s="65"/>
      <c r="E44" s="65"/>
      <c r="F44" s="65"/>
      <c r="G44" s="65"/>
      <c r="H44" s="65"/>
      <c r="I44" s="65"/>
      <c r="J44" s="65"/>
      <c r="K44" s="65"/>
      <c r="L44" s="65" t="str">
        <f>K5</f>
        <v>3804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5" customFormat="1" ht="36.96" customHeight="1">
      <c r="A45" s="5"/>
      <c r="B45" s="67"/>
      <c r="C45" s="68" t="s">
        <v>16</v>
      </c>
      <c r="D45" s="69"/>
      <c r="E45" s="69"/>
      <c r="F45" s="69"/>
      <c r="G45" s="69"/>
      <c r="H45" s="69"/>
      <c r="I45" s="69"/>
      <c r="J45" s="69"/>
      <c r="K45" s="69"/>
      <c r="L45" s="70" t="str">
        <f>K6</f>
        <v>Rekonstrukce kotelny a topné soustavy na MŠ Kachlíkova 17, 19, 21 v Brně - Bystrci</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2" customFormat="1" ht="6.96"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2" customFormat="1" ht="12" customHeight="1">
      <c r="A47" s="39"/>
      <c r="B47" s="40"/>
      <c r="C47" s="33" t="s">
        <v>21</v>
      </c>
      <c r="D47" s="41"/>
      <c r="E47" s="41"/>
      <c r="F47" s="41"/>
      <c r="G47" s="41"/>
      <c r="H47" s="41"/>
      <c r="I47" s="41"/>
      <c r="J47" s="41"/>
      <c r="K47" s="41"/>
      <c r="L47" s="72" t="str">
        <f>IF(K8="","",K8)</f>
        <v>Kachlíkova 1046, 1047, 1048, 1365 Brno - Bystrc</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 "","",AN8)</f>
        <v>3. 7. 2020</v>
      </c>
      <c r="AN47" s="73"/>
      <c r="AO47" s="41"/>
      <c r="AP47" s="41"/>
      <c r="AQ47" s="41"/>
      <c r="AR47" s="45"/>
      <c r="BE47" s="39"/>
    </row>
    <row r="48" s="2" customFormat="1" ht="6.96"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2" customFormat="1" ht="15.15" customHeight="1">
      <c r="A49" s="39"/>
      <c r="B49" s="40"/>
      <c r="C49" s="33" t="s">
        <v>25</v>
      </c>
      <c r="D49" s="41"/>
      <c r="E49" s="41"/>
      <c r="F49" s="41"/>
      <c r="G49" s="41"/>
      <c r="H49" s="41"/>
      <c r="I49" s="41"/>
      <c r="J49" s="41"/>
      <c r="K49" s="41"/>
      <c r="L49" s="65" t="str">
        <f>IF(E11= "","",E11)</f>
        <v>Statutární město Brno, městská část Brno - Bystrc</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Ing Jan Dinga</v>
      </c>
      <c r="AN49" s="65"/>
      <c r="AO49" s="65"/>
      <c r="AP49" s="65"/>
      <c r="AQ49" s="41"/>
      <c r="AR49" s="45"/>
      <c r="AS49" s="75" t="s">
        <v>52</v>
      </c>
      <c r="AT49" s="76"/>
      <c r="AU49" s="77"/>
      <c r="AV49" s="77"/>
      <c r="AW49" s="77"/>
      <c r="AX49" s="77"/>
      <c r="AY49" s="77"/>
      <c r="AZ49" s="77"/>
      <c r="BA49" s="77"/>
      <c r="BB49" s="77"/>
      <c r="BC49" s="77"/>
      <c r="BD49" s="78"/>
      <c r="BE49" s="39"/>
    </row>
    <row r="50" s="2" customFormat="1" ht="15.15" customHeight="1">
      <c r="A50" s="39"/>
      <c r="B50" s="40"/>
      <c r="C50" s="33" t="s">
        <v>29</v>
      </c>
      <c r="D50" s="41"/>
      <c r="E50" s="41"/>
      <c r="F50" s="41"/>
      <c r="G50" s="41"/>
      <c r="H50" s="41"/>
      <c r="I50" s="41"/>
      <c r="J50" s="41"/>
      <c r="K50" s="41"/>
      <c r="L50" s="65" t="str">
        <f>IF(E14= "Vyplň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DIGITRONIC CZ</v>
      </c>
      <c r="AN50" s="65"/>
      <c r="AO50" s="65"/>
      <c r="AP50" s="65"/>
      <c r="AQ50" s="41"/>
      <c r="AR50" s="45"/>
      <c r="AS50" s="79"/>
      <c r="AT50" s="80"/>
      <c r="AU50" s="81"/>
      <c r="AV50" s="81"/>
      <c r="AW50" s="81"/>
      <c r="AX50" s="81"/>
      <c r="AY50" s="81"/>
      <c r="AZ50" s="81"/>
      <c r="BA50" s="81"/>
      <c r="BB50" s="81"/>
      <c r="BC50" s="81"/>
      <c r="BD50" s="82"/>
      <c r="BE50" s="39"/>
    </row>
    <row r="51"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2" customFormat="1" ht="29.28"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ROUND(SUM(AG55:AG64),2)</f>
        <v>0</v>
      </c>
      <c r="AH54" s="102"/>
      <c r="AI54" s="102"/>
      <c r="AJ54" s="102"/>
      <c r="AK54" s="102"/>
      <c r="AL54" s="102"/>
      <c r="AM54" s="102"/>
      <c r="AN54" s="103">
        <f>SUM(AG54,AT54)</f>
        <v>0</v>
      </c>
      <c r="AO54" s="103"/>
      <c r="AP54" s="103"/>
      <c r="AQ54" s="104" t="s">
        <v>19</v>
      </c>
      <c r="AR54" s="105"/>
      <c r="AS54" s="106">
        <f>ROUND(SUM(AS55:AS64),2)</f>
        <v>0</v>
      </c>
      <c r="AT54" s="107">
        <f>ROUND(SUM(AV54:AW54),2)</f>
        <v>0</v>
      </c>
      <c r="AU54" s="108">
        <f>ROUND(SUM(AU55:AU64),5)</f>
        <v>0</v>
      </c>
      <c r="AV54" s="107">
        <f>ROUND(AZ54*L29,2)</f>
        <v>0</v>
      </c>
      <c r="AW54" s="107">
        <f>ROUND(BA54*L30,2)</f>
        <v>0</v>
      </c>
      <c r="AX54" s="107">
        <f>ROUND(BB54*L29,2)</f>
        <v>0</v>
      </c>
      <c r="AY54" s="107">
        <f>ROUND(BC54*L30,2)</f>
        <v>0</v>
      </c>
      <c r="AZ54" s="107">
        <f>ROUND(SUM(AZ55:AZ64),2)</f>
        <v>0</v>
      </c>
      <c r="BA54" s="107">
        <f>ROUND(SUM(BA55:BA64),2)</f>
        <v>0</v>
      </c>
      <c r="BB54" s="107">
        <f>ROUND(SUM(BB55:BB64),2)</f>
        <v>0</v>
      </c>
      <c r="BC54" s="107">
        <f>ROUND(SUM(BC55:BC64),2)</f>
        <v>0</v>
      </c>
      <c r="BD54" s="109">
        <f>ROUND(SUM(BD55:BD64),2)</f>
        <v>0</v>
      </c>
      <c r="BE54" s="6"/>
      <c r="BS54" s="110" t="s">
        <v>71</v>
      </c>
      <c r="BT54" s="110" t="s">
        <v>72</v>
      </c>
      <c r="BU54" s="111" t="s">
        <v>73</v>
      </c>
      <c r="BV54" s="110" t="s">
        <v>74</v>
      </c>
      <c r="BW54" s="110" t="s">
        <v>5</v>
      </c>
      <c r="BX54" s="110" t="s">
        <v>75</v>
      </c>
      <c r="CL54" s="110" t="s">
        <v>19</v>
      </c>
    </row>
    <row r="55"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'D.1.1 - Architektonicko-s...'!J30</f>
        <v>0</v>
      </c>
      <c r="AH55" s="116"/>
      <c r="AI55" s="116"/>
      <c r="AJ55" s="116"/>
      <c r="AK55" s="116"/>
      <c r="AL55" s="116"/>
      <c r="AM55" s="116"/>
      <c r="AN55" s="117">
        <f>SUM(AG55,AT55)</f>
        <v>0</v>
      </c>
      <c r="AO55" s="116"/>
      <c r="AP55" s="116"/>
      <c r="AQ55" s="118" t="s">
        <v>79</v>
      </c>
      <c r="AR55" s="119"/>
      <c r="AS55" s="120">
        <v>0</v>
      </c>
      <c r="AT55" s="121">
        <f>ROUND(SUM(AV55:AW55),2)</f>
        <v>0</v>
      </c>
      <c r="AU55" s="122">
        <f>'D.1.1 - Architektonicko-s...'!P93</f>
        <v>0</v>
      </c>
      <c r="AV55" s="121">
        <f>'D.1.1 - Architektonicko-s...'!J33</f>
        <v>0</v>
      </c>
      <c r="AW55" s="121">
        <f>'D.1.1 - Architektonicko-s...'!J34</f>
        <v>0</v>
      </c>
      <c r="AX55" s="121">
        <f>'D.1.1 - Architektonicko-s...'!J35</f>
        <v>0</v>
      </c>
      <c r="AY55" s="121">
        <f>'D.1.1 - Architektonicko-s...'!J36</f>
        <v>0</v>
      </c>
      <c r="AZ55" s="121">
        <f>'D.1.1 - Architektonicko-s...'!F33</f>
        <v>0</v>
      </c>
      <c r="BA55" s="121">
        <f>'D.1.1 - Architektonicko-s...'!F34</f>
        <v>0</v>
      </c>
      <c r="BB55" s="121">
        <f>'D.1.1 - Architektonicko-s...'!F35</f>
        <v>0</v>
      </c>
      <c r="BC55" s="121">
        <f>'D.1.1 - Architektonicko-s...'!F36</f>
        <v>0</v>
      </c>
      <c r="BD55" s="123">
        <f>'D.1.1 - Architektonicko-s...'!F37</f>
        <v>0</v>
      </c>
      <c r="BE55" s="7"/>
      <c r="BT55" s="124" t="s">
        <v>80</v>
      </c>
      <c r="BV55" s="124" t="s">
        <v>74</v>
      </c>
      <c r="BW55" s="124" t="s">
        <v>81</v>
      </c>
      <c r="BX55" s="124" t="s">
        <v>5</v>
      </c>
      <c r="CL55" s="124" t="s">
        <v>19</v>
      </c>
      <c r="CM55" s="124" t="s">
        <v>82</v>
      </c>
    </row>
    <row r="56" s="7" customFormat="1" ht="16.5" customHeight="1">
      <c r="A56" s="112" t="s">
        <v>76</v>
      </c>
      <c r="B56" s="113"/>
      <c r="C56" s="114"/>
      <c r="D56" s="115" t="s">
        <v>83</v>
      </c>
      <c r="E56" s="115"/>
      <c r="F56" s="115"/>
      <c r="G56" s="115"/>
      <c r="H56" s="115"/>
      <c r="I56" s="116"/>
      <c r="J56" s="115" t="s">
        <v>84</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'D.1.4.1 - Strojní část'!J30</f>
        <v>0</v>
      </c>
      <c r="AH56" s="116"/>
      <c r="AI56" s="116"/>
      <c r="AJ56" s="116"/>
      <c r="AK56" s="116"/>
      <c r="AL56" s="116"/>
      <c r="AM56" s="116"/>
      <c r="AN56" s="117">
        <f>SUM(AG56,AT56)</f>
        <v>0</v>
      </c>
      <c r="AO56" s="116"/>
      <c r="AP56" s="116"/>
      <c r="AQ56" s="118" t="s">
        <v>79</v>
      </c>
      <c r="AR56" s="119"/>
      <c r="AS56" s="120">
        <v>0</v>
      </c>
      <c r="AT56" s="121">
        <f>ROUND(SUM(AV56:AW56),2)</f>
        <v>0</v>
      </c>
      <c r="AU56" s="122">
        <f>'D.1.4.1 - Strojní část'!P85</f>
        <v>0</v>
      </c>
      <c r="AV56" s="121">
        <f>'D.1.4.1 - Strojní část'!J33</f>
        <v>0</v>
      </c>
      <c r="AW56" s="121">
        <f>'D.1.4.1 - Strojní část'!J34</f>
        <v>0</v>
      </c>
      <c r="AX56" s="121">
        <f>'D.1.4.1 - Strojní část'!J35</f>
        <v>0</v>
      </c>
      <c r="AY56" s="121">
        <f>'D.1.4.1 - Strojní část'!J36</f>
        <v>0</v>
      </c>
      <c r="AZ56" s="121">
        <f>'D.1.4.1 - Strojní část'!F33</f>
        <v>0</v>
      </c>
      <c r="BA56" s="121">
        <f>'D.1.4.1 - Strojní část'!F34</f>
        <v>0</v>
      </c>
      <c r="BB56" s="121">
        <f>'D.1.4.1 - Strojní část'!F35</f>
        <v>0</v>
      </c>
      <c r="BC56" s="121">
        <f>'D.1.4.1 - Strojní část'!F36</f>
        <v>0</v>
      </c>
      <c r="BD56" s="123">
        <f>'D.1.4.1 - Strojní část'!F37</f>
        <v>0</v>
      </c>
      <c r="BE56" s="7"/>
      <c r="BT56" s="124" t="s">
        <v>80</v>
      </c>
      <c r="BV56" s="124" t="s">
        <v>74</v>
      </c>
      <c r="BW56" s="124" t="s">
        <v>85</v>
      </c>
      <c r="BX56" s="124" t="s">
        <v>5</v>
      </c>
      <c r="CL56" s="124" t="s">
        <v>19</v>
      </c>
      <c r="CM56" s="124" t="s">
        <v>82</v>
      </c>
    </row>
    <row r="57" s="7" customFormat="1" ht="16.5" customHeight="1">
      <c r="A57" s="112" t="s">
        <v>76</v>
      </c>
      <c r="B57" s="113"/>
      <c r="C57" s="114"/>
      <c r="D57" s="115" t="s">
        <v>86</v>
      </c>
      <c r="E57" s="115"/>
      <c r="F57" s="115"/>
      <c r="G57" s="115"/>
      <c r="H57" s="115"/>
      <c r="I57" s="116"/>
      <c r="J57" s="115" t="s">
        <v>87</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'D.1.4.2 - Vzduchotechnika'!J30</f>
        <v>0</v>
      </c>
      <c r="AH57" s="116"/>
      <c r="AI57" s="116"/>
      <c r="AJ57" s="116"/>
      <c r="AK57" s="116"/>
      <c r="AL57" s="116"/>
      <c r="AM57" s="116"/>
      <c r="AN57" s="117">
        <f>SUM(AG57,AT57)</f>
        <v>0</v>
      </c>
      <c r="AO57" s="116"/>
      <c r="AP57" s="116"/>
      <c r="AQ57" s="118" t="s">
        <v>79</v>
      </c>
      <c r="AR57" s="119"/>
      <c r="AS57" s="120">
        <v>0</v>
      </c>
      <c r="AT57" s="121">
        <f>ROUND(SUM(AV57:AW57),2)</f>
        <v>0</v>
      </c>
      <c r="AU57" s="122">
        <f>'D.1.4.2 - Vzduchotechnika'!P82</f>
        <v>0</v>
      </c>
      <c r="AV57" s="121">
        <f>'D.1.4.2 - Vzduchotechnika'!J33</f>
        <v>0</v>
      </c>
      <c r="AW57" s="121">
        <f>'D.1.4.2 - Vzduchotechnika'!J34</f>
        <v>0</v>
      </c>
      <c r="AX57" s="121">
        <f>'D.1.4.2 - Vzduchotechnika'!J35</f>
        <v>0</v>
      </c>
      <c r="AY57" s="121">
        <f>'D.1.4.2 - Vzduchotechnika'!J36</f>
        <v>0</v>
      </c>
      <c r="AZ57" s="121">
        <f>'D.1.4.2 - Vzduchotechnika'!F33</f>
        <v>0</v>
      </c>
      <c r="BA57" s="121">
        <f>'D.1.4.2 - Vzduchotechnika'!F34</f>
        <v>0</v>
      </c>
      <c r="BB57" s="121">
        <f>'D.1.4.2 - Vzduchotechnika'!F35</f>
        <v>0</v>
      </c>
      <c r="BC57" s="121">
        <f>'D.1.4.2 - Vzduchotechnika'!F36</f>
        <v>0</v>
      </c>
      <c r="BD57" s="123">
        <f>'D.1.4.2 - Vzduchotechnika'!F37</f>
        <v>0</v>
      </c>
      <c r="BE57" s="7"/>
      <c r="BT57" s="124" t="s">
        <v>80</v>
      </c>
      <c r="BV57" s="124" t="s">
        <v>74</v>
      </c>
      <c r="BW57" s="124" t="s">
        <v>88</v>
      </c>
      <c r="BX57" s="124" t="s">
        <v>5</v>
      </c>
      <c r="CL57" s="124" t="s">
        <v>19</v>
      </c>
      <c r="CM57" s="124" t="s">
        <v>82</v>
      </c>
    </row>
    <row r="58" s="7" customFormat="1" ht="16.5" customHeight="1">
      <c r="A58" s="112" t="s">
        <v>76</v>
      </c>
      <c r="B58" s="113"/>
      <c r="C58" s="114"/>
      <c r="D58" s="115" t="s">
        <v>89</v>
      </c>
      <c r="E58" s="115"/>
      <c r="F58" s="115"/>
      <c r="G58" s="115"/>
      <c r="H58" s="115"/>
      <c r="I58" s="116"/>
      <c r="J58" s="115" t="s">
        <v>90</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'D.1.4.3 - Zdravotně-techn...'!J30</f>
        <v>0</v>
      </c>
      <c r="AH58" s="116"/>
      <c r="AI58" s="116"/>
      <c r="AJ58" s="116"/>
      <c r="AK58" s="116"/>
      <c r="AL58" s="116"/>
      <c r="AM58" s="116"/>
      <c r="AN58" s="117">
        <f>SUM(AG58,AT58)</f>
        <v>0</v>
      </c>
      <c r="AO58" s="116"/>
      <c r="AP58" s="116"/>
      <c r="AQ58" s="118" t="s">
        <v>79</v>
      </c>
      <c r="AR58" s="119"/>
      <c r="AS58" s="120">
        <v>0</v>
      </c>
      <c r="AT58" s="121">
        <f>ROUND(SUM(AV58:AW58),2)</f>
        <v>0</v>
      </c>
      <c r="AU58" s="122">
        <f>'D.1.4.3 - Zdravotně-techn...'!P96</f>
        <v>0</v>
      </c>
      <c r="AV58" s="121">
        <f>'D.1.4.3 - Zdravotně-techn...'!J33</f>
        <v>0</v>
      </c>
      <c r="AW58" s="121">
        <f>'D.1.4.3 - Zdravotně-techn...'!J34</f>
        <v>0</v>
      </c>
      <c r="AX58" s="121">
        <f>'D.1.4.3 - Zdravotně-techn...'!J35</f>
        <v>0</v>
      </c>
      <c r="AY58" s="121">
        <f>'D.1.4.3 - Zdravotně-techn...'!J36</f>
        <v>0</v>
      </c>
      <c r="AZ58" s="121">
        <f>'D.1.4.3 - Zdravotně-techn...'!F33</f>
        <v>0</v>
      </c>
      <c r="BA58" s="121">
        <f>'D.1.4.3 - Zdravotně-techn...'!F34</f>
        <v>0</v>
      </c>
      <c r="BB58" s="121">
        <f>'D.1.4.3 - Zdravotně-techn...'!F35</f>
        <v>0</v>
      </c>
      <c r="BC58" s="121">
        <f>'D.1.4.3 - Zdravotně-techn...'!F36</f>
        <v>0</v>
      </c>
      <c r="BD58" s="123">
        <f>'D.1.4.3 - Zdravotně-techn...'!F37</f>
        <v>0</v>
      </c>
      <c r="BE58" s="7"/>
      <c r="BT58" s="124" t="s">
        <v>80</v>
      </c>
      <c r="BV58" s="124" t="s">
        <v>74</v>
      </c>
      <c r="BW58" s="124" t="s">
        <v>91</v>
      </c>
      <c r="BX58" s="124" t="s">
        <v>5</v>
      </c>
      <c r="CL58" s="124" t="s">
        <v>19</v>
      </c>
      <c r="CM58" s="124" t="s">
        <v>82</v>
      </c>
    </row>
    <row r="59" s="7" customFormat="1" ht="16.5" customHeight="1">
      <c r="A59" s="112" t="s">
        <v>76</v>
      </c>
      <c r="B59" s="113"/>
      <c r="C59" s="114"/>
      <c r="D59" s="115" t="s">
        <v>92</v>
      </c>
      <c r="E59" s="115"/>
      <c r="F59" s="115"/>
      <c r="G59" s="115"/>
      <c r="H59" s="115"/>
      <c r="I59" s="116"/>
      <c r="J59" s="115" t="s">
        <v>93</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'D.1.4.4 - Měření a Regulace'!J30</f>
        <v>0</v>
      </c>
      <c r="AH59" s="116"/>
      <c r="AI59" s="116"/>
      <c r="AJ59" s="116"/>
      <c r="AK59" s="116"/>
      <c r="AL59" s="116"/>
      <c r="AM59" s="116"/>
      <c r="AN59" s="117">
        <f>SUM(AG59,AT59)</f>
        <v>0</v>
      </c>
      <c r="AO59" s="116"/>
      <c r="AP59" s="116"/>
      <c r="AQ59" s="118" t="s">
        <v>79</v>
      </c>
      <c r="AR59" s="119"/>
      <c r="AS59" s="120">
        <v>0</v>
      </c>
      <c r="AT59" s="121">
        <f>ROUND(SUM(AV59:AW59),2)</f>
        <v>0</v>
      </c>
      <c r="AU59" s="122">
        <f>'D.1.4.4 - Měření a Regulace'!P86</f>
        <v>0</v>
      </c>
      <c r="AV59" s="121">
        <f>'D.1.4.4 - Měření a Regulace'!J33</f>
        <v>0</v>
      </c>
      <c r="AW59" s="121">
        <f>'D.1.4.4 - Měření a Regulace'!J34</f>
        <v>0</v>
      </c>
      <c r="AX59" s="121">
        <f>'D.1.4.4 - Měření a Regulace'!J35</f>
        <v>0</v>
      </c>
      <c r="AY59" s="121">
        <f>'D.1.4.4 - Měření a Regulace'!J36</f>
        <v>0</v>
      </c>
      <c r="AZ59" s="121">
        <f>'D.1.4.4 - Měření a Regulace'!F33</f>
        <v>0</v>
      </c>
      <c r="BA59" s="121">
        <f>'D.1.4.4 - Měření a Regulace'!F34</f>
        <v>0</v>
      </c>
      <c r="BB59" s="121">
        <f>'D.1.4.4 - Měření a Regulace'!F35</f>
        <v>0</v>
      </c>
      <c r="BC59" s="121">
        <f>'D.1.4.4 - Měření a Regulace'!F36</f>
        <v>0</v>
      </c>
      <c r="BD59" s="123">
        <f>'D.1.4.4 - Měření a Regulace'!F37</f>
        <v>0</v>
      </c>
      <c r="BE59" s="7"/>
      <c r="BT59" s="124" t="s">
        <v>80</v>
      </c>
      <c r="BV59" s="124" t="s">
        <v>74</v>
      </c>
      <c r="BW59" s="124" t="s">
        <v>94</v>
      </c>
      <c r="BX59" s="124" t="s">
        <v>5</v>
      </c>
      <c r="CL59" s="124" t="s">
        <v>19</v>
      </c>
      <c r="CM59" s="124" t="s">
        <v>82</v>
      </c>
    </row>
    <row r="60" s="7" customFormat="1" ht="16.5" customHeight="1">
      <c r="A60" s="112" t="s">
        <v>76</v>
      </c>
      <c r="B60" s="113"/>
      <c r="C60" s="114"/>
      <c r="D60" s="115" t="s">
        <v>95</v>
      </c>
      <c r="E60" s="115"/>
      <c r="F60" s="115"/>
      <c r="G60" s="115"/>
      <c r="H60" s="115"/>
      <c r="I60" s="116"/>
      <c r="J60" s="115" t="s">
        <v>96</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'D.1.4.5 - Elektroinstalace'!J30</f>
        <v>0</v>
      </c>
      <c r="AH60" s="116"/>
      <c r="AI60" s="116"/>
      <c r="AJ60" s="116"/>
      <c r="AK60" s="116"/>
      <c r="AL60" s="116"/>
      <c r="AM60" s="116"/>
      <c r="AN60" s="117">
        <f>SUM(AG60,AT60)</f>
        <v>0</v>
      </c>
      <c r="AO60" s="116"/>
      <c r="AP60" s="116"/>
      <c r="AQ60" s="118" t="s">
        <v>79</v>
      </c>
      <c r="AR60" s="119"/>
      <c r="AS60" s="120">
        <v>0</v>
      </c>
      <c r="AT60" s="121">
        <f>ROUND(SUM(AV60:AW60),2)</f>
        <v>0</v>
      </c>
      <c r="AU60" s="122">
        <f>'D.1.4.5 - Elektroinstalace'!P98</f>
        <v>0</v>
      </c>
      <c r="AV60" s="121">
        <f>'D.1.4.5 - Elektroinstalace'!J33</f>
        <v>0</v>
      </c>
      <c r="AW60" s="121">
        <f>'D.1.4.5 - Elektroinstalace'!J34</f>
        <v>0</v>
      </c>
      <c r="AX60" s="121">
        <f>'D.1.4.5 - Elektroinstalace'!J35</f>
        <v>0</v>
      </c>
      <c r="AY60" s="121">
        <f>'D.1.4.5 - Elektroinstalace'!J36</f>
        <v>0</v>
      </c>
      <c r="AZ60" s="121">
        <f>'D.1.4.5 - Elektroinstalace'!F33</f>
        <v>0</v>
      </c>
      <c r="BA60" s="121">
        <f>'D.1.4.5 - Elektroinstalace'!F34</f>
        <v>0</v>
      </c>
      <c r="BB60" s="121">
        <f>'D.1.4.5 - Elektroinstalace'!F35</f>
        <v>0</v>
      </c>
      <c r="BC60" s="121">
        <f>'D.1.4.5 - Elektroinstalace'!F36</f>
        <v>0</v>
      </c>
      <c r="BD60" s="123">
        <f>'D.1.4.5 - Elektroinstalace'!F37</f>
        <v>0</v>
      </c>
      <c r="BE60" s="7"/>
      <c r="BT60" s="124" t="s">
        <v>80</v>
      </c>
      <c r="BV60" s="124" t="s">
        <v>74</v>
      </c>
      <c r="BW60" s="124" t="s">
        <v>97</v>
      </c>
      <c r="BX60" s="124" t="s">
        <v>5</v>
      </c>
      <c r="CL60" s="124" t="s">
        <v>19</v>
      </c>
      <c r="CM60" s="124" t="s">
        <v>82</v>
      </c>
    </row>
    <row r="61" s="7" customFormat="1" ht="16.5" customHeight="1">
      <c r="A61" s="112" t="s">
        <v>76</v>
      </c>
      <c r="B61" s="113"/>
      <c r="C61" s="114"/>
      <c r="D61" s="115" t="s">
        <v>98</v>
      </c>
      <c r="E61" s="115"/>
      <c r="F61" s="115"/>
      <c r="G61" s="115"/>
      <c r="H61" s="115"/>
      <c r="I61" s="116"/>
      <c r="J61" s="115" t="s">
        <v>99</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'D.1.4.6 - Teplovodní rozvody'!J30</f>
        <v>0</v>
      </c>
      <c r="AH61" s="116"/>
      <c r="AI61" s="116"/>
      <c r="AJ61" s="116"/>
      <c r="AK61" s="116"/>
      <c r="AL61" s="116"/>
      <c r="AM61" s="116"/>
      <c r="AN61" s="117">
        <f>SUM(AG61,AT61)</f>
        <v>0</v>
      </c>
      <c r="AO61" s="116"/>
      <c r="AP61" s="116"/>
      <c r="AQ61" s="118" t="s">
        <v>79</v>
      </c>
      <c r="AR61" s="119"/>
      <c r="AS61" s="120">
        <v>0</v>
      </c>
      <c r="AT61" s="121">
        <f>ROUND(SUM(AV61:AW61),2)</f>
        <v>0</v>
      </c>
      <c r="AU61" s="122">
        <f>'D.1.4.6 - Teplovodní rozvody'!P93</f>
        <v>0</v>
      </c>
      <c r="AV61" s="121">
        <f>'D.1.4.6 - Teplovodní rozvody'!J33</f>
        <v>0</v>
      </c>
      <c r="AW61" s="121">
        <f>'D.1.4.6 - Teplovodní rozvody'!J34</f>
        <v>0</v>
      </c>
      <c r="AX61" s="121">
        <f>'D.1.4.6 - Teplovodní rozvody'!J35</f>
        <v>0</v>
      </c>
      <c r="AY61" s="121">
        <f>'D.1.4.6 - Teplovodní rozvody'!J36</f>
        <v>0</v>
      </c>
      <c r="AZ61" s="121">
        <f>'D.1.4.6 - Teplovodní rozvody'!F33</f>
        <v>0</v>
      </c>
      <c r="BA61" s="121">
        <f>'D.1.4.6 - Teplovodní rozvody'!F34</f>
        <v>0</v>
      </c>
      <c r="BB61" s="121">
        <f>'D.1.4.6 - Teplovodní rozvody'!F35</f>
        <v>0</v>
      </c>
      <c r="BC61" s="121">
        <f>'D.1.4.6 - Teplovodní rozvody'!F36</f>
        <v>0</v>
      </c>
      <c r="BD61" s="123">
        <f>'D.1.4.6 - Teplovodní rozvody'!F37</f>
        <v>0</v>
      </c>
      <c r="BE61" s="7"/>
      <c r="BT61" s="124" t="s">
        <v>80</v>
      </c>
      <c r="BV61" s="124" t="s">
        <v>74</v>
      </c>
      <c r="BW61" s="124" t="s">
        <v>100</v>
      </c>
      <c r="BX61" s="124" t="s">
        <v>5</v>
      </c>
      <c r="CL61" s="124" t="s">
        <v>19</v>
      </c>
      <c r="CM61" s="124" t="s">
        <v>82</v>
      </c>
    </row>
    <row r="62" s="7" customFormat="1" ht="16.5" customHeight="1">
      <c r="A62" s="112" t="s">
        <v>76</v>
      </c>
      <c r="B62" s="113"/>
      <c r="C62" s="114"/>
      <c r="D62" s="115" t="s">
        <v>101</v>
      </c>
      <c r="E62" s="115"/>
      <c r="F62" s="115"/>
      <c r="G62" s="115"/>
      <c r="H62" s="115"/>
      <c r="I62" s="116"/>
      <c r="J62" s="115" t="s">
        <v>102</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'D.1.4.7 - Vytápění školky...'!J30</f>
        <v>0</v>
      </c>
      <c r="AH62" s="116"/>
      <c r="AI62" s="116"/>
      <c r="AJ62" s="116"/>
      <c r="AK62" s="116"/>
      <c r="AL62" s="116"/>
      <c r="AM62" s="116"/>
      <c r="AN62" s="117">
        <f>SUM(AG62,AT62)</f>
        <v>0</v>
      </c>
      <c r="AO62" s="116"/>
      <c r="AP62" s="116"/>
      <c r="AQ62" s="118" t="s">
        <v>79</v>
      </c>
      <c r="AR62" s="119"/>
      <c r="AS62" s="120">
        <v>0</v>
      </c>
      <c r="AT62" s="121">
        <f>ROUND(SUM(AV62:AW62),2)</f>
        <v>0</v>
      </c>
      <c r="AU62" s="122">
        <f>'D.1.4.7 - Vytápění školky...'!P87</f>
        <v>0</v>
      </c>
      <c r="AV62" s="121">
        <f>'D.1.4.7 - Vytápění školky...'!J33</f>
        <v>0</v>
      </c>
      <c r="AW62" s="121">
        <f>'D.1.4.7 - Vytápění školky...'!J34</f>
        <v>0</v>
      </c>
      <c r="AX62" s="121">
        <f>'D.1.4.7 - Vytápění školky...'!J35</f>
        <v>0</v>
      </c>
      <c r="AY62" s="121">
        <f>'D.1.4.7 - Vytápění školky...'!J36</f>
        <v>0</v>
      </c>
      <c r="AZ62" s="121">
        <f>'D.1.4.7 - Vytápění školky...'!F33</f>
        <v>0</v>
      </c>
      <c r="BA62" s="121">
        <f>'D.1.4.7 - Vytápění školky...'!F34</f>
        <v>0</v>
      </c>
      <c r="BB62" s="121">
        <f>'D.1.4.7 - Vytápění školky...'!F35</f>
        <v>0</v>
      </c>
      <c r="BC62" s="121">
        <f>'D.1.4.7 - Vytápění školky...'!F36</f>
        <v>0</v>
      </c>
      <c r="BD62" s="123">
        <f>'D.1.4.7 - Vytápění školky...'!F37</f>
        <v>0</v>
      </c>
      <c r="BE62" s="7"/>
      <c r="BT62" s="124" t="s">
        <v>80</v>
      </c>
      <c r="BV62" s="124" t="s">
        <v>74</v>
      </c>
      <c r="BW62" s="124" t="s">
        <v>103</v>
      </c>
      <c r="BX62" s="124" t="s">
        <v>5</v>
      </c>
      <c r="CL62" s="124" t="s">
        <v>19</v>
      </c>
      <c r="CM62" s="124" t="s">
        <v>82</v>
      </c>
    </row>
    <row r="63" s="7" customFormat="1" ht="16.5" customHeight="1">
      <c r="A63" s="112" t="s">
        <v>76</v>
      </c>
      <c r="B63" s="113"/>
      <c r="C63" s="114"/>
      <c r="D63" s="115" t="s">
        <v>104</v>
      </c>
      <c r="E63" s="115"/>
      <c r="F63" s="115"/>
      <c r="G63" s="115"/>
      <c r="H63" s="115"/>
      <c r="I63" s="116"/>
      <c r="J63" s="115" t="s">
        <v>105</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7">
        <f>'D.1.4.8 - Vytápění školky...'!J30</f>
        <v>0</v>
      </c>
      <c r="AH63" s="116"/>
      <c r="AI63" s="116"/>
      <c r="AJ63" s="116"/>
      <c r="AK63" s="116"/>
      <c r="AL63" s="116"/>
      <c r="AM63" s="116"/>
      <c r="AN63" s="117">
        <f>SUM(AG63,AT63)</f>
        <v>0</v>
      </c>
      <c r="AO63" s="116"/>
      <c r="AP63" s="116"/>
      <c r="AQ63" s="118" t="s">
        <v>79</v>
      </c>
      <c r="AR63" s="119"/>
      <c r="AS63" s="120">
        <v>0</v>
      </c>
      <c r="AT63" s="121">
        <f>ROUND(SUM(AV63:AW63),2)</f>
        <v>0</v>
      </c>
      <c r="AU63" s="122">
        <f>'D.1.4.8 - Vytápění školky...'!P87</f>
        <v>0</v>
      </c>
      <c r="AV63" s="121">
        <f>'D.1.4.8 - Vytápění školky...'!J33</f>
        <v>0</v>
      </c>
      <c r="AW63" s="121">
        <f>'D.1.4.8 - Vytápění školky...'!J34</f>
        <v>0</v>
      </c>
      <c r="AX63" s="121">
        <f>'D.1.4.8 - Vytápění školky...'!J35</f>
        <v>0</v>
      </c>
      <c r="AY63" s="121">
        <f>'D.1.4.8 - Vytápění školky...'!J36</f>
        <v>0</v>
      </c>
      <c r="AZ63" s="121">
        <f>'D.1.4.8 - Vytápění školky...'!F33</f>
        <v>0</v>
      </c>
      <c r="BA63" s="121">
        <f>'D.1.4.8 - Vytápění školky...'!F34</f>
        <v>0</v>
      </c>
      <c r="BB63" s="121">
        <f>'D.1.4.8 - Vytápění školky...'!F35</f>
        <v>0</v>
      </c>
      <c r="BC63" s="121">
        <f>'D.1.4.8 - Vytápění školky...'!F36</f>
        <v>0</v>
      </c>
      <c r="BD63" s="123">
        <f>'D.1.4.8 - Vytápění školky...'!F37</f>
        <v>0</v>
      </c>
      <c r="BE63" s="7"/>
      <c r="BT63" s="124" t="s">
        <v>80</v>
      </c>
      <c r="BV63" s="124" t="s">
        <v>74</v>
      </c>
      <c r="BW63" s="124" t="s">
        <v>106</v>
      </c>
      <c r="BX63" s="124" t="s">
        <v>5</v>
      </c>
      <c r="CL63" s="124" t="s">
        <v>19</v>
      </c>
      <c r="CM63" s="124" t="s">
        <v>82</v>
      </c>
    </row>
    <row r="64" s="7" customFormat="1" ht="16.5" customHeight="1">
      <c r="A64" s="112" t="s">
        <v>76</v>
      </c>
      <c r="B64" s="113"/>
      <c r="C64" s="114"/>
      <c r="D64" s="115" t="s">
        <v>107</v>
      </c>
      <c r="E64" s="115"/>
      <c r="F64" s="115"/>
      <c r="G64" s="115"/>
      <c r="H64" s="115"/>
      <c r="I64" s="116"/>
      <c r="J64" s="115" t="s">
        <v>108</v>
      </c>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7">
        <f>'D.1.4.9 - Vytápění školky...'!J30</f>
        <v>0</v>
      </c>
      <c r="AH64" s="116"/>
      <c r="AI64" s="116"/>
      <c r="AJ64" s="116"/>
      <c r="AK64" s="116"/>
      <c r="AL64" s="116"/>
      <c r="AM64" s="116"/>
      <c r="AN64" s="117">
        <f>SUM(AG64,AT64)</f>
        <v>0</v>
      </c>
      <c r="AO64" s="116"/>
      <c r="AP64" s="116"/>
      <c r="AQ64" s="118" t="s">
        <v>79</v>
      </c>
      <c r="AR64" s="119"/>
      <c r="AS64" s="125">
        <v>0</v>
      </c>
      <c r="AT64" s="126">
        <f>ROUND(SUM(AV64:AW64),2)</f>
        <v>0</v>
      </c>
      <c r="AU64" s="127">
        <f>'D.1.4.9 - Vytápění školky...'!P87</f>
        <v>0</v>
      </c>
      <c r="AV64" s="126">
        <f>'D.1.4.9 - Vytápění školky...'!J33</f>
        <v>0</v>
      </c>
      <c r="AW64" s="126">
        <f>'D.1.4.9 - Vytápění školky...'!J34</f>
        <v>0</v>
      </c>
      <c r="AX64" s="126">
        <f>'D.1.4.9 - Vytápění školky...'!J35</f>
        <v>0</v>
      </c>
      <c r="AY64" s="126">
        <f>'D.1.4.9 - Vytápění školky...'!J36</f>
        <v>0</v>
      </c>
      <c r="AZ64" s="126">
        <f>'D.1.4.9 - Vytápění školky...'!F33</f>
        <v>0</v>
      </c>
      <c r="BA64" s="126">
        <f>'D.1.4.9 - Vytápění školky...'!F34</f>
        <v>0</v>
      </c>
      <c r="BB64" s="126">
        <f>'D.1.4.9 - Vytápění školky...'!F35</f>
        <v>0</v>
      </c>
      <c r="BC64" s="126">
        <f>'D.1.4.9 - Vytápění školky...'!F36</f>
        <v>0</v>
      </c>
      <c r="BD64" s="128">
        <f>'D.1.4.9 - Vytápění školky...'!F37</f>
        <v>0</v>
      </c>
      <c r="BE64" s="7"/>
      <c r="BT64" s="124" t="s">
        <v>80</v>
      </c>
      <c r="BV64" s="124" t="s">
        <v>74</v>
      </c>
      <c r="BW64" s="124" t="s">
        <v>109</v>
      </c>
      <c r="BX64" s="124" t="s">
        <v>5</v>
      </c>
      <c r="CL64" s="124" t="s">
        <v>19</v>
      </c>
      <c r="CM64" s="124" t="s">
        <v>82</v>
      </c>
    </row>
    <row r="65" s="2" customFormat="1" ht="30" customHeight="1">
      <c r="A65" s="39"/>
      <c r="B65" s="40"/>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5"/>
      <c r="AS65" s="39"/>
      <c r="AT65" s="39"/>
      <c r="AU65" s="39"/>
      <c r="AV65" s="39"/>
      <c r="AW65" s="39"/>
      <c r="AX65" s="39"/>
      <c r="AY65" s="39"/>
      <c r="AZ65" s="39"/>
      <c r="BA65" s="39"/>
      <c r="BB65" s="39"/>
      <c r="BC65" s="39"/>
      <c r="BD65" s="39"/>
      <c r="BE65" s="39"/>
    </row>
    <row r="66" s="2" customFormat="1" ht="6.96" customHeight="1">
      <c r="A66" s="39"/>
      <c r="B66" s="60"/>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45"/>
      <c r="AS66" s="39"/>
      <c r="AT66" s="39"/>
      <c r="AU66" s="39"/>
      <c r="AV66" s="39"/>
      <c r="AW66" s="39"/>
      <c r="AX66" s="39"/>
      <c r="AY66" s="39"/>
      <c r="AZ66" s="39"/>
      <c r="BA66" s="39"/>
      <c r="BB66" s="39"/>
      <c r="BC66" s="39"/>
      <c r="BD66" s="39"/>
      <c r="BE66" s="39"/>
    </row>
  </sheetData>
  <sheetProtection sheet="1" formatColumns="0" formatRows="0" objects="1" scenarios="1" spinCount="100000" saltValue="4VaSElhXeRn5AoNYyoOCDkHm+UhFVXNYCrbxDyJtjp5t+2efXMw8OjiIarDUfB/HdBdn51wm+HSdriQ3HsvwXQ==" hashValue="qJ3imEvRFkGKqVE5QarZNUhsIvBzOuRDJJ3c3oC5UAjMluJ1Olz0sufk6ETbeZTlJbxLtAd2bYiyU17lcq4WbA==" algorithmName="SHA-512" password="CC35"/>
  <mergeCells count="78">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54:AP54"/>
  </mergeCells>
  <hyperlinks>
    <hyperlink ref="A55" location="'D.1.1 - Architektonicko-s...'!C2" display="/"/>
    <hyperlink ref="A56" location="'D.1.4.1 - Strojní část'!C2" display="/"/>
    <hyperlink ref="A57" location="'D.1.4.2 - Vzduchotechnika'!C2" display="/"/>
    <hyperlink ref="A58" location="'D.1.4.3 - Zdravotně-techn...'!C2" display="/"/>
    <hyperlink ref="A59" location="'D.1.4.4 - Měření a Regulace'!C2" display="/"/>
    <hyperlink ref="A60" location="'D.1.4.5 - Elektroinstalace'!C2" display="/"/>
    <hyperlink ref="A61" location="'D.1.4.6 - Teplovodní rozvody'!C2" display="/"/>
    <hyperlink ref="A62" location="'D.1.4.7 - Vytápění školky...'!C2" display="/"/>
    <hyperlink ref="A63" location="'D.1.4.8 - Vytápění školky...'!C2" display="/"/>
    <hyperlink ref="A64" location="'D.1.4.9 - Vytápění školky...'!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106</v>
      </c>
    </row>
    <row r="3" s="1" customFormat="1" ht="6.96" customHeight="1">
      <c r="B3" s="129"/>
      <c r="C3" s="130"/>
      <c r="D3" s="130"/>
      <c r="E3" s="130"/>
      <c r="F3" s="130"/>
      <c r="G3" s="130"/>
      <c r="H3" s="130"/>
      <c r="I3" s="130"/>
      <c r="J3" s="130"/>
      <c r="K3" s="130"/>
      <c r="L3" s="21"/>
      <c r="AT3" s="18" t="s">
        <v>82</v>
      </c>
    </row>
    <row r="4" s="1" customFormat="1" ht="24.96" customHeight="1">
      <c r="B4" s="21"/>
      <c r="D4" s="131" t="s">
        <v>110</v>
      </c>
      <c r="L4" s="21"/>
      <c r="M4" s="132" t="s">
        <v>10</v>
      </c>
      <c r="AT4" s="18" t="s">
        <v>4</v>
      </c>
    </row>
    <row r="5" s="1" customFormat="1" ht="6.96" customHeight="1">
      <c r="B5" s="21"/>
      <c r="L5" s="21"/>
    </row>
    <row r="6" s="1" customFormat="1" ht="12" customHeight="1">
      <c r="B6" s="21"/>
      <c r="D6" s="133" t="s">
        <v>16</v>
      </c>
      <c r="L6" s="21"/>
    </row>
    <row r="7" s="1" customFormat="1" ht="23.25" customHeight="1">
      <c r="B7" s="21"/>
      <c r="E7" s="134" t="str">
        <f>'Rekapitulace stavby'!K6</f>
        <v>Rekonstrukce kotelny a topné soustavy na MŠ Kachlíkova 17, 19, 21 v Brně - Bystrci</v>
      </c>
      <c r="F7" s="133"/>
      <c r="G7" s="133"/>
      <c r="H7" s="133"/>
      <c r="L7" s="21"/>
    </row>
    <row r="8" s="2" customFormat="1" ht="12" customHeight="1">
      <c r="A8" s="39"/>
      <c r="B8" s="45"/>
      <c r="C8" s="39"/>
      <c r="D8" s="133" t="s">
        <v>111</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1584</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3. 7. 2020</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38</v>
      </c>
      <c r="E30" s="39"/>
      <c r="F30" s="39"/>
      <c r="G30" s="39"/>
      <c r="H30" s="39"/>
      <c r="I30" s="39"/>
      <c r="J30" s="145">
        <f>ROUND(J87,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2" customFormat="1" ht="14.4" customHeight="1">
      <c r="A33" s="39"/>
      <c r="B33" s="45"/>
      <c r="C33" s="39"/>
      <c r="D33" s="147" t="s">
        <v>42</v>
      </c>
      <c r="E33" s="133" t="s">
        <v>43</v>
      </c>
      <c r="F33" s="148">
        <f>ROUND((SUM(BE87:BE139)),  2)</f>
        <v>0</v>
      </c>
      <c r="G33" s="39"/>
      <c r="H33" s="39"/>
      <c r="I33" s="149">
        <v>0.20999999999999999</v>
      </c>
      <c r="J33" s="148">
        <f>ROUND(((SUM(BE87:BE139))*I33),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44</v>
      </c>
      <c r="F34" s="148">
        <f>ROUND((SUM(BF87:BF139)),  2)</f>
        <v>0</v>
      </c>
      <c r="G34" s="39"/>
      <c r="H34" s="39"/>
      <c r="I34" s="149">
        <v>0.14999999999999999</v>
      </c>
      <c r="J34" s="148">
        <f>ROUND(((SUM(BF87:BF139))*I34),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45</v>
      </c>
      <c r="F35" s="148">
        <f>ROUND((SUM(BG87:BG139)),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46</v>
      </c>
      <c r="F36" s="148">
        <f>ROUND((SUM(BH87:BH139)),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47</v>
      </c>
      <c r="F37" s="148">
        <f>ROUND((SUM(BI87:BI139)),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113</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23.25" customHeight="1">
      <c r="A48" s="39"/>
      <c r="B48" s="40"/>
      <c r="C48" s="41"/>
      <c r="D48" s="41"/>
      <c r="E48" s="161" t="str">
        <f>E7</f>
        <v>Rekonstrukce kotelny a topné soustavy na MŠ Kachlíkova 17, 19, 21 v Brně - Bystrci</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111</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D.1.4.8 - Vytápění školky č.19</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Kachlíkova 1046, 1047, 1048, 1365 Brno - Bystrc</v>
      </c>
      <c r="G52" s="41"/>
      <c r="H52" s="41"/>
      <c r="I52" s="33" t="s">
        <v>23</v>
      </c>
      <c r="J52" s="73" t="str">
        <f>IF(J12="","",J12)</f>
        <v>3. 7. 2020</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Statutární město Brno, městská část Brno - Bystrc</v>
      </c>
      <c r="G54" s="41"/>
      <c r="H54" s="41"/>
      <c r="I54" s="33" t="s">
        <v>31</v>
      </c>
      <c r="J54" s="37" t="str">
        <f>E21</f>
        <v>Ing Jan Dinga</v>
      </c>
      <c r="K54" s="41"/>
      <c r="L54" s="135"/>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33" t="s">
        <v>34</v>
      </c>
      <c r="J55" s="37" t="str">
        <f>E24</f>
        <v>DIGITRONIC CZ</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114</v>
      </c>
      <c r="D57" s="163"/>
      <c r="E57" s="163"/>
      <c r="F57" s="163"/>
      <c r="G57" s="163"/>
      <c r="H57" s="163"/>
      <c r="I57" s="163"/>
      <c r="J57" s="164" t="s">
        <v>115</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70</v>
      </c>
      <c r="D59" s="41"/>
      <c r="E59" s="41"/>
      <c r="F59" s="41"/>
      <c r="G59" s="41"/>
      <c r="H59" s="41"/>
      <c r="I59" s="41"/>
      <c r="J59" s="103">
        <f>J87</f>
        <v>0</v>
      </c>
      <c r="K59" s="41"/>
      <c r="L59" s="135"/>
      <c r="S59" s="39"/>
      <c r="T59" s="39"/>
      <c r="U59" s="39"/>
      <c r="V59" s="39"/>
      <c r="W59" s="39"/>
      <c r="X59" s="39"/>
      <c r="Y59" s="39"/>
      <c r="Z59" s="39"/>
      <c r="AA59" s="39"/>
      <c r="AB59" s="39"/>
      <c r="AC59" s="39"/>
      <c r="AD59" s="39"/>
      <c r="AE59" s="39"/>
      <c r="AU59" s="18" t="s">
        <v>116</v>
      </c>
    </row>
    <row r="60" s="9" customFormat="1" ht="24.96" customHeight="1">
      <c r="A60" s="9"/>
      <c r="B60" s="166"/>
      <c r="C60" s="167"/>
      <c r="D60" s="168" t="s">
        <v>1467</v>
      </c>
      <c r="E60" s="169"/>
      <c r="F60" s="169"/>
      <c r="G60" s="169"/>
      <c r="H60" s="169"/>
      <c r="I60" s="169"/>
      <c r="J60" s="170">
        <f>J88</f>
        <v>0</v>
      </c>
      <c r="K60" s="167"/>
      <c r="L60" s="171"/>
      <c r="S60" s="9"/>
      <c r="T60" s="9"/>
      <c r="U60" s="9"/>
      <c r="V60" s="9"/>
      <c r="W60" s="9"/>
      <c r="X60" s="9"/>
      <c r="Y60" s="9"/>
      <c r="Z60" s="9"/>
      <c r="AA60" s="9"/>
      <c r="AB60" s="9"/>
      <c r="AC60" s="9"/>
      <c r="AD60" s="9"/>
      <c r="AE60" s="9"/>
    </row>
    <row r="61" s="10" customFormat="1" ht="19.92" customHeight="1">
      <c r="A61" s="10"/>
      <c r="B61" s="172"/>
      <c r="C61" s="173"/>
      <c r="D61" s="174" t="s">
        <v>1468</v>
      </c>
      <c r="E61" s="175"/>
      <c r="F61" s="175"/>
      <c r="G61" s="175"/>
      <c r="H61" s="175"/>
      <c r="I61" s="175"/>
      <c r="J61" s="176">
        <f>J89</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1469</v>
      </c>
      <c r="E62" s="175"/>
      <c r="F62" s="175"/>
      <c r="G62" s="175"/>
      <c r="H62" s="175"/>
      <c r="I62" s="175"/>
      <c r="J62" s="176">
        <f>J102</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1470</v>
      </c>
      <c r="E63" s="175"/>
      <c r="F63" s="175"/>
      <c r="G63" s="175"/>
      <c r="H63" s="175"/>
      <c r="I63" s="175"/>
      <c r="J63" s="176">
        <f>J109</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1471</v>
      </c>
      <c r="E64" s="175"/>
      <c r="F64" s="175"/>
      <c r="G64" s="175"/>
      <c r="H64" s="175"/>
      <c r="I64" s="175"/>
      <c r="J64" s="176">
        <f>J113</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1472</v>
      </c>
      <c r="E65" s="175"/>
      <c r="F65" s="175"/>
      <c r="G65" s="175"/>
      <c r="H65" s="175"/>
      <c r="I65" s="175"/>
      <c r="J65" s="176">
        <f>J118</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1473</v>
      </c>
      <c r="E66" s="175"/>
      <c r="F66" s="175"/>
      <c r="G66" s="175"/>
      <c r="H66" s="175"/>
      <c r="I66" s="175"/>
      <c r="J66" s="176">
        <f>J128</f>
        <v>0</v>
      </c>
      <c r="K66" s="173"/>
      <c r="L66" s="177"/>
      <c r="S66" s="10"/>
      <c r="T66" s="10"/>
      <c r="U66" s="10"/>
      <c r="V66" s="10"/>
      <c r="W66" s="10"/>
      <c r="X66" s="10"/>
      <c r="Y66" s="10"/>
      <c r="Z66" s="10"/>
      <c r="AA66" s="10"/>
      <c r="AB66" s="10"/>
      <c r="AC66" s="10"/>
      <c r="AD66" s="10"/>
      <c r="AE66" s="10"/>
    </row>
    <row r="67" s="10" customFormat="1" ht="19.92" customHeight="1">
      <c r="A67" s="10"/>
      <c r="B67" s="172"/>
      <c r="C67" s="173"/>
      <c r="D67" s="174" t="s">
        <v>1474</v>
      </c>
      <c r="E67" s="175"/>
      <c r="F67" s="175"/>
      <c r="G67" s="175"/>
      <c r="H67" s="175"/>
      <c r="I67" s="175"/>
      <c r="J67" s="176">
        <f>J134</f>
        <v>0</v>
      </c>
      <c r="K67" s="173"/>
      <c r="L67" s="177"/>
      <c r="S67" s="10"/>
      <c r="T67" s="10"/>
      <c r="U67" s="10"/>
      <c r="V67" s="10"/>
      <c r="W67" s="10"/>
      <c r="X67" s="10"/>
      <c r="Y67" s="10"/>
      <c r="Z67" s="10"/>
      <c r="AA67" s="10"/>
      <c r="AB67" s="10"/>
      <c r="AC67" s="10"/>
      <c r="AD67" s="10"/>
      <c r="AE67" s="10"/>
    </row>
    <row r="68" s="2" customFormat="1" ht="21.84" customHeight="1">
      <c r="A68" s="39"/>
      <c r="B68" s="40"/>
      <c r="C68" s="41"/>
      <c r="D68" s="41"/>
      <c r="E68" s="41"/>
      <c r="F68" s="41"/>
      <c r="G68" s="41"/>
      <c r="H68" s="41"/>
      <c r="I68" s="41"/>
      <c r="J68" s="41"/>
      <c r="K68" s="41"/>
      <c r="L68" s="135"/>
      <c r="S68" s="39"/>
      <c r="T68" s="39"/>
      <c r="U68" s="39"/>
      <c r="V68" s="39"/>
      <c r="W68" s="39"/>
      <c r="X68" s="39"/>
      <c r="Y68" s="39"/>
      <c r="Z68" s="39"/>
      <c r="AA68" s="39"/>
      <c r="AB68" s="39"/>
      <c r="AC68" s="39"/>
      <c r="AD68" s="39"/>
      <c r="AE68" s="39"/>
    </row>
    <row r="69" s="2" customFormat="1" ht="6.96" customHeight="1">
      <c r="A69" s="39"/>
      <c r="B69" s="60"/>
      <c r="C69" s="61"/>
      <c r="D69" s="61"/>
      <c r="E69" s="61"/>
      <c r="F69" s="61"/>
      <c r="G69" s="61"/>
      <c r="H69" s="61"/>
      <c r="I69" s="61"/>
      <c r="J69" s="61"/>
      <c r="K69" s="61"/>
      <c r="L69" s="135"/>
      <c r="S69" s="39"/>
      <c r="T69" s="39"/>
      <c r="U69" s="39"/>
      <c r="V69" s="39"/>
      <c r="W69" s="39"/>
      <c r="X69" s="39"/>
      <c r="Y69" s="39"/>
      <c r="Z69" s="39"/>
      <c r="AA69" s="39"/>
      <c r="AB69" s="39"/>
      <c r="AC69" s="39"/>
      <c r="AD69" s="39"/>
      <c r="AE69" s="39"/>
    </row>
    <row r="73" s="2" customFormat="1" ht="6.96" customHeight="1">
      <c r="A73" s="39"/>
      <c r="B73" s="62"/>
      <c r="C73" s="63"/>
      <c r="D73" s="63"/>
      <c r="E73" s="63"/>
      <c r="F73" s="63"/>
      <c r="G73" s="63"/>
      <c r="H73" s="63"/>
      <c r="I73" s="63"/>
      <c r="J73" s="63"/>
      <c r="K73" s="63"/>
      <c r="L73" s="135"/>
      <c r="S73" s="39"/>
      <c r="T73" s="39"/>
      <c r="U73" s="39"/>
      <c r="V73" s="39"/>
      <c r="W73" s="39"/>
      <c r="X73" s="39"/>
      <c r="Y73" s="39"/>
      <c r="Z73" s="39"/>
      <c r="AA73" s="39"/>
      <c r="AB73" s="39"/>
      <c r="AC73" s="39"/>
      <c r="AD73" s="39"/>
      <c r="AE73" s="39"/>
    </row>
    <row r="74" s="2" customFormat="1" ht="24.96" customHeight="1">
      <c r="A74" s="39"/>
      <c r="B74" s="40"/>
      <c r="C74" s="24" t="s">
        <v>131</v>
      </c>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6.96"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2" customFormat="1" ht="12" customHeight="1">
      <c r="A76" s="39"/>
      <c r="B76" s="40"/>
      <c r="C76" s="33" t="s">
        <v>16</v>
      </c>
      <c r="D76" s="41"/>
      <c r="E76" s="41"/>
      <c r="F76" s="41"/>
      <c r="G76" s="41"/>
      <c r="H76" s="41"/>
      <c r="I76" s="41"/>
      <c r="J76" s="41"/>
      <c r="K76" s="41"/>
      <c r="L76" s="135"/>
      <c r="S76" s="39"/>
      <c r="T76" s="39"/>
      <c r="U76" s="39"/>
      <c r="V76" s="39"/>
      <c r="W76" s="39"/>
      <c r="X76" s="39"/>
      <c r="Y76" s="39"/>
      <c r="Z76" s="39"/>
      <c r="AA76" s="39"/>
      <c r="AB76" s="39"/>
      <c r="AC76" s="39"/>
      <c r="AD76" s="39"/>
      <c r="AE76" s="39"/>
    </row>
    <row r="77" s="2" customFormat="1" ht="23.25" customHeight="1">
      <c r="A77" s="39"/>
      <c r="B77" s="40"/>
      <c r="C77" s="41"/>
      <c r="D77" s="41"/>
      <c r="E77" s="161" t="str">
        <f>E7</f>
        <v>Rekonstrukce kotelny a topné soustavy na MŠ Kachlíkova 17, 19, 21 v Brně - Bystrci</v>
      </c>
      <c r="F77" s="33"/>
      <c r="G77" s="33"/>
      <c r="H77" s="33"/>
      <c r="I77" s="41"/>
      <c r="J77" s="41"/>
      <c r="K77" s="41"/>
      <c r="L77" s="135"/>
      <c r="S77" s="39"/>
      <c r="T77" s="39"/>
      <c r="U77" s="39"/>
      <c r="V77" s="39"/>
      <c r="W77" s="39"/>
      <c r="X77" s="39"/>
      <c r="Y77" s="39"/>
      <c r="Z77" s="39"/>
      <c r="AA77" s="39"/>
      <c r="AB77" s="39"/>
      <c r="AC77" s="39"/>
      <c r="AD77" s="39"/>
      <c r="AE77" s="39"/>
    </row>
    <row r="78" s="2" customFormat="1" ht="12" customHeight="1">
      <c r="A78" s="39"/>
      <c r="B78" s="40"/>
      <c r="C78" s="33" t="s">
        <v>111</v>
      </c>
      <c r="D78" s="41"/>
      <c r="E78" s="41"/>
      <c r="F78" s="41"/>
      <c r="G78" s="41"/>
      <c r="H78" s="41"/>
      <c r="I78" s="41"/>
      <c r="J78" s="41"/>
      <c r="K78" s="41"/>
      <c r="L78" s="135"/>
      <c r="S78" s="39"/>
      <c r="T78" s="39"/>
      <c r="U78" s="39"/>
      <c r="V78" s="39"/>
      <c r="W78" s="39"/>
      <c r="X78" s="39"/>
      <c r="Y78" s="39"/>
      <c r="Z78" s="39"/>
      <c r="AA78" s="39"/>
      <c r="AB78" s="39"/>
      <c r="AC78" s="39"/>
      <c r="AD78" s="39"/>
      <c r="AE78" s="39"/>
    </row>
    <row r="79" s="2" customFormat="1" ht="16.5" customHeight="1">
      <c r="A79" s="39"/>
      <c r="B79" s="40"/>
      <c r="C79" s="41"/>
      <c r="D79" s="41"/>
      <c r="E79" s="70" t="str">
        <f>E9</f>
        <v>D.1.4.8 - Vytápění školky č.19</v>
      </c>
      <c r="F79" s="41"/>
      <c r="G79" s="41"/>
      <c r="H79" s="41"/>
      <c r="I79" s="41"/>
      <c r="J79" s="41"/>
      <c r="K79" s="41"/>
      <c r="L79" s="135"/>
      <c r="S79" s="39"/>
      <c r="T79" s="39"/>
      <c r="U79" s="39"/>
      <c r="V79" s="39"/>
      <c r="W79" s="39"/>
      <c r="X79" s="39"/>
      <c r="Y79" s="39"/>
      <c r="Z79" s="39"/>
      <c r="AA79" s="39"/>
      <c r="AB79" s="39"/>
      <c r="AC79" s="39"/>
      <c r="AD79" s="39"/>
      <c r="AE79" s="39"/>
    </row>
    <row r="80" s="2" customFormat="1" ht="6.96"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2" customFormat="1" ht="12" customHeight="1">
      <c r="A81" s="39"/>
      <c r="B81" s="40"/>
      <c r="C81" s="33" t="s">
        <v>21</v>
      </c>
      <c r="D81" s="41"/>
      <c r="E81" s="41"/>
      <c r="F81" s="28" t="str">
        <f>F12</f>
        <v>Kachlíkova 1046, 1047, 1048, 1365 Brno - Bystrc</v>
      </c>
      <c r="G81" s="41"/>
      <c r="H81" s="41"/>
      <c r="I81" s="33" t="s">
        <v>23</v>
      </c>
      <c r="J81" s="73" t="str">
        <f>IF(J12="","",J12)</f>
        <v>3. 7. 2020</v>
      </c>
      <c r="K81" s="41"/>
      <c r="L81" s="135"/>
      <c r="S81" s="39"/>
      <c r="T81" s="39"/>
      <c r="U81" s="39"/>
      <c r="V81" s="39"/>
      <c r="W81" s="39"/>
      <c r="X81" s="39"/>
      <c r="Y81" s="39"/>
      <c r="Z81" s="39"/>
      <c r="AA81" s="39"/>
      <c r="AB81" s="39"/>
      <c r="AC81" s="39"/>
      <c r="AD81" s="39"/>
      <c r="AE81" s="39"/>
    </row>
    <row r="82" s="2" customFormat="1" ht="6.96"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2" customFormat="1" ht="15.15" customHeight="1">
      <c r="A83" s="39"/>
      <c r="B83" s="40"/>
      <c r="C83" s="33" t="s">
        <v>25</v>
      </c>
      <c r="D83" s="41"/>
      <c r="E83" s="41"/>
      <c r="F83" s="28" t="str">
        <f>E15</f>
        <v>Statutární město Brno, městská část Brno - Bystrc</v>
      </c>
      <c r="G83" s="41"/>
      <c r="H83" s="41"/>
      <c r="I83" s="33" t="s">
        <v>31</v>
      </c>
      <c r="J83" s="37" t="str">
        <f>E21</f>
        <v>Ing Jan Dinga</v>
      </c>
      <c r="K83" s="41"/>
      <c r="L83" s="135"/>
      <c r="S83" s="39"/>
      <c r="T83" s="39"/>
      <c r="U83" s="39"/>
      <c r="V83" s="39"/>
      <c r="W83" s="39"/>
      <c r="X83" s="39"/>
      <c r="Y83" s="39"/>
      <c r="Z83" s="39"/>
      <c r="AA83" s="39"/>
      <c r="AB83" s="39"/>
      <c r="AC83" s="39"/>
      <c r="AD83" s="39"/>
      <c r="AE83" s="39"/>
    </row>
    <row r="84" s="2" customFormat="1" ht="15.15" customHeight="1">
      <c r="A84" s="39"/>
      <c r="B84" s="40"/>
      <c r="C84" s="33" t="s">
        <v>29</v>
      </c>
      <c r="D84" s="41"/>
      <c r="E84" s="41"/>
      <c r="F84" s="28" t="str">
        <f>IF(E18="","",E18)</f>
        <v>Vyplň údaj</v>
      </c>
      <c r="G84" s="41"/>
      <c r="H84" s="41"/>
      <c r="I84" s="33" t="s">
        <v>34</v>
      </c>
      <c r="J84" s="37" t="str">
        <f>E24</f>
        <v>DIGITRONIC CZ</v>
      </c>
      <c r="K84" s="41"/>
      <c r="L84" s="135"/>
      <c r="S84" s="39"/>
      <c r="T84" s="39"/>
      <c r="U84" s="39"/>
      <c r="V84" s="39"/>
      <c r="W84" s="39"/>
      <c r="X84" s="39"/>
      <c r="Y84" s="39"/>
      <c r="Z84" s="39"/>
      <c r="AA84" s="39"/>
      <c r="AB84" s="39"/>
      <c r="AC84" s="39"/>
      <c r="AD84" s="39"/>
      <c r="AE84" s="39"/>
    </row>
    <row r="85" s="2" customFormat="1" ht="10.32"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11" customFormat="1" ht="29.28" customHeight="1">
      <c r="A86" s="178"/>
      <c r="B86" s="179"/>
      <c r="C86" s="180" t="s">
        <v>132</v>
      </c>
      <c r="D86" s="181" t="s">
        <v>57</v>
      </c>
      <c r="E86" s="181" t="s">
        <v>53</v>
      </c>
      <c r="F86" s="181" t="s">
        <v>54</v>
      </c>
      <c r="G86" s="181" t="s">
        <v>133</v>
      </c>
      <c r="H86" s="181" t="s">
        <v>134</v>
      </c>
      <c r="I86" s="181" t="s">
        <v>135</v>
      </c>
      <c r="J86" s="181" t="s">
        <v>115</v>
      </c>
      <c r="K86" s="182" t="s">
        <v>136</v>
      </c>
      <c r="L86" s="183"/>
      <c r="M86" s="93" t="s">
        <v>19</v>
      </c>
      <c r="N86" s="94" t="s">
        <v>42</v>
      </c>
      <c r="O86" s="94" t="s">
        <v>137</v>
      </c>
      <c r="P86" s="94" t="s">
        <v>138</v>
      </c>
      <c r="Q86" s="94" t="s">
        <v>139</v>
      </c>
      <c r="R86" s="94" t="s">
        <v>140</v>
      </c>
      <c r="S86" s="94" t="s">
        <v>141</v>
      </c>
      <c r="T86" s="95" t="s">
        <v>142</v>
      </c>
      <c r="U86" s="178"/>
      <c r="V86" s="178"/>
      <c r="W86" s="178"/>
      <c r="X86" s="178"/>
      <c r="Y86" s="178"/>
      <c r="Z86" s="178"/>
      <c r="AA86" s="178"/>
      <c r="AB86" s="178"/>
      <c r="AC86" s="178"/>
      <c r="AD86" s="178"/>
      <c r="AE86" s="178"/>
    </row>
    <row r="87" s="2" customFormat="1" ht="22.8" customHeight="1">
      <c r="A87" s="39"/>
      <c r="B87" s="40"/>
      <c r="C87" s="100" t="s">
        <v>143</v>
      </c>
      <c r="D87" s="41"/>
      <c r="E87" s="41"/>
      <c r="F87" s="41"/>
      <c r="G87" s="41"/>
      <c r="H87" s="41"/>
      <c r="I87" s="41"/>
      <c r="J87" s="184">
        <f>BK87</f>
        <v>0</v>
      </c>
      <c r="K87" s="41"/>
      <c r="L87" s="45"/>
      <c r="M87" s="96"/>
      <c r="N87" s="185"/>
      <c r="O87" s="97"/>
      <c r="P87" s="186">
        <f>P88</f>
        <v>0</v>
      </c>
      <c r="Q87" s="97"/>
      <c r="R87" s="186">
        <f>R88</f>
        <v>0</v>
      </c>
      <c r="S87" s="97"/>
      <c r="T87" s="187">
        <f>T88</f>
        <v>0</v>
      </c>
      <c r="U87" s="39"/>
      <c r="V87" s="39"/>
      <c r="W87" s="39"/>
      <c r="X87" s="39"/>
      <c r="Y87" s="39"/>
      <c r="Z87" s="39"/>
      <c r="AA87" s="39"/>
      <c r="AB87" s="39"/>
      <c r="AC87" s="39"/>
      <c r="AD87" s="39"/>
      <c r="AE87" s="39"/>
      <c r="AT87" s="18" t="s">
        <v>71</v>
      </c>
      <c r="AU87" s="18" t="s">
        <v>116</v>
      </c>
      <c r="BK87" s="188">
        <f>BK88</f>
        <v>0</v>
      </c>
    </row>
    <row r="88" s="12" customFormat="1" ht="25.92" customHeight="1">
      <c r="A88" s="12"/>
      <c r="B88" s="189"/>
      <c r="C88" s="190"/>
      <c r="D88" s="191" t="s">
        <v>71</v>
      </c>
      <c r="E88" s="192" t="s">
        <v>1475</v>
      </c>
      <c r="F88" s="192" t="s">
        <v>1476</v>
      </c>
      <c r="G88" s="190"/>
      <c r="H88" s="190"/>
      <c r="I88" s="193"/>
      <c r="J88" s="194">
        <f>BK88</f>
        <v>0</v>
      </c>
      <c r="K88" s="190"/>
      <c r="L88" s="195"/>
      <c r="M88" s="196"/>
      <c r="N88" s="197"/>
      <c r="O88" s="197"/>
      <c r="P88" s="198">
        <f>P89+P102+P109+P113+P118+P128+P134</f>
        <v>0</v>
      </c>
      <c r="Q88" s="197"/>
      <c r="R88" s="198">
        <f>R89+R102+R109+R113+R118+R128+R134</f>
        <v>0</v>
      </c>
      <c r="S88" s="197"/>
      <c r="T88" s="199">
        <f>T89+T102+T109+T113+T118+T128+T134</f>
        <v>0</v>
      </c>
      <c r="U88" s="12"/>
      <c r="V88" s="12"/>
      <c r="W88" s="12"/>
      <c r="X88" s="12"/>
      <c r="Y88" s="12"/>
      <c r="Z88" s="12"/>
      <c r="AA88" s="12"/>
      <c r="AB88" s="12"/>
      <c r="AC88" s="12"/>
      <c r="AD88" s="12"/>
      <c r="AE88" s="12"/>
      <c r="AR88" s="200" t="s">
        <v>80</v>
      </c>
      <c r="AT88" s="201" t="s">
        <v>71</v>
      </c>
      <c r="AU88" s="201" t="s">
        <v>72</v>
      </c>
      <c r="AY88" s="200" t="s">
        <v>146</v>
      </c>
      <c r="BK88" s="202">
        <f>BK89+BK102+BK109+BK113+BK118+BK128+BK134</f>
        <v>0</v>
      </c>
    </row>
    <row r="89" s="12" customFormat="1" ht="22.8" customHeight="1">
      <c r="A89" s="12"/>
      <c r="B89" s="189"/>
      <c r="C89" s="190"/>
      <c r="D89" s="191" t="s">
        <v>71</v>
      </c>
      <c r="E89" s="203" t="s">
        <v>1477</v>
      </c>
      <c r="F89" s="203" t="s">
        <v>1478</v>
      </c>
      <c r="G89" s="190"/>
      <c r="H89" s="190"/>
      <c r="I89" s="193"/>
      <c r="J89" s="204">
        <f>BK89</f>
        <v>0</v>
      </c>
      <c r="K89" s="190"/>
      <c r="L89" s="195"/>
      <c r="M89" s="196"/>
      <c r="N89" s="197"/>
      <c r="O89" s="197"/>
      <c r="P89" s="198">
        <f>SUM(P90:P101)</f>
        <v>0</v>
      </c>
      <c r="Q89" s="197"/>
      <c r="R89" s="198">
        <f>SUM(R90:R101)</f>
        <v>0</v>
      </c>
      <c r="S89" s="197"/>
      <c r="T89" s="199">
        <f>SUM(T90:T101)</f>
        <v>0</v>
      </c>
      <c r="U89" s="12"/>
      <c r="V89" s="12"/>
      <c r="W89" s="12"/>
      <c r="X89" s="12"/>
      <c r="Y89" s="12"/>
      <c r="Z89" s="12"/>
      <c r="AA89" s="12"/>
      <c r="AB89" s="12"/>
      <c r="AC89" s="12"/>
      <c r="AD89" s="12"/>
      <c r="AE89" s="12"/>
      <c r="AR89" s="200" t="s">
        <v>80</v>
      </c>
      <c r="AT89" s="201" t="s">
        <v>71</v>
      </c>
      <c r="AU89" s="201" t="s">
        <v>80</v>
      </c>
      <c r="AY89" s="200" t="s">
        <v>146</v>
      </c>
      <c r="BK89" s="202">
        <f>SUM(BK90:BK101)</f>
        <v>0</v>
      </c>
    </row>
    <row r="90" s="2" customFormat="1" ht="14.4" customHeight="1">
      <c r="A90" s="39"/>
      <c r="B90" s="40"/>
      <c r="C90" s="205" t="s">
        <v>72</v>
      </c>
      <c r="D90" s="205" t="s">
        <v>148</v>
      </c>
      <c r="E90" s="206" t="s">
        <v>1479</v>
      </c>
      <c r="F90" s="207" t="s">
        <v>1480</v>
      </c>
      <c r="G90" s="208" t="s">
        <v>209</v>
      </c>
      <c r="H90" s="209">
        <v>1</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153</v>
      </c>
      <c r="AT90" s="216" t="s">
        <v>148</v>
      </c>
      <c r="AU90" s="216" t="s">
        <v>82</v>
      </c>
      <c r="AY90" s="18" t="s">
        <v>146</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153</v>
      </c>
      <c r="BM90" s="216" t="s">
        <v>82</v>
      </c>
    </row>
    <row r="91" s="2" customFormat="1" ht="14.4" customHeight="1">
      <c r="A91" s="39"/>
      <c r="B91" s="40"/>
      <c r="C91" s="205" t="s">
        <v>72</v>
      </c>
      <c r="D91" s="205" t="s">
        <v>148</v>
      </c>
      <c r="E91" s="206" t="s">
        <v>1483</v>
      </c>
      <c r="F91" s="207" t="s">
        <v>1484</v>
      </c>
      <c r="G91" s="208" t="s">
        <v>209</v>
      </c>
      <c r="H91" s="209">
        <v>4</v>
      </c>
      <c r="I91" s="210"/>
      <c r="J91" s="211">
        <f>ROUND(I91*H91,2)</f>
        <v>0</v>
      </c>
      <c r="K91" s="207" t="s">
        <v>19</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153</v>
      </c>
      <c r="AT91" s="216" t="s">
        <v>148</v>
      </c>
      <c r="AU91" s="216" t="s">
        <v>82</v>
      </c>
      <c r="AY91" s="18" t="s">
        <v>146</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153</v>
      </c>
      <c r="BM91" s="216" t="s">
        <v>153</v>
      </c>
    </row>
    <row r="92" s="2" customFormat="1" ht="14.4" customHeight="1">
      <c r="A92" s="39"/>
      <c r="B92" s="40"/>
      <c r="C92" s="205" t="s">
        <v>72</v>
      </c>
      <c r="D92" s="205" t="s">
        <v>148</v>
      </c>
      <c r="E92" s="206" t="s">
        <v>1485</v>
      </c>
      <c r="F92" s="207" t="s">
        <v>1486</v>
      </c>
      <c r="G92" s="208" t="s">
        <v>209</v>
      </c>
      <c r="H92" s="209">
        <v>1</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153</v>
      </c>
      <c r="AT92" s="216" t="s">
        <v>148</v>
      </c>
      <c r="AU92" s="216" t="s">
        <v>82</v>
      </c>
      <c r="AY92" s="18" t="s">
        <v>146</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153</v>
      </c>
      <c r="BM92" s="216" t="s">
        <v>187</v>
      </c>
    </row>
    <row r="93" s="2" customFormat="1" ht="14.4" customHeight="1">
      <c r="A93" s="39"/>
      <c r="B93" s="40"/>
      <c r="C93" s="205" t="s">
        <v>72</v>
      </c>
      <c r="D93" s="205" t="s">
        <v>148</v>
      </c>
      <c r="E93" s="206" t="s">
        <v>1487</v>
      </c>
      <c r="F93" s="207" t="s">
        <v>1488</v>
      </c>
      <c r="G93" s="208" t="s">
        <v>209</v>
      </c>
      <c r="H93" s="209">
        <v>23</v>
      </c>
      <c r="I93" s="210"/>
      <c r="J93" s="211">
        <f>ROUND(I93*H93,2)</f>
        <v>0</v>
      </c>
      <c r="K93" s="207" t="s">
        <v>19</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153</v>
      </c>
      <c r="AT93" s="216" t="s">
        <v>148</v>
      </c>
      <c r="AU93" s="216" t="s">
        <v>82</v>
      </c>
      <c r="AY93" s="18" t="s">
        <v>146</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153</v>
      </c>
      <c r="BM93" s="216" t="s">
        <v>206</v>
      </c>
    </row>
    <row r="94" s="2" customFormat="1" ht="14.4" customHeight="1">
      <c r="A94" s="39"/>
      <c r="B94" s="40"/>
      <c r="C94" s="205" t="s">
        <v>72</v>
      </c>
      <c r="D94" s="205" t="s">
        <v>148</v>
      </c>
      <c r="E94" s="206" t="s">
        <v>1489</v>
      </c>
      <c r="F94" s="207" t="s">
        <v>1490</v>
      </c>
      <c r="G94" s="208" t="s">
        <v>209</v>
      </c>
      <c r="H94" s="209">
        <v>16</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153</v>
      </c>
      <c r="AT94" s="216" t="s">
        <v>148</v>
      </c>
      <c r="AU94" s="216" t="s">
        <v>82</v>
      </c>
      <c r="AY94" s="18" t="s">
        <v>146</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153</v>
      </c>
      <c r="BM94" s="216" t="s">
        <v>253</v>
      </c>
    </row>
    <row r="95" s="2" customFormat="1" ht="14.4" customHeight="1">
      <c r="A95" s="39"/>
      <c r="B95" s="40"/>
      <c r="C95" s="205" t="s">
        <v>72</v>
      </c>
      <c r="D95" s="205" t="s">
        <v>148</v>
      </c>
      <c r="E95" s="206" t="s">
        <v>1491</v>
      </c>
      <c r="F95" s="207" t="s">
        <v>1492</v>
      </c>
      <c r="G95" s="208" t="s">
        <v>209</v>
      </c>
      <c r="H95" s="209">
        <v>4</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153</v>
      </c>
      <c r="AT95" s="216" t="s">
        <v>148</v>
      </c>
      <c r="AU95" s="216" t="s">
        <v>82</v>
      </c>
      <c r="AY95" s="18" t="s">
        <v>146</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153</v>
      </c>
      <c r="BM95" s="216" t="s">
        <v>266</v>
      </c>
    </row>
    <row r="96" s="2" customFormat="1" ht="14.4" customHeight="1">
      <c r="A96" s="39"/>
      <c r="B96" s="40"/>
      <c r="C96" s="205" t="s">
        <v>72</v>
      </c>
      <c r="D96" s="205" t="s">
        <v>148</v>
      </c>
      <c r="E96" s="206" t="s">
        <v>1493</v>
      </c>
      <c r="F96" s="207" t="s">
        <v>1494</v>
      </c>
      <c r="G96" s="208" t="s">
        <v>209</v>
      </c>
      <c r="H96" s="209">
        <v>3</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153</v>
      </c>
      <c r="AT96" s="216" t="s">
        <v>148</v>
      </c>
      <c r="AU96" s="216" t="s">
        <v>82</v>
      </c>
      <c r="AY96" s="18" t="s">
        <v>146</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153</v>
      </c>
      <c r="BM96" s="216" t="s">
        <v>215</v>
      </c>
    </row>
    <row r="97" s="2" customFormat="1" ht="14.4" customHeight="1">
      <c r="A97" s="39"/>
      <c r="B97" s="40"/>
      <c r="C97" s="205" t="s">
        <v>72</v>
      </c>
      <c r="D97" s="205" t="s">
        <v>148</v>
      </c>
      <c r="E97" s="206" t="s">
        <v>1495</v>
      </c>
      <c r="F97" s="207" t="s">
        <v>1496</v>
      </c>
      <c r="G97" s="208" t="s">
        <v>209</v>
      </c>
      <c r="H97" s="209">
        <v>2</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153</v>
      </c>
      <c r="AT97" s="216" t="s">
        <v>148</v>
      </c>
      <c r="AU97" s="216" t="s">
        <v>82</v>
      </c>
      <c r="AY97" s="18" t="s">
        <v>146</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153</v>
      </c>
      <c r="BM97" s="216" t="s">
        <v>233</v>
      </c>
    </row>
    <row r="98" s="2" customFormat="1" ht="14.4" customHeight="1">
      <c r="A98" s="39"/>
      <c r="B98" s="40"/>
      <c r="C98" s="205" t="s">
        <v>72</v>
      </c>
      <c r="D98" s="205" t="s">
        <v>148</v>
      </c>
      <c r="E98" s="206" t="s">
        <v>1497</v>
      </c>
      <c r="F98" s="207" t="s">
        <v>1498</v>
      </c>
      <c r="G98" s="208" t="s">
        <v>209</v>
      </c>
      <c r="H98" s="209">
        <v>6</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153</v>
      </c>
      <c r="AT98" s="216" t="s">
        <v>148</v>
      </c>
      <c r="AU98" s="216" t="s">
        <v>82</v>
      </c>
      <c r="AY98" s="18" t="s">
        <v>146</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153</v>
      </c>
      <c r="BM98" s="216" t="s">
        <v>243</v>
      </c>
    </row>
    <row r="99" s="2" customFormat="1" ht="14.4" customHeight="1">
      <c r="A99" s="39"/>
      <c r="B99" s="40"/>
      <c r="C99" s="205" t="s">
        <v>72</v>
      </c>
      <c r="D99" s="205" t="s">
        <v>148</v>
      </c>
      <c r="E99" s="206" t="s">
        <v>1499</v>
      </c>
      <c r="F99" s="207" t="s">
        <v>1500</v>
      </c>
      <c r="G99" s="208" t="s">
        <v>209</v>
      </c>
      <c r="H99" s="209">
        <v>2</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153</v>
      </c>
      <c r="AT99" s="216" t="s">
        <v>148</v>
      </c>
      <c r="AU99" s="216" t="s">
        <v>82</v>
      </c>
      <c r="AY99" s="18" t="s">
        <v>146</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153</v>
      </c>
      <c r="BM99" s="216" t="s">
        <v>282</v>
      </c>
    </row>
    <row r="100" s="2" customFormat="1" ht="14.4" customHeight="1">
      <c r="A100" s="39"/>
      <c r="B100" s="40"/>
      <c r="C100" s="205" t="s">
        <v>72</v>
      </c>
      <c r="D100" s="205" t="s">
        <v>148</v>
      </c>
      <c r="E100" s="206" t="s">
        <v>1501</v>
      </c>
      <c r="F100" s="207" t="s">
        <v>1502</v>
      </c>
      <c r="G100" s="208" t="s">
        <v>209</v>
      </c>
      <c r="H100" s="209">
        <v>1</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153</v>
      </c>
      <c r="AT100" s="216" t="s">
        <v>148</v>
      </c>
      <c r="AU100" s="216" t="s">
        <v>82</v>
      </c>
      <c r="AY100" s="18" t="s">
        <v>146</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153</v>
      </c>
      <c r="BM100" s="216" t="s">
        <v>291</v>
      </c>
    </row>
    <row r="101" s="2" customFormat="1" ht="14.4" customHeight="1">
      <c r="A101" s="39"/>
      <c r="B101" s="40"/>
      <c r="C101" s="205" t="s">
        <v>72</v>
      </c>
      <c r="D101" s="205" t="s">
        <v>148</v>
      </c>
      <c r="E101" s="206" t="s">
        <v>1503</v>
      </c>
      <c r="F101" s="207" t="s">
        <v>1504</v>
      </c>
      <c r="G101" s="208" t="s">
        <v>209</v>
      </c>
      <c r="H101" s="209">
        <v>1</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153</v>
      </c>
      <c r="AT101" s="216" t="s">
        <v>148</v>
      </c>
      <c r="AU101" s="216" t="s">
        <v>82</v>
      </c>
      <c r="AY101" s="18" t="s">
        <v>146</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153</v>
      </c>
      <c r="BM101" s="216" t="s">
        <v>299</v>
      </c>
    </row>
    <row r="102" s="12" customFormat="1" ht="22.8" customHeight="1">
      <c r="A102" s="12"/>
      <c r="B102" s="189"/>
      <c r="C102" s="190"/>
      <c r="D102" s="191" t="s">
        <v>71</v>
      </c>
      <c r="E102" s="203" t="s">
        <v>1505</v>
      </c>
      <c r="F102" s="203" t="s">
        <v>1506</v>
      </c>
      <c r="G102" s="190"/>
      <c r="H102" s="190"/>
      <c r="I102" s="193"/>
      <c r="J102" s="204">
        <f>BK102</f>
        <v>0</v>
      </c>
      <c r="K102" s="190"/>
      <c r="L102" s="195"/>
      <c r="M102" s="196"/>
      <c r="N102" s="197"/>
      <c r="O102" s="197"/>
      <c r="P102" s="198">
        <f>SUM(P103:P108)</f>
        <v>0</v>
      </c>
      <c r="Q102" s="197"/>
      <c r="R102" s="198">
        <f>SUM(R103:R108)</f>
        <v>0</v>
      </c>
      <c r="S102" s="197"/>
      <c r="T102" s="199">
        <f>SUM(T103:T108)</f>
        <v>0</v>
      </c>
      <c r="U102" s="12"/>
      <c r="V102" s="12"/>
      <c r="W102" s="12"/>
      <c r="X102" s="12"/>
      <c r="Y102" s="12"/>
      <c r="Z102" s="12"/>
      <c r="AA102" s="12"/>
      <c r="AB102" s="12"/>
      <c r="AC102" s="12"/>
      <c r="AD102" s="12"/>
      <c r="AE102" s="12"/>
      <c r="AR102" s="200" t="s">
        <v>80</v>
      </c>
      <c r="AT102" s="201" t="s">
        <v>71</v>
      </c>
      <c r="AU102" s="201" t="s">
        <v>80</v>
      </c>
      <c r="AY102" s="200" t="s">
        <v>146</v>
      </c>
      <c r="BK102" s="202">
        <f>SUM(BK103:BK108)</f>
        <v>0</v>
      </c>
    </row>
    <row r="103" s="2" customFormat="1" ht="14.4" customHeight="1">
      <c r="A103" s="39"/>
      <c r="B103" s="40"/>
      <c r="C103" s="205" t="s">
        <v>72</v>
      </c>
      <c r="D103" s="205" t="s">
        <v>148</v>
      </c>
      <c r="E103" s="206" t="s">
        <v>1507</v>
      </c>
      <c r="F103" s="207" t="s">
        <v>1508</v>
      </c>
      <c r="G103" s="208" t="s">
        <v>363</v>
      </c>
      <c r="H103" s="209">
        <v>93</v>
      </c>
      <c r="I103" s="210"/>
      <c r="J103" s="211">
        <f>ROUND(I103*H103,2)</f>
        <v>0</v>
      </c>
      <c r="K103" s="207" t="s">
        <v>19</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153</v>
      </c>
      <c r="AT103" s="216" t="s">
        <v>148</v>
      </c>
      <c r="AU103" s="216" t="s">
        <v>82</v>
      </c>
      <c r="AY103" s="18" t="s">
        <v>146</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153</v>
      </c>
      <c r="BM103" s="216" t="s">
        <v>307</v>
      </c>
    </row>
    <row r="104" s="2" customFormat="1" ht="14.4" customHeight="1">
      <c r="A104" s="39"/>
      <c r="B104" s="40"/>
      <c r="C104" s="205" t="s">
        <v>72</v>
      </c>
      <c r="D104" s="205" t="s">
        <v>148</v>
      </c>
      <c r="E104" s="206" t="s">
        <v>1509</v>
      </c>
      <c r="F104" s="207" t="s">
        <v>1510</v>
      </c>
      <c r="G104" s="208" t="s">
        <v>363</v>
      </c>
      <c r="H104" s="209">
        <v>271</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153</v>
      </c>
      <c r="AT104" s="216" t="s">
        <v>148</v>
      </c>
      <c r="AU104" s="216" t="s">
        <v>82</v>
      </c>
      <c r="AY104" s="18" t="s">
        <v>146</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153</v>
      </c>
      <c r="BM104" s="216" t="s">
        <v>321</v>
      </c>
    </row>
    <row r="105" s="2" customFormat="1" ht="14.4" customHeight="1">
      <c r="A105" s="39"/>
      <c r="B105" s="40"/>
      <c r="C105" s="205" t="s">
        <v>72</v>
      </c>
      <c r="D105" s="205" t="s">
        <v>148</v>
      </c>
      <c r="E105" s="206" t="s">
        <v>1511</v>
      </c>
      <c r="F105" s="207" t="s">
        <v>1512</v>
      </c>
      <c r="G105" s="208" t="s">
        <v>363</v>
      </c>
      <c r="H105" s="209">
        <v>130</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153</v>
      </c>
      <c r="AT105" s="216" t="s">
        <v>148</v>
      </c>
      <c r="AU105" s="216" t="s">
        <v>82</v>
      </c>
      <c r="AY105" s="18" t="s">
        <v>146</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153</v>
      </c>
      <c r="BM105" s="216" t="s">
        <v>340</v>
      </c>
    </row>
    <row r="106" s="2" customFormat="1" ht="14.4" customHeight="1">
      <c r="A106" s="39"/>
      <c r="B106" s="40"/>
      <c r="C106" s="205" t="s">
        <v>72</v>
      </c>
      <c r="D106" s="205" t="s">
        <v>148</v>
      </c>
      <c r="E106" s="206" t="s">
        <v>1513</v>
      </c>
      <c r="F106" s="207" t="s">
        <v>1514</v>
      </c>
      <c r="G106" s="208" t="s">
        <v>363</v>
      </c>
      <c r="H106" s="209">
        <v>24</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153</v>
      </c>
      <c r="AT106" s="216" t="s">
        <v>148</v>
      </c>
      <c r="AU106" s="216" t="s">
        <v>82</v>
      </c>
      <c r="AY106" s="18" t="s">
        <v>146</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153</v>
      </c>
      <c r="BM106" s="216" t="s">
        <v>352</v>
      </c>
    </row>
    <row r="107" s="2" customFormat="1" ht="14.4" customHeight="1">
      <c r="A107" s="39"/>
      <c r="B107" s="40"/>
      <c r="C107" s="205" t="s">
        <v>72</v>
      </c>
      <c r="D107" s="205" t="s">
        <v>148</v>
      </c>
      <c r="E107" s="206" t="s">
        <v>1515</v>
      </c>
      <c r="F107" s="207" t="s">
        <v>1516</v>
      </c>
      <c r="G107" s="208" t="s">
        <v>363</v>
      </c>
      <c r="H107" s="209">
        <v>61</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153</v>
      </c>
      <c r="AT107" s="216" t="s">
        <v>148</v>
      </c>
      <c r="AU107" s="216" t="s">
        <v>82</v>
      </c>
      <c r="AY107" s="18" t="s">
        <v>146</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153</v>
      </c>
      <c r="BM107" s="216" t="s">
        <v>336</v>
      </c>
    </row>
    <row r="108" s="2" customFormat="1" ht="14.4" customHeight="1">
      <c r="A108" s="39"/>
      <c r="B108" s="40"/>
      <c r="C108" s="205" t="s">
        <v>72</v>
      </c>
      <c r="D108" s="205" t="s">
        <v>148</v>
      </c>
      <c r="E108" s="206" t="s">
        <v>1517</v>
      </c>
      <c r="F108" s="207" t="s">
        <v>1518</v>
      </c>
      <c r="G108" s="208" t="s">
        <v>363</v>
      </c>
      <c r="H108" s="209">
        <v>40</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153</v>
      </c>
      <c r="AT108" s="216" t="s">
        <v>148</v>
      </c>
      <c r="AU108" s="216" t="s">
        <v>82</v>
      </c>
      <c r="AY108" s="18" t="s">
        <v>146</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153</v>
      </c>
      <c r="BM108" s="216" t="s">
        <v>348</v>
      </c>
    </row>
    <row r="109" s="12" customFormat="1" ht="22.8" customHeight="1">
      <c r="A109" s="12"/>
      <c r="B109" s="189"/>
      <c r="C109" s="190"/>
      <c r="D109" s="191" t="s">
        <v>71</v>
      </c>
      <c r="E109" s="203" t="s">
        <v>1519</v>
      </c>
      <c r="F109" s="203" t="s">
        <v>1520</v>
      </c>
      <c r="G109" s="190"/>
      <c r="H109" s="190"/>
      <c r="I109" s="193"/>
      <c r="J109" s="204">
        <f>BK109</f>
        <v>0</v>
      </c>
      <c r="K109" s="190"/>
      <c r="L109" s="195"/>
      <c r="M109" s="196"/>
      <c r="N109" s="197"/>
      <c r="O109" s="197"/>
      <c r="P109" s="198">
        <f>SUM(P110:P112)</f>
        <v>0</v>
      </c>
      <c r="Q109" s="197"/>
      <c r="R109" s="198">
        <f>SUM(R110:R112)</f>
        <v>0</v>
      </c>
      <c r="S109" s="197"/>
      <c r="T109" s="199">
        <f>SUM(T110:T112)</f>
        <v>0</v>
      </c>
      <c r="U109" s="12"/>
      <c r="V109" s="12"/>
      <c r="W109" s="12"/>
      <c r="X109" s="12"/>
      <c r="Y109" s="12"/>
      <c r="Z109" s="12"/>
      <c r="AA109" s="12"/>
      <c r="AB109" s="12"/>
      <c r="AC109" s="12"/>
      <c r="AD109" s="12"/>
      <c r="AE109" s="12"/>
      <c r="AR109" s="200" t="s">
        <v>80</v>
      </c>
      <c r="AT109" s="201" t="s">
        <v>71</v>
      </c>
      <c r="AU109" s="201" t="s">
        <v>80</v>
      </c>
      <c r="AY109" s="200" t="s">
        <v>146</v>
      </c>
      <c r="BK109" s="202">
        <f>SUM(BK110:BK112)</f>
        <v>0</v>
      </c>
    </row>
    <row r="110" s="2" customFormat="1" ht="24.15" customHeight="1">
      <c r="A110" s="39"/>
      <c r="B110" s="40"/>
      <c r="C110" s="205" t="s">
        <v>72</v>
      </c>
      <c r="D110" s="205" t="s">
        <v>148</v>
      </c>
      <c r="E110" s="206" t="s">
        <v>1521</v>
      </c>
      <c r="F110" s="207" t="s">
        <v>1522</v>
      </c>
      <c r="G110" s="208" t="s">
        <v>616</v>
      </c>
      <c r="H110" s="209">
        <v>24</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153</v>
      </c>
      <c r="AT110" s="216" t="s">
        <v>148</v>
      </c>
      <c r="AU110" s="216" t="s">
        <v>82</v>
      </c>
      <c r="AY110" s="18" t="s">
        <v>146</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153</v>
      </c>
      <c r="BM110" s="216" t="s">
        <v>392</v>
      </c>
    </row>
    <row r="111" s="2" customFormat="1" ht="24.15" customHeight="1">
      <c r="A111" s="39"/>
      <c r="B111" s="40"/>
      <c r="C111" s="205" t="s">
        <v>72</v>
      </c>
      <c r="D111" s="205" t="s">
        <v>148</v>
      </c>
      <c r="E111" s="206" t="s">
        <v>1525</v>
      </c>
      <c r="F111" s="207" t="s">
        <v>1526</v>
      </c>
      <c r="G111" s="208" t="s">
        <v>616</v>
      </c>
      <c r="H111" s="209">
        <v>40</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153</v>
      </c>
      <c r="AT111" s="216" t="s">
        <v>148</v>
      </c>
      <c r="AU111" s="216" t="s">
        <v>82</v>
      </c>
      <c r="AY111" s="18" t="s">
        <v>146</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153</v>
      </c>
      <c r="BM111" s="216" t="s">
        <v>378</v>
      </c>
    </row>
    <row r="112" s="2" customFormat="1" ht="24.15" customHeight="1">
      <c r="A112" s="39"/>
      <c r="B112" s="40"/>
      <c r="C112" s="205" t="s">
        <v>72</v>
      </c>
      <c r="D112" s="205" t="s">
        <v>148</v>
      </c>
      <c r="E112" s="206" t="s">
        <v>1523</v>
      </c>
      <c r="F112" s="207" t="s">
        <v>1524</v>
      </c>
      <c r="G112" s="208" t="s">
        <v>616</v>
      </c>
      <c r="H112" s="209">
        <v>61</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153</v>
      </c>
      <c r="AT112" s="216" t="s">
        <v>148</v>
      </c>
      <c r="AU112" s="216" t="s">
        <v>82</v>
      </c>
      <c r="AY112" s="18" t="s">
        <v>146</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153</v>
      </c>
      <c r="BM112" s="216" t="s">
        <v>388</v>
      </c>
    </row>
    <row r="113" s="12" customFormat="1" ht="22.8" customHeight="1">
      <c r="A113" s="12"/>
      <c r="B113" s="189"/>
      <c r="C113" s="190"/>
      <c r="D113" s="191" t="s">
        <v>71</v>
      </c>
      <c r="E113" s="203" t="s">
        <v>1527</v>
      </c>
      <c r="F113" s="203" t="s">
        <v>1528</v>
      </c>
      <c r="G113" s="190"/>
      <c r="H113" s="190"/>
      <c r="I113" s="193"/>
      <c r="J113" s="204">
        <f>BK113</f>
        <v>0</v>
      </c>
      <c r="K113" s="190"/>
      <c r="L113" s="195"/>
      <c r="M113" s="196"/>
      <c r="N113" s="197"/>
      <c r="O113" s="197"/>
      <c r="P113" s="198">
        <f>SUM(P114:P117)</f>
        <v>0</v>
      </c>
      <c r="Q113" s="197"/>
      <c r="R113" s="198">
        <f>SUM(R114:R117)</f>
        <v>0</v>
      </c>
      <c r="S113" s="197"/>
      <c r="T113" s="199">
        <f>SUM(T114:T117)</f>
        <v>0</v>
      </c>
      <c r="U113" s="12"/>
      <c r="V113" s="12"/>
      <c r="W113" s="12"/>
      <c r="X113" s="12"/>
      <c r="Y113" s="12"/>
      <c r="Z113" s="12"/>
      <c r="AA113" s="12"/>
      <c r="AB113" s="12"/>
      <c r="AC113" s="12"/>
      <c r="AD113" s="12"/>
      <c r="AE113" s="12"/>
      <c r="AR113" s="200" t="s">
        <v>80</v>
      </c>
      <c r="AT113" s="201" t="s">
        <v>71</v>
      </c>
      <c r="AU113" s="201" t="s">
        <v>80</v>
      </c>
      <c r="AY113" s="200" t="s">
        <v>146</v>
      </c>
      <c r="BK113" s="202">
        <f>SUM(BK114:BK117)</f>
        <v>0</v>
      </c>
    </row>
    <row r="114" s="2" customFormat="1" ht="14.4" customHeight="1">
      <c r="A114" s="39"/>
      <c r="B114" s="40"/>
      <c r="C114" s="205" t="s">
        <v>72</v>
      </c>
      <c r="D114" s="205" t="s">
        <v>148</v>
      </c>
      <c r="E114" s="206" t="s">
        <v>1529</v>
      </c>
      <c r="F114" s="207" t="s">
        <v>1530</v>
      </c>
      <c r="G114" s="208" t="s">
        <v>209</v>
      </c>
      <c r="H114" s="209">
        <v>16</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153</v>
      </c>
      <c r="AT114" s="216" t="s">
        <v>148</v>
      </c>
      <c r="AU114" s="216" t="s">
        <v>82</v>
      </c>
      <c r="AY114" s="18" t="s">
        <v>146</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153</v>
      </c>
      <c r="BM114" s="216" t="s">
        <v>400</v>
      </c>
    </row>
    <row r="115" s="2" customFormat="1" ht="14.4" customHeight="1">
      <c r="A115" s="39"/>
      <c r="B115" s="40"/>
      <c r="C115" s="205" t="s">
        <v>80</v>
      </c>
      <c r="D115" s="205" t="s">
        <v>148</v>
      </c>
      <c r="E115" s="206" t="s">
        <v>1531</v>
      </c>
      <c r="F115" s="207" t="s">
        <v>1532</v>
      </c>
      <c r="G115" s="208" t="s">
        <v>209</v>
      </c>
      <c r="H115" s="209">
        <v>48</v>
      </c>
      <c r="I115" s="210"/>
      <c r="J115" s="211">
        <f>ROUND(I115*H115,2)</f>
        <v>0</v>
      </c>
      <c r="K115" s="207" t="s">
        <v>19</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153</v>
      </c>
      <c r="AT115" s="216" t="s">
        <v>148</v>
      </c>
      <c r="AU115" s="216" t="s">
        <v>82</v>
      </c>
      <c r="AY115" s="18" t="s">
        <v>146</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153</v>
      </c>
      <c r="BM115" s="216" t="s">
        <v>1585</v>
      </c>
    </row>
    <row r="116" s="2" customFormat="1" ht="14.4" customHeight="1">
      <c r="A116" s="39"/>
      <c r="B116" s="40"/>
      <c r="C116" s="205" t="s">
        <v>82</v>
      </c>
      <c r="D116" s="205" t="s">
        <v>148</v>
      </c>
      <c r="E116" s="206" t="s">
        <v>1534</v>
      </c>
      <c r="F116" s="207" t="s">
        <v>1535</v>
      </c>
      <c r="G116" s="208" t="s">
        <v>616</v>
      </c>
      <c r="H116" s="209">
        <v>64</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153</v>
      </c>
      <c r="AT116" s="216" t="s">
        <v>148</v>
      </c>
      <c r="AU116" s="216" t="s">
        <v>82</v>
      </c>
      <c r="AY116" s="18" t="s">
        <v>146</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153</v>
      </c>
      <c r="BM116" s="216" t="s">
        <v>1586</v>
      </c>
    </row>
    <row r="117" s="2" customFormat="1" ht="14.4" customHeight="1">
      <c r="A117" s="39"/>
      <c r="B117" s="40"/>
      <c r="C117" s="205" t="s">
        <v>171</v>
      </c>
      <c r="D117" s="205" t="s">
        <v>148</v>
      </c>
      <c r="E117" s="206" t="s">
        <v>1536</v>
      </c>
      <c r="F117" s="207" t="s">
        <v>1537</v>
      </c>
      <c r="G117" s="208" t="s">
        <v>209</v>
      </c>
      <c r="H117" s="209">
        <v>128</v>
      </c>
      <c r="I117" s="210"/>
      <c r="J117" s="211">
        <f>ROUND(I117*H117,2)</f>
        <v>0</v>
      </c>
      <c r="K117" s="207" t="s">
        <v>19</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153</v>
      </c>
      <c r="AT117" s="216" t="s">
        <v>148</v>
      </c>
      <c r="AU117" s="216" t="s">
        <v>82</v>
      </c>
      <c r="AY117" s="18" t="s">
        <v>146</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153</v>
      </c>
      <c r="BM117" s="216" t="s">
        <v>1587</v>
      </c>
    </row>
    <row r="118" s="12" customFormat="1" ht="22.8" customHeight="1">
      <c r="A118" s="12"/>
      <c r="B118" s="189"/>
      <c r="C118" s="190"/>
      <c r="D118" s="191" t="s">
        <v>71</v>
      </c>
      <c r="E118" s="203" t="s">
        <v>1539</v>
      </c>
      <c r="F118" s="203" t="s">
        <v>1540</v>
      </c>
      <c r="G118" s="190"/>
      <c r="H118" s="190"/>
      <c r="I118" s="193"/>
      <c r="J118" s="204">
        <f>BK118</f>
        <v>0</v>
      </c>
      <c r="K118" s="190"/>
      <c r="L118" s="195"/>
      <c r="M118" s="196"/>
      <c r="N118" s="197"/>
      <c r="O118" s="197"/>
      <c r="P118" s="198">
        <f>SUM(P119:P127)</f>
        <v>0</v>
      </c>
      <c r="Q118" s="197"/>
      <c r="R118" s="198">
        <f>SUM(R119:R127)</f>
        <v>0</v>
      </c>
      <c r="S118" s="197"/>
      <c r="T118" s="199">
        <f>SUM(T119:T127)</f>
        <v>0</v>
      </c>
      <c r="U118" s="12"/>
      <c r="V118" s="12"/>
      <c r="W118" s="12"/>
      <c r="X118" s="12"/>
      <c r="Y118" s="12"/>
      <c r="Z118" s="12"/>
      <c r="AA118" s="12"/>
      <c r="AB118" s="12"/>
      <c r="AC118" s="12"/>
      <c r="AD118" s="12"/>
      <c r="AE118" s="12"/>
      <c r="AR118" s="200" t="s">
        <v>80</v>
      </c>
      <c r="AT118" s="201" t="s">
        <v>71</v>
      </c>
      <c r="AU118" s="201" t="s">
        <v>80</v>
      </c>
      <c r="AY118" s="200" t="s">
        <v>146</v>
      </c>
      <c r="BK118" s="202">
        <f>SUM(BK119:BK127)</f>
        <v>0</v>
      </c>
    </row>
    <row r="119" s="2" customFormat="1" ht="14.4" customHeight="1">
      <c r="A119" s="39"/>
      <c r="B119" s="40"/>
      <c r="C119" s="205" t="s">
        <v>72</v>
      </c>
      <c r="D119" s="205" t="s">
        <v>148</v>
      </c>
      <c r="E119" s="206" t="s">
        <v>1551</v>
      </c>
      <c r="F119" s="207" t="s">
        <v>1552</v>
      </c>
      <c r="G119" s="208" t="s">
        <v>209</v>
      </c>
      <c r="H119" s="209">
        <v>10</v>
      </c>
      <c r="I119" s="210"/>
      <c r="J119" s="211">
        <f>ROUND(I119*H119,2)</f>
        <v>0</v>
      </c>
      <c r="K119" s="207" t="s">
        <v>19</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153</v>
      </c>
      <c r="AT119" s="216" t="s">
        <v>148</v>
      </c>
      <c r="AU119" s="216" t="s">
        <v>82</v>
      </c>
      <c r="AY119" s="18" t="s">
        <v>146</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153</v>
      </c>
      <c r="BM119" s="216" t="s">
        <v>411</v>
      </c>
    </row>
    <row r="120" s="2" customFormat="1" ht="14.4" customHeight="1">
      <c r="A120" s="39"/>
      <c r="B120" s="40"/>
      <c r="C120" s="205" t="s">
        <v>72</v>
      </c>
      <c r="D120" s="205" t="s">
        <v>148</v>
      </c>
      <c r="E120" s="206" t="s">
        <v>1541</v>
      </c>
      <c r="F120" s="207" t="s">
        <v>1542</v>
      </c>
      <c r="G120" s="208" t="s">
        <v>209</v>
      </c>
      <c r="H120" s="209">
        <v>2</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153</v>
      </c>
      <c r="AT120" s="216" t="s">
        <v>148</v>
      </c>
      <c r="AU120" s="216" t="s">
        <v>82</v>
      </c>
      <c r="AY120" s="18" t="s">
        <v>146</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153</v>
      </c>
      <c r="BM120" s="216" t="s">
        <v>423</v>
      </c>
    </row>
    <row r="121" s="2" customFormat="1" ht="14.4" customHeight="1">
      <c r="A121" s="39"/>
      <c r="B121" s="40"/>
      <c r="C121" s="205" t="s">
        <v>72</v>
      </c>
      <c r="D121" s="205" t="s">
        <v>148</v>
      </c>
      <c r="E121" s="206" t="s">
        <v>1543</v>
      </c>
      <c r="F121" s="207" t="s">
        <v>1544</v>
      </c>
      <c r="G121" s="208" t="s">
        <v>209</v>
      </c>
      <c r="H121" s="209">
        <v>8</v>
      </c>
      <c r="I121" s="210"/>
      <c r="J121" s="211">
        <f>ROUND(I121*H121,2)</f>
        <v>0</v>
      </c>
      <c r="K121" s="207" t="s">
        <v>19</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153</v>
      </c>
      <c r="AT121" s="216" t="s">
        <v>148</v>
      </c>
      <c r="AU121" s="216" t="s">
        <v>82</v>
      </c>
      <c r="AY121" s="18" t="s">
        <v>146</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153</v>
      </c>
      <c r="BM121" s="216" t="s">
        <v>444</v>
      </c>
    </row>
    <row r="122" s="2" customFormat="1" ht="14.4" customHeight="1">
      <c r="A122" s="39"/>
      <c r="B122" s="40"/>
      <c r="C122" s="205" t="s">
        <v>72</v>
      </c>
      <c r="D122" s="205" t="s">
        <v>148</v>
      </c>
      <c r="E122" s="206" t="s">
        <v>1545</v>
      </c>
      <c r="F122" s="207" t="s">
        <v>1546</v>
      </c>
      <c r="G122" s="208" t="s">
        <v>209</v>
      </c>
      <c r="H122" s="209">
        <v>3</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153</v>
      </c>
      <c r="AT122" s="216" t="s">
        <v>148</v>
      </c>
      <c r="AU122" s="216" t="s">
        <v>82</v>
      </c>
      <c r="AY122" s="18" t="s">
        <v>146</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153</v>
      </c>
      <c r="BM122" s="216" t="s">
        <v>454</v>
      </c>
    </row>
    <row r="123" s="2" customFormat="1" ht="14.4" customHeight="1">
      <c r="A123" s="39"/>
      <c r="B123" s="40"/>
      <c r="C123" s="205" t="s">
        <v>72</v>
      </c>
      <c r="D123" s="205" t="s">
        <v>148</v>
      </c>
      <c r="E123" s="206" t="s">
        <v>1555</v>
      </c>
      <c r="F123" s="207" t="s">
        <v>1556</v>
      </c>
      <c r="G123" s="208" t="s">
        <v>209</v>
      </c>
      <c r="H123" s="209">
        <v>1</v>
      </c>
      <c r="I123" s="210"/>
      <c r="J123" s="211">
        <f>ROUND(I123*H123,2)</f>
        <v>0</v>
      </c>
      <c r="K123" s="207" t="s">
        <v>19</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153</v>
      </c>
      <c r="AT123" s="216" t="s">
        <v>148</v>
      </c>
      <c r="AU123" s="216" t="s">
        <v>82</v>
      </c>
      <c r="AY123" s="18" t="s">
        <v>146</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153</v>
      </c>
      <c r="BM123" s="216" t="s">
        <v>468</v>
      </c>
    </row>
    <row r="124" s="2" customFormat="1" ht="14.4" customHeight="1">
      <c r="A124" s="39"/>
      <c r="B124" s="40"/>
      <c r="C124" s="205" t="s">
        <v>72</v>
      </c>
      <c r="D124" s="205" t="s">
        <v>148</v>
      </c>
      <c r="E124" s="206" t="s">
        <v>1557</v>
      </c>
      <c r="F124" s="207" t="s">
        <v>1558</v>
      </c>
      <c r="G124" s="208" t="s">
        <v>209</v>
      </c>
      <c r="H124" s="209">
        <v>4</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153</v>
      </c>
      <c r="AT124" s="216" t="s">
        <v>148</v>
      </c>
      <c r="AU124" s="216" t="s">
        <v>82</v>
      </c>
      <c r="AY124" s="18" t="s">
        <v>146</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153</v>
      </c>
      <c r="BM124" s="216" t="s">
        <v>479</v>
      </c>
    </row>
    <row r="125" s="2" customFormat="1" ht="14.4" customHeight="1">
      <c r="A125" s="39"/>
      <c r="B125" s="40"/>
      <c r="C125" s="205" t="s">
        <v>72</v>
      </c>
      <c r="D125" s="205" t="s">
        <v>148</v>
      </c>
      <c r="E125" s="206" t="s">
        <v>1553</v>
      </c>
      <c r="F125" s="207" t="s">
        <v>1554</v>
      </c>
      <c r="G125" s="208" t="s">
        <v>209</v>
      </c>
      <c r="H125" s="209">
        <v>1</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153</v>
      </c>
      <c r="AT125" s="216" t="s">
        <v>148</v>
      </c>
      <c r="AU125" s="216" t="s">
        <v>82</v>
      </c>
      <c r="AY125" s="18" t="s">
        <v>146</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153</v>
      </c>
      <c r="BM125" s="216" t="s">
        <v>916</v>
      </c>
    </row>
    <row r="126" s="2" customFormat="1" ht="14.4" customHeight="1">
      <c r="A126" s="39"/>
      <c r="B126" s="40"/>
      <c r="C126" s="205" t="s">
        <v>72</v>
      </c>
      <c r="D126" s="205" t="s">
        <v>148</v>
      </c>
      <c r="E126" s="206" t="s">
        <v>1547</v>
      </c>
      <c r="F126" s="207" t="s">
        <v>1548</v>
      </c>
      <c r="G126" s="208" t="s">
        <v>209</v>
      </c>
      <c r="H126" s="209">
        <v>1</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153</v>
      </c>
      <c r="AT126" s="216" t="s">
        <v>148</v>
      </c>
      <c r="AU126" s="216" t="s">
        <v>82</v>
      </c>
      <c r="AY126" s="18" t="s">
        <v>146</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153</v>
      </c>
      <c r="BM126" s="216" t="s">
        <v>997</v>
      </c>
    </row>
    <row r="127" s="2" customFormat="1" ht="14.4" customHeight="1">
      <c r="A127" s="39"/>
      <c r="B127" s="40"/>
      <c r="C127" s="205" t="s">
        <v>72</v>
      </c>
      <c r="D127" s="205" t="s">
        <v>148</v>
      </c>
      <c r="E127" s="206" t="s">
        <v>1549</v>
      </c>
      <c r="F127" s="207" t="s">
        <v>1550</v>
      </c>
      <c r="G127" s="208" t="s">
        <v>616</v>
      </c>
      <c r="H127" s="209">
        <v>1</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153</v>
      </c>
      <c r="AT127" s="216" t="s">
        <v>148</v>
      </c>
      <c r="AU127" s="216" t="s">
        <v>82</v>
      </c>
      <c r="AY127" s="18" t="s">
        <v>146</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153</v>
      </c>
      <c r="BM127" s="216" t="s">
        <v>1000</v>
      </c>
    </row>
    <row r="128" s="12" customFormat="1" ht="22.8" customHeight="1">
      <c r="A128" s="12"/>
      <c r="B128" s="189"/>
      <c r="C128" s="190"/>
      <c r="D128" s="191" t="s">
        <v>71</v>
      </c>
      <c r="E128" s="203" t="s">
        <v>1559</v>
      </c>
      <c r="F128" s="203" t="s">
        <v>1560</v>
      </c>
      <c r="G128" s="190"/>
      <c r="H128" s="190"/>
      <c r="I128" s="193"/>
      <c r="J128" s="204">
        <f>BK128</f>
        <v>0</v>
      </c>
      <c r="K128" s="190"/>
      <c r="L128" s="195"/>
      <c r="M128" s="196"/>
      <c r="N128" s="197"/>
      <c r="O128" s="197"/>
      <c r="P128" s="198">
        <f>SUM(P129:P133)</f>
        <v>0</v>
      </c>
      <c r="Q128" s="197"/>
      <c r="R128" s="198">
        <f>SUM(R129:R133)</f>
        <v>0</v>
      </c>
      <c r="S128" s="197"/>
      <c r="T128" s="199">
        <f>SUM(T129:T133)</f>
        <v>0</v>
      </c>
      <c r="U128" s="12"/>
      <c r="V128" s="12"/>
      <c r="W128" s="12"/>
      <c r="X128" s="12"/>
      <c r="Y128" s="12"/>
      <c r="Z128" s="12"/>
      <c r="AA128" s="12"/>
      <c r="AB128" s="12"/>
      <c r="AC128" s="12"/>
      <c r="AD128" s="12"/>
      <c r="AE128" s="12"/>
      <c r="AR128" s="200" t="s">
        <v>80</v>
      </c>
      <c r="AT128" s="201" t="s">
        <v>71</v>
      </c>
      <c r="AU128" s="201" t="s">
        <v>80</v>
      </c>
      <c r="AY128" s="200" t="s">
        <v>146</v>
      </c>
      <c r="BK128" s="202">
        <f>SUM(BK129:BK133)</f>
        <v>0</v>
      </c>
    </row>
    <row r="129" s="2" customFormat="1" ht="24.15" customHeight="1">
      <c r="A129" s="39"/>
      <c r="B129" s="40"/>
      <c r="C129" s="205" t="s">
        <v>72</v>
      </c>
      <c r="D129" s="205" t="s">
        <v>148</v>
      </c>
      <c r="E129" s="206" t="s">
        <v>1561</v>
      </c>
      <c r="F129" s="207" t="s">
        <v>1562</v>
      </c>
      <c r="G129" s="208" t="s">
        <v>209</v>
      </c>
      <c r="H129" s="209">
        <v>2</v>
      </c>
      <c r="I129" s="210"/>
      <c r="J129" s="211">
        <f>ROUND(I129*H129,2)</f>
        <v>0</v>
      </c>
      <c r="K129" s="207" t="s">
        <v>19</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153</v>
      </c>
      <c r="AT129" s="216" t="s">
        <v>148</v>
      </c>
      <c r="AU129" s="216" t="s">
        <v>82</v>
      </c>
      <c r="AY129" s="18" t="s">
        <v>146</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153</v>
      </c>
      <c r="BM129" s="216" t="s">
        <v>1005</v>
      </c>
    </row>
    <row r="130" s="2" customFormat="1" ht="14.4" customHeight="1">
      <c r="A130" s="39"/>
      <c r="B130" s="40"/>
      <c r="C130" s="205" t="s">
        <v>72</v>
      </c>
      <c r="D130" s="205" t="s">
        <v>148</v>
      </c>
      <c r="E130" s="206" t="s">
        <v>1563</v>
      </c>
      <c r="F130" s="207" t="s">
        <v>1564</v>
      </c>
      <c r="G130" s="208" t="s">
        <v>209</v>
      </c>
      <c r="H130" s="209">
        <v>4</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153</v>
      </c>
      <c r="AT130" s="216" t="s">
        <v>148</v>
      </c>
      <c r="AU130" s="216" t="s">
        <v>82</v>
      </c>
      <c r="AY130" s="18" t="s">
        <v>146</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153</v>
      </c>
      <c r="BM130" s="216" t="s">
        <v>1008</v>
      </c>
    </row>
    <row r="131" s="2" customFormat="1" ht="14.4" customHeight="1">
      <c r="A131" s="39"/>
      <c r="B131" s="40"/>
      <c r="C131" s="205" t="s">
        <v>72</v>
      </c>
      <c r="D131" s="205" t="s">
        <v>148</v>
      </c>
      <c r="E131" s="206" t="s">
        <v>1569</v>
      </c>
      <c r="F131" s="207" t="s">
        <v>1570</v>
      </c>
      <c r="G131" s="208" t="s">
        <v>209</v>
      </c>
      <c r="H131" s="209">
        <v>2</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153</v>
      </c>
      <c r="AT131" s="216" t="s">
        <v>148</v>
      </c>
      <c r="AU131" s="216" t="s">
        <v>82</v>
      </c>
      <c r="AY131" s="18" t="s">
        <v>146</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153</v>
      </c>
      <c r="BM131" s="216" t="s">
        <v>1013</v>
      </c>
    </row>
    <row r="132" s="2" customFormat="1" ht="14.4" customHeight="1">
      <c r="A132" s="39"/>
      <c r="B132" s="40"/>
      <c r="C132" s="205" t="s">
        <v>72</v>
      </c>
      <c r="D132" s="205" t="s">
        <v>148</v>
      </c>
      <c r="E132" s="206" t="s">
        <v>1565</v>
      </c>
      <c r="F132" s="207" t="s">
        <v>1566</v>
      </c>
      <c r="G132" s="208" t="s">
        <v>209</v>
      </c>
      <c r="H132" s="209">
        <v>2</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153</v>
      </c>
      <c r="AT132" s="216" t="s">
        <v>148</v>
      </c>
      <c r="AU132" s="216" t="s">
        <v>82</v>
      </c>
      <c r="AY132" s="18" t="s">
        <v>146</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153</v>
      </c>
      <c r="BM132" s="216" t="s">
        <v>1017</v>
      </c>
    </row>
    <row r="133" s="2" customFormat="1" ht="14.4" customHeight="1">
      <c r="A133" s="39"/>
      <c r="B133" s="40"/>
      <c r="C133" s="205" t="s">
        <v>72</v>
      </c>
      <c r="D133" s="205" t="s">
        <v>148</v>
      </c>
      <c r="E133" s="206" t="s">
        <v>1567</v>
      </c>
      <c r="F133" s="207" t="s">
        <v>1568</v>
      </c>
      <c r="G133" s="208" t="s">
        <v>209</v>
      </c>
      <c r="H133" s="209">
        <v>1</v>
      </c>
      <c r="I133" s="210"/>
      <c r="J133" s="211">
        <f>ROUND(I133*H133,2)</f>
        <v>0</v>
      </c>
      <c r="K133" s="207" t="s">
        <v>19</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153</v>
      </c>
      <c r="AT133" s="216" t="s">
        <v>148</v>
      </c>
      <c r="AU133" s="216" t="s">
        <v>82</v>
      </c>
      <c r="AY133" s="18" t="s">
        <v>146</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153</v>
      </c>
      <c r="BM133" s="216" t="s">
        <v>1020</v>
      </c>
    </row>
    <row r="134" s="12" customFormat="1" ht="22.8" customHeight="1">
      <c r="A134" s="12"/>
      <c r="B134" s="189"/>
      <c r="C134" s="190"/>
      <c r="D134" s="191" t="s">
        <v>71</v>
      </c>
      <c r="E134" s="203" t="s">
        <v>1571</v>
      </c>
      <c r="F134" s="203" t="s">
        <v>1572</v>
      </c>
      <c r="G134" s="190"/>
      <c r="H134" s="190"/>
      <c r="I134" s="193"/>
      <c r="J134" s="204">
        <f>BK134</f>
        <v>0</v>
      </c>
      <c r="K134" s="190"/>
      <c r="L134" s="195"/>
      <c r="M134" s="196"/>
      <c r="N134" s="197"/>
      <c r="O134" s="197"/>
      <c r="P134" s="198">
        <f>SUM(P135:P139)</f>
        <v>0</v>
      </c>
      <c r="Q134" s="197"/>
      <c r="R134" s="198">
        <f>SUM(R135:R139)</f>
        <v>0</v>
      </c>
      <c r="S134" s="197"/>
      <c r="T134" s="199">
        <f>SUM(T135:T139)</f>
        <v>0</v>
      </c>
      <c r="U134" s="12"/>
      <c r="V134" s="12"/>
      <c r="W134" s="12"/>
      <c r="X134" s="12"/>
      <c r="Y134" s="12"/>
      <c r="Z134" s="12"/>
      <c r="AA134" s="12"/>
      <c r="AB134" s="12"/>
      <c r="AC134" s="12"/>
      <c r="AD134" s="12"/>
      <c r="AE134" s="12"/>
      <c r="AR134" s="200" t="s">
        <v>80</v>
      </c>
      <c r="AT134" s="201" t="s">
        <v>71</v>
      </c>
      <c r="AU134" s="201" t="s">
        <v>80</v>
      </c>
      <c r="AY134" s="200" t="s">
        <v>146</v>
      </c>
      <c r="BK134" s="202">
        <f>SUM(BK135:BK139)</f>
        <v>0</v>
      </c>
    </row>
    <row r="135" s="2" customFormat="1" ht="14.4" customHeight="1">
      <c r="A135" s="39"/>
      <c r="B135" s="40"/>
      <c r="C135" s="205" t="s">
        <v>72</v>
      </c>
      <c r="D135" s="205" t="s">
        <v>148</v>
      </c>
      <c r="E135" s="206" t="s">
        <v>1573</v>
      </c>
      <c r="F135" s="207" t="s">
        <v>1574</v>
      </c>
      <c r="G135" s="208" t="s">
        <v>363</v>
      </c>
      <c r="H135" s="209">
        <v>619</v>
      </c>
      <c r="I135" s="210"/>
      <c r="J135" s="211">
        <f>ROUND(I135*H135,2)</f>
        <v>0</v>
      </c>
      <c r="K135" s="207" t="s">
        <v>19</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153</v>
      </c>
      <c r="AT135" s="216" t="s">
        <v>148</v>
      </c>
      <c r="AU135" s="216" t="s">
        <v>82</v>
      </c>
      <c r="AY135" s="18" t="s">
        <v>146</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153</v>
      </c>
      <c r="BM135" s="216" t="s">
        <v>1023</v>
      </c>
    </row>
    <row r="136" s="2" customFormat="1" ht="14.4" customHeight="1">
      <c r="A136" s="39"/>
      <c r="B136" s="40"/>
      <c r="C136" s="205" t="s">
        <v>72</v>
      </c>
      <c r="D136" s="205" t="s">
        <v>148</v>
      </c>
      <c r="E136" s="206" t="s">
        <v>1575</v>
      </c>
      <c r="F136" s="207" t="s">
        <v>1576</v>
      </c>
      <c r="G136" s="208" t="s">
        <v>645</v>
      </c>
      <c r="H136" s="209">
        <v>24</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153</v>
      </c>
      <c r="AT136" s="216" t="s">
        <v>148</v>
      </c>
      <c r="AU136" s="216" t="s">
        <v>82</v>
      </c>
      <c r="AY136" s="18" t="s">
        <v>146</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153</v>
      </c>
      <c r="BM136" s="216" t="s">
        <v>1026</v>
      </c>
    </row>
    <row r="137" s="2" customFormat="1" ht="14.4" customHeight="1">
      <c r="A137" s="39"/>
      <c r="B137" s="40"/>
      <c r="C137" s="205" t="s">
        <v>72</v>
      </c>
      <c r="D137" s="205" t="s">
        <v>148</v>
      </c>
      <c r="E137" s="206" t="s">
        <v>1577</v>
      </c>
      <c r="F137" s="207" t="s">
        <v>1578</v>
      </c>
      <c r="G137" s="208" t="s">
        <v>616</v>
      </c>
      <c r="H137" s="209">
        <v>2</v>
      </c>
      <c r="I137" s="210"/>
      <c r="J137" s="211">
        <f>ROUND(I137*H137,2)</f>
        <v>0</v>
      </c>
      <c r="K137" s="207" t="s">
        <v>19</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153</v>
      </c>
      <c r="AT137" s="216" t="s">
        <v>148</v>
      </c>
      <c r="AU137" s="216" t="s">
        <v>82</v>
      </c>
      <c r="AY137" s="18" t="s">
        <v>146</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153</v>
      </c>
      <c r="BM137" s="216" t="s">
        <v>1029</v>
      </c>
    </row>
    <row r="138" s="2" customFormat="1" ht="14.4" customHeight="1">
      <c r="A138" s="39"/>
      <c r="B138" s="40"/>
      <c r="C138" s="205" t="s">
        <v>72</v>
      </c>
      <c r="D138" s="205" t="s">
        <v>148</v>
      </c>
      <c r="E138" s="206" t="s">
        <v>1579</v>
      </c>
      <c r="F138" s="207" t="s">
        <v>1580</v>
      </c>
      <c r="G138" s="208" t="s">
        <v>477</v>
      </c>
      <c r="H138" s="209">
        <v>1</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153</v>
      </c>
      <c r="AT138" s="216" t="s">
        <v>148</v>
      </c>
      <c r="AU138" s="216" t="s">
        <v>82</v>
      </c>
      <c r="AY138" s="18" t="s">
        <v>146</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153</v>
      </c>
      <c r="BM138" s="216" t="s">
        <v>1032</v>
      </c>
    </row>
    <row r="139" s="2" customFormat="1" ht="14.4" customHeight="1">
      <c r="A139" s="39"/>
      <c r="B139" s="40"/>
      <c r="C139" s="205" t="s">
        <v>153</v>
      </c>
      <c r="D139" s="205" t="s">
        <v>148</v>
      </c>
      <c r="E139" s="206" t="s">
        <v>1581</v>
      </c>
      <c r="F139" s="207" t="s">
        <v>1582</v>
      </c>
      <c r="G139" s="208" t="s">
        <v>645</v>
      </c>
      <c r="H139" s="209">
        <v>8</v>
      </c>
      <c r="I139" s="210"/>
      <c r="J139" s="211">
        <f>ROUND(I139*H139,2)</f>
        <v>0</v>
      </c>
      <c r="K139" s="207" t="s">
        <v>19</v>
      </c>
      <c r="L139" s="45"/>
      <c r="M139" s="266" t="s">
        <v>19</v>
      </c>
      <c r="N139" s="267" t="s">
        <v>43</v>
      </c>
      <c r="O139" s="268"/>
      <c r="P139" s="269">
        <f>O139*H139</f>
        <v>0</v>
      </c>
      <c r="Q139" s="269">
        <v>0</v>
      </c>
      <c r="R139" s="269">
        <f>Q139*H139</f>
        <v>0</v>
      </c>
      <c r="S139" s="269">
        <v>0</v>
      </c>
      <c r="T139" s="270">
        <f>S139*H139</f>
        <v>0</v>
      </c>
      <c r="U139" s="39"/>
      <c r="V139" s="39"/>
      <c r="W139" s="39"/>
      <c r="X139" s="39"/>
      <c r="Y139" s="39"/>
      <c r="Z139" s="39"/>
      <c r="AA139" s="39"/>
      <c r="AB139" s="39"/>
      <c r="AC139" s="39"/>
      <c r="AD139" s="39"/>
      <c r="AE139" s="39"/>
      <c r="AR139" s="216" t="s">
        <v>153</v>
      </c>
      <c r="AT139" s="216" t="s">
        <v>148</v>
      </c>
      <c r="AU139" s="216" t="s">
        <v>82</v>
      </c>
      <c r="AY139" s="18" t="s">
        <v>146</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153</v>
      </c>
      <c r="BM139" s="216" t="s">
        <v>1588</v>
      </c>
    </row>
    <row r="140" s="2" customFormat="1" ht="6.96" customHeight="1">
      <c r="A140" s="39"/>
      <c r="B140" s="60"/>
      <c r="C140" s="61"/>
      <c r="D140" s="61"/>
      <c r="E140" s="61"/>
      <c r="F140" s="61"/>
      <c r="G140" s="61"/>
      <c r="H140" s="61"/>
      <c r="I140" s="61"/>
      <c r="J140" s="61"/>
      <c r="K140" s="61"/>
      <c r="L140" s="45"/>
      <c r="M140" s="39"/>
      <c r="O140" s="39"/>
      <c r="P140" s="39"/>
      <c r="Q140" s="39"/>
      <c r="R140" s="39"/>
      <c r="S140" s="39"/>
      <c r="T140" s="39"/>
      <c r="U140" s="39"/>
      <c r="V140" s="39"/>
      <c r="W140" s="39"/>
      <c r="X140" s="39"/>
      <c r="Y140" s="39"/>
      <c r="Z140" s="39"/>
      <c r="AA140" s="39"/>
      <c r="AB140" s="39"/>
      <c r="AC140" s="39"/>
      <c r="AD140" s="39"/>
      <c r="AE140" s="39"/>
    </row>
  </sheetData>
  <sheetProtection sheet="1" autoFilter="0" formatColumns="0" formatRows="0" objects="1" scenarios="1" spinCount="100000" saltValue="SkaMswY/vtQW02b5CcwwT3gDJLw7jQGqzhkE3t2vXwPC9Wd41COKNe9/OrF1sHG9DDXdT5RWKlKwjEVMToqhuw==" hashValue="V88IJiweGRBKCA3wvMWugo3tukvepjw2r9NOTWoaNpI1SmjgWQh7HO1BIimo0ZOcVyCBwGaxOSdFr5eU0yQ6JQ==" algorithmName="SHA-512" password="CC35"/>
  <autoFilter ref="C86:K139"/>
  <mergeCells count="9">
    <mergeCell ref="E7:H7"/>
    <mergeCell ref="E9:H9"/>
    <mergeCell ref="E18:H18"/>
    <mergeCell ref="E27:H27"/>
    <mergeCell ref="E48:H48"/>
    <mergeCell ref="E50:H50"/>
    <mergeCell ref="E77:H77"/>
    <mergeCell ref="E79:H7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109</v>
      </c>
    </row>
    <row r="3" s="1" customFormat="1" ht="6.96" customHeight="1">
      <c r="B3" s="129"/>
      <c r="C3" s="130"/>
      <c r="D3" s="130"/>
      <c r="E3" s="130"/>
      <c r="F3" s="130"/>
      <c r="G3" s="130"/>
      <c r="H3" s="130"/>
      <c r="I3" s="130"/>
      <c r="J3" s="130"/>
      <c r="K3" s="130"/>
      <c r="L3" s="21"/>
      <c r="AT3" s="18" t="s">
        <v>82</v>
      </c>
    </row>
    <row r="4" s="1" customFormat="1" ht="24.96" customHeight="1">
      <c r="B4" s="21"/>
      <c r="D4" s="131" t="s">
        <v>110</v>
      </c>
      <c r="L4" s="21"/>
      <c r="M4" s="132" t="s">
        <v>10</v>
      </c>
      <c r="AT4" s="18" t="s">
        <v>4</v>
      </c>
    </row>
    <row r="5" s="1" customFormat="1" ht="6.96" customHeight="1">
      <c r="B5" s="21"/>
      <c r="L5" s="21"/>
    </row>
    <row r="6" s="1" customFormat="1" ht="12" customHeight="1">
      <c r="B6" s="21"/>
      <c r="D6" s="133" t="s">
        <v>16</v>
      </c>
      <c r="L6" s="21"/>
    </row>
    <row r="7" s="1" customFormat="1" ht="23.25" customHeight="1">
      <c r="B7" s="21"/>
      <c r="E7" s="134" t="str">
        <f>'Rekapitulace stavby'!K6</f>
        <v>Rekonstrukce kotelny a topné soustavy na MŠ Kachlíkova 17, 19, 21 v Brně - Bystrci</v>
      </c>
      <c r="F7" s="133"/>
      <c r="G7" s="133"/>
      <c r="H7" s="133"/>
      <c r="L7" s="21"/>
    </row>
    <row r="8" s="2" customFormat="1" ht="12" customHeight="1">
      <c r="A8" s="39"/>
      <c r="B8" s="45"/>
      <c r="C8" s="39"/>
      <c r="D8" s="133" t="s">
        <v>111</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1589</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3. 7. 2020</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38</v>
      </c>
      <c r="E30" s="39"/>
      <c r="F30" s="39"/>
      <c r="G30" s="39"/>
      <c r="H30" s="39"/>
      <c r="I30" s="39"/>
      <c r="J30" s="145">
        <f>ROUND(J87,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2" customFormat="1" ht="14.4" customHeight="1">
      <c r="A33" s="39"/>
      <c r="B33" s="45"/>
      <c r="C33" s="39"/>
      <c r="D33" s="147" t="s">
        <v>42</v>
      </c>
      <c r="E33" s="133" t="s">
        <v>43</v>
      </c>
      <c r="F33" s="148">
        <f>ROUND((SUM(BE87:BE140)),  2)</f>
        <v>0</v>
      </c>
      <c r="G33" s="39"/>
      <c r="H33" s="39"/>
      <c r="I33" s="149">
        <v>0.20999999999999999</v>
      </c>
      <c r="J33" s="148">
        <f>ROUND(((SUM(BE87:BE140))*I33),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44</v>
      </c>
      <c r="F34" s="148">
        <f>ROUND((SUM(BF87:BF140)),  2)</f>
        <v>0</v>
      </c>
      <c r="G34" s="39"/>
      <c r="H34" s="39"/>
      <c r="I34" s="149">
        <v>0.14999999999999999</v>
      </c>
      <c r="J34" s="148">
        <f>ROUND(((SUM(BF87:BF140))*I34),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45</v>
      </c>
      <c r="F35" s="148">
        <f>ROUND((SUM(BG87:BG140)),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46</v>
      </c>
      <c r="F36" s="148">
        <f>ROUND((SUM(BH87:BH140)),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47</v>
      </c>
      <c r="F37" s="148">
        <f>ROUND((SUM(BI87:BI140)),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113</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23.25" customHeight="1">
      <c r="A48" s="39"/>
      <c r="B48" s="40"/>
      <c r="C48" s="41"/>
      <c r="D48" s="41"/>
      <c r="E48" s="161" t="str">
        <f>E7</f>
        <v>Rekonstrukce kotelny a topné soustavy na MŠ Kachlíkova 17, 19, 21 v Brně - Bystrci</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111</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D.1.4.9 - Vytápění školky č.21</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Kachlíkova 1046, 1047, 1048, 1365 Brno - Bystrc</v>
      </c>
      <c r="G52" s="41"/>
      <c r="H52" s="41"/>
      <c r="I52" s="33" t="s">
        <v>23</v>
      </c>
      <c r="J52" s="73" t="str">
        <f>IF(J12="","",J12)</f>
        <v>3. 7. 2020</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Statutární město Brno, městská část Brno - Bystrc</v>
      </c>
      <c r="G54" s="41"/>
      <c r="H54" s="41"/>
      <c r="I54" s="33" t="s">
        <v>31</v>
      </c>
      <c r="J54" s="37" t="str">
        <f>E21</f>
        <v>Ing Jan Dinga</v>
      </c>
      <c r="K54" s="41"/>
      <c r="L54" s="135"/>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33" t="s">
        <v>34</v>
      </c>
      <c r="J55" s="37" t="str">
        <f>E24</f>
        <v>DIGITRONIC CZ</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114</v>
      </c>
      <c r="D57" s="163"/>
      <c r="E57" s="163"/>
      <c r="F57" s="163"/>
      <c r="G57" s="163"/>
      <c r="H57" s="163"/>
      <c r="I57" s="163"/>
      <c r="J57" s="164" t="s">
        <v>115</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70</v>
      </c>
      <c r="D59" s="41"/>
      <c r="E59" s="41"/>
      <c r="F59" s="41"/>
      <c r="G59" s="41"/>
      <c r="H59" s="41"/>
      <c r="I59" s="41"/>
      <c r="J59" s="103">
        <f>J87</f>
        <v>0</v>
      </c>
      <c r="K59" s="41"/>
      <c r="L59" s="135"/>
      <c r="S59" s="39"/>
      <c r="T59" s="39"/>
      <c r="U59" s="39"/>
      <c r="V59" s="39"/>
      <c r="W59" s="39"/>
      <c r="X59" s="39"/>
      <c r="Y59" s="39"/>
      <c r="Z59" s="39"/>
      <c r="AA59" s="39"/>
      <c r="AB59" s="39"/>
      <c r="AC59" s="39"/>
      <c r="AD59" s="39"/>
      <c r="AE59" s="39"/>
      <c r="AU59" s="18" t="s">
        <v>116</v>
      </c>
    </row>
    <row r="60" s="9" customFormat="1" ht="24.96" customHeight="1">
      <c r="A60" s="9"/>
      <c r="B60" s="166"/>
      <c r="C60" s="167"/>
      <c r="D60" s="168" t="s">
        <v>1467</v>
      </c>
      <c r="E60" s="169"/>
      <c r="F60" s="169"/>
      <c r="G60" s="169"/>
      <c r="H60" s="169"/>
      <c r="I60" s="169"/>
      <c r="J60" s="170">
        <f>J88</f>
        <v>0</v>
      </c>
      <c r="K60" s="167"/>
      <c r="L60" s="171"/>
      <c r="S60" s="9"/>
      <c r="T60" s="9"/>
      <c r="U60" s="9"/>
      <c r="V60" s="9"/>
      <c r="W60" s="9"/>
      <c r="X60" s="9"/>
      <c r="Y60" s="9"/>
      <c r="Z60" s="9"/>
      <c r="AA60" s="9"/>
      <c r="AB60" s="9"/>
      <c r="AC60" s="9"/>
      <c r="AD60" s="9"/>
      <c r="AE60" s="9"/>
    </row>
    <row r="61" s="10" customFormat="1" ht="19.92" customHeight="1">
      <c r="A61" s="10"/>
      <c r="B61" s="172"/>
      <c r="C61" s="173"/>
      <c r="D61" s="174" t="s">
        <v>1468</v>
      </c>
      <c r="E61" s="175"/>
      <c r="F61" s="175"/>
      <c r="G61" s="175"/>
      <c r="H61" s="175"/>
      <c r="I61" s="175"/>
      <c r="J61" s="176">
        <f>J89</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1469</v>
      </c>
      <c r="E62" s="175"/>
      <c r="F62" s="175"/>
      <c r="G62" s="175"/>
      <c r="H62" s="175"/>
      <c r="I62" s="175"/>
      <c r="J62" s="176">
        <f>J103</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1470</v>
      </c>
      <c r="E63" s="175"/>
      <c r="F63" s="175"/>
      <c r="G63" s="175"/>
      <c r="H63" s="175"/>
      <c r="I63" s="175"/>
      <c r="J63" s="176">
        <f>J110</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1471</v>
      </c>
      <c r="E64" s="175"/>
      <c r="F64" s="175"/>
      <c r="G64" s="175"/>
      <c r="H64" s="175"/>
      <c r="I64" s="175"/>
      <c r="J64" s="176">
        <f>J114</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1472</v>
      </c>
      <c r="E65" s="175"/>
      <c r="F65" s="175"/>
      <c r="G65" s="175"/>
      <c r="H65" s="175"/>
      <c r="I65" s="175"/>
      <c r="J65" s="176">
        <f>J119</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1473</v>
      </c>
      <c r="E66" s="175"/>
      <c r="F66" s="175"/>
      <c r="G66" s="175"/>
      <c r="H66" s="175"/>
      <c r="I66" s="175"/>
      <c r="J66" s="176">
        <f>J129</f>
        <v>0</v>
      </c>
      <c r="K66" s="173"/>
      <c r="L66" s="177"/>
      <c r="S66" s="10"/>
      <c r="T66" s="10"/>
      <c r="U66" s="10"/>
      <c r="V66" s="10"/>
      <c r="W66" s="10"/>
      <c r="X66" s="10"/>
      <c r="Y66" s="10"/>
      <c r="Z66" s="10"/>
      <c r="AA66" s="10"/>
      <c r="AB66" s="10"/>
      <c r="AC66" s="10"/>
      <c r="AD66" s="10"/>
      <c r="AE66" s="10"/>
    </row>
    <row r="67" s="10" customFormat="1" ht="19.92" customHeight="1">
      <c r="A67" s="10"/>
      <c r="B67" s="172"/>
      <c r="C67" s="173"/>
      <c r="D67" s="174" t="s">
        <v>1474</v>
      </c>
      <c r="E67" s="175"/>
      <c r="F67" s="175"/>
      <c r="G67" s="175"/>
      <c r="H67" s="175"/>
      <c r="I67" s="175"/>
      <c r="J67" s="176">
        <f>J135</f>
        <v>0</v>
      </c>
      <c r="K67" s="173"/>
      <c r="L67" s="177"/>
      <c r="S67" s="10"/>
      <c r="T67" s="10"/>
      <c r="U67" s="10"/>
      <c r="V67" s="10"/>
      <c r="W67" s="10"/>
      <c r="X67" s="10"/>
      <c r="Y67" s="10"/>
      <c r="Z67" s="10"/>
      <c r="AA67" s="10"/>
      <c r="AB67" s="10"/>
      <c r="AC67" s="10"/>
      <c r="AD67" s="10"/>
      <c r="AE67" s="10"/>
    </row>
    <row r="68" s="2" customFormat="1" ht="21.84" customHeight="1">
      <c r="A68" s="39"/>
      <c r="B68" s="40"/>
      <c r="C68" s="41"/>
      <c r="D68" s="41"/>
      <c r="E68" s="41"/>
      <c r="F68" s="41"/>
      <c r="G68" s="41"/>
      <c r="H68" s="41"/>
      <c r="I68" s="41"/>
      <c r="J68" s="41"/>
      <c r="K68" s="41"/>
      <c r="L68" s="135"/>
      <c r="S68" s="39"/>
      <c r="T68" s="39"/>
      <c r="U68" s="39"/>
      <c r="V68" s="39"/>
      <c r="W68" s="39"/>
      <c r="X68" s="39"/>
      <c r="Y68" s="39"/>
      <c r="Z68" s="39"/>
      <c r="AA68" s="39"/>
      <c r="AB68" s="39"/>
      <c r="AC68" s="39"/>
      <c r="AD68" s="39"/>
      <c r="AE68" s="39"/>
    </row>
    <row r="69" s="2" customFormat="1" ht="6.96" customHeight="1">
      <c r="A69" s="39"/>
      <c r="B69" s="60"/>
      <c r="C69" s="61"/>
      <c r="D69" s="61"/>
      <c r="E69" s="61"/>
      <c r="F69" s="61"/>
      <c r="G69" s="61"/>
      <c r="H69" s="61"/>
      <c r="I69" s="61"/>
      <c r="J69" s="61"/>
      <c r="K69" s="61"/>
      <c r="L69" s="135"/>
      <c r="S69" s="39"/>
      <c r="T69" s="39"/>
      <c r="U69" s="39"/>
      <c r="V69" s="39"/>
      <c r="W69" s="39"/>
      <c r="X69" s="39"/>
      <c r="Y69" s="39"/>
      <c r="Z69" s="39"/>
      <c r="AA69" s="39"/>
      <c r="AB69" s="39"/>
      <c r="AC69" s="39"/>
      <c r="AD69" s="39"/>
      <c r="AE69" s="39"/>
    </row>
    <row r="73" s="2" customFormat="1" ht="6.96" customHeight="1">
      <c r="A73" s="39"/>
      <c r="B73" s="62"/>
      <c r="C73" s="63"/>
      <c r="D73" s="63"/>
      <c r="E73" s="63"/>
      <c r="F73" s="63"/>
      <c r="G73" s="63"/>
      <c r="H73" s="63"/>
      <c r="I73" s="63"/>
      <c r="J73" s="63"/>
      <c r="K73" s="63"/>
      <c r="L73" s="135"/>
      <c r="S73" s="39"/>
      <c r="T73" s="39"/>
      <c r="U73" s="39"/>
      <c r="V73" s="39"/>
      <c r="W73" s="39"/>
      <c r="X73" s="39"/>
      <c r="Y73" s="39"/>
      <c r="Z73" s="39"/>
      <c r="AA73" s="39"/>
      <c r="AB73" s="39"/>
      <c r="AC73" s="39"/>
      <c r="AD73" s="39"/>
      <c r="AE73" s="39"/>
    </row>
    <row r="74" s="2" customFormat="1" ht="24.96" customHeight="1">
      <c r="A74" s="39"/>
      <c r="B74" s="40"/>
      <c r="C74" s="24" t="s">
        <v>131</v>
      </c>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6.96"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2" customFormat="1" ht="12" customHeight="1">
      <c r="A76" s="39"/>
      <c r="B76" s="40"/>
      <c r="C76" s="33" t="s">
        <v>16</v>
      </c>
      <c r="D76" s="41"/>
      <c r="E76" s="41"/>
      <c r="F76" s="41"/>
      <c r="G76" s="41"/>
      <c r="H76" s="41"/>
      <c r="I76" s="41"/>
      <c r="J76" s="41"/>
      <c r="K76" s="41"/>
      <c r="L76" s="135"/>
      <c r="S76" s="39"/>
      <c r="T76" s="39"/>
      <c r="U76" s="39"/>
      <c r="V76" s="39"/>
      <c r="W76" s="39"/>
      <c r="X76" s="39"/>
      <c r="Y76" s="39"/>
      <c r="Z76" s="39"/>
      <c r="AA76" s="39"/>
      <c r="AB76" s="39"/>
      <c r="AC76" s="39"/>
      <c r="AD76" s="39"/>
      <c r="AE76" s="39"/>
    </row>
    <row r="77" s="2" customFormat="1" ht="23.25" customHeight="1">
      <c r="A77" s="39"/>
      <c r="B77" s="40"/>
      <c r="C77" s="41"/>
      <c r="D77" s="41"/>
      <c r="E77" s="161" t="str">
        <f>E7</f>
        <v>Rekonstrukce kotelny a topné soustavy na MŠ Kachlíkova 17, 19, 21 v Brně - Bystrci</v>
      </c>
      <c r="F77" s="33"/>
      <c r="G77" s="33"/>
      <c r="H77" s="33"/>
      <c r="I77" s="41"/>
      <c r="J77" s="41"/>
      <c r="K77" s="41"/>
      <c r="L77" s="135"/>
      <c r="S77" s="39"/>
      <c r="T77" s="39"/>
      <c r="U77" s="39"/>
      <c r="V77" s="39"/>
      <c r="W77" s="39"/>
      <c r="X77" s="39"/>
      <c r="Y77" s="39"/>
      <c r="Z77" s="39"/>
      <c r="AA77" s="39"/>
      <c r="AB77" s="39"/>
      <c r="AC77" s="39"/>
      <c r="AD77" s="39"/>
      <c r="AE77" s="39"/>
    </row>
    <row r="78" s="2" customFormat="1" ht="12" customHeight="1">
      <c r="A78" s="39"/>
      <c r="B78" s="40"/>
      <c r="C78" s="33" t="s">
        <v>111</v>
      </c>
      <c r="D78" s="41"/>
      <c r="E78" s="41"/>
      <c r="F78" s="41"/>
      <c r="G78" s="41"/>
      <c r="H78" s="41"/>
      <c r="I78" s="41"/>
      <c r="J78" s="41"/>
      <c r="K78" s="41"/>
      <c r="L78" s="135"/>
      <c r="S78" s="39"/>
      <c r="T78" s="39"/>
      <c r="U78" s="39"/>
      <c r="V78" s="39"/>
      <c r="W78" s="39"/>
      <c r="X78" s="39"/>
      <c r="Y78" s="39"/>
      <c r="Z78" s="39"/>
      <c r="AA78" s="39"/>
      <c r="AB78" s="39"/>
      <c r="AC78" s="39"/>
      <c r="AD78" s="39"/>
      <c r="AE78" s="39"/>
    </row>
    <row r="79" s="2" customFormat="1" ht="16.5" customHeight="1">
      <c r="A79" s="39"/>
      <c r="B79" s="40"/>
      <c r="C79" s="41"/>
      <c r="D79" s="41"/>
      <c r="E79" s="70" t="str">
        <f>E9</f>
        <v>D.1.4.9 - Vytápění školky č.21</v>
      </c>
      <c r="F79" s="41"/>
      <c r="G79" s="41"/>
      <c r="H79" s="41"/>
      <c r="I79" s="41"/>
      <c r="J79" s="41"/>
      <c r="K79" s="41"/>
      <c r="L79" s="135"/>
      <c r="S79" s="39"/>
      <c r="T79" s="39"/>
      <c r="U79" s="39"/>
      <c r="V79" s="39"/>
      <c r="W79" s="39"/>
      <c r="X79" s="39"/>
      <c r="Y79" s="39"/>
      <c r="Z79" s="39"/>
      <c r="AA79" s="39"/>
      <c r="AB79" s="39"/>
      <c r="AC79" s="39"/>
      <c r="AD79" s="39"/>
      <c r="AE79" s="39"/>
    </row>
    <row r="80" s="2" customFormat="1" ht="6.96"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2" customFormat="1" ht="12" customHeight="1">
      <c r="A81" s="39"/>
      <c r="B81" s="40"/>
      <c r="C81" s="33" t="s">
        <v>21</v>
      </c>
      <c r="D81" s="41"/>
      <c r="E81" s="41"/>
      <c r="F81" s="28" t="str">
        <f>F12</f>
        <v>Kachlíkova 1046, 1047, 1048, 1365 Brno - Bystrc</v>
      </c>
      <c r="G81" s="41"/>
      <c r="H81" s="41"/>
      <c r="I81" s="33" t="s">
        <v>23</v>
      </c>
      <c r="J81" s="73" t="str">
        <f>IF(J12="","",J12)</f>
        <v>3. 7. 2020</v>
      </c>
      <c r="K81" s="41"/>
      <c r="L81" s="135"/>
      <c r="S81" s="39"/>
      <c r="T81" s="39"/>
      <c r="U81" s="39"/>
      <c r="V81" s="39"/>
      <c r="W81" s="39"/>
      <c r="X81" s="39"/>
      <c r="Y81" s="39"/>
      <c r="Z81" s="39"/>
      <c r="AA81" s="39"/>
      <c r="AB81" s="39"/>
      <c r="AC81" s="39"/>
      <c r="AD81" s="39"/>
      <c r="AE81" s="39"/>
    </row>
    <row r="82" s="2" customFormat="1" ht="6.96"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2" customFormat="1" ht="15.15" customHeight="1">
      <c r="A83" s="39"/>
      <c r="B83" s="40"/>
      <c r="C83" s="33" t="s">
        <v>25</v>
      </c>
      <c r="D83" s="41"/>
      <c r="E83" s="41"/>
      <c r="F83" s="28" t="str">
        <f>E15</f>
        <v>Statutární město Brno, městská část Brno - Bystrc</v>
      </c>
      <c r="G83" s="41"/>
      <c r="H83" s="41"/>
      <c r="I83" s="33" t="s">
        <v>31</v>
      </c>
      <c r="J83" s="37" t="str">
        <f>E21</f>
        <v>Ing Jan Dinga</v>
      </c>
      <c r="K83" s="41"/>
      <c r="L83" s="135"/>
      <c r="S83" s="39"/>
      <c r="T83" s="39"/>
      <c r="U83" s="39"/>
      <c r="V83" s="39"/>
      <c r="W83" s="39"/>
      <c r="X83" s="39"/>
      <c r="Y83" s="39"/>
      <c r="Z83" s="39"/>
      <c r="AA83" s="39"/>
      <c r="AB83" s="39"/>
      <c r="AC83" s="39"/>
      <c r="AD83" s="39"/>
      <c r="AE83" s="39"/>
    </row>
    <row r="84" s="2" customFormat="1" ht="15.15" customHeight="1">
      <c r="A84" s="39"/>
      <c r="B84" s="40"/>
      <c r="C84" s="33" t="s">
        <v>29</v>
      </c>
      <c r="D84" s="41"/>
      <c r="E84" s="41"/>
      <c r="F84" s="28" t="str">
        <f>IF(E18="","",E18)</f>
        <v>Vyplň údaj</v>
      </c>
      <c r="G84" s="41"/>
      <c r="H84" s="41"/>
      <c r="I84" s="33" t="s">
        <v>34</v>
      </c>
      <c r="J84" s="37" t="str">
        <f>E24</f>
        <v>DIGITRONIC CZ</v>
      </c>
      <c r="K84" s="41"/>
      <c r="L84" s="135"/>
      <c r="S84" s="39"/>
      <c r="T84" s="39"/>
      <c r="U84" s="39"/>
      <c r="V84" s="39"/>
      <c r="W84" s="39"/>
      <c r="X84" s="39"/>
      <c r="Y84" s="39"/>
      <c r="Z84" s="39"/>
      <c r="AA84" s="39"/>
      <c r="AB84" s="39"/>
      <c r="AC84" s="39"/>
      <c r="AD84" s="39"/>
      <c r="AE84" s="39"/>
    </row>
    <row r="85" s="2" customFormat="1" ht="10.32"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11" customFormat="1" ht="29.28" customHeight="1">
      <c r="A86" s="178"/>
      <c r="B86" s="179"/>
      <c r="C86" s="180" t="s">
        <v>132</v>
      </c>
      <c r="D86" s="181" t="s">
        <v>57</v>
      </c>
      <c r="E86" s="181" t="s">
        <v>53</v>
      </c>
      <c r="F86" s="181" t="s">
        <v>54</v>
      </c>
      <c r="G86" s="181" t="s">
        <v>133</v>
      </c>
      <c r="H86" s="181" t="s">
        <v>134</v>
      </c>
      <c r="I86" s="181" t="s">
        <v>135</v>
      </c>
      <c r="J86" s="181" t="s">
        <v>115</v>
      </c>
      <c r="K86" s="182" t="s">
        <v>136</v>
      </c>
      <c r="L86" s="183"/>
      <c r="M86" s="93" t="s">
        <v>19</v>
      </c>
      <c r="N86" s="94" t="s">
        <v>42</v>
      </c>
      <c r="O86" s="94" t="s">
        <v>137</v>
      </c>
      <c r="P86" s="94" t="s">
        <v>138</v>
      </c>
      <c r="Q86" s="94" t="s">
        <v>139</v>
      </c>
      <c r="R86" s="94" t="s">
        <v>140</v>
      </c>
      <c r="S86" s="94" t="s">
        <v>141</v>
      </c>
      <c r="T86" s="95" t="s">
        <v>142</v>
      </c>
      <c r="U86" s="178"/>
      <c r="V86" s="178"/>
      <c r="W86" s="178"/>
      <c r="X86" s="178"/>
      <c r="Y86" s="178"/>
      <c r="Z86" s="178"/>
      <c r="AA86" s="178"/>
      <c r="AB86" s="178"/>
      <c r="AC86" s="178"/>
      <c r="AD86" s="178"/>
      <c r="AE86" s="178"/>
    </row>
    <row r="87" s="2" customFormat="1" ht="22.8" customHeight="1">
      <c r="A87" s="39"/>
      <c r="B87" s="40"/>
      <c r="C87" s="100" t="s">
        <v>143</v>
      </c>
      <c r="D87" s="41"/>
      <c r="E87" s="41"/>
      <c r="F87" s="41"/>
      <c r="G87" s="41"/>
      <c r="H87" s="41"/>
      <c r="I87" s="41"/>
      <c r="J87" s="184">
        <f>BK87</f>
        <v>0</v>
      </c>
      <c r="K87" s="41"/>
      <c r="L87" s="45"/>
      <c r="M87" s="96"/>
      <c r="N87" s="185"/>
      <c r="O87" s="97"/>
      <c r="P87" s="186">
        <f>P88</f>
        <v>0</v>
      </c>
      <c r="Q87" s="97"/>
      <c r="R87" s="186">
        <f>R88</f>
        <v>0</v>
      </c>
      <c r="S87" s="97"/>
      <c r="T87" s="187">
        <f>T88</f>
        <v>0</v>
      </c>
      <c r="U87" s="39"/>
      <c r="V87" s="39"/>
      <c r="W87" s="39"/>
      <c r="X87" s="39"/>
      <c r="Y87" s="39"/>
      <c r="Z87" s="39"/>
      <c r="AA87" s="39"/>
      <c r="AB87" s="39"/>
      <c r="AC87" s="39"/>
      <c r="AD87" s="39"/>
      <c r="AE87" s="39"/>
      <c r="AT87" s="18" t="s">
        <v>71</v>
      </c>
      <c r="AU87" s="18" t="s">
        <v>116</v>
      </c>
      <c r="BK87" s="188">
        <f>BK88</f>
        <v>0</v>
      </c>
    </row>
    <row r="88" s="12" customFormat="1" ht="25.92" customHeight="1">
      <c r="A88" s="12"/>
      <c r="B88" s="189"/>
      <c r="C88" s="190"/>
      <c r="D88" s="191" t="s">
        <v>71</v>
      </c>
      <c r="E88" s="192" t="s">
        <v>1475</v>
      </c>
      <c r="F88" s="192" t="s">
        <v>1476</v>
      </c>
      <c r="G88" s="190"/>
      <c r="H88" s="190"/>
      <c r="I88" s="193"/>
      <c r="J88" s="194">
        <f>BK88</f>
        <v>0</v>
      </c>
      <c r="K88" s="190"/>
      <c r="L88" s="195"/>
      <c r="M88" s="196"/>
      <c r="N88" s="197"/>
      <c r="O88" s="197"/>
      <c r="P88" s="198">
        <f>P89+P103+P110+P114+P119+P129+P135</f>
        <v>0</v>
      </c>
      <c r="Q88" s="197"/>
      <c r="R88" s="198">
        <f>R89+R103+R110+R114+R119+R129+R135</f>
        <v>0</v>
      </c>
      <c r="S88" s="197"/>
      <c r="T88" s="199">
        <f>T89+T103+T110+T114+T119+T129+T135</f>
        <v>0</v>
      </c>
      <c r="U88" s="12"/>
      <c r="V88" s="12"/>
      <c r="W88" s="12"/>
      <c r="X88" s="12"/>
      <c r="Y88" s="12"/>
      <c r="Z88" s="12"/>
      <c r="AA88" s="12"/>
      <c r="AB88" s="12"/>
      <c r="AC88" s="12"/>
      <c r="AD88" s="12"/>
      <c r="AE88" s="12"/>
      <c r="AR88" s="200" t="s">
        <v>80</v>
      </c>
      <c r="AT88" s="201" t="s">
        <v>71</v>
      </c>
      <c r="AU88" s="201" t="s">
        <v>72</v>
      </c>
      <c r="AY88" s="200" t="s">
        <v>146</v>
      </c>
      <c r="BK88" s="202">
        <f>BK89+BK103+BK110+BK114+BK119+BK129+BK135</f>
        <v>0</v>
      </c>
    </row>
    <row r="89" s="12" customFormat="1" ht="22.8" customHeight="1">
      <c r="A89" s="12"/>
      <c r="B89" s="189"/>
      <c r="C89" s="190"/>
      <c r="D89" s="191" t="s">
        <v>71</v>
      </c>
      <c r="E89" s="203" t="s">
        <v>1477</v>
      </c>
      <c r="F89" s="203" t="s">
        <v>1478</v>
      </c>
      <c r="G89" s="190"/>
      <c r="H89" s="190"/>
      <c r="I89" s="193"/>
      <c r="J89" s="204">
        <f>BK89</f>
        <v>0</v>
      </c>
      <c r="K89" s="190"/>
      <c r="L89" s="195"/>
      <c r="M89" s="196"/>
      <c r="N89" s="197"/>
      <c r="O89" s="197"/>
      <c r="P89" s="198">
        <f>SUM(P90:P102)</f>
        <v>0</v>
      </c>
      <c r="Q89" s="197"/>
      <c r="R89" s="198">
        <f>SUM(R90:R102)</f>
        <v>0</v>
      </c>
      <c r="S89" s="197"/>
      <c r="T89" s="199">
        <f>SUM(T90:T102)</f>
        <v>0</v>
      </c>
      <c r="U89" s="12"/>
      <c r="V89" s="12"/>
      <c r="W89" s="12"/>
      <c r="X89" s="12"/>
      <c r="Y89" s="12"/>
      <c r="Z89" s="12"/>
      <c r="AA89" s="12"/>
      <c r="AB89" s="12"/>
      <c r="AC89" s="12"/>
      <c r="AD89" s="12"/>
      <c r="AE89" s="12"/>
      <c r="AR89" s="200" t="s">
        <v>80</v>
      </c>
      <c r="AT89" s="201" t="s">
        <v>71</v>
      </c>
      <c r="AU89" s="201" t="s">
        <v>80</v>
      </c>
      <c r="AY89" s="200" t="s">
        <v>146</v>
      </c>
      <c r="BK89" s="202">
        <f>SUM(BK90:BK102)</f>
        <v>0</v>
      </c>
    </row>
    <row r="90" s="2" customFormat="1" ht="14.4" customHeight="1">
      <c r="A90" s="39"/>
      <c r="B90" s="40"/>
      <c r="C90" s="205" t="s">
        <v>72</v>
      </c>
      <c r="D90" s="205" t="s">
        <v>148</v>
      </c>
      <c r="E90" s="206" t="s">
        <v>1479</v>
      </c>
      <c r="F90" s="207" t="s">
        <v>1480</v>
      </c>
      <c r="G90" s="208" t="s">
        <v>209</v>
      </c>
      <c r="H90" s="209">
        <v>1</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153</v>
      </c>
      <c r="AT90" s="216" t="s">
        <v>148</v>
      </c>
      <c r="AU90" s="216" t="s">
        <v>82</v>
      </c>
      <c r="AY90" s="18" t="s">
        <v>146</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153</v>
      </c>
      <c r="BM90" s="216" t="s">
        <v>82</v>
      </c>
    </row>
    <row r="91" s="2" customFormat="1" ht="14.4" customHeight="1">
      <c r="A91" s="39"/>
      <c r="B91" s="40"/>
      <c r="C91" s="205" t="s">
        <v>72</v>
      </c>
      <c r="D91" s="205" t="s">
        <v>148</v>
      </c>
      <c r="E91" s="206" t="s">
        <v>1481</v>
      </c>
      <c r="F91" s="207" t="s">
        <v>1482</v>
      </c>
      <c r="G91" s="208" t="s">
        <v>209</v>
      </c>
      <c r="H91" s="209">
        <v>7</v>
      </c>
      <c r="I91" s="210"/>
      <c r="J91" s="211">
        <f>ROUND(I91*H91,2)</f>
        <v>0</v>
      </c>
      <c r="K91" s="207" t="s">
        <v>19</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153</v>
      </c>
      <c r="AT91" s="216" t="s">
        <v>148</v>
      </c>
      <c r="AU91" s="216" t="s">
        <v>82</v>
      </c>
      <c r="AY91" s="18" t="s">
        <v>146</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153</v>
      </c>
      <c r="BM91" s="216" t="s">
        <v>153</v>
      </c>
    </row>
    <row r="92" s="2" customFormat="1" ht="14.4" customHeight="1">
      <c r="A92" s="39"/>
      <c r="B92" s="40"/>
      <c r="C92" s="205" t="s">
        <v>72</v>
      </c>
      <c r="D92" s="205" t="s">
        <v>148</v>
      </c>
      <c r="E92" s="206" t="s">
        <v>1483</v>
      </c>
      <c r="F92" s="207" t="s">
        <v>1484</v>
      </c>
      <c r="G92" s="208" t="s">
        <v>209</v>
      </c>
      <c r="H92" s="209">
        <v>8</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153</v>
      </c>
      <c r="AT92" s="216" t="s">
        <v>148</v>
      </c>
      <c r="AU92" s="216" t="s">
        <v>82</v>
      </c>
      <c r="AY92" s="18" t="s">
        <v>146</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153</v>
      </c>
      <c r="BM92" s="216" t="s">
        <v>187</v>
      </c>
    </row>
    <row r="93" s="2" customFormat="1" ht="14.4" customHeight="1">
      <c r="A93" s="39"/>
      <c r="B93" s="40"/>
      <c r="C93" s="205" t="s">
        <v>72</v>
      </c>
      <c r="D93" s="205" t="s">
        <v>148</v>
      </c>
      <c r="E93" s="206" t="s">
        <v>1485</v>
      </c>
      <c r="F93" s="207" t="s">
        <v>1486</v>
      </c>
      <c r="G93" s="208" t="s">
        <v>209</v>
      </c>
      <c r="H93" s="209">
        <v>1</v>
      </c>
      <c r="I93" s="210"/>
      <c r="J93" s="211">
        <f>ROUND(I93*H93,2)</f>
        <v>0</v>
      </c>
      <c r="K93" s="207" t="s">
        <v>19</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153</v>
      </c>
      <c r="AT93" s="216" t="s">
        <v>148</v>
      </c>
      <c r="AU93" s="216" t="s">
        <v>82</v>
      </c>
      <c r="AY93" s="18" t="s">
        <v>146</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153</v>
      </c>
      <c r="BM93" s="216" t="s">
        <v>206</v>
      </c>
    </row>
    <row r="94" s="2" customFormat="1" ht="14.4" customHeight="1">
      <c r="A94" s="39"/>
      <c r="B94" s="40"/>
      <c r="C94" s="205" t="s">
        <v>72</v>
      </c>
      <c r="D94" s="205" t="s">
        <v>148</v>
      </c>
      <c r="E94" s="206" t="s">
        <v>1487</v>
      </c>
      <c r="F94" s="207" t="s">
        <v>1488</v>
      </c>
      <c r="G94" s="208" t="s">
        <v>209</v>
      </c>
      <c r="H94" s="209">
        <v>20</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153</v>
      </c>
      <c r="AT94" s="216" t="s">
        <v>148</v>
      </c>
      <c r="AU94" s="216" t="s">
        <v>82</v>
      </c>
      <c r="AY94" s="18" t="s">
        <v>146</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153</v>
      </c>
      <c r="BM94" s="216" t="s">
        <v>253</v>
      </c>
    </row>
    <row r="95" s="2" customFormat="1" ht="14.4" customHeight="1">
      <c r="A95" s="39"/>
      <c r="B95" s="40"/>
      <c r="C95" s="205" t="s">
        <v>72</v>
      </c>
      <c r="D95" s="205" t="s">
        <v>148</v>
      </c>
      <c r="E95" s="206" t="s">
        <v>1489</v>
      </c>
      <c r="F95" s="207" t="s">
        <v>1490</v>
      </c>
      <c r="G95" s="208" t="s">
        <v>209</v>
      </c>
      <c r="H95" s="209">
        <v>15</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153</v>
      </c>
      <c r="AT95" s="216" t="s">
        <v>148</v>
      </c>
      <c r="AU95" s="216" t="s">
        <v>82</v>
      </c>
      <c r="AY95" s="18" t="s">
        <v>146</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153</v>
      </c>
      <c r="BM95" s="216" t="s">
        <v>266</v>
      </c>
    </row>
    <row r="96" s="2" customFormat="1" ht="14.4" customHeight="1">
      <c r="A96" s="39"/>
      <c r="B96" s="40"/>
      <c r="C96" s="205" t="s">
        <v>72</v>
      </c>
      <c r="D96" s="205" t="s">
        <v>148</v>
      </c>
      <c r="E96" s="206" t="s">
        <v>1491</v>
      </c>
      <c r="F96" s="207" t="s">
        <v>1492</v>
      </c>
      <c r="G96" s="208" t="s">
        <v>209</v>
      </c>
      <c r="H96" s="209">
        <v>1</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153</v>
      </c>
      <c r="AT96" s="216" t="s">
        <v>148</v>
      </c>
      <c r="AU96" s="216" t="s">
        <v>82</v>
      </c>
      <c r="AY96" s="18" t="s">
        <v>146</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153</v>
      </c>
      <c r="BM96" s="216" t="s">
        <v>215</v>
      </c>
    </row>
    <row r="97" s="2" customFormat="1" ht="14.4" customHeight="1">
      <c r="A97" s="39"/>
      <c r="B97" s="40"/>
      <c r="C97" s="205" t="s">
        <v>72</v>
      </c>
      <c r="D97" s="205" t="s">
        <v>148</v>
      </c>
      <c r="E97" s="206" t="s">
        <v>1493</v>
      </c>
      <c r="F97" s="207" t="s">
        <v>1494</v>
      </c>
      <c r="G97" s="208" t="s">
        <v>209</v>
      </c>
      <c r="H97" s="209">
        <v>3</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153</v>
      </c>
      <c r="AT97" s="216" t="s">
        <v>148</v>
      </c>
      <c r="AU97" s="216" t="s">
        <v>82</v>
      </c>
      <c r="AY97" s="18" t="s">
        <v>146</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153</v>
      </c>
      <c r="BM97" s="216" t="s">
        <v>233</v>
      </c>
    </row>
    <row r="98" s="2" customFormat="1" ht="14.4" customHeight="1">
      <c r="A98" s="39"/>
      <c r="B98" s="40"/>
      <c r="C98" s="205" t="s">
        <v>72</v>
      </c>
      <c r="D98" s="205" t="s">
        <v>148</v>
      </c>
      <c r="E98" s="206" t="s">
        <v>1495</v>
      </c>
      <c r="F98" s="207" t="s">
        <v>1496</v>
      </c>
      <c r="G98" s="208" t="s">
        <v>209</v>
      </c>
      <c r="H98" s="209">
        <v>2</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153</v>
      </c>
      <c r="AT98" s="216" t="s">
        <v>148</v>
      </c>
      <c r="AU98" s="216" t="s">
        <v>82</v>
      </c>
      <c r="AY98" s="18" t="s">
        <v>146</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153</v>
      </c>
      <c r="BM98" s="216" t="s">
        <v>243</v>
      </c>
    </row>
    <row r="99" s="2" customFormat="1" ht="14.4" customHeight="1">
      <c r="A99" s="39"/>
      <c r="B99" s="40"/>
      <c r="C99" s="205" t="s">
        <v>72</v>
      </c>
      <c r="D99" s="205" t="s">
        <v>148</v>
      </c>
      <c r="E99" s="206" t="s">
        <v>1497</v>
      </c>
      <c r="F99" s="207" t="s">
        <v>1498</v>
      </c>
      <c r="G99" s="208" t="s">
        <v>209</v>
      </c>
      <c r="H99" s="209">
        <v>6</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153</v>
      </c>
      <c r="AT99" s="216" t="s">
        <v>148</v>
      </c>
      <c r="AU99" s="216" t="s">
        <v>82</v>
      </c>
      <c r="AY99" s="18" t="s">
        <v>146</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153</v>
      </c>
      <c r="BM99" s="216" t="s">
        <v>282</v>
      </c>
    </row>
    <row r="100" s="2" customFormat="1" ht="14.4" customHeight="1">
      <c r="A100" s="39"/>
      <c r="B100" s="40"/>
      <c r="C100" s="205" t="s">
        <v>72</v>
      </c>
      <c r="D100" s="205" t="s">
        <v>148</v>
      </c>
      <c r="E100" s="206" t="s">
        <v>1499</v>
      </c>
      <c r="F100" s="207" t="s">
        <v>1500</v>
      </c>
      <c r="G100" s="208" t="s">
        <v>209</v>
      </c>
      <c r="H100" s="209">
        <v>2</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153</v>
      </c>
      <c r="AT100" s="216" t="s">
        <v>148</v>
      </c>
      <c r="AU100" s="216" t="s">
        <v>82</v>
      </c>
      <c r="AY100" s="18" t="s">
        <v>146</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153</v>
      </c>
      <c r="BM100" s="216" t="s">
        <v>291</v>
      </c>
    </row>
    <row r="101" s="2" customFormat="1" ht="14.4" customHeight="1">
      <c r="A101" s="39"/>
      <c r="B101" s="40"/>
      <c r="C101" s="205" t="s">
        <v>72</v>
      </c>
      <c r="D101" s="205" t="s">
        <v>148</v>
      </c>
      <c r="E101" s="206" t="s">
        <v>1501</v>
      </c>
      <c r="F101" s="207" t="s">
        <v>1502</v>
      </c>
      <c r="G101" s="208" t="s">
        <v>209</v>
      </c>
      <c r="H101" s="209">
        <v>1</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153</v>
      </c>
      <c r="AT101" s="216" t="s">
        <v>148</v>
      </c>
      <c r="AU101" s="216" t="s">
        <v>82</v>
      </c>
      <c r="AY101" s="18" t="s">
        <v>146</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153</v>
      </c>
      <c r="BM101" s="216" t="s">
        <v>299</v>
      </c>
    </row>
    <row r="102" s="2" customFormat="1" ht="14.4" customHeight="1">
      <c r="A102" s="39"/>
      <c r="B102" s="40"/>
      <c r="C102" s="205" t="s">
        <v>72</v>
      </c>
      <c r="D102" s="205" t="s">
        <v>148</v>
      </c>
      <c r="E102" s="206" t="s">
        <v>1503</v>
      </c>
      <c r="F102" s="207" t="s">
        <v>1504</v>
      </c>
      <c r="G102" s="208" t="s">
        <v>209</v>
      </c>
      <c r="H102" s="209">
        <v>1</v>
      </c>
      <c r="I102" s="210"/>
      <c r="J102" s="211">
        <f>ROUND(I102*H102,2)</f>
        <v>0</v>
      </c>
      <c r="K102" s="207" t="s">
        <v>19</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153</v>
      </c>
      <c r="AT102" s="216" t="s">
        <v>148</v>
      </c>
      <c r="AU102" s="216" t="s">
        <v>82</v>
      </c>
      <c r="AY102" s="18" t="s">
        <v>146</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153</v>
      </c>
      <c r="BM102" s="216" t="s">
        <v>307</v>
      </c>
    </row>
    <row r="103" s="12" customFormat="1" ht="22.8" customHeight="1">
      <c r="A103" s="12"/>
      <c r="B103" s="189"/>
      <c r="C103" s="190"/>
      <c r="D103" s="191" t="s">
        <v>71</v>
      </c>
      <c r="E103" s="203" t="s">
        <v>1505</v>
      </c>
      <c r="F103" s="203" t="s">
        <v>1506</v>
      </c>
      <c r="G103" s="190"/>
      <c r="H103" s="190"/>
      <c r="I103" s="193"/>
      <c r="J103" s="204">
        <f>BK103</f>
        <v>0</v>
      </c>
      <c r="K103" s="190"/>
      <c r="L103" s="195"/>
      <c r="M103" s="196"/>
      <c r="N103" s="197"/>
      <c r="O103" s="197"/>
      <c r="P103" s="198">
        <f>SUM(P104:P109)</f>
        <v>0</v>
      </c>
      <c r="Q103" s="197"/>
      <c r="R103" s="198">
        <f>SUM(R104:R109)</f>
        <v>0</v>
      </c>
      <c r="S103" s="197"/>
      <c r="T103" s="199">
        <f>SUM(T104:T109)</f>
        <v>0</v>
      </c>
      <c r="U103" s="12"/>
      <c r="V103" s="12"/>
      <c r="W103" s="12"/>
      <c r="X103" s="12"/>
      <c r="Y103" s="12"/>
      <c r="Z103" s="12"/>
      <c r="AA103" s="12"/>
      <c r="AB103" s="12"/>
      <c r="AC103" s="12"/>
      <c r="AD103" s="12"/>
      <c r="AE103" s="12"/>
      <c r="AR103" s="200" t="s">
        <v>80</v>
      </c>
      <c r="AT103" s="201" t="s">
        <v>71</v>
      </c>
      <c r="AU103" s="201" t="s">
        <v>80</v>
      </c>
      <c r="AY103" s="200" t="s">
        <v>146</v>
      </c>
      <c r="BK103" s="202">
        <f>SUM(BK104:BK109)</f>
        <v>0</v>
      </c>
    </row>
    <row r="104" s="2" customFormat="1" ht="14.4" customHeight="1">
      <c r="A104" s="39"/>
      <c r="B104" s="40"/>
      <c r="C104" s="205" t="s">
        <v>72</v>
      </c>
      <c r="D104" s="205" t="s">
        <v>148</v>
      </c>
      <c r="E104" s="206" t="s">
        <v>1507</v>
      </c>
      <c r="F104" s="207" t="s">
        <v>1508</v>
      </c>
      <c r="G104" s="208" t="s">
        <v>363</v>
      </c>
      <c r="H104" s="209">
        <v>97</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153</v>
      </c>
      <c r="AT104" s="216" t="s">
        <v>148</v>
      </c>
      <c r="AU104" s="216" t="s">
        <v>82</v>
      </c>
      <c r="AY104" s="18" t="s">
        <v>146</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153</v>
      </c>
      <c r="BM104" s="216" t="s">
        <v>321</v>
      </c>
    </row>
    <row r="105" s="2" customFormat="1" ht="14.4" customHeight="1">
      <c r="A105" s="39"/>
      <c r="B105" s="40"/>
      <c r="C105" s="205" t="s">
        <v>72</v>
      </c>
      <c r="D105" s="205" t="s">
        <v>148</v>
      </c>
      <c r="E105" s="206" t="s">
        <v>1509</v>
      </c>
      <c r="F105" s="207" t="s">
        <v>1510</v>
      </c>
      <c r="G105" s="208" t="s">
        <v>363</v>
      </c>
      <c r="H105" s="209">
        <v>267</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153</v>
      </c>
      <c r="AT105" s="216" t="s">
        <v>148</v>
      </c>
      <c r="AU105" s="216" t="s">
        <v>82</v>
      </c>
      <c r="AY105" s="18" t="s">
        <v>146</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153</v>
      </c>
      <c r="BM105" s="216" t="s">
        <v>340</v>
      </c>
    </row>
    <row r="106" s="2" customFormat="1" ht="14.4" customHeight="1">
      <c r="A106" s="39"/>
      <c r="B106" s="40"/>
      <c r="C106" s="205" t="s">
        <v>72</v>
      </c>
      <c r="D106" s="205" t="s">
        <v>148</v>
      </c>
      <c r="E106" s="206" t="s">
        <v>1511</v>
      </c>
      <c r="F106" s="207" t="s">
        <v>1512</v>
      </c>
      <c r="G106" s="208" t="s">
        <v>363</v>
      </c>
      <c r="H106" s="209">
        <v>130</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153</v>
      </c>
      <c r="AT106" s="216" t="s">
        <v>148</v>
      </c>
      <c r="AU106" s="216" t="s">
        <v>82</v>
      </c>
      <c r="AY106" s="18" t="s">
        <v>146</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153</v>
      </c>
      <c r="BM106" s="216" t="s">
        <v>352</v>
      </c>
    </row>
    <row r="107" s="2" customFormat="1" ht="14.4" customHeight="1">
      <c r="A107" s="39"/>
      <c r="B107" s="40"/>
      <c r="C107" s="205" t="s">
        <v>72</v>
      </c>
      <c r="D107" s="205" t="s">
        <v>148</v>
      </c>
      <c r="E107" s="206" t="s">
        <v>1513</v>
      </c>
      <c r="F107" s="207" t="s">
        <v>1514</v>
      </c>
      <c r="G107" s="208" t="s">
        <v>363</v>
      </c>
      <c r="H107" s="209">
        <v>24</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153</v>
      </c>
      <c r="AT107" s="216" t="s">
        <v>148</v>
      </c>
      <c r="AU107" s="216" t="s">
        <v>82</v>
      </c>
      <c r="AY107" s="18" t="s">
        <v>146</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153</v>
      </c>
      <c r="BM107" s="216" t="s">
        <v>336</v>
      </c>
    </row>
    <row r="108" s="2" customFormat="1" ht="14.4" customHeight="1">
      <c r="A108" s="39"/>
      <c r="B108" s="40"/>
      <c r="C108" s="205" t="s">
        <v>72</v>
      </c>
      <c r="D108" s="205" t="s">
        <v>148</v>
      </c>
      <c r="E108" s="206" t="s">
        <v>1515</v>
      </c>
      <c r="F108" s="207" t="s">
        <v>1516</v>
      </c>
      <c r="G108" s="208" t="s">
        <v>363</v>
      </c>
      <c r="H108" s="209">
        <v>61</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153</v>
      </c>
      <c r="AT108" s="216" t="s">
        <v>148</v>
      </c>
      <c r="AU108" s="216" t="s">
        <v>82</v>
      </c>
      <c r="AY108" s="18" t="s">
        <v>146</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153</v>
      </c>
      <c r="BM108" s="216" t="s">
        <v>348</v>
      </c>
    </row>
    <row r="109" s="2" customFormat="1" ht="14.4" customHeight="1">
      <c r="A109" s="39"/>
      <c r="B109" s="40"/>
      <c r="C109" s="205" t="s">
        <v>72</v>
      </c>
      <c r="D109" s="205" t="s">
        <v>148</v>
      </c>
      <c r="E109" s="206" t="s">
        <v>1517</v>
      </c>
      <c r="F109" s="207" t="s">
        <v>1518</v>
      </c>
      <c r="G109" s="208" t="s">
        <v>363</v>
      </c>
      <c r="H109" s="209">
        <v>40</v>
      </c>
      <c r="I109" s="210"/>
      <c r="J109" s="211">
        <f>ROUND(I109*H109,2)</f>
        <v>0</v>
      </c>
      <c r="K109" s="207" t="s">
        <v>19</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153</v>
      </c>
      <c r="AT109" s="216" t="s">
        <v>148</v>
      </c>
      <c r="AU109" s="216" t="s">
        <v>82</v>
      </c>
      <c r="AY109" s="18" t="s">
        <v>146</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153</v>
      </c>
      <c r="BM109" s="216" t="s">
        <v>392</v>
      </c>
    </row>
    <row r="110" s="12" customFormat="1" ht="22.8" customHeight="1">
      <c r="A110" s="12"/>
      <c r="B110" s="189"/>
      <c r="C110" s="190"/>
      <c r="D110" s="191" t="s">
        <v>71</v>
      </c>
      <c r="E110" s="203" t="s">
        <v>1519</v>
      </c>
      <c r="F110" s="203" t="s">
        <v>1520</v>
      </c>
      <c r="G110" s="190"/>
      <c r="H110" s="190"/>
      <c r="I110" s="193"/>
      <c r="J110" s="204">
        <f>BK110</f>
        <v>0</v>
      </c>
      <c r="K110" s="190"/>
      <c r="L110" s="195"/>
      <c r="M110" s="196"/>
      <c r="N110" s="197"/>
      <c r="O110" s="197"/>
      <c r="P110" s="198">
        <f>SUM(P111:P113)</f>
        <v>0</v>
      </c>
      <c r="Q110" s="197"/>
      <c r="R110" s="198">
        <f>SUM(R111:R113)</f>
        <v>0</v>
      </c>
      <c r="S110" s="197"/>
      <c r="T110" s="199">
        <f>SUM(T111:T113)</f>
        <v>0</v>
      </c>
      <c r="U110" s="12"/>
      <c r="V110" s="12"/>
      <c r="W110" s="12"/>
      <c r="X110" s="12"/>
      <c r="Y110" s="12"/>
      <c r="Z110" s="12"/>
      <c r="AA110" s="12"/>
      <c r="AB110" s="12"/>
      <c r="AC110" s="12"/>
      <c r="AD110" s="12"/>
      <c r="AE110" s="12"/>
      <c r="AR110" s="200" t="s">
        <v>80</v>
      </c>
      <c r="AT110" s="201" t="s">
        <v>71</v>
      </c>
      <c r="AU110" s="201" t="s">
        <v>80</v>
      </c>
      <c r="AY110" s="200" t="s">
        <v>146</v>
      </c>
      <c r="BK110" s="202">
        <f>SUM(BK111:BK113)</f>
        <v>0</v>
      </c>
    </row>
    <row r="111" s="2" customFormat="1" ht="24.15" customHeight="1">
      <c r="A111" s="39"/>
      <c r="B111" s="40"/>
      <c r="C111" s="205" t="s">
        <v>72</v>
      </c>
      <c r="D111" s="205" t="s">
        <v>148</v>
      </c>
      <c r="E111" s="206" t="s">
        <v>1521</v>
      </c>
      <c r="F111" s="207" t="s">
        <v>1522</v>
      </c>
      <c r="G111" s="208" t="s">
        <v>616</v>
      </c>
      <c r="H111" s="209">
        <v>24</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153</v>
      </c>
      <c r="AT111" s="216" t="s">
        <v>148</v>
      </c>
      <c r="AU111" s="216" t="s">
        <v>82</v>
      </c>
      <c r="AY111" s="18" t="s">
        <v>146</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153</v>
      </c>
      <c r="BM111" s="216" t="s">
        <v>378</v>
      </c>
    </row>
    <row r="112" s="2" customFormat="1" ht="24.15" customHeight="1">
      <c r="A112" s="39"/>
      <c r="B112" s="40"/>
      <c r="C112" s="205" t="s">
        <v>72</v>
      </c>
      <c r="D112" s="205" t="s">
        <v>148</v>
      </c>
      <c r="E112" s="206" t="s">
        <v>1525</v>
      </c>
      <c r="F112" s="207" t="s">
        <v>1526</v>
      </c>
      <c r="G112" s="208" t="s">
        <v>616</v>
      </c>
      <c r="H112" s="209">
        <v>40</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153</v>
      </c>
      <c r="AT112" s="216" t="s">
        <v>148</v>
      </c>
      <c r="AU112" s="216" t="s">
        <v>82</v>
      </c>
      <c r="AY112" s="18" t="s">
        <v>146</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153</v>
      </c>
      <c r="BM112" s="216" t="s">
        <v>388</v>
      </c>
    </row>
    <row r="113" s="2" customFormat="1" ht="24.15" customHeight="1">
      <c r="A113" s="39"/>
      <c r="B113" s="40"/>
      <c r="C113" s="205" t="s">
        <v>72</v>
      </c>
      <c r="D113" s="205" t="s">
        <v>148</v>
      </c>
      <c r="E113" s="206" t="s">
        <v>1523</v>
      </c>
      <c r="F113" s="207" t="s">
        <v>1524</v>
      </c>
      <c r="G113" s="208" t="s">
        <v>616</v>
      </c>
      <c r="H113" s="209">
        <v>61</v>
      </c>
      <c r="I113" s="210"/>
      <c r="J113" s="211">
        <f>ROUND(I113*H113,2)</f>
        <v>0</v>
      </c>
      <c r="K113" s="207" t="s">
        <v>19</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153</v>
      </c>
      <c r="AT113" s="216" t="s">
        <v>148</v>
      </c>
      <c r="AU113" s="216" t="s">
        <v>82</v>
      </c>
      <c r="AY113" s="18" t="s">
        <v>146</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153</v>
      </c>
      <c r="BM113" s="216" t="s">
        <v>400</v>
      </c>
    </row>
    <row r="114" s="12" customFormat="1" ht="22.8" customHeight="1">
      <c r="A114" s="12"/>
      <c r="B114" s="189"/>
      <c r="C114" s="190"/>
      <c r="D114" s="191" t="s">
        <v>71</v>
      </c>
      <c r="E114" s="203" t="s">
        <v>1527</v>
      </c>
      <c r="F114" s="203" t="s">
        <v>1528</v>
      </c>
      <c r="G114" s="190"/>
      <c r="H114" s="190"/>
      <c r="I114" s="193"/>
      <c r="J114" s="204">
        <f>BK114</f>
        <v>0</v>
      </c>
      <c r="K114" s="190"/>
      <c r="L114" s="195"/>
      <c r="M114" s="196"/>
      <c r="N114" s="197"/>
      <c r="O114" s="197"/>
      <c r="P114" s="198">
        <f>SUM(P115:P118)</f>
        <v>0</v>
      </c>
      <c r="Q114" s="197"/>
      <c r="R114" s="198">
        <f>SUM(R115:R118)</f>
        <v>0</v>
      </c>
      <c r="S114" s="197"/>
      <c r="T114" s="199">
        <f>SUM(T115:T118)</f>
        <v>0</v>
      </c>
      <c r="U114" s="12"/>
      <c r="V114" s="12"/>
      <c r="W114" s="12"/>
      <c r="X114" s="12"/>
      <c r="Y114" s="12"/>
      <c r="Z114" s="12"/>
      <c r="AA114" s="12"/>
      <c r="AB114" s="12"/>
      <c r="AC114" s="12"/>
      <c r="AD114" s="12"/>
      <c r="AE114" s="12"/>
      <c r="AR114" s="200" t="s">
        <v>80</v>
      </c>
      <c r="AT114" s="201" t="s">
        <v>71</v>
      </c>
      <c r="AU114" s="201" t="s">
        <v>80</v>
      </c>
      <c r="AY114" s="200" t="s">
        <v>146</v>
      </c>
      <c r="BK114" s="202">
        <f>SUM(BK115:BK118)</f>
        <v>0</v>
      </c>
    </row>
    <row r="115" s="2" customFormat="1" ht="14.4" customHeight="1">
      <c r="A115" s="39"/>
      <c r="B115" s="40"/>
      <c r="C115" s="205" t="s">
        <v>72</v>
      </c>
      <c r="D115" s="205" t="s">
        <v>148</v>
      </c>
      <c r="E115" s="206" t="s">
        <v>1529</v>
      </c>
      <c r="F115" s="207" t="s">
        <v>1530</v>
      </c>
      <c r="G115" s="208" t="s">
        <v>209</v>
      </c>
      <c r="H115" s="209">
        <v>17</v>
      </c>
      <c r="I115" s="210"/>
      <c r="J115" s="211">
        <f>ROUND(I115*H115,2)</f>
        <v>0</v>
      </c>
      <c r="K115" s="207" t="s">
        <v>19</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153</v>
      </c>
      <c r="AT115" s="216" t="s">
        <v>148</v>
      </c>
      <c r="AU115" s="216" t="s">
        <v>82</v>
      </c>
      <c r="AY115" s="18" t="s">
        <v>146</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153</v>
      </c>
      <c r="BM115" s="216" t="s">
        <v>431</v>
      </c>
    </row>
    <row r="116" s="2" customFormat="1" ht="14.4" customHeight="1">
      <c r="A116" s="39"/>
      <c r="B116" s="40"/>
      <c r="C116" s="205" t="s">
        <v>80</v>
      </c>
      <c r="D116" s="205" t="s">
        <v>148</v>
      </c>
      <c r="E116" s="206" t="s">
        <v>1531</v>
      </c>
      <c r="F116" s="207" t="s">
        <v>1532</v>
      </c>
      <c r="G116" s="208" t="s">
        <v>209</v>
      </c>
      <c r="H116" s="209">
        <v>51</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153</v>
      </c>
      <c r="AT116" s="216" t="s">
        <v>148</v>
      </c>
      <c r="AU116" s="216" t="s">
        <v>82</v>
      </c>
      <c r="AY116" s="18" t="s">
        <v>146</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153</v>
      </c>
      <c r="BM116" s="216" t="s">
        <v>1590</v>
      </c>
    </row>
    <row r="117" s="2" customFormat="1" ht="14.4" customHeight="1">
      <c r="A117" s="39"/>
      <c r="B117" s="40"/>
      <c r="C117" s="205" t="s">
        <v>82</v>
      </c>
      <c r="D117" s="205" t="s">
        <v>148</v>
      </c>
      <c r="E117" s="206" t="s">
        <v>1534</v>
      </c>
      <c r="F117" s="207" t="s">
        <v>1535</v>
      </c>
      <c r="G117" s="208" t="s">
        <v>616</v>
      </c>
      <c r="H117" s="209">
        <v>68</v>
      </c>
      <c r="I117" s="210"/>
      <c r="J117" s="211">
        <f>ROUND(I117*H117,2)</f>
        <v>0</v>
      </c>
      <c r="K117" s="207" t="s">
        <v>19</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153</v>
      </c>
      <c r="AT117" s="216" t="s">
        <v>148</v>
      </c>
      <c r="AU117" s="216" t="s">
        <v>82</v>
      </c>
      <c r="AY117" s="18" t="s">
        <v>146</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153</v>
      </c>
      <c r="BM117" s="216" t="s">
        <v>1591</v>
      </c>
    </row>
    <row r="118" s="2" customFormat="1" ht="14.4" customHeight="1">
      <c r="A118" s="39"/>
      <c r="B118" s="40"/>
      <c r="C118" s="205" t="s">
        <v>171</v>
      </c>
      <c r="D118" s="205" t="s">
        <v>148</v>
      </c>
      <c r="E118" s="206" t="s">
        <v>1536</v>
      </c>
      <c r="F118" s="207" t="s">
        <v>1537</v>
      </c>
      <c r="G118" s="208" t="s">
        <v>209</v>
      </c>
      <c r="H118" s="209">
        <v>136</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153</v>
      </c>
      <c r="AT118" s="216" t="s">
        <v>148</v>
      </c>
      <c r="AU118" s="216" t="s">
        <v>82</v>
      </c>
      <c r="AY118" s="18" t="s">
        <v>146</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153</v>
      </c>
      <c r="BM118" s="216" t="s">
        <v>1592</v>
      </c>
    </row>
    <row r="119" s="12" customFormat="1" ht="22.8" customHeight="1">
      <c r="A119" s="12"/>
      <c r="B119" s="189"/>
      <c r="C119" s="190"/>
      <c r="D119" s="191" t="s">
        <v>71</v>
      </c>
      <c r="E119" s="203" t="s">
        <v>1539</v>
      </c>
      <c r="F119" s="203" t="s">
        <v>1540</v>
      </c>
      <c r="G119" s="190"/>
      <c r="H119" s="190"/>
      <c r="I119" s="193"/>
      <c r="J119" s="204">
        <f>BK119</f>
        <v>0</v>
      </c>
      <c r="K119" s="190"/>
      <c r="L119" s="195"/>
      <c r="M119" s="196"/>
      <c r="N119" s="197"/>
      <c r="O119" s="197"/>
      <c r="P119" s="198">
        <f>SUM(P120:P128)</f>
        <v>0</v>
      </c>
      <c r="Q119" s="197"/>
      <c r="R119" s="198">
        <f>SUM(R120:R128)</f>
        <v>0</v>
      </c>
      <c r="S119" s="197"/>
      <c r="T119" s="199">
        <f>SUM(T120:T128)</f>
        <v>0</v>
      </c>
      <c r="U119" s="12"/>
      <c r="V119" s="12"/>
      <c r="W119" s="12"/>
      <c r="X119" s="12"/>
      <c r="Y119" s="12"/>
      <c r="Z119" s="12"/>
      <c r="AA119" s="12"/>
      <c r="AB119" s="12"/>
      <c r="AC119" s="12"/>
      <c r="AD119" s="12"/>
      <c r="AE119" s="12"/>
      <c r="AR119" s="200" t="s">
        <v>80</v>
      </c>
      <c r="AT119" s="201" t="s">
        <v>71</v>
      </c>
      <c r="AU119" s="201" t="s">
        <v>80</v>
      </c>
      <c r="AY119" s="200" t="s">
        <v>146</v>
      </c>
      <c r="BK119" s="202">
        <f>SUM(BK120:BK128)</f>
        <v>0</v>
      </c>
    </row>
    <row r="120" s="2" customFormat="1" ht="14.4" customHeight="1">
      <c r="A120" s="39"/>
      <c r="B120" s="40"/>
      <c r="C120" s="205" t="s">
        <v>72</v>
      </c>
      <c r="D120" s="205" t="s">
        <v>148</v>
      </c>
      <c r="E120" s="206" t="s">
        <v>1551</v>
      </c>
      <c r="F120" s="207" t="s">
        <v>1552</v>
      </c>
      <c r="G120" s="208" t="s">
        <v>209</v>
      </c>
      <c r="H120" s="209">
        <v>10</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153</v>
      </c>
      <c r="AT120" s="216" t="s">
        <v>148</v>
      </c>
      <c r="AU120" s="216" t="s">
        <v>82</v>
      </c>
      <c r="AY120" s="18" t="s">
        <v>146</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153</v>
      </c>
      <c r="BM120" s="216" t="s">
        <v>423</v>
      </c>
    </row>
    <row r="121" s="2" customFormat="1" ht="14.4" customHeight="1">
      <c r="A121" s="39"/>
      <c r="B121" s="40"/>
      <c r="C121" s="205" t="s">
        <v>72</v>
      </c>
      <c r="D121" s="205" t="s">
        <v>148</v>
      </c>
      <c r="E121" s="206" t="s">
        <v>1541</v>
      </c>
      <c r="F121" s="207" t="s">
        <v>1542</v>
      </c>
      <c r="G121" s="208" t="s">
        <v>209</v>
      </c>
      <c r="H121" s="209">
        <v>2</v>
      </c>
      <c r="I121" s="210"/>
      <c r="J121" s="211">
        <f>ROUND(I121*H121,2)</f>
        <v>0</v>
      </c>
      <c r="K121" s="207" t="s">
        <v>19</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153</v>
      </c>
      <c r="AT121" s="216" t="s">
        <v>148</v>
      </c>
      <c r="AU121" s="216" t="s">
        <v>82</v>
      </c>
      <c r="AY121" s="18" t="s">
        <v>146</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153</v>
      </c>
      <c r="BM121" s="216" t="s">
        <v>444</v>
      </c>
    </row>
    <row r="122" s="2" customFormat="1" ht="14.4" customHeight="1">
      <c r="A122" s="39"/>
      <c r="B122" s="40"/>
      <c r="C122" s="205" t="s">
        <v>72</v>
      </c>
      <c r="D122" s="205" t="s">
        <v>148</v>
      </c>
      <c r="E122" s="206" t="s">
        <v>1543</v>
      </c>
      <c r="F122" s="207" t="s">
        <v>1544</v>
      </c>
      <c r="G122" s="208" t="s">
        <v>209</v>
      </c>
      <c r="H122" s="209">
        <v>8</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153</v>
      </c>
      <c r="AT122" s="216" t="s">
        <v>148</v>
      </c>
      <c r="AU122" s="216" t="s">
        <v>82</v>
      </c>
      <c r="AY122" s="18" t="s">
        <v>146</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153</v>
      </c>
      <c r="BM122" s="216" t="s">
        <v>454</v>
      </c>
    </row>
    <row r="123" s="2" customFormat="1" ht="14.4" customHeight="1">
      <c r="A123" s="39"/>
      <c r="B123" s="40"/>
      <c r="C123" s="205" t="s">
        <v>72</v>
      </c>
      <c r="D123" s="205" t="s">
        <v>148</v>
      </c>
      <c r="E123" s="206" t="s">
        <v>1545</v>
      </c>
      <c r="F123" s="207" t="s">
        <v>1546</v>
      </c>
      <c r="G123" s="208" t="s">
        <v>209</v>
      </c>
      <c r="H123" s="209">
        <v>3</v>
      </c>
      <c r="I123" s="210"/>
      <c r="J123" s="211">
        <f>ROUND(I123*H123,2)</f>
        <v>0</v>
      </c>
      <c r="K123" s="207" t="s">
        <v>19</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153</v>
      </c>
      <c r="AT123" s="216" t="s">
        <v>148</v>
      </c>
      <c r="AU123" s="216" t="s">
        <v>82</v>
      </c>
      <c r="AY123" s="18" t="s">
        <v>146</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153</v>
      </c>
      <c r="BM123" s="216" t="s">
        <v>468</v>
      </c>
    </row>
    <row r="124" s="2" customFormat="1" ht="14.4" customHeight="1">
      <c r="A124" s="39"/>
      <c r="B124" s="40"/>
      <c r="C124" s="205" t="s">
        <v>72</v>
      </c>
      <c r="D124" s="205" t="s">
        <v>148</v>
      </c>
      <c r="E124" s="206" t="s">
        <v>1555</v>
      </c>
      <c r="F124" s="207" t="s">
        <v>1556</v>
      </c>
      <c r="G124" s="208" t="s">
        <v>209</v>
      </c>
      <c r="H124" s="209">
        <v>1</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153</v>
      </c>
      <c r="AT124" s="216" t="s">
        <v>148</v>
      </c>
      <c r="AU124" s="216" t="s">
        <v>82</v>
      </c>
      <c r="AY124" s="18" t="s">
        <v>146</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153</v>
      </c>
      <c r="BM124" s="216" t="s">
        <v>479</v>
      </c>
    </row>
    <row r="125" s="2" customFormat="1" ht="14.4" customHeight="1">
      <c r="A125" s="39"/>
      <c r="B125" s="40"/>
      <c r="C125" s="205" t="s">
        <v>72</v>
      </c>
      <c r="D125" s="205" t="s">
        <v>148</v>
      </c>
      <c r="E125" s="206" t="s">
        <v>1557</v>
      </c>
      <c r="F125" s="207" t="s">
        <v>1558</v>
      </c>
      <c r="G125" s="208" t="s">
        <v>209</v>
      </c>
      <c r="H125" s="209">
        <v>4</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153</v>
      </c>
      <c r="AT125" s="216" t="s">
        <v>148</v>
      </c>
      <c r="AU125" s="216" t="s">
        <v>82</v>
      </c>
      <c r="AY125" s="18" t="s">
        <v>146</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153</v>
      </c>
      <c r="BM125" s="216" t="s">
        <v>916</v>
      </c>
    </row>
    <row r="126" s="2" customFormat="1" ht="14.4" customHeight="1">
      <c r="A126" s="39"/>
      <c r="B126" s="40"/>
      <c r="C126" s="205" t="s">
        <v>72</v>
      </c>
      <c r="D126" s="205" t="s">
        <v>148</v>
      </c>
      <c r="E126" s="206" t="s">
        <v>1553</v>
      </c>
      <c r="F126" s="207" t="s">
        <v>1554</v>
      </c>
      <c r="G126" s="208" t="s">
        <v>209</v>
      </c>
      <c r="H126" s="209">
        <v>1</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153</v>
      </c>
      <c r="AT126" s="216" t="s">
        <v>148</v>
      </c>
      <c r="AU126" s="216" t="s">
        <v>82</v>
      </c>
      <c r="AY126" s="18" t="s">
        <v>146</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153</v>
      </c>
      <c r="BM126" s="216" t="s">
        <v>997</v>
      </c>
    </row>
    <row r="127" s="2" customFormat="1" ht="14.4" customHeight="1">
      <c r="A127" s="39"/>
      <c r="B127" s="40"/>
      <c r="C127" s="205" t="s">
        <v>72</v>
      </c>
      <c r="D127" s="205" t="s">
        <v>148</v>
      </c>
      <c r="E127" s="206" t="s">
        <v>1547</v>
      </c>
      <c r="F127" s="207" t="s">
        <v>1548</v>
      </c>
      <c r="G127" s="208" t="s">
        <v>209</v>
      </c>
      <c r="H127" s="209">
        <v>1</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153</v>
      </c>
      <c r="AT127" s="216" t="s">
        <v>148</v>
      </c>
      <c r="AU127" s="216" t="s">
        <v>82</v>
      </c>
      <c r="AY127" s="18" t="s">
        <v>146</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153</v>
      </c>
      <c r="BM127" s="216" t="s">
        <v>1000</v>
      </c>
    </row>
    <row r="128" s="2" customFormat="1" ht="14.4" customHeight="1">
      <c r="A128" s="39"/>
      <c r="B128" s="40"/>
      <c r="C128" s="205" t="s">
        <v>72</v>
      </c>
      <c r="D128" s="205" t="s">
        <v>148</v>
      </c>
      <c r="E128" s="206" t="s">
        <v>1549</v>
      </c>
      <c r="F128" s="207" t="s">
        <v>1550</v>
      </c>
      <c r="G128" s="208" t="s">
        <v>616</v>
      </c>
      <c r="H128" s="209">
        <v>1</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153</v>
      </c>
      <c r="AT128" s="216" t="s">
        <v>148</v>
      </c>
      <c r="AU128" s="216" t="s">
        <v>82</v>
      </c>
      <c r="AY128" s="18" t="s">
        <v>146</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153</v>
      </c>
      <c r="BM128" s="216" t="s">
        <v>1005</v>
      </c>
    </row>
    <row r="129" s="12" customFormat="1" ht="22.8" customHeight="1">
      <c r="A129" s="12"/>
      <c r="B129" s="189"/>
      <c r="C129" s="190"/>
      <c r="D129" s="191" t="s">
        <v>71</v>
      </c>
      <c r="E129" s="203" t="s">
        <v>1559</v>
      </c>
      <c r="F129" s="203" t="s">
        <v>1560</v>
      </c>
      <c r="G129" s="190"/>
      <c r="H129" s="190"/>
      <c r="I129" s="193"/>
      <c r="J129" s="204">
        <f>BK129</f>
        <v>0</v>
      </c>
      <c r="K129" s="190"/>
      <c r="L129" s="195"/>
      <c r="M129" s="196"/>
      <c r="N129" s="197"/>
      <c r="O129" s="197"/>
      <c r="P129" s="198">
        <f>SUM(P130:P134)</f>
        <v>0</v>
      </c>
      <c r="Q129" s="197"/>
      <c r="R129" s="198">
        <f>SUM(R130:R134)</f>
        <v>0</v>
      </c>
      <c r="S129" s="197"/>
      <c r="T129" s="199">
        <f>SUM(T130:T134)</f>
        <v>0</v>
      </c>
      <c r="U129" s="12"/>
      <c r="V129" s="12"/>
      <c r="W129" s="12"/>
      <c r="X129" s="12"/>
      <c r="Y129" s="12"/>
      <c r="Z129" s="12"/>
      <c r="AA129" s="12"/>
      <c r="AB129" s="12"/>
      <c r="AC129" s="12"/>
      <c r="AD129" s="12"/>
      <c r="AE129" s="12"/>
      <c r="AR129" s="200" t="s">
        <v>80</v>
      </c>
      <c r="AT129" s="201" t="s">
        <v>71</v>
      </c>
      <c r="AU129" s="201" t="s">
        <v>80</v>
      </c>
      <c r="AY129" s="200" t="s">
        <v>146</v>
      </c>
      <c r="BK129" s="202">
        <f>SUM(BK130:BK134)</f>
        <v>0</v>
      </c>
    </row>
    <row r="130" s="2" customFormat="1" ht="24.15" customHeight="1">
      <c r="A130" s="39"/>
      <c r="B130" s="40"/>
      <c r="C130" s="205" t="s">
        <v>72</v>
      </c>
      <c r="D130" s="205" t="s">
        <v>148</v>
      </c>
      <c r="E130" s="206" t="s">
        <v>1561</v>
      </c>
      <c r="F130" s="207" t="s">
        <v>1562</v>
      </c>
      <c r="G130" s="208" t="s">
        <v>209</v>
      </c>
      <c r="H130" s="209">
        <v>2</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153</v>
      </c>
      <c r="AT130" s="216" t="s">
        <v>148</v>
      </c>
      <c r="AU130" s="216" t="s">
        <v>82</v>
      </c>
      <c r="AY130" s="18" t="s">
        <v>146</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153</v>
      </c>
      <c r="BM130" s="216" t="s">
        <v>1008</v>
      </c>
    </row>
    <row r="131" s="2" customFormat="1" ht="14.4" customHeight="1">
      <c r="A131" s="39"/>
      <c r="B131" s="40"/>
      <c r="C131" s="205" t="s">
        <v>72</v>
      </c>
      <c r="D131" s="205" t="s">
        <v>148</v>
      </c>
      <c r="E131" s="206" t="s">
        <v>1563</v>
      </c>
      <c r="F131" s="207" t="s">
        <v>1564</v>
      </c>
      <c r="G131" s="208" t="s">
        <v>209</v>
      </c>
      <c r="H131" s="209">
        <v>4</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153</v>
      </c>
      <c r="AT131" s="216" t="s">
        <v>148</v>
      </c>
      <c r="AU131" s="216" t="s">
        <v>82</v>
      </c>
      <c r="AY131" s="18" t="s">
        <v>146</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153</v>
      </c>
      <c r="BM131" s="216" t="s">
        <v>1013</v>
      </c>
    </row>
    <row r="132" s="2" customFormat="1" ht="14.4" customHeight="1">
      <c r="A132" s="39"/>
      <c r="B132" s="40"/>
      <c r="C132" s="205" t="s">
        <v>72</v>
      </c>
      <c r="D132" s="205" t="s">
        <v>148</v>
      </c>
      <c r="E132" s="206" t="s">
        <v>1569</v>
      </c>
      <c r="F132" s="207" t="s">
        <v>1570</v>
      </c>
      <c r="G132" s="208" t="s">
        <v>209</v>
      </c>
      <c r="H132" s="209">
        <v>2</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153</v>
      </c>
      <c r="AT132" s="216" t="s">
        <v>148</v>
      </c>
      <c r="AU132" s="216" t="s">
        <v>82</v>
      </c>
      <c r="AY132" s="18" t="s">
        <v>146</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153</v>
      </c>
      <c r="BM132" s="216" t="s">
        <v>1017</v>
      </c>
    </row>
    <row r="133" s="2" customFormat="1" ht="14.4" customHeight="1">
      <c r="A133" s="39"/>
      <c r="B133" s="40"/>
      <c r="C133" s="205" t="s">
        <v>72</v>
      </c>
      <c r="D133" s="205" t="s">
        <v>148</v>
      </c>
      <c r="E133" s="206" t="s">
        <v>1565</v>
      </c>
      <c r="F133" s="207" t="s">
        <v>1593</v>
      </c>
      <c r="G133" s="208" t="s">
        <v>209</v>
      </c>
      <c r="H133" s="209">
        <v>2</v>
      </c>
      <c r="I133" s="210"/>
      <c r="J133" s="211">
        <f>ROUND(I133*H133,2)</f>
        <v>0</v>
      </c>
      <c r="K133" s="207" t="s">
        <v>19</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153</v>
      </c>
      <c r="AT133" s="216" t="s">
        <v>148</v>
      </c>
      <c r="AU133" s="216" t="s">
        <v>82</v>
      </c>
      <c r="AY133" s="18" t="s">
        <v>146</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153</v>
      </c>
      <c r="BM133" s="216" t="s">
        <v>1020</v>
      </c>
    </row>
    <row r="134" s="2" customFormat="1" ht="14.4" customHeight="1">
      <c r="A134" s="39"/>
      <c r="B134" s="40"/>
      <c r="C134" s="205" t="s">
        <v>72</v>
      </c>
      <c r="D134" s="205" t="s">
        <v>148</v>
      </c>
      <c r="E134" s="206" t="s">
        <v>1567</v>
      </c>
      <c r="F134" s="207" t="s">
        <v>1568</v>
      </c>
      <c r="G134" s="208" t="s">
        <v>209</v>
      </c>
      <c r="H134" s="209">
        <v>1</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153</v>
      </c>
      <c r="AT134" s="216" t="s">
        <v>148</v>
      </c>
      <c r="AU134" s="216" t="s">
        <v>82</v>
      </c>
      <c r="AY134" s="18" t="s">
        <v>146</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153</v>
      </c>
      <c r="BM134" s="216" t="s">
        <v>1023</v>
      </c>
    </row>
    <row r="135" s="12" customFormat="1" ht="22.8" customHeight="1">
      <c r="A135" s="12"/>
      <c r="B135" s="189"/>
      <c r="C135" s="190"/>
      <c r="D135" s="191" t="s">
        <v>71</v>
      </c>
      <c r="E135" s="203" t="s">
        <v>1571</v>
      </c>
      <c r="F135" s="203" t="s">
        <v>1572</v>
      </c>
      <c r="G135" s="190"/>
      <c r="H135" s="190"/>
      <c r="I135" s="193"/>
      <c r="J135" s="204">
        <f>BK135</f>
        <v>0</v>
      </c>
      <c r="K135" s="190"/>
      <c r="L135" s="195"/>
      <c r="M135" s="196"/>
      <c r="N135" s="197"/>
      <c r="O135" s="197"/>
      <c r="P135" s="198">
        <f>SUM(P136:P140)</f>
        <v>0</v>
      </c>
      <c r="Q135" s="197"/>
      <c r="R135" s="198">
        <f>SUM(R136:R140)</f>
        <v>0</v>
      </c>
      <c r="S135" s="197"/>
      <c r="T135" s="199">
        <f>SUM(T136:T140)</f>
        <v>0</v>
      </c>
      <c r="U135" s="12"/>
      <c r="V135" s="12"/>
      <c r="W135" s="12"/>
      <c r="X135" s="12"/>
      <c r="Y135" s="12"/>
      <c r="Z135" s="12"/>
      <c r="AA135" s="12"/>
      <c r="AB135" s="12"/>
      <c r="AC135" s="12"/>
      <c r="AD135" s="12"/>
      <c r="AE135" s="12"/>
      <c r="AR135" s="200" t="s">
        <v>80</v>
      </c>
      <c r="AT135" s="201" t="s">
        <v>71</v>
      </c>
      <c r="AU135" s="201" t="s">
        <v>80</v>
      </c>
      <c r="AY135" s="200" t="s">
        <v>146</v>
      </c>
      <c r="BK135" s="202">
        <f>SUM(BK136:BK140)</f>
        <v>0</v>
      </c>
    </row>
    <row r="136" s="2" customFormat="1" ht="14.4" customHeight="1">
      <c r="A136" s="39"/>
      <c r="B136" s="40"/>
      <c r="C136" s="205" t="s">
        <v>72</v>
      </c>
      <c r="D136" s="205" t="s">
        <v>148</v>
      </c>
      <c r="E136" s="206" t="s">
        <v>1573</v>
      </c>
      <c r="F136" s="207" t="s">
        <v>1574</v>
      </c>
      <c r="G136" s="208" t="s">
        <v>363</v>
      </c>
      <c r="H136" s="209">
        <v>619</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153</v>
      </c>
      <c r="AT136" s="216" t="s">
        <v>148</v>
      </c>
      <c r="AU136" s="216" t="s">
        <v>82</v>
      </c>
      <c r="AY136" s="18" t="s">
        <v>146</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153</v>
      </c>
      <c r="BM136" s="216" t="s">
        <v>1026</v>
      </c>
    </row>
    <row r="137" s="2" customFormat="1" ht="14.4" customHeight="1">
      <c r="A137" s="39"/>
      <c r="B137" s="40"/>
      <c r="C137" s="205" t="s">
        <v>72</v>
      </c>
      <c r="D137" s="205" t="s">
        <v>148</v>
      </c>
      <c r="E137" s="206" t="s">
        <v>1575</v>
      </c>
      <c r="F137" s="207" t="s">
        <v>1576</v>
      </c>
      <c r="G137" s="208" t="s">
        <v>645</v>
      </c>
      <c r="H137" s="209">
        <v>24</v>
      </c>
      <c r="I137" s="210"/>
      <c r="J137" s="211">
        <f>ROUND(I137*H137,2)</f>
        <v>0</v>
      </c>
      <c r="K137" s="207" t="s">
        <v>19</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153</v>
      </c>
      <c r="AT137" s="216" t="s">
        <v>148</v>
      </c>
      <c r="AU137" s="216" t="s">
        <v>82</v>
      </c>
      <c r="AY137" s="18" t="s">
        <v>146</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153</v>
      </c>
      <c r="BM137" s="216" t="s">
        <v>1029</v>
      </c>
    </row>
    <row r="138" s="2" customFormat="1" ht="14.4" customHeight="1">
      <c r="A138" s="39"/>
      <c r="B138" s="40"/>
      <c r="C138" s="205" t="s">
        <v>72</v>
      </c>
      <c r="D138" s="205" t="s">
        <v>148</v>
      </c>
      <c r="E138" s="206" t="s">
        <v>1577</v>
      </c>
      <c r="F138" s="207" t="s">
        <v>1578</v>
      </c>
      <c r="G138" s="208" t="s">
        <v>616</v>
      </c>
      <c r="H138" s="209">
        <v>2</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153</v>
      </c>
      <c r="AT138" s="216" t="s">
        <v>148</v>
      </c>
      <c r="AU138" s="216" t="s">
        <v>82</v>
      </c>
      <c r="AY138" s="18" t="s">
        <v>146</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153</v>
      </c>
      <c r="BM138" s="216" t="s">
        <v>1032</v>
      </c>
    </row>
    <row r="139" s="2" customFormat="1" ht="14.4" customHeight="1">
      <c r="A139" s="39"/>
      <c r="B139" s="40"/>
      <c r="C139" s="205" t="s">
        <v>72</v>
      </c>
      <c r="D139" s="205" t="s">
        <v>148</v>
      </c>
      <c r="E139" s="206" t="s">
        <v>1579</v>
      </c>
      <c r="F139" s="207" t="s">
        <v>1580</v>
      </c>
      <c r="G139" s="208" t="s">
        <v>477</v>
      </c>
      <c r="H139" s="209">
        <v>1</v>
      </c>
      <c r="I139" s="210"/>
      <c r="J139" s="211">
        <f>ROUND(I139*H139,2)</f>
        <v>0</v>
      </c>
      <c r="K139" s="207" t="s">
        <v>19</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153</v>
      </c>
      <c r="AT139" s="216" t="s">
        <v>148</v>
      </c>
      <c r="AU139" s="216" t="s">
        <v>82</v>
      </c>
      <c r="AY139" s="18" t="s">
        <v>146</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153</v>
      </c>
      <c r="BM139" s="216" t="s">
        <v>1035</v>
      </c>
    </row>
    <row r="140" s="2" customFormat="1" ht="14.4" customHeight="1">
      <c r="A140" s="39"/>
      <c r="B140" s="40"/>
      <c r="C140" s="205" t="s">
        <v>153</v>
      </c>
      <c r="D140" s="205" t="s">
        <v>148</v>
      </c>
      <c r="E140" s="206" t="s">
        <v>1581</v>
      </c>
      <c r="F140" s="207" t="s">
        <v>1582</v>
      </c>
      <c r="G140" s="208" t="s">
        <v>645</v>
      </c>
      <c r="H140" s="209">
        <v>8</v>
      </c>
      <c r="I140" s="210"/>
      <c r="J140" s="211">
        <f>ROUND(I140*H140,2)</f>
        <v>0</v>
      </c>
      <c r="K140" s="207" t="s">
        <v>19</v>
      </c>
      <c r="L140" s="45"/>
      <c r="M140" s="266" t="s">
        <v>19</v>
      </c>
      <c r="N140" s="267" t="s">
        <v>43</v>
      </c>
      <c r="O140" s="268"/>
      <c r="P140" s="269">
        <f>O140*H140</f>
        <v>0</v>
      </c>
      <c r="Q140" s="269">
        <v>0</v>
      </c>
      <c r="R140" s="269">
        <f>Q140*H140</f>
        <v>0</v>
      </c>
      <c r="S140" s="269">
        <v>0</v>
      </c>
      <c r="T140" s="270">
        <f>S140*H140</f>
        <v>0</v>
      </c>
      <c r="U140" s="39"/>
      <c r="V140" s="39"/>
      <c r="W140" s="39"/>
      <c r="X140" s="39"/>
      <c r="Y140" s="39"/>
      <c r="Z140" s="39"/>
      <c r="AA140" s="39"/>
      <c r="AB140" s="39"/>
      <c r="AC140" s="39"/>
      <c r="AD140" s="39"/>
      <c r="AE140" s="39"/>
      <c r="AR140" s="216" t="s">
        <v>153</v>
      </c>
      <c r="AT140" s="216" t="s">
        <v>148</v>
      </c>
      <c r="AU140" s="216" t="s">
        <v>82</v>
      </c>
      <c r="AY140" s="18" t="s">
        <v>146</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153</v>
      </c>
      <c r="BM140" s="216" t="s">
        <v>1594</v>
      </c>
    </row>
    <row r="141" s="2" customFormat="1" ht="6.96" customHeight="1">
      <c r="A141" s="39"/>
      <c r="B141" s="60"/>
      <c r="C141" s="61"/>
      <c r="D141" s="61"/>
      <c r="E141" s="61"/>
      <c r="F141" s="61"/>
      <c r="G141" s="61"/>
      <c r="H141" s="61"/>
      <c r="I141" s="61"/>
      <c r="J141" s="61"/>
      <c r="K141" s="61"/>
      <c r="L141" s="45"/>
      <c r="M141" s="39"/>
      <c r="O141" s="39"/>
      <c r="P141" s="39"/>
      <c r="Q141" s="39"/>
      <c r="R141" s="39"/>
      <c r="S141" s="39"/>
      <c r="T141" s="39"/>
      <c r="U141" s="39"/>
      <c r="V141" s="39"/>
      <c r="W141" s="39"/>
      <c r="X141" s="39"/>
      <c r="Y141" s="39"/>
      <c r="Z141" s="39"/>
      <c r="AA141" s="39"/>
      <c r="AB141" s="39"/>
      <c r="AC141" s="39"/>
      <c r="AD141" s="39"/>
      <c r="AE141" s="39"/>
    </row>
  </sheetData>
  <sheetProtection sheet="1" autoFilter="0" formatColumns="0" formatRows="0" objects="1" scenarios="1" spinCount="100000" saltValue="Bi94X+1dhuB2KfwWxopuMDF3Trwtnr/WHHmSQoPlt3MEpbtgxKdWeXAVaxpc38Ows9GN117/OeZHxD0lCh5xUA==" hashValue="Ehr9FQjXwXdUhrBfxspBBKlMSA/LYWf8KbICNw/LBPFDd7S27wgLBWmvlOnswdHuj4wL/qnxobdvLOtblzov5g==" algorithmName="SHA-512" password="CC35"/>
  <autoFilter ref="C86:K140"/>
  <mergeCells count="9">
    <mergeCell ref="E7:H7"/>
    <mergeCell ref="E9:H9"/>
    <mergeCell ref="E18:H18"/>
    <mergeCell ref="E27:H27"/>
    <mergeCell ref="E48:H48"/>
    <mergeCell ref="E50:H50"/>
    <mergeCell ref="E77:H77"/>
    <mergeCell ref="E79:H7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271" customWidth="1"/>
    <col min="2" max="2" width="1.667969" style="271" customWidth="1"/>
    <col min="3" max="4" width="5" style="271" customWidth="1"/>
    <col min="5" max="5" width="11.66016" style="271" customWidth="1"/>
    <col min="6" max="6" width="9.160156" style="271" customWidth="1"/>
    <col min="7" max="7" width="5" style="271" customWidth="1"/>
    <col min="8" max="8" width="77.83203" style="271" customWidth="1"/>
    <col min="9" max="10" width="20" style="271" customWidth="1"/>
    <col min="11" max="11" width="1.667969" style="271" customWidth="1"/>
  </cols>
  <sheetData>
    <row r="1" s="1" customFormat="1" ht="37.5" customHeight="1"/>
    <row r="2" s="1" customFormat="1" ht="7.5" customHeight="1">
      <c r="B2" s="272"/>
      <c r="C2" s="273"/>
      <c r="D2" s="273"/>
      <c r="E2" s="273"/>
      <c r="F2" s="273"/>
      <c r="G2" s="273"/>
      <c r="H2" s="273"/>
      <c r="I2" s="273"/>
      <c r="J2" s="273"/>
      <c r="K2" s="274"/>
    </row>
    <row r="3" s="16" customFormat="1" ht="45" customHeight="1">
      <c r="B3" s="275"/>
      <c r="C3" s="276" t="s">
        <v>1595</v>
      </c>
      <c r="D3" s="276"/>
      <c r="E3" s="276"/>
      <c r="F3" s="276"/>
      <c r="G3" s="276"/>
      <c r="H3" s="276"/>
      <c r="I3" s="276"/>
      <c r="J3" s="276"/>
      <c r="K3" s="277"/>
    </row>
    <row r="4" s="1" customFormat="1" ht="25.5" customHeight="1">
      <c r="B4" s="278"/>
      <c r="C4" s="279" t="s">
        <v>1596</v>
      </c>
      <c r="D4" s="279"/>
      <c r="E4" s="279"/>
      <c r="F4" s="279"/>
      <c r="G4" s="279"/>
      <c r="H4" s="279"/>
      <c r="I4" s="279"/>
      <c r="J4" s="279"/>
      <c r="K4" s="280"/>
    </row>
    <row r="5" s="1" customFormat="1" ht="5.25" customHeight="1">
      <c r="B5" s="278"/>
      <c r="C5" s="281"/>
      <c r="D5" s="281"/>
      <c r="E5" s="281"/>
      <c r="F5" s="281"/>
      <c r="G5" s="281"/>
      <c r="H5" s="281"/>
      <c r="I5" s="281"/>
      <c r="J5" s="281"/>
      <c r="K5" s="280"/>
    </row>
    <row r="6" s="1" customFormat="1" ht="15" customHeight="1">
      <c r="B6" s="278"/>
      <c r="C6" s="282" t="s">
        <v>1597</v>
      </c>
      <c r="D6" s="282"/>
      <c r="E6" s="282"/>
      <c r="F6" s="282"/>
      <c r="G6" s="282"/>
      <c r="H6" s="282"/>
      <c r="I6" s="282"/>
      <c r="J6" s="282"/>
      <c r="K6" s="280"/>
    </row>
    <row r="7" s="1" customFormat="1" ht="15" customHeight="1">
      <c r="B7" s="283"/>
      <c r="C7" s="282" t="s">
        <v>1598</v>
      </c>
      <c r="D7" s="282"/>
      <c r="E7" s="282"/>
      <c r="F7" s="282"/>
      <c r="G7" s="282"/>
      <c r="H7" s="282"/>
      <c r="I7" s="282"/>
      <c r="J7" s="282"/>
      <c r="K7" s="280"/>
    </row>
    <row r="8" s="1" customFormat="1" ht="12.75" customHeight="1">
      <c r="B8" s="283"/>
      <c r="C8" s="282"/>
      <c r="D8" s="282"/>
      <c r="E8" s="282"/>
      <c r="F8" s="282"/>
      <c r="G8" s="282"/>
      <c r="H8" s="282"/>
      <c r="I8" s="282"/>
      <c r="J8" s="282"/>
      <c r="K8" s="280"/>
    </row>
    <row r="9" s="1" customFormat="1" ht="15" customHeight="1">
      <c r="B9" s="283"/>
      <c r="C9" s="282" t="s">
        <v>1599</v>
      </c>
      <c r="D9" s="282"/>
      <c r="E9" s="282"/>
      <c r="F9" s="282"/>
      <c r="G9" s="282"/>
      <c r="H9" s="282"/>
      <c r="I9" s="282"/>
      <c r="J9" s="282"/>
      <c r="K9" s="280"/>
    </row>
    <row r="10" s="1" customFormat="1" ht="15" customHeight="1">
      <c r="B10" s="283"/>
      <c r="C10" s="282"/>
      <c r="D10" s="282" t="s">
        <v>1600</v>
      </c>
      <c r="E10" s="282"/>
      <c r="F10" s="282"/>
      <c r="G10" s="282"/>
      <c r="H10" s="282"/>
      <c r="I10" s="282"/>
      <c r="J10" s="282"/>
      <c r="K10" s="280"/>
    </row>
    <row r="11" s="1" customFormat="1" ht="15" customHeight="1">
      <c r="B11" s="283"/>
      <c r="C11" s="284"/>
      <c r="D11" s="282" t="s">
        <v>1601</v>
      </c>
      <c r="E11" s="282"/>
      <c r="F11" s="282"/>
      <c r="G11" s="282"/>
      <c r="H11" s="282"/>
      <c r="I11" s="282"/>
      <c r="J11" s="282"/>
      <c r="K11" s="280"/>
    </row>
    <row r="12" s="1" customFormat="1" ht="15" customHeight="1">
      <c r="B12" s="283"/>
      <c r="C12" s="284"/>
      <c r="D12" s="282"/>
      <c r="E12" s="282"/>
      <c r="F12" s="282"/>
      <c r="G12" s="282"/>
      <c r="H12" s="282"/>
      <c r="I12" s="282"/>
      <c r="J12" s="282"/>
      <c r="K12" s="280"/>
    </row>
    <row r="13" s="1" customFormat="1" ht="15" customHeight="1">
      <c r="B13" s="283"/>
      <c r="C13" s="284"/>
      <c r="D13" s="285" t="s">
        <v>1602</v>
      </c>
      <c r="E13" s="282"/>
      <c r="F13" s="282"/>
      <c r="G13" s="282"/>
      <c r="H13" s="282"/>
      <c r="I13" s="282"/>
      <c r="J13" s="282"/>
      <c r="K13" s="280"/>
    </row>
    <row r="14" s="1" customFormat="1" ht="12.75" customHeight="1">
      <c r="B14" s="283"/>
      <c r="C14" s="284"/>
      <c r="D14" s="284"/>
      <c r="E14" s="284"/>
      <c r="F14" s="284"/>
      <c r="G14" s="284"/>
      <c r="H14" s="284"/>
      <c r="I14" s="284"/>
      <c r="J14" s="284"/>
      <c r="K14" s="280"/>
    </row>
    <row r="15" s="1" customFormat="1" ht="15" customHeight="1">
      <c r="B15" s="283"/>
      <c r="C15" s="284"/>
      <c r="D15" s="282" t="s">
        <v>1603</v>
      </c>
      <c r="E15" s="282"/>
      <c r="F15" s="282"/>
      <c r="G15" s="282"/>
      <c r="H15" s="282"/>
      <c r="I15" s="282"/>
      <c r="J15" s="282"/>
      <c r="K15" s="280"/>
    </row>
    <row r="16" s="1" customFormat="1" ht="15" customHeight="1">
      <c r="B16" s="283"/>
      <c r="C16" s="284"/>
      <c r="D16" s="282" t="s">
        <v>1604</v>
      </c>
      <c r="E16" s="282"/>
      <c r="F16" s="282"/>
      <c r="G16" s="282"/>
      <c r="H16" s="282"/>
      <c r="I16" s="282"/>
      <c r="J16" s="282"/>
      <c r="K16" s="280"/>
    </row>
    <row r="17" s="1" customFormat="1" ht="15" customHeight="1">
      <c r="B17" s="283"/>
      <c r="C17" s="284"/>
      <c r="D17" s="282" t="s">
        <v>1605</v>
      </c>
      <c r="E17" s="282"/>
      <c r="F17" s="282"/>
      <c r="G17" s="282"/>
      <c r="H17" s="282"/>
      <c r="I17" s="282"/>
      <c r="J17" s="282"/>
      <c r="K17" s="280"/>
    </row>
    <row r="18" s="1" customFormat="1" ht="15" customHeight="1">
      <c r="B18" s="283"/>
      <c r="C18" s="284"/>
      <c r="D18" s="284"/>
      <c r="E18" s="286" t="s">
        <v>79</v>
      </c>
      <c r="F18" s="282" t="s">
        <v>1606</v>
      </c>
      <c r="G18" s="282"/>
      <c r="H18" s="282"/>
      <c r="I18" s="282"/>
      <c r="J18" s="282"/>
      <c r="K18" s="280"/>
    </row>
    <row r="19" s="1" customFormat="1" ht="15" customHeight="1">
      <c r="B19" s="283"/>
      <c r="C19" s="284"/>
      <c r="D19" s="284"/>
      <c r="E19" s="286" t="s">
        <v>1607</v>
      </c>
      <c r="F19" s="282" t="s">
        <v>1608</v>
      </c>
      <c r="G19" s="282"/>
      <c r="H19" s="282"/>
      <c r="I19" s="282"/>
      <c r="J19" s="282"/>
      <c r="K19" s="280"/>
    </row>
    <row r="20" s="1" customFormat="1" ht="15" customHeight="1">
      <c r="B20" s="283"/>
      <c r="C20" s="284"/>
      <c r="D20" s="284"/>
      <c r="E20" s="286" t="s">
        <v>1609</v>
      </c>
      <c r="F20" s="282" t="s">
        <v>1610</v>
      </c>
      <c r="G20" s="282"/>
      <c r="H20" s="282"/>
      <c r="I20" s="282"/>
      <c r="J20" s="282"/>
      <c r="K20" s="280"/>
    </row>
    <row r="21" s="1" customFormat="1" ht="15" customHeight="1">
      <c r="B21" s="283"/>
      <c r="C21" s="284"/>
      <c r="D21" s="284"/>
      <c r="E21" s="286" t="s">
        <v>1611</v>
      </c>
      <c r="F21" s="282" t="s">
        <v>1612</v>
      </c>
      <c r="G21" s="282"/>
      <c r="H21" s="282"/>
      <c r="I21" s="282"/>
      <c r="J21" s="282"/>
      <c r="K21" s="280"/>
    </row>
    <row r="22" s="1" customFormat="1" ht="15" customHeight="1">
      <c r="B22" s="283"/>
      <c r="C22" s="284"/>
      <c r="D22" s="284"/>
      <c r="E22" s="286" t="s">
        <v>624</v>
      </c>
      <c r="F22" s="282" t="s">
        <v>625</v>
      </c>
      <c r="G22" s="282"/>
      <c r="H22" s="282"/>
      <c r="I22" s="282"/>
      <c r="J22" s="282"/>
      <c r="K22" s="280"/>
    </row>
    <row r="23" s="1" customFormat="1" ht="15" customHeight="1">
      <c r="B23" s="283"/>
      <c r="C23" s="284"/>
      <c r="D23" s="284"/>
      <c r="E23" s="286" t="s">
        <v>1613</v>
      </c>
      <c r="F23" s="282" t="s">
        <v>1614</v>
      </c>
      <c r="G23" s="282"/>
      <c r="H23" s="282"/>
      <c r="I23" s="282"/>
      <c r="J23" s="282"/>
      <c r="K23" s="280"/>
    </row>
    <row r="24" s="1" customFormat="1" ht="12.75" customHeight="1">
      <c r="B24" s="283"/>
      <c r="C24" s="284"/>
      <c r="D24" s="284"/>
      <c r="E24" s="284"/>
      <c r="F24" s="284"/>
      <c r="G24" s="284"/>
      <c r="H24" s="284"/>
      <c r="I24" s="284"/>
      <c r="J24" s="284"/>
      <c r="K24" s="280"/>
    </row>
    <row r="25" s="1" customFormat="1" ht="15" customHeight="1">
      <c r="B25" s="283"/>
      <c r="C25" s="282" t="s">
        <v>1615</v>
      </c>
      <c r="D25" s="282"/>
      <c r="E25" s="282"/>
      <c r="F25" s="282"/>
      <c r="G25" s="282"/>
      <c r="H25" s="282"/>
      <c r="I25" s="282"/>
      <c r="J25" s="282"/>
      <c r="K25" s="280"/>
    </row>
    <row r="26" s="1" customFormat="1" ht="15" customHeight="1">
      <c r="B26" s="283"/>
      <c r="C26" s="282" t="s">
        <v>1616</v>
      </c>
      <c r="D26" s="282"/>
      <c r="E26" s="282"/>
      <c r="F26" s="282"/>
      <c r="G26" s="282"/>
      <c r="H26" s="282"/>
      <c r="I26" s="282"/>
      <c r="J26" s="282"/>
      <c r="K26" s="280"/>
    </row>
    <row r="27" s="1" customFormat="1" ht="15" customHeight="1">
      <c r="B27" s="283"/>
      <c r="C27" s="282"/>
      <c r="D27" s="282" t="s">
        <v>1617</v>
      </c>
      <c r="E27" s="282"/>
      <c r="F27" s="282"/>
      <c r="G27" s="282"/>
      <c r="H27" s="282"/>
      <c r="I27" s="282"/>
      <c r="J27" s="282"/>
      <c r="K27" s="280"/>
    </row>
    <row r="28" s="1" customFormat="1" ht="15" customHeight="1">
      <c r="B28" s="283"/>
      <c r="C28" s="284"/>
      <c r="D28" s="282" t="s">
        <v>1618</v>
      </c>
      <c r="E28" s="282"/>
      <c r="F28" s="282"/>
      <c r="G28" s="282"/>
      <c r="H28" s="282"/>
      <c r="I28" s="282"/>
      <c r="J28" s="282"/>
      <c r="K28" s="280"/>
    </row>
    <row r="29" s="1" customFormat="1" ht="12.75" customHeight="1">
      <c r="B29" s="283"/>
      <c r="C29" s="284"/>
      <c r="D29" s="284"/>
      <c r="E29" s="284"/>
      <c r="F29" s="284"/>
      <c r="G29" s="284"/>
      <c r="H29" s="284"/>
      <c r="I29" s="284"/>
      <c r="J29" s="284"/>
      <c r="K29" s="280"/>
    </row>
    <row r="30" s="1" customFormat="1" ht="15" customHeight="1">
      <c r="B30" s="283"/>
      <c r="C30" s="284"/>
      <c r="D30" s="282" t="s">
        <v>1619</v>
      </c>
      <c r="E30" s="282"/>
      <c r="F30" s="282"/>
      <c r="G30" s="282"/>
      <c r="H30" s="282"/>
      <c r="I30" s="282"/>
      <c r="J30" s="282"/>
      <c r="K30" s="280"/>
    </row>
    <row r="31" s="1" customFormat="1" ht="15" customHeight="1">
      <c r="B31" s="283"/>
      <c r="C31" s="284"/>
      <c r="D31" s="282" t="s">
        <v>1620</v>
      </c>
      <c r="E31" s="282"/>
      <c r="F31" s="282"/>
      <c r="G31" s="282"/>
      <c r="H31" s="282"/>
      <c r="I31" s="282"/>
      <c r="J31" s="282"/>
      <c r="K31" s="280"/>
    </row>
    <row r="32" s="1" customFormat="1" ht="12.75" customHeight="1">
      <c r="B32" s="283"/>
      <c r="C32" s="284"/>
      <c r="D32" s="284"/>
      <c r="E32" s="284"/>
      <c r="F32" s="284"/>
      <c r="G32" s="284"/>
      <c r="H32" s="284"/>
      <c r="I32" s="284"/>
      <c r="J32" s="284"/>
      <c r="K32" s="280"/>
    </row>
    <row r="33" s="1" customFormat="1" ht="15" customHeight="1">
      <c r="B33" s="283"/>
      <c r="C33" s="284"/>
      <c r="D33" s="282" t="s">
        <v>1621</v>
      </c>
      <c r="E33" s="282"/>
      <c r="F33" s="282"/>
      <c r="G33" s="282"/>
      <c r="H33" s="282"/>
      <c r="I33" s="282"/>
      <c r="J33" s="282"/>
      <c r="K33" s="280"/>
    </row>
    <row r="34" s="1" customFormat="1" ht="15" customHeight="1">
      <c r="B34" s="283"/>
      <c r="C34" s="284"/>
      <c r="D34" s="282" t="s">
        <v>1622</v>
      </c>
      <c r="E34" s="282"/>
      <c r="F34" s="282"/>
      <c r="G34" s="282"/>
      <c r="H34" s="282"/>
      <c r="I34" s="282"/>
      <c r="J34" s="282"/>
      <c r="K34" s="280"/>
    </row>
    <row r="35" s="1" customFormat="1" ht="15" customHeight="1">
      <c r="B35" s="283"/>
      <c r="C35" s="284"/>
      <c r="D35" s="282" t="s">
        <v>1623</v>
      </c>
      <c r="E35" s="282"/>
      <c r="F35" s="282"/>
      <c r="G35" s="282"/>
      <c r="H35" s="282"/>
      <c r="I35" s="282"/>
      <c r="J35" s="282"/>
      <c r="K35" s="280"/>
    </row>
    <row r="36" s="1" customFormat="1" ht="15" customHeight="1">
      <c r="B36" s="283"/>
      <c r="C36" s="284"/>
      <c r="D36" s="282"/>
      <c r="E36" s="285" t="s">
        <v>132</v>
      </c>
      <c r="F36" s="282"/>
      <c r="G36" s="282" t="s">
        <v>1624</v>
      </c>
      <c r="H36" s="282"/>
      <c r="I36" s="282"/>
      <c r="J36" s="282"/>
      <c r="K36" s="280"/>
    </row>
    <row r="37" s="1" customFormat="1" ht="30.75" customHeight="1">
      <c r="B37" s="283"/>
      <c r="C37" s="284"/>
      <c r="D37" s="282"/>
      <c r="E37" s="285" t="s">
        <v>1625</v>
      </c>
      <c r="F37" s="282"/>
      <c r="G37" s="282" t="s">
        <v>1626</v>
      </c>
      <c r="H37" s="282"/>
      <c r="I37" s="282"/>
      <c r="J37" s="282"/>
      <c r="K37" s="280"/>
    </row>
    <row r="38" s="1" customFormat="1" ht="15" customHeight="1">
      <c r="B38" s="283"/>
      <c r="C38" s="284"/>
      <c r="D38" s="282"/>
      <c r="E38" s="285" t="s">
        <v>53</v>
      </c>
      <c r="F38" s="282"/>
      <c r="G38" s="282" t="s">
        <v>1627</v>
      </c>
      <c r="H38" s="282"/>
      <c r="I38" s="282"/>
      <c r="J38" s="282"/>
      <c r="K38" s="280"/>
    </row>
    <row r="39" s="1" customFormat="1" ht="15" customHeight="1">
      <c r="B39" s="283"/>
      <c r="C39" s="284"/>
      <c r="D39" s="282"/>
      <c r="E39" s="285" t="s">
        <v>54</v>
      </c>
      <c r="F39" s="282"/>
      <c r="G39" s="282" t="s">
        <v>1628</v>
      </c>
      <c r="H39" s="282"/>
      <c r="I39" s="282"/>
      <c r="J39" s="282"/>
      <c r="K39" s="280"/>
    </row>
    <row r="40" s="1" customFormat="1" ht="15" customHeight="1">
      <c r="B40" s="283"/>
      <c r="C40" s="284"/>
      <c r="D40" s="282"/>
      <c r="E40" s="285" t="s">
        <v>133</v>
      </c>
      <c r="F40" s="282"/>
      <c r="G40" s="282" t="s">
        <v>1629</v>
      </c>
      <c r="H40" s="282"/>
      <c r="I40" s="282"/>
      <c r="J40" s="282"/>
      <c r="K40" s="280"/>
    </row>
    <row r="41" s="1" customFormat="1" ht="15" customHeight="1">
      <c r="B41" s="283"/>
      <c r="C41" s="284"/>
      <c r="D41" s="282"/>
      <c r="E41" s="285" t="s">
        <v>134</v>
      </c>
      <c r="F41" s="282"/>
      <c r="G41" s="282" t="s">
        <v>1630</v>
      </c>
      <c r="H41" s="282"/>
      <c r="I41" s="282"/>
      <c r="J41" s="282"/>
      <c r="K41" s="280"/>
    </row>
    <row r="42" s="1" customFormat="1" ht="15" customHeight="1">
      <c r="B42" s="283"/>
      <c r="C42" s="284"/>
      <c r="D42" s="282"/>
      <c r="E42" s="285" t="s">
        <v>1631</v>
      </c>
      <c r="F42" s="282"/>
      <c r="G42" s="282" t="s">
        <v>1632</v>
      </c>
      <c r="H42" s="282"/>
      <c r="I42" s="282"/>
      <c r="J42" s="282"/>
      <c r="K42" s="280"/>
    </row>
    <row r="43" s="1" customFormat="1" ht="15" customHeight="1">
      <c r="B43" s="283"/>
      <c r="C43" s="284"/>
      <c r="D43" s="282"/>
      <c r="E43" s="285"/>
      <c r="F43" s="282"/>
      <c r="G43" s="282" t="s">
        <v>1633</v>
      </c>
      <c r="H43" s="282"/>
      <c r="I43" s="282"/>
      <c r="J43" s="282"/>
      <c r="K43" s="280"/>
    </row>
    <row r="44" s="1" customFormat="1" ht="15" customHeight="1">
      <c r="B44" s="283"/>
      <c r="C44" s="284"/>
      <c r="D44" s="282"/>
      <c r="E44" s="285" t="s">
        <v>1634</v>
      </c>
      <c r="F44" s="282"/>
      <c r="G44" s="282" t="s">
        <v>1635</v>
      </c>
      <c r="H44" s="282"/>
      <c r="I44" s="282"/>
      <c r="J44" s="282"/>
      <c r="K44" s="280"/>
    </row>
    <row r="45" s="1" customFormat="1" ht="15" customHeight="1">
      <c r="B45" s="283"/>
      <c r="C45" s="284"/>
      <c r="D45" s="282"/>
      <c r="E45" s="285" t="s">
        <v>136</v>
      </c>
      <c r="F45" s="282"/>
      <c r="G45" s="282" t="s">
        <v>1636</v>
      </c>
      <c r="H45" s="282"/>
      <c r="I45" s="282"/>
      <c r="J45" s="282"/>
      <c r="K45" s="280"/>
    </row>
    <row r="46" s="1" customFormat="1" ht="12.75" customHeight="1">
      <c r="B46" s="283"/>
      <c r="C46" s="284"/>
      <c r="D46" s="282"/>
      <c r="E46" s="282"/>
      <c r="F46" s="282"/>
      <c r="G46" s="282"/>
      <c r="H46" s="282"/>
      <c r="I46" s="282"/>
      <c r="J46" s="282"/>
      <c r="K46" s="280"/>
    </row>
    <row r="47" s="1" customFormat="1" ht="15" customHeight="1">
      <c r="B47" s="283"/>
      <c r="C47" s="284"/>
      <c r="D47" s="282" t="s">
        <v>1637</v>
      </c>
      <c r="E47" s="282"/>
      <c r="F47" s="282"/>
      <c r="G47" s="282"/>
      <c r="H47" s="282"/>
      <c r="I47" s="282"/>
      <c r="J47" s="282"/>
      <c r="K47" s="280"/>
    </row>
    <row r="48" s="1" customFormat="1" ht="15" customHeight="1">
      <c r="B48" s="283"/>
      <c r="C48" s="284"/>
      <c r="D48" s="284"/>
      <c r="E48" s="282" t="s">
        <v>1638</v>
      </c>
      <c r="F48" s="282"/>
      <c r="G48" s="282"/>
      <c r="H48" s="282"/>
      <c r="I48" s="282"/>
      <c r="J48" s="282"/>
      <c r="K48" s="280"/>
    </row>
    <row r="49" s="1" customFormat="1" ht="15" customHeight="1">
      <c r="B49" s="283"/>
      <c r="C49" s="284"/>
      <c r="D49" s="284"/>
      <c r="E49" s="282" t="s">
        <v>1639</v>
      </c>
      <c r="F49" s="282"/>
      <c r="G49" s="282"/>
      <c r="H49" s="282"/>
      <c r="I49" s="282"/>
      <c r="J49" s="282"/>
      <c r="K49" s="280"/>
    </row>
    <row r="50" s="1" customFormat="1" ht="15" customHeight="1">
      <c r="B50" s="283"/>
      <c r="C50" s="284"/>
      <c r="D50" s="284"/>
      <c r="E50" s="282" t="s">
        <v>1640</v>
      </c>
      <c r="F50" s="282"/>
      <c r="G50" s="282"/>
      <c r="H50" s="282"/>
      <c r="I50" s="282"/>
      <c r="J50" s="282"/>
      <c r="K50" s="280"/>
    </row>
    <row r="51" s="1" customFormat="1" ht="15" customHeight="1">
      <c r="B51" s="283"/>
      <c r="C51" s="284"/>
      <c r="D51" s="282" t="s">
        <v>1641</v>
      </c>
      <c r="E51" s="282"/>
      <c r="F51" s="282"/>
      <c r="G51" s="282"/>
      <c r="H51" s="282"/>
      <c r="I51" s="282"/>
      <c r="J51" s="282"/>
      <c r="K51" s="280"/>
    </row>
    <row r="52" s="1" customFormat="1" ht="25.5" customHeight="1">
      <c r="B52" s="278"/>
      <c r="C52" s="279" t="s">
        <v>1642</v>
      </c>
      <c r="D52" s="279"/>
      <c r="E52" s="279"/>
      <c r="F52" s="279"/>
      <c r="G52" s="279"/>
      <c r="H52" s="279"/>
      <c r="I52" s="279"/>
      <c r="J52" s="279"/>
      <c r="K52" s="280"/>
    </row>
    <row r="53" s="1" customFormat="1" ht="5.25" customHeight="1">
      <c r="B53" s="278"/>
      <c r="C53" s="281"/>
      <c r="D53" s="281"/>
      <c r="E53" s="281"/>
      <c r="F53" s="281"/>
      <c r="G53" s="281"/>
      <c r="H53" s="281"/>
      <c r="I53" s="281"/>
      <c r="J53" s="281"/>
      <c r="K53" s="280"/>
    </row>
    <row r="54" s="1" customFormat="1" ht="15" customHeight="1">
      <c r="B54" s="278"/>
      <c r="C54" s="282" t="s">
        <v>1643</v>
      </c>
      <c r="D54" s="282"/>
      <c r="E54" s="282"/>
      <c r="F54" s="282"/>
      <c r="G54" s="282"/>
      <c r="H54" s="282"/>
      <c r="I54" s="282"/>
      <c r="J54" s="282"/>
      <c r="K54" s="280"/>
    </row>
    <row r="55" s="1" customFormat="1" ht="15" customHeight="1">
      <c r="B55" s="278"/>
      <c r="C55" s="282" t="s">
        <v>1644</v>
      </c>
      <c r="D55" s="282"/>
      <c r="E55" s="282"/>
      <c r="F55" s="282"/>
      <c r="G55" s="282"/>
      <c r="H55" s="282"/>
      <c r="I55" s="282"/>
      <c r="J55" s="282"/>
      <c r="K55" s="280"/>
    </row>
    <row r="56" s="1" customFormat="1" ht="12.75" customHeight="1">
      <c r="B56" s="278"/>
      <c r="C56" s="282"/>
      <c r="D56" s="282"/>
      <c r="E56" s="282"/>
      <c r="F56" s="282"/>
      <c r="G56" s="282"/>
      <c r="H56" s="282"/>
      <c r="I56" s="282"/>
      <c r="J56" s="282"/>
      <c r="K56" s="280"/>
    </row>
    <row r="57" s="1" customFormat="1" ht="15" customHeight="1">
      <c r="B57" s="278"/>
      <c r="C57" s="282" t="s">
        <v>1645</v>
      </c>
      <c r="D57" s="282"/>
      <c r="E57" s="282"/>
      <c r="F57" s="282"/>
      <c r="G57" s="282"/>
      <c r="H57" s="282"/>
      <c r="I57" s="282"/>
      <c r="J57" s="282"/>
      <c r="K57" s="280"/>
    </row>
    <row r="58" s="1" customFormat="1" ht="15" customHeight="1">
      <c r="B58" s="278"/>
      <c r="C58" s="284"/>
      <c r="D58" s="282" t="s">
        <v>1646</v>
      </c>
      <c r="E58" s="282"/>
      <c r="F58" s="282"/>
      <c r="G58" s="282"/>
      <c r="H58" s="282"/>
      <c r="I58" s="282"/>
      <c r="J58" s="282"/>
      <c r="K58" s="280"/>
    </row>
    <row r="59" s="1" customFormat="1" ht="15" customHeight="1">
      <c r="B59" s="278"/>
      <c r="C59" s="284"/>
      <c r="D59" s="282" t="s">
        <v>1647</v>
      </c>
      <c r="E59" s="282"/>
      <c r="F59" s="282"/>
      <c r="G59" s="282"/>
      <c r="H59" s="282"/>
      <c r="I59" s="282"/>
      <c r="J59" s="282"/>
      <c r="K59" s="280"/>
    </row>
    <row r="60" s="1" customFormat="1" ht="15" customHeight="1">
      <c r="B60" s="278"/>
      <c r="C60" s="284"/>
      <c r="D60" s="282" t="s">
        <v>1648</v>
      </c>
      <c r="E60" s="282"/>
      <c r="F60" s="282"/>
      <c r="G60" s="282"/>
      <c r="H60" s="282"/>
      <c r="I60" s="282"/>
      <c r="J60" s="282"/>
      <c r="K60" s="280"/>
    </row>
    <row r="61" s="1" customFormat="1" ht="15" customHeight="1">
      <c r="B61" s="278"/>
      <c r="C61" s="284"/>
      <c r="D61" s="282" t="s">
        <v>1649</v>
      </c>
      <c r="E61" s="282"/>
      <c r="F61" s="282"/>
      <c r="G61" s="282"/>
      <c r="H61" s="282"/>
      <c r="I61" s="282"/>
      <c r="J61" s="282"/>
      <c r="K61" s="280"/>
    </row>
    <row r="62" s="1" customFormat="1" ht="15" customHeight="1">
      <c r="B62" s="278"/>
      <c r="C62" s="284"/>
      <c r="D62" s="287" t="s">
        <v>1650</v>
      </c>
      <c r="E62" s="287"/>
      <c r="F62" s="287"/>
      <c r="G62" s="287"/>
      <c r="H62" s="287"/>
      <c r="I62" s="287"/>
      <c r="J62" s="287"/>
      <c r="K62" s="280"/>
    </row>
    <row r="63" s="1" customFormat="1" ht="15" customHeight="1">
      <c r="B63" s="278"/>
      <c r="C63" s="284"/>
      <c r="D63" s="282" t="s">
        <v>1651</v>
      </c>
      <c r="E63" s="282"/>
      <c r="F63" s="282"/>
      <c r="G63" s="282"/>
      <c r="H63" s="282"/>
      <c r="I63" s="282"/>
      <c r="J63" s="282"/>
      <c r="K63" s="280"/>
    </row>
    <row r="64" s="1" customFormat="1" ht="12.75" customHeight="1">
      <c r="B64" s="278"/>
      <c r="C64" s="284"/>
      <c r="D64" s="284"/>
      <c r="E64" s="288"/>
      <c r="F64" s="284"/>
      <c r="G64" s="284"/>
      <c r="H64" s="284"/>
      <c r="I64" s="284"/>
      <c r="J64" s="284"/>
      <c r="K64" s="280"/>
    </row>
    <row r="65" s="1" customFormat="1" ht="15" customHeight="1">
      <c r="B65" s="278"/>
      <c r="C65" s="284"/>
      <c r="D65" s="282" t="s">
        <v>1652</v>
      </c>
      <c r="E65" s="282"/>
      <c r="F65" s="282"/>
      <c r="G65" s="282"/>
      <c r="H65" s="282"/>
      <c r="I65" s="282"/>
      <c r="J65" s="282"/>
      <c r="K65" s="280"/>
    </row>
    <row r="66" s="1" customFormat="1" ht="15" customHeight="1">
      <c r="B66" s="278"/>
      <c r="C66" s="284"/>
      <c r="D66" s="287" t="s">
        <v>1653</v>
      </c>
      <c r="E66" s="287"/>
      <c r="F66" s="287"/>
      <c r="G66" s="287"/>
      <c r="H66" s="287"/>
      <c r="I66" s="287"/>
      <c r="J66" s="287"/>
      <c r="K66" s="280"/>
    </row>
    <row r="67" s="1" customFormat="1" ht="15" customHeight="1">
      <c r="B67" s="278"/>
      <c r="C67" s="284"/>
      <c r="D67" s="282" t="s">
        <v>1654</v>
      </c>
      <c r="E67" s="282"/>
      <c r="F67" s="282"/>
      <c r="G67" s="282"/>
      <c r="H67" s="282"/>
      <c r="I67" s="282"/>
      <c r="J67" s="282"/>
      <c r="K67" s="280"/>
    </row>
    <row r="68" s="1" customFormat="1" ht="15" customHeight="1">
      <c r="B68" s="278"/>
      <c r="C68" s="284"/>
      <c r="D68" s="282" t="s">
        <v>1655</v>
      </c>
      <c r="E68" s="282"/>
      <c r="F68" s="282"/>
      <c r="G68" s="282"/>
      <c r="H68" s="282"/>
      <c r="I68" s="282"/>
      <c r="J68" s="282"/>
      <c r="K68" s="280"/>
    </row>
    <row r="69" s="1" customFormat="1" ht="15" customHeight="1">
      <c r="B69" s="278"/>
      <c r="C69" s="284"/>
      <c r="D69" s="282" t="s">
        <v>1656</v>
      </c>
      <c r="E69" s="282"/>
      <c r="F69" s="282"/>
      <c r="G69" s="282"/>
      <c r="H69" s="282"/>
      <c r="I69" s="282"/>
      <c r="J69" s="282"/>
      <c r="K69" s="280"/>
    </row>
    <row r="70" s="1" customFormat="1" ht="15" customHeight="1">
      <c r="B70" s="278"/>
      <c r="C70" s="284"/>
      <c r="D70" s="282" t="s">
        <v>1657</v>
      </c>
      <c r="E70" s="282"/>
      <c r="F70" s="282"/>
      <c r="G70" s="282"/>
      <c r="H70" s="282"/>
      <c r="I70" s="282"/>
      <c r="J70" s="282"/>
      <c r="K70" s="280"/>
    </row>
    <row r="71" s="1" customFormat="1" ht="12.75" customHeight="1">
      <c r="B71" s="289"/>
      <c r="C71" s="290"/>
      <c r="D71" s="290"/>
      <c r="E71" s="290"/>
      <c r="F71" s="290"/>
      <c r="G71" s="290"/>
      <c r="H71" s="290"/>
      <c r="I71" s="290"/>
      <c r="J71" s="290"/>
      <c r="K71" s="291"/>
    </row>
    <row r="72" s="1" customFormat="1" ht="18.75" customHeight="1">
      <c r="B72" s="292"/>
      <c r="C72" s="292"/>
      <c r="D72" s="292"/>
      <c r="E72" s="292"/>
      <c r="F72" s="292"/>
      <c r="G72" s="292"/>
      <c r="H72" s="292"/>
      <c r="I72" s="292"/>
      <c r="J72" s="292"/>
      <c r="K72" s="293"/>
    </row>
    <row r="73" s="1" customFormat="1" ht="18.75" customHeight="1">
      <c r="B73" s="293"/>
      <c r="C73" s="293"/>
      <c r="D73" s="293"/>
      <c r="E73" s="293"/>
      <c r="F73" s="293"/>
      <c r="G73" s="293"/>
      <c r="H73" s="293"/>
      <c r="I73" s="293"/>
      <c r="J73" s="293"/>
      <c r="K73" s="293"/>
    </row>
    <row r="74" s="1" customFormat="1" ht="7.5" customHeight="1">
      <c r="B74" s="294"/>
      <c r="C74" s="295"/>
      <c r="D74" s="295"/>
      <c r="E74" s="295"/>
      <c r="F74" s="295"/>
      <c r="G74" s="295"/>
      <c r="H74" s="295"/>
      <c r="I74" s="295"/>
      <c r="J74" s="295"/>
      <c r="K74" s="296"/>
    </row>
    <row r="75" s="1" customFormat="1" ht="45" customHeight="1">
      <c r="B75" s="297"/>
      <c r="C75" s="298" t="s">
        <v>1658</v>
      </c>
      <c r="D75" s="298"/>
      <c r="E75" s="298"/>
      <c r="F75" s="298"/>
      <c r="G75" s="298"/>
      <c r="H75" s="298"/>
      <c r="I75" s="298"/>
      <c r="J75" s="298"/>
      <c r="K75" s="299"/>
    </row>
    <row r="76" s="1" customFormat="1" ht="17.25" customHeight="1">
      <c r="B76" s="297"/>
      <c r="C76" s="300" t="s">
        <v>1659</v>
      </c>
      <c r="D76" s="300"/>
      <c r="E76" s="300"/>
      <c r="F76" s="300" t="s">
        <v>1660</v>
      </c>
      <c r="G76" s="301"/>
      <c r="H76" s="300" t="s">
        <v>54</v>
      </c>
      <c r="I76" s="300" t="s">
        <v>57</v>
      </c>
      <c r="J76" s="300" t="s">
        <v>1661</v>
      </c>
      <c r="K76" s="299"/>
    </row>
    <row r="77" s="1" customFormat="1" ht="17.25" customHeight="1">
      <c r="B77" s="297"/>
      <c r="C77" s="302" t="s">
        <v>1662</v>
      </c>
      <c r="D77" s="302"/>
      <c r="E77" s="302"/>
      <c r="F77" s="303" t="s">
        <v>1663</v>
      </c>
      <c r="G77" s="304"/>
      <c r="H77" s="302"/>
      <c r="I77" s="302"/>
      <c r="J77" s="302" t="s">
        <v>1664</v>
      </c>
      <c r="K77" s="299"/>
    </row>
    <row r="78" s="1" customFormat="1" ht="5.25" customHeight="1">
      <c r="B78" s="297"/>
      <c r="C78" s="305"/>
      <c r="D78" s="305"/>
      <c r="E78" s="305"/>
      <c r="F78" s="305"/>
      <c r="G78" s="306"/>
      <c r="H78" s="305"/>
      <c r="I78" s="305"/>
      <c r="J78" s="305"/>
      <c r="K78" s="299"/>
    </row>
    <row r="79" s="1" customFormat="1" ht="15" customHeight="1">
      <c r="B79" s="297"/>
      <c r="C79" s="285" t="s">
        <v>53</v>
      </c>
      <c r="D79" s="307"/>
      <c r="E79" s="307"/>
      <c r="F79" s="308" t="s">
        <v>1665</v>
      </c>
      <c r="G79" s="309"/>
      <c r="H79" s="285" t="s">
        <v>1666</v>
      </c>
      <c r="I79" s="285" t="s">
        <v>1667</v>
      </c>
      <c r="J79" s="285">
        <v>20</v>
      </c>
      <c r="K79" s="299"/>
    </row>
    <row r="80" s="1" customFormat="1" ht="15" customHeight="1">
      <c r="B80" s="297"/>
      <c r="C80" s="285" t="s">
        <v>1668</v>
      </c>
      <c r="D80" s="285"/>
      <c r="E80" s="285"/>
      <c r="F80" s="308" t="s">
        <v>1665</v>
      </c>
      <c r="G80" s="309"/>
      <c r="H80" s="285" t="s">
        <v>1669</v>
      </c>
      <c r="I80" s="285" t="s">
        <v>1667</v>
      </c>
      <c r="J80" s="285">
        <v>120</v>
      </c>
      <c r="K80" s="299"/>
    </row>
    <row r="81" s="1" customFormat="1" ht="15" customHeight="1">
      <c r="B81" s="310"/>
      <c r="C81" s="285" t="s">
        <v>1670</v>
      </c>
      <c r="D81" s="285"/>
      <c r="E81" s="285"/>
      <c r="F81" s="308" t="s">
        <v>1671</v>
      </c>
      <c r="G81" s="309"/>
      <c r="H81" s="285" t="s">
        <v>1672</v>
      </c>
      <c r="I81" s="285" t="s">
        <v>1667</v>
      </c>
      <c r="J81" s="285">
        <v>50</v>
      </c>
      <c r="K81" s="299"/>
    </row>
    <row r="82" s="1" customFormat="1" ht="15" customHeight="1">
      <c r="B82" s="310"/>
      <c r="C82" s="285" t="s">
        <v>1673</v>
      </c>
      <c r="D82" s="285"/>
      <c r="E82" s="285"/>
      <c r="F82" s="308" t="s">
        <v>1665</v>
      </c>
      <c r="G82" s="309"/>
      <c r="H82" s="285" t="s">
        <v>1674</v>
      </c>
      <c r="I82" s="285" t="s">
        <v>1675</v>
      </c>
      <c r="J82" s="285"/>
      <c r="K82" s="299"/>
    </row>
    <row r="83" s="1" customFormat="1" ht="15" customHeight="1">
      <c r="B83" s="310"/>
      <c r="C83" s="311" t="s">
        <v>1676</v>
      </c>
      <c r="D83" s="311"/>
      <c r="E83" s="311"/>
      <c r="F83" s="312" t="s">
        <v>1671</v>
      </c>
      <c r="G83" s="311"/>
      <c r="H83" s="311" t="s">
        <v>1677</v>
      </c>
      <c r="I83" s="311" t="s">
        <v>1667</v>
      </c>
      <c r="J83" s="311">
        <v>15</v>
      </c>
      <c r="K83" s="299"/>
    </row>
    <row r="84" s="1" customFormat="1" ht="15" customHeight="1">
      <c r="B84" s="310"/>
      <c r="C84" s="311" t="s">
        <v>1678</v>
      </c>
      <c r="D84" s="311"/>
      <c r="E84" s="311"/>
      <c r="F84" s="312" t="s">
        <v>1671</v>
      </c>
      <c r="G84" s="311"/>
      <c r="H84" s="311" t="s">
        <v>1679</v>
      </c>
      <c r="I84" s="311" t="s">
        <v>1667</v>
      </c>
      <c r="J84" s="311">
        <v>15</v>
      </c>
      <c r="K84" s="299"/>
    </row>
    <row r="85" s="1" customFormat="1" ht="15" customHeight="1">
      <c r="B85" s="310"/>
      <c r="C85" s="311" t="s">
        <v>1680</v>
      </c>
      <c r="D85" s="311"/>
      <c r="E85" s="311"/>
      <c r="F85" s="312" t="s">
        <v>1671</v>
      </c>
      <c r="G85" s="311"/>
      <c r="H85" s="311" t="s">
        <v>1681</v>
      </c>
      <c r="I85" s="311" t="s">
        <v>1667</v>
      </c>
      <c r="J85" s="311">
        <v>20</v>
      </c>
      <c r="K85" s="299"/>
    </row>
    <row r="86" s="1" customFormat="1" ht="15" customHeight="1">
      <c r="B86" s="310"/>
      <c r="C86" s="311" t="s">
        <v>1682</v>
      </c>
      <c r="D86" s="311"/>
      <c r="E86" s="311"/>
      <c r="F86" s="312" t="s">
        <v>1671</v>
      </c>
      <c r="G86" s="311"/>
      <c r="H86" s="311" t="s">
        <v>1683</v>
      </c>
      <c r="I86" s="311" t="s">
        <v>1667</v>
      </c>
      <c r="J86" s="311">
        <v>20</v>
      </c>
      <c r="K86" s="299"/>
    </row>
    <row r="87" s="1" customFormat="1" ht="15" customHeight="1">
      <c r="B87" s="310"/>
      <c r="C87" s="285" t="s">
        <v>1684</v>
      </c>
      <c r="D87" s="285"/>
      <c r="E87" s="285"/>
      <c r="F87" s="308" t="s">
        <v>1671</v>
      </c>
      <c r="G87" s="309"/>
      <c r="H87" s="285" t="s">
        <v>1685</v>
      </c>
      <c r="I87" s="285" t="s">
        <v>1667</v>
      </c>
      <c r="J87" s="285">
        <v>50</v>
      </c>
      <c r="K87" s="299"/>
    </row>
    <row r="88" s="1" customFormat="1" ht="15" customHeight="1">
      <c r="B88" s="310"/>
      <c r="C88" s="285" t="s">
        <v>1686</v>
      </c>
      <c r="D88" s="285"/>
      <c r="E88" s="285"/>
      <c r="F88" s="308" t="s">
        <v>1671</v>
      </c>
      <c r="G88" s="309"/>
      <c r="H88" s="285" t="s">
        <v>1687</v>
      </c>
      <c r="I88" s="285" t="s">
        <v>1667</v>
      </c>
      <c r="J88" s="285">
        <v>20</v>
      </c>
      <c r="K88" s="299"/>
    </row>
    <row r="89" s="1" customFormat="1" ht="15" customHeight="1">
      <c r="B89" s="310"/>
      <c r="C89" s="285" t="s">
        <v>1688</v>
      </c>
      <c r="D89" s="285"/>
      <c r="E89" s="285"/>
      <c r="F89" s="308" t="s">
        <v>1671</v>
      </c>
      <c r="G89" s="309"/>
      <c r="H89" s="285" t="s">
        <v>1689</v>
      </c>
      <c r="I89" s="285" t="s">
        <v>1667</v>
      </c>
      <c r="J89" s="285">
        <v>20</v>
      </c>
      <c r="K89" s="299"/>
    </row>
    <row r="90" s="1" customFormat="1" ht="15" customHeight="1">
      <c r="B90" s="310"/>
      <c r="C90" s="285" t="s">
        <v>1690</v>
      </c>
      <c r="D90" s="285"/>
      <c r="E90" s="285"/>
      <c r="F90" s="308" t="s">
        <v>1671</v>
      </c>
      <c r="G90" s="309"/>
      <c r="H90" s="285" t="s">
        <v>1691</v>
      </c>
      <c r="I90" s="285" t="s">
        <v>1667</v>
      </c>
      <c r="J90" s="285">
        <v>50</v>
      </c>
      <c r="K90" s="299"/>
    </row>
    <row r="91" s="1" customFormat="1" ht="15" customHeight="1">
      <c r="B91" s="310"/>
      <c r="C91" s="285" t="s">
        <v>1692</v>
      </c>
      <c r="D91" s="285"/>
      <c r="E91" s="285"/>
      <c r="F91" s="308" t="s">
        <v>1671</v>
      </c>
      <c r="G91" s="309"/>
      <c r="H91" s="285" t="s">
        <v>1692</v>
      </c>
      <c r="I91" s="285" t="s">
        <v>1667</v>
      </c>
      <c r="J91" s="285">
        <v>50</v>
      </c>
      <c r="K91" s="299"/>
    </row>
    <row r="92" s="1" customFormat="1" ht="15" customHeight="1">
      <c r="B92" s="310"/>
      <c r="C92" s="285" t="s">
        <v>1693</v>
      </c>
      <c r="D92" s="285"/>
      <c r="E92" s="285"/>
      <c r="F92" s="308" t="s">
        <v>1671</v>
      </c>
      <c r="G92" s="309"/>
      <c r="H92" s="285" t="s">
        <v>1694</v>
      </c>
      <c r="I92" s="285" t="s">
        <v>1667</v>
      </c>
      <c r="J92" s="285">
        <v>255</v>
      </c>
      <c r="K92" s="299"/>
    </row>
    <row r="93" s="1" customFormat="1" ht="15" customHeight="1">
      <c r="B93" s="310"/>
      <c r="C93" s="285" t="s">
        <v>1695</v>
      </c>
      <c r="D93" s="285"/>
      <c r="E93" s="285"/>
      <c r="F93" s="308" t="s">
        <v>1665</v>
      </c>
      <c r="G93" s="309"/>
      <c r="H93" s="285" t="s">
        <v>1696</v>
      </c>
      <c r="I93" s="285" t="s">
        <v>1697</v>
      </c>
      <c r="J93" s="285"/>
      <c r="K93" s="299"/>
    </row>
    <row r="94" s="1" customFormat="1" ht="15" customHeight="1">
      <c r="B94" s="310"/>
      <c r="C94" s="285" t="s">
        <v>1698</v>
      </c>
      <c r="D94" s="285"/>
      <c r="E94" s="285"/>
      <c r="F94" s="308" t="s">
        <v>1665</v>
      </c>
      <c r="G94" s="309"/>
      <c r="H94" s="285" t="s">
        <v>1699</v>
      </c>
      <c r="I94" s="285" t="s">
        <v>1700</v>
      </c>
      <c r="J94" s="285"/>
      <c r="K94" s="299"/>
    </row>
    <row r="95" s="1" customFormat="1" ht="15" customHeight="1">
      <c r="B95" s="310"/>
      <c r="C95" s="285" t="s">
        <v>1701</v>
      </c>
      <c r="D95" s="285"/>
      <c r="E95" s="285"/>
      <c r="F95" s="308" t="s">
        <v>1665</v>
      </c>
      <c r="G95" s="309"/>
      <c r="H95" s="285" t="s">
        <v>1701</v>
      </c>
      <c r="I95" s="285" t="s">
        <v>1700</v>
      </c>
      <c r="J95" s="285"/>
      <c r="K95" s="299"/>
    </row>
    <row r="96" s="1" customFormat="1" ht="15" customHeight="1">
      <c r="B96" s="310"/>
      <c r="C96" s="285" t="s">
        <v>38</v>
      </c>
      <c r="D96" s="285"/>
      <c r="E96" s="285"/>
      <c r="F96" s="308" t="s">
        <v>1665</v>
      </c>
      <c r="G96" s="309"/>
      <c r="H96" s="285" t="s">
        <v>1702</v>
      </c>
      <c r="I96" s="285" t="s">
        <v>1700</v>
      </c>
      <c r="J96" s="285"/>
      <c r="K96" s="299"/>
    </row>
    <row r="97" s="1" customFormat="1" ht="15" customHeight="1">
      <c r="B97" s="310"/>
      <c r="C97" s="285" t="s">
        <v>48</v>
      </c>
      <c r="D97" s="285"/>
      <c r="E97" s="285"/>
      <c r="F97" s="308" t="s">
        <v>1665</v>
      </c>
      <c r="G97" s="309"/>
      <c r="H97" s="285" t="s">
        <v>1703</v>
      </c>
      <c r="I97" s="285" t="s">
        <v>1700</v>
      </c>
      <c r="J97" s="285"/>
      <c r="K97" s="299"/>
    </row>
    <row r="98" s="1" customFormat="1" ht="15" customHeight="1">
      <c r="B98" s="313"/>
      <c r="C98" s="314"/>
      <c r="D98" s="314"/>
      <c r="E98" s="314"/>
      <c r="F98" s="314"/>
      <c r="G98" s="314"/>
      <c r="H98" s="314"/>
      <c r="I98" s="314"/>
      <c r="J98" s="314"/>
      <c r="K98" s="315"/>
    </row>
    <row r="99" s="1" customFormat="1" ht="18.75" customHeight="1">
      <c r="B99" s="316"/>
      <c r="C99" s="317"/>
      <c r="D99" s="317"/>
      <c r="E99" s="317"/>
      <c r="F99" s="317"/>
      <c r="G99" s="317"/>
      <c r="H99" s="317"/>
      <c r="I99" s="317"/>
      <c r="J99" s="317"/>
      <c r="K99" s="316"/>
    </row>
    <row r="100" s="1" customFormat="1" ht="18.75" customHeight="1">
      <c r="B100" s="293"/>
      <c r="C100" s="293"/>
      <c r="D100" s="293"/>
      <c r="E100" s="293"/>
      <c r="F100" s="293"/>
      <c r="G100" s="293"/>
      <c r="H100" s="293"/>
      <c r="I100" s="293"/>
      <c r="J100" s="293"/>
      <c r="K100" s="293"/>
    </row>
    <row r="101" s="1" customFormat="1" ht="7.5" customHeight="1">
      <c r="B101" s="294"/>
      <c r="C101" s="295"/>
      <c r="D101" s="295"/>
      <c r="E101" s="295"/>
      <c r="F101" s="295"/>
      <c r="G101" s="295"/>
      <c r="H101" s="295"/>
      <c r="I101" s="295"/>
      <c r="J101" s="295"/>
      <c r="K101" s="296"/>
    </row>
    <row r="102" s="1" customFormat="1" ht="45" customHeight="1">
      <c r="B102" s="297"/>
      <c r="C102" s="298" t="s">
        <v>1704</v>
      </c>
      <c r="D102" s="298"/>
      <c r="E102" s="298"/>
      <c r="F102" s="298"/>
      <c r="G102" s="298"/>
      <c r="H102" s="298"/>
      <c r="I102" s="298"/>
      <c r="J102" s="298"/>
      <c r="K102" s="299"/>
    </row>
    <row r="103" s="1" customFormat="1" ht="17.25" customHeight="1">
      <c r="B103" s="297"/>
      <c r="C103" s="300" t="s">
        <v>1659</v>
      </c>
      <c r="D103" s="300"/>
      <c r="E103" s="300"/>
      <c r="F103" s="300" t="s">
        <v>1660</v>
      </c>
      <c r="G103" s="301"/>
      <c r="H103" s="300" t="s">
        <v>54</v>
      </c>
      <c r="I103" s="300" t="s">
        <v>57</v>
      </c>
      <c r="J103" s="300" t="s">
        <v>1661</v>
      </c>
      <c r="K103" s="299"/>
    </row>
    <row r="104" s="1" customFormat="1" ht="17.25" customHeight="1">
      <c r="B104" s="297"/>
      <c r="C104" s="302" t="s">
        <v>1662</v>
      </c>
      <c r="D104" s="302"/>
      <c r="E104" s="302"/>
      <c r="F104" s="303" t="s">
        <v>1663</v>
      </c>
      <c r="G104" s="304"/>
      <c r="H104" s="302"/>
      <c r="I104" s="302"/>
      <c r="J104" s="302" t="s">
        <v>1664</v>
      </c>
      <c r="K104" s="299"/>
    </row>
    <row r="105" s="1" customFormat="1" ht="5.25" customHeight="1">
      <c r="B105" s="297"/>
      <c r="C105" s="300"/>
      <c r="D105" s="300"/>
      <c r="E105" s="300"/>
      <c r="F105" s="300"/>
      <c r="G105" s="318"/>
      <c r="H105" s="300"/>
      <c r="I105" s="300"/>
      <c r="J105" s="300"/>
      <c r="K105" s="299"/>
    </row>
    <row r="106" s="1" customFormat="1" ht="15" customHeight="1">
      <c r="B106" s="297"/>
      <c r="C106" s="285" t="s">
        <v>53</v>
      </c>
      <c r="D106" s="307"/>
      <c r="E106" s="307"/>
      <c r="F106" s="308" t="s">
        <v>1665</v>
      </c>
      <c r="G106" s="285"/>
      <c r="H106" s="285" t="s">
        <v>1705</v>
      </c>
      <c r="I106" s="285" t="s">
        <v>1667</v>
      </c>
      <c r="J106" s="285">
        <v>20</v>
      </c>
      <c r="K106" s="299"/>
    </row>
    <row r="107" s="1" customFormat="1" ht="15" customHeight="1">
      <c r="B107" s="297"/>
      <c r="C107" s="285" t="s">
        <v>1668</v>
      </c>
      <c r="D107" s="285"/>
      <c r="E107" s="285"/>
      <c r="F107" s="308" t="s">
        <v>1665</v>
      </c>
      <c r="G107" s="285"/>
      <c r="H107" s="285" t="s">
        <v>1705</v>
      </c>
      <c r="I107" s="285" t="s">
        <v>1667</v>
      </c>
      <c r="J107" s="285">
        <v>120</v>
      </c>
      <c r="K107" s="299"/>
    </row>
    <row r="108" s="1" customFormat="1" ht="15" customHeight="1">
      <c r="B108" s="310"/>
      <c r="C108" s="285" t="s">
        <v>1670</v>
      </c>
      <c r="D108" s="285"/>
      <c r="E108" s="285"/>
      <c r="F108" s="308" t="s">
        <v>1671</v>
      </c>
      <c r="G108" s="285"/>
      <c r="H108" s="285" t="s">
        <v>1705</v>
      </c>
      <c r="I108" s="285" t="s">
        <v>1667</v>
      </c>
      <c r="J108" s="285">
        <v>50</v>
      </c>
      <c r="K108" s="299"/>
    </row>
    <row r="109" s="1" customFormat="1" ht="15" customHeight="1">
      <c r="B109" s="310"/>
      <c r="C109" s="285" t="s">
        <v>1673</v>
      </c>
      <c r="D109" s="285"/>
      <c r="E109" s="285"/>
      <c r="F109" s="308" t="s">
        <v>1665</v>
      </c>
      <c r="G109" s="285"/>
      <c r="H109" s="285" t="s">
        <v>1705</v>
      </c>
      <c r="I109" s="285" t="s">
        <v>1675</v>
      </c>
      <c r="J109" s="285"/>
      <c r="K109" s="299"/>
    </row>
    <row r="110" s="1" customFormat="1" ht="15" customHeight="1">
      <c r="B110" s="310"/>
      <c r="C110" s="285" t="s">
        <v>1684</v>
      </c>
      <c r="D110" s="285"/>
      <c r="E110" s="285"/>
      <c r="F110" s="308" t="s">
        <v>1671</v>
      </c>
      <c r="G110" s="285"/>
      <c r="H110" s="285" t="s">
        <v>1705</v>
      </c>
      <c r="I110" s="285" t="s">
        <v>1667</v>
      </c>
      <c r="J110" s="285">
        <v>50</v>
      </c>
      <c r="K110" s="299"/>
    </row>
    <row r="111" s="1" customFormat="1" ht="15" customHeight="1">
      <c r="B111" s="310"/>
      <c r="C111" s="285" t="s">
        <v>1692</v>
      </c>
      <c r="D111" s="285"/>
      <c r="E111" s="285"/>
      <c r="F111" s="308" t="s">
        <v>1671</v>
      </c>
      <c r="G111" s="285"/>
      <c r="H111" s="285" t="s">
        <v>1705</v>
      </c>
      <c r="I111" s="285" t="s">
        <v>1667</v>
      </c>
      <c r="J111" s="285">
        <v>50</v>
      </c>
      <c r="K111" s="299"/>
    </row>
    <row r="112" s="1" customFormat="1" ht="15" customHeight="1">
      <c r="B112" s="310"/>
      <c r="C112" s="285" t="s">
        <v>1690</v>
      </c>
      <c r="D112" s="285"/>
      <c r="E112" s="285"/>
      <c r="F112" s="308" t="s">
        <v>1671</v>
      </c>
      <c r="G112" s="285"/>
      <c r="H112" s="285" t="s">
        <v>1705</v>
      </c>
      <c r="I112" s="285" t="s">
        <v>1667</v>
      </c>
      <c r="J112" s="285">
        <v>50</v>
      </c>
      <c r="K112" s="299"/>
    </row>
    <row r="113" s="1" customFormat="1" ht="15" customHeight="1">
      <c r="B113" s="310"/>
      <c r="C113" s="285" t="s">
        <v>53</v>
      </c>
      <c r="D113" s="285"/>
      <c r="E113" s="285"/>
      <c r="F113" s="308" t="s">
        <v>1665</v>
      </c>
      <c r="G113" s="285"/>
      <c r="H113" s="285" t="s">
        <v>1706</v>
      </c>
      <c r="I113" s="285" t="s">
        <v>1667</v>
      </c>
      <c r="J113" s="285">
        <v>20</v>
      </c>
      <c r="K113" s="299"/>
    </row>
    <row r="114" s="1" customFormat="1" ht="15" customHeight="1">
      <c r="B114" s="310"/>
      <c r="C114" s="285" t="s">
        <v>1707</v>
      </c>
      <c r="D114" s="285"/>
      <c r="E114" s="285"/>
      <c r="F114" s="308" t="s">
        <v>1665</v>
      </c>
      <c r="G114" s="285"/>
      <c r="H114" s="285" t="s">
        <v>1708</v>
      </c>
      <c r="I114" s="285" t="s">
        <v>1667</v>
      </c>
      <c r="J114" s="285">
        <v>120</v>
      </c>
      <c r="K114" s="299"/>
    </row>
    <row r="115" s="1" customFormat="1" ht="15" customHeight="1">
      <c r="B115" s="310"/>
      <c r="C115" s="285" t="s">
        <v>38</v>
      </c>
      <c r="D115" s="285"/>
      <c r="E115" s="285"/>
      <c r="F115" s="308" t="s">
        <v>1665</v>
      </c>
      <c r="G115" s="285"/>
      <c r="H115" s="285" t="s">
        <v>1709</v>
      </c>
      <c r="I115" s="285" t="s">
        <v>1700</v>
      </c>
      <c r="J115" s="285"/>
      <c r="K115" s="299"/>
    </row>
    <row r="116" s="1" customFormat="1" ht="15" customHeight="1">
      <c r="B116" s="310"/>
      <c r="C116" s="285" t="s">
        <v>48</v>
      </c>
      <c r="D116" s="285"/>
      <c r="E116" s="285"/>
      <c r="F116" s="308" t="s">
        <v>1665</v>
      </c>
      <c r="G116" s="285"/>
      <c r="H116" s="285" t="s">
        <v>1710</v>
      </c>
      <c r="I116" s="285" t="s">
        <v>1700</v>
      </c>
      <c r="J116" s="285"/>
      <c r="K116" s="299"/>
    </row>
    <row r="117" s="1" customFormat="1" ht="15" customHeight="1">
      <c r="B117" s="310"/>
      <c r="C117" s="285" t="s">
        <v>57</v>
      </c>
      <c r="D117" s="285"/>
      <c r="E117" s="285"/>
      <c r="F117" s="308" t="s">
        <v>1665</v>
      </c>
      <c r="G117" s="285"/>
      <c r="H117" s="285" t="s">
        <v>1711</v>
      </c>
      <c r="I117" s="285" t="s">
        <v>1712</v>
      </c>
      <c r="J117" s="285"/>
      <c r="K117" s="299"/>
    </row>
    <row r="118" s="1" customFormat="1" ht="15" customHeight="1">
      <c r="B118" s="313"/>
      <c r="C118" s="319"/>
      <c r="D118" s="319"/>
      <c r="E118" s="319"/>
      <c r="F118" s="319"/>
      <c r="G118" s="319"/>
      <c r="H118" s="319"/>
      <c r="I118" s="319"/>
      <c r="J118" s="319"/>
      <c r="K118" s="315"/>
    </row>
    <row r="119" s="1" customFormat="1" ht="18.75" customHeight="1">
      <c r="B119" s="320"/>
      <c r="C119" s="321"/>
      <c r="D119" s="321"/>
      <c r="E119" s="321"/>
      <c r="F119" s="322"/>
      <c r="G119" s="321"/>
      <c r="H119" s="321"/>
      <c r="I119" s="321"/>
      <c r="J119" s="321"/>
      <c r="K119" s="320"/>
    </row>
    <row r="120" s="1" customFormat="1" ht="18.75" customHeight="1">
      <c r="B120" s="293"/>
      <c r="C120" s="293"/>
      <c r="D120" s="293"/>
      <c r="E120" s="293"/>
      <c r="F120" s="293"/>
      <c r="G120" s="293"/>
      <c r="H120" s="293"/>
      <c r="I120" s="293"/>
      <c r="J120" s="293"/>
      <c r="K120" s="293"/>
    </row>
    <row r="121" s="1" customFormat="1" ht="7.5" customHeight="1">
      <c r="B121" s="323"/>
      <c r="C121" s="324"/>
      <c r="D121" s="324"/>
      <c r="E121" s="324"/>
      <c r="F121" s="324"/>
      <c r="G121" s="324"/>
      <c r="H121" s="324"/>
      <c r="I121" s="324"/>
      <c r="J121" s="324"/>
      <c r="K121" s="325"/>
    </row>
    <row r="122" s="1" customFormat="1" ht="45" customHeight="1">
      <c r="B122" s="326"/>
      <c r="C122" s="276" t="s">
        <v>1713</v>
      </c>
      <c r="D122" s="276"/>
      <c r="E122" s="276"/>
      <c r="F122" s="276"/>
      <c r="G122" s="276"/>
      <c r="H122" s="276"/>
      <c r="I122" s="276"/>
      <c r="J122" s="276"/>
      <c r="K122" s="327"/>
    </row>
    <row r="123" s="1" customFormat="1" ht="17.25" customHeight="1">
      <c r="B123" s="328"/>
      <c r="C123" s="300" t="s">
        <v>1659</v>
      </c>
      <c r="D123" s="300"/>
      <c r="E123" s="300"/>
      <c r="F123" s="300" t="s">
        <v>1660</v>
      </c>
      <c r="G123" s="301"/>
      <c r="H123" s="300" t="s">
        <v>54</v>
      </c>
      <c r="I123" s="300" t="s">
        <v>57</v>
      </c>
      <c r="J123" s="300" t="s">
        <v>1661</v>
      </c>
      <c r="K123" s="329"/>
    </row>
    <row r="124" s="1" customFormat="1" ht="17.25" customHeight="1">
      <c r="B124" s="328"/>
      <c r="C124" s="302" t="s">
        <v>1662</v>
      </c>
      <c r="D124" s="302"/>
      <c r="E124" s="302"/>
      <c r="F124" s="303" t="s">
        <v>1663</v>
      </c>
      <c r="G124" s="304"/>
      <c r="H124" s="302"/>
      <c r="I124" s="302"/>
      <c r="J124" s="302" t="s">
        <v>1664</v>
      </c>
      <c r="K124" s="329"/>
    </row>
    <row r="125" s="1" customFormat="1" ht="5.25" customHeight="1">
      <c r="B125" s="330"/>
      <c r="C125" s="305"/>
      <c r="D125" s="305"/>
      <c r="E125" s="305"/>
      <c r="F125" s="305"/>
      <c r="G125" s="331"/>
      <c r="H125" s="305"/>
      <c r="I125" s="305"/>
      <c r="J125" s="305"/>
      <c r="K125" s="332"/>
    </row>
    <row r="126" s="1" customFormat="1" ht="15" customHeight="1">
      <c r="B126" s="330"/>
      <c r="C126" s="285" t="s">
        <v>1668</v>
      </c>
      <c r="D126" s="307"/>
      <c r="E126" s="307"/>
      <c r="F126" s="308" t="s">
        <v>1665</v>
      </c>
      <c r="G126" s="285"/>
      <c r="H126" s="285" t="s">
        <v>1705</v>
      </c>
      <c r="I126" s="285" t="s">
        <v>1667</v>
      </c>
      <c r="J126" s="285">
        <v>120</v>
      </c>
      <c r="K126" s="333"/>
    </row>
    <row r="127" s="1" customFormat="1" ht="15" customHeight="1">
      <c r="B127" s="330"/>
      <c r="C127" s="285" t="s">
        <v>1714</v>
      </c>
      <c r="D127" s="285"/>
      <c r="E127" s="285"/>
      <c r="F127" s="308" t="s">
        <v>1665</v>
      </c>
      <c r="G127" s="285"/>
      <c r="H127" s="285" t="s">
        <v>1715</v>
      </c>
      <c r="I127" s="285" t="s">
        <v>1667</v>
      </c>
      <c r="J127" s="285" t="s">
        <v>1716</v>
      </c>
      <c r="K127" s="333"/>
    </row>
    <row r="128" s="1" customFormat="1" ht="15" customHeight="1">
      <c r="B128" s="330"/>
      <c r="C128" s="285" t="s">
        <v>1613</v>
      </c>
      <c r="D128" s="285"/>
      <c r="E128" s="285"/>
      <c r="F128" s="308" t="s">
        <v>1665</v>
      </c>
      <c r="G128" s="285"/>
      <c r="H128" s="285" t="s">
        <v>1717</v>
      </c>
      <c r="I128" s="285" t="s">
        <v>1667</v>
      </c>
      <c r="J128" s="285" t="s">
        <v>1716</v>
      </c>
      <c r="K128" s="333"/>
    </row>
    <row r="129" s="1" customFormat="1" ht="15" customHeight="1">
      <c r="B129" s="330"/>
      <c r="C129" s="285" t="s">
        <v>1676</v>
      </c>
      <c r="D129" s="285"/>
      <c r="E129" s="285"/>
      <c r="F129" s="308" t="s">
        <v>1671</v>
      </c>
      <c r="G129" s="285"/>
      <c r="H129" s="285" t="s">
        <v>1677</v>
      </c>
      <c r="I129" s="285" t="s">
        <v>1667</v>
      </c>
      <c r="J129" s="285">
        <v>15</v>
      </c>
      <c r="K129" s="333"/>
    </row>
    <row r="130" s="1" customFormat="1" ht="15" customHeight="1">
      <c r="B130" s="330"/>
      <c r="C130" s="311" t="s">
        <v>1678</v>
      </c>
      <c r="D130" s="311"/>
      <c r="E130" s="311"/>
      <c r="F130" s="312" t="s">
        <v>1671</v>
      </c>
      <c r="G130" s="311"/>
      <c r="H130" s="311" t="s">
        <v>1679</v>
      </c>
      <c r="I130" s="311" t="s">
        <v>1667</v>
      </c>
      <c r="J130" s="311">
        <v>15</v>
      </c>
      <c r="K130" s="333"/>
    </row>
    <row r="131" s="1" customFormat="1" ht="15" customHeight="1">
      <c r="B131" s="330"/>
      <c r="C131" s="311" t="s">
        <v>1680</v>
      </c>
      <c r="D131" s="311"/>
      <c r="E131" s="311"/>
      <c r="F131" s="312" t="s">
        <v>1671</v>
      </c>
      <c r="G131" s="311"/>
      <c r="H131" s="311" t="s">
        <v>1681</v>
      </c>
      <c r="I131" s="311" t="s">
        <v>1667</v>
      </c>
      <c r="J131" s="311">
        <v>20</v>
      </c>
      <c r="K131" s="333"/>
    </row>
    <row r="132" s="1" customFormat="1" ht="15" customHeight="1">
      <c r="B132" s="330"/>
      <c r="C132" s="311" t="s">
        <v>1682</v>
      </c>
      <c r="D132" s="311"/>
      <c r="E132" s="311"/>
      <c r="F132" s="312" t="s">
        <v>1671</v>
      </c>
      <c r="G132" s="311"/>
      <c r="H132" s="311" t="s">
        <v>1683</v>
      </c>
      <c r="I132" s="311" t="s">
        <v>1667</v>
      </c>
      <c r="J132" s="311">
        <v>20</v>
      </c>
      <c r="K132" s="333"/>
    </row>
    <row r="133" s="1" customFormat="1" ht="15" customHeight="1">
      <c r="B133" s="330"/>
      <c r="C133" s="285" t="s">
        <v>1670</v>
      </c>
      <c r="D133" s="285"/>
      <c r="E133" s="285"/>
      <c r="F133" s="308" t="s">
        <v>1671</v>
      </c>
      <c r="G133" s="285"/>
      <c r="H133" s="285" t="s">
        <v>1705</v>
      </c>
      <c r="I133" s="285" t="s">
        <v>1667</v>
      </c>
      <c r="J133" s="285">
        <v>50</v>
      </c>
      <c r="K133" s="333"/>
    </row>
    <row r="134" s="1" customFormat="1" ht="15" customHeight="1">
      <c r="B134" s="330"/>
      <c r="C134" s="285" t="s">
        <v>1684</v>
      </c>
      <c r="D134" s="285"/>
      <c r="E134" s="285"/>
      <c r="F134" s="308" t="s">
        <v>1671</v>
      </c>
      <c r="G134" s="285"/>
      <c r="H134" s="285" t="s">
        <v>1705</v>
      </c>
      <c r="I134" s="285" t="s">
        <v>1667</v>
      </c>
      <c r="J134" s="285">
        <v>50</v>
      </c>
      <c r="K134" s="333"/>
    </row>
    <row r="135" s="1" customFormat="1" ht="15" customHeight="1">
      <c r="B135" s="330"/>
      <c r="C135" s="285" t="s">
        <v>1690</v>
      </c>
      <c r="D135" s="285"/>
      <c r="E135" s="285"/>
      <c r="F135" s="308" t="s">
        <v>1671</v>
      </c>
      <c r="G135" s="285"/>
      <c r="H135" s="285" t="s">
        <v>1705</v>
      </c>
      <c r="I135" s="285" t="s">
        <v>1667</v>
      </c>
      <c r="J135" s="285">
        <v>50</v>
      </c>
      <c r="K135" s="333"/>
    </row>
    <row r="136" s="1" customFormat="1" ht="15" customHeight="1">
      <c r="B136" s="330"/>
      <c r="C136" s="285" t="s">
        <v>1692</v>
      </c>
      <c r="D136" s="285"/>
      <c r="E136" s="285"/>
      <c r="F136" s="308" t="s">
        <v>1671</v>
      </c>
      <c r="G136" s="285"/>
      <c r="H136" s="285" t="s">
        <v>1705</v>
      </c>
      <c r="I136" s="285" t="s">
        <v>1667</v>
      </c>
      <c r="J136" s="285">
        <v>50</v>
      </c>
      <c r="K136" s="333"/>
    </row>
    <row r="137" s="1" customFormat="1" ht="15" customHeight="1">
      <c r="B137" s="330"/>
      <c r="C137" s="285" t="s">
        <v>1693</v>
      </c>
      <c r="D137" s="285"/>
      <c r="E137" s="285"/>
      <c r="F137" s="308" t="s">
        <v>1671</v>
      </c>
      <c r="G137" s="285"/>
      <c r="H137" s="285" t="s">
        <v>1718</v>
      </c>
      <c r="I137" s="285" t="s">
        <v>1667</v>
      </c>
      <c r="J137" s="285">
        <v>255</v>
      </c>
      <c r="K137" s="333"/>
    </row>
    <row r="138" s="1" customFormat="1" ht="15" customHeight="1">
      <c r="B138" s="330"/>
      <c r="C138" s="285" t="s">
        <v>1695</v>
      </c>
      <c r="D138" s="285"/>
      <c r="E138" s="285"/>
      <c r="F138" s="308" t="s">
        <v>1665</v>
      </c>
      <c r="G138" s="285"/>
      <c r="H138" s="285" t="s">
        <v>1719</v>
      </c>
      <c r="I138" s="285" t="s">
        <v>1697</v>
      </c>
      <c r="J138" s="285"/>
      <c r="K138" s="333"/>
    </row>
    <row r="139" s="1" customFormat="1" ht="15" customHeight="1">
      <c r="B139" s="330"/>
      <c r="C139" s="285" t="s">
        <v>1698</v>
      </c>
      <c r="D139" s="285"/>
      <c r="E139" s="285"/>
      <c r="F139" s="308" t="s">
        <v>1665</v>
      </c>
      <c r="G139" s="285"/>
      <c r="H139" s="285" t="s">
        <v>1720</v>
      </c>
      <c r="I139" s="285" t="s">
        <v>1700</v>
      </c>
      <c r="J139" s="285"/>
      <c r="K139" s="333"/>
    </row>
    <row r="140" s="1" customFormat="1" ht="15" customHeight="1">
      <c r="B140" s="330"/>
      <c r="C140" s="285" t="s">
        <v>1701</v>
      </c>
      <c r="D140" s="285"/>
      <c r="E140" s="285"/>
      <c r="F140" s="308" t="s">
        <v>1665</v>
      </c>
      <c r="G140" s="285"/>
      <c r="H140" s="285" t="s">
        <v>1701</v>
      </c>
      <c r="I140" s="285" t="s">
        <v>1700</v>
      </c>
      <c r="J140" s="285"/>
      <c r="K140" s="333"/>
    </row>
    <row r="141" s="1" customFormat="1" ht="15" customHeight="1">
      <c r="B141" s="330"/>
      <c r="C141" s="285" t="s">
        <v>38</v>
      </c>
      <c r="D141" s="285"/>
      <c r="E141" s="285"/>
      <c r="F141" s="308" t="s">
        <v>1665</v>
      </c>
      <c r="G141" s="285"/>
      <c r="H141" s="285" t="s">
        <v>1721</v>
      </c>
      <c r="I141" s="285" t="s">
        <v>1700</v>
      </c>
      <c r="J141" s="285"/>
      <c r="K141" s="333"/>
    </row>
    <row r="142" s="1" customFormat="1" ht="15" customHeight="1">
      <c r="B142" s="330"/>
      <c r="C142" s="285" t="s">
        <v>1722</v>
      </c>
      <c r="D142" s="285"/>
      <c r="E142" s="285"/>
      <c r="F142" s="308" t="s">
        <v>1665</v>
      </c>
      <c r="G142" s="285"/>
      <c r="H142" s="285" t="s">
        <v>1723</v>
      </c>
      <c r="I142" s="285" t="s">
        <v>1700</v>
      </c>
      <c r="J142" s="285"/>
      <c r="K142" s="333"/>
    </row>
    <row r="143" s="1" customFormat="1" ht="15" customHeight="1">
      <c r="B143" s="334"/>
      <c r="C143" s="335"/>
      <c r="D143" s="335"/>
      <c r="E143" s="335"/>
      <c r="F143" s="335"/>
      <c r="G143" s="335"/>
      <c r="H143" s="335"/>
      <c r="I143" s="335"/>
      <c r="J143" s="335"/>
      <c r="K143" s="336"/>
    </row>
    <row r="144" s="1" customFormat="1" ht="18.75" customHeight="1">
      <c r="B144" s="321"/>
      <c r="C144" s="321"/>
      <c r="D144" s="321"/>
      <c r="E144" s="321"/>
      <c r="F144" s="322"/>
      <c r="G144" s="321"/>
      <c r="H144" s="321"/>
      <c r="I144" s="321"/>
      <c r="J144" s="321"/>
      <c r="K144" s="321"/>
    </row>
    <row r="145" s="1" customFormat="1" ht="18.75" customHeight="1">
      <c r="B145" s="293"/>
      <c r="C145" s="293"/>
      <c r="D145" s="293"/>
      <c r="E145" s="293"/>
      <c r="F145" s="293"/>
      <c r="G145" s="293"/>
      <c r="H145" s="293"/>
      <c r="I145" s="293"/>
      <c r="J145" s="293"/>
      <c r="K145" s="293"/>
    </row>
    <row r="146" s="1" customFormat="1" ht="7.5" customHeight="1">
      <c r="B146" s="294"/>
      <c r="C146" s="295"/>
      <c r="D146" s="295"/>
      <c r="E146" s="295"/>
      <c r="F146" s="295"/>
      <c r="G146" s="295"/>
      <c r="H146" s="295"/>
      <c r="I146" s="295"/>
      <c r="J146" s="295"/>
      <c r="K146" s="296"/>
    </row>
    <row r="147" s="1" customFormat="1" ht="45" customHeight="1">
      <c r="B147" s="297"/>
      <c r="C147" s="298" t="s">
        <v>1724</v>
      </c>
      <c r="D147" s="298"/>
      <c r="E147" s="298"/>
      <c r="F147" s="298"/>
      <c r="G147" s="298"/>
      <c r="H147" s="298"/>
      <c r="I147" s="298"/>
      <c r="J147" s="298"/>
      <c r="K147" s="299"/>
    </row>
    <row r="148" s="1" customFormat="1" ht="17.25" customHeight="1">
      <c r="B148" s="297"/>
      <c r="C148" s="300" t="s">
        <v>1659</v>
      </c>
      <c r="D148" s="300"/>
      <c r="E148" s="300"/>
      <c r="F148" s="300" t="s">
        <v>1660</v>
      </c>
      <c r="G148" s="301"/>
      <c r="H148" s="300" t="s">
        <v>54</v>
      </c>
      <c r="I148" s="300" t="s">
        <v>57</v>
      </c>
      <c r="J148" s="300" t="s">
        <v>1661</v>
      </c>
      <c r="K148" s="299"/>
    </row>
    <row r="149" s="1" customFormat="1" ht="17.25" customHeight="1">
      <c r="B149" s="297"/>
      <c r="C149" s="302" t="s">
        <v>1662</v>
      </c>
      <c r="D149" s="302"/>
      <c r="E149" s="302"/>
      <c r="F149" s="303" t="s">
        <v>1663</v>
      </c>
      <c r="G149" s="304"/>
      <c r="H149" s="302"/>
      <c r="I149" s="302"/>
      <c r="J149" s="302" t="s">
        <v>1664</v>
      </c>
      <c r="K149" s="299"/>
    </row>
    <row r="150" s="1" customFormat="1" ht="5.25" customHeight="1">
      <c r="B150" s="310"/>
      <c r="C150" s="305"/>
      <c r="D150" s="305"/>
      <c r="E150" s="305"/>
      <c r="F150" s="305"/>
      <c r="G150" s="306"/>
      <c r="H150" s="305"/>
      <c r="I150" s="305"/>
      <c r="J150" s="305"/>
      <c r="K150" s="333"/>
    </row>
    <row r="151" s="1" customFormat="1" ht="15" customHeight="1">
      <c r="B151" s="310"/>
      <c r="C151" s="337" t="s">
        <v>1668</v>
      </c>
      <c r="D151" s="285"/>
      <c r="E151" s="285"/>
      <c r="F151" s="338" t="s">
        <v>1665</v>
      </c>
      <c r="G151" s="285"/>
      <c r="H151" s="337" t="s">
        <v>1705</v>
      </c>
      <c r="I151" s="337" t="s">
        <v>1667</v>
      </c>
      <c r="J151" s="337">
        <v>120</v>
      </c>
      <c r="K151" s="333"/>
    </row>
    <row r="152" s="1" customFormat="1" ht="15" customHeight="1">
      <c r="B152" s="310"/>
      <c r="C152" s="337" t="s">
        <v>1714</v>
      </c>
      <c r="D152" s="285"/>
      <c r="E152" s="285"/>
      <c r="F152" s="338" t="s">
        <v>1665</v>
      </c>
      <c r="G152" s="285"/>
      <c r="H152" s="337" t="s">
        <v>1725</v>
      </c>
      <c r="I152" s="337" t="s">
        <v>1667</v>
      </c>
      <c r="J152" s="337" t="s">
        <v>1716</v>
      </c>
      <c r="K152" s="333"/>
    </row>
    <row r="153" s="1" customFormat="1" ht="15" customHeight="1">
      <c r="B153" s="310"/>
      <c r="C153" s="337" t="s">
        <v>1613</v>
      </c>
      <c r="D153" s="285"/>
      <c r="E153" s="285"/>
      <c r="F153" s="338" t="s">
        <v>1665</v>
      </c>
      <c r="G153" s="285"/>
      <c r="H153" s="337" t="s">
        <v>1726</v>
      </c>
      <c r="I153" s="337" t="s">
        <v>1667</v>
      </c>
      <c r="J153" s="337" t="s">
        <v>1716</v>
      </c>
      <c r="K153" s="333"/>
    </row>
    <row r="154" s="1" customFormat="1" ht="15" customHeight="1">
      <c r="B154" s="310"/>
      <c r="C154" s="337" t="s">
        <v>1670</v>
      </c>
      <c r="D154" s="285"/>
      <c r="E154" s="285"/>
      <c r="F154" s="338" t="s">
        <v>1671</v>
      </c>
      <c r="G154" s="285"/>
      <c r="H154" s="337" t="s">
        <v>1705</v>
      </c>
      <c r="I154" s="337" t="s">
        <v>1667</v>
      </c>
      <c r="J154" s="337">
        <v>50</v>
      </c>
      <c r="K154" s="333"/>
    </row>
    <row r="155" s="1" customFormat="1" ht="15" customHeight="1">
      <c r="B155" s="310"/>
      <c r="C155" s="337" t="s">
        <v>1673</v>
      </c>
      <c r="D155" s="285"/>
      <c r="E155" s="285"/>
      <c r="F155" s="338" t="s">
        <v>1665</v>
      </c>
      <c r="G155" s="285"/>
      <c r="H155" s="337" t="s">
        <v>1705</v>
      </c>
      <c r="I155" s="337" t="s">
        <v>1675</v>
      </c>
      <c r="J155" s="337"/>
      <c r="K155" s="333"/>
    </row>
    <row r="156" s="1" customFormat="1" ht="15" customHeight="1">
      <c r="B156" s="310"/>
      <c r="C156" s="337" t="s">
        <v>1684</v>
      </c>
      <c r="D156" s="285"/>
      <c r="E156" s="285"/>
      <c r="F156" s="338" t="s">
        <v>1671</v>
      </c>
      <c r="G156" s="285"/>
      <c r="H156" s="337" t="s">
        <v>1705</v>
      </c>
      <c r="I156" s="337" t="s">
        <v>1667</v>
      </c>
      <c r="J156" s="337">
        <v>50</v>
      </c>
      <c r="K156" s="333"/>
    </row>
    <row r="157" s="1" customFormat="1" ht="15" customHeight="1">
      <c r="B157" s="310"/>
      <c r="C157" s="337" t="s">
        <v>1692</v>
      </c>
      <c r="D157" s="285"/>
      <c r="E157" s="285"/>
      <c r="F157" s="338" t="s">
        <v>1671</v>
      </c>
      <c r="G157" s="285"/>
      <c r="H157" s="337" t="s">
        <v>1705</v>
      </c>
      <c r="I157" s="337" t="s">
        <v>1667</v>
      </c>
      <c r="J157" s="337">
        <v>50</v>
      </c>
      <c r="K157" s="333"/>
    </row>
    <row r="158" s="1" customFormat="1" ht="15" customHeight="1">
      <c r="B158" s="310"/>
      <c r="C158" s="337" t="s">
        <v>1690</v>
      </c>
      <c r="D158" s="285"/>
      <c r="E158" s="285"/>
      <c r="F158" s="338" t="s">
        <v>1671</v>
      </c>
      <c r="G158" s="285"/>
      <c r="H158" s="337" t="s">
        <v>1705</v>
      </c>
      <c r="I158" s="337" t="s">
        <v>1667</v>
      </c>
      <c r="J158" s="337">
        <v>50</v>
      </c>
      <c r="K158" s="333"/>
    </row>
    <row r="159" s="1" customFormat="1" ht="15" customHeight="1">
      <c r="B159" s="310"/>
      <c r="C159" s="337" t="s">
        <v>114</v>
      </c>
      <c r="D159" s="285"/>
      <c r="E159" s="285"/>
      <c r="F159" s="338" t="s">
        <v>1665</v>
      </c>
      <c r="G159" s="285"/>
      <c r="H159" s="337" t="s">
        <v>1727</v>
      </c>
      <c r="I159" s="337" t="s">
        <v>1667</v>
      </c>
      <c r="J159" s="337" t="s">
        <v>1728</v>
      </c>
      <c r="K159" s="333"/>
    </row>
    <row r="160" s="1" customFormat="1" ht="15" customHeight="1">
      <c r="B160" s="310"/>
      <c r="C160" s="337" t="s">
        <v>1729</v>
      </c>
      <c r="D160" s="285"/>
      <c r="E160" s="285"/>
      <c r="F160" s="338" t="s">
        <v>1665</v>
      </c>
      <c r="G160" s="285"/>
      <c r="H160" s="337" t="s">
        <v>1730</v>
      </c>
      <c r="I160" s="337" t="s">
        <v>1700</v>
      </c>
      <c r="J160" s="337"/>
      <c r="K160" s="333"/>
    </row>
    <row r="161" s="1" customFormat="1" ht="15" customHeight="1">
      <c r="B161" s="339"/>
      <c r="C161" s="319"/>
      <c r="D161" s="319"/>
      <c r="E161" s="319"/>
      <c r="F161" s="319"/>
      <c r="G161" s="319"/>
      <c r="H161" s="319"/>
      <c r="I161" s="319"/>
      <c r="J161" s="319"/>
      <c r="K161" s="340"/>
    </row>
    <row r="162" s="1" customFormat="1" ht="18.75" customHeight="1">
      <c r="B162" s="321"/>
      <c r="C162" s="331"/>
      <c r="D162" s="331"/>
      <c r="E162" s="331"/>
      <c r="F162" s="341"/>
      <c r="G162" s="331"/>
      <c r="H162" s="331"/>
      <c r="I162" s="331"/>
      <c r="J162" s="331"/>
      <c r="K162" s="321"/>
    </row>
    <row r="163" s="1" customFormat="1" ht="18.75" customHeight="1">
      <c r="B163" s="293"/>
      <c r="C163" s="293"/>
      <c r="D163" s="293"/>
      <c r="E163" s="293"/>
      <c r="F163" s="293"/>
      <c r="G163" s="293"/>
      <c r="H163" s="293"/>
      <c r="I163" s="293"/>
      <c r="J163" s="293"/>
      <c r="K163" s="293"/>
    </row>
    <row r="164" s="1" customFormat="1" ht="7.5" customHeight="1">
      <c r="B164" s="272"/>
      <c r="C164" s="273"/>
      <c r="D164" s="273"/>
      <c r="E164" s="273"/>
      <c r="F164" s="273"/>
      <c r="G164" s="273"/>
      <c r="H164" s="273"/>
      <c r="I164" s="273"/>
      <c r="J164" s="273"/>
      <c r="K164" s="274"/>
    </row>
    <row r="165" s="1" customFormat="1" ht="45" customHeight="1">
      <c r="B165" s="275"/>
      <c r="C165" s="276" t="s">
        <v>1731</v>
      </c>
      <c r="D165" s="276"/>
      <c r="E165" s="276"/>
      <c r="F165" s="276"/>
      <c r="G165" s="276"/>
      <c r="H165" s="276"/>
      <c r="I165" s="276"/>
      <c r="J165" s="276"/>
      <c r="K165" s="277"/>
    </row>
    <row r="166" s="1" customFormat="1" ht="17.25" customHeight="1">
      <c r="B166" s="275"/>
      <c r="C166" s="300" t="s">
        <v>1659</v>
      </c>
      <c r="D166" s="300"/>
      <c r="E166" s="300"/>
      <c r="F166" s="300" t="s">
        <v>1660</v>
      </c>
      <c r="G166" s="342"/>
      <c r="H166" s="343" t="s">
        <v>54</v>
      </c>
      <c r="I166" s="343" t="s">
        <v>57</v>
      </c>
      <c r="J166" s="300" t="s">
        <v>1661</v>
      </c>
      <c r="K166" s="277"/>
    </row>
    <row r="167" s="1" customFormat="1" ht="17.25" customHeight="1">
      <c r="B167" s="278"/>
      <c r="C167" s="302" t="s">
        <v>1662</v>
      </c>
      <c r="D167" s="302"/>
      <c r="E167" s="302"/>
      <c r="F167" s="303" t="s">
        <v>1663</v>
      </c>
      <c r="G167" s="344"/>
      <c r="H167" s="345"/>
      <c r="I167" s="345"/>
      <c r="J167" s="302" t="s">
        <v>1664</v>
      </c>
      <c r="K167" s="280"/>
    </row>
    <row r="168" s="1" customFormat="1" ht="5.25" customHeight="1">
      <c r="B168" s="310"/>
      <c r="C168" s="305"/>
      <c r="D168" s="305"/>
      <c r="E168" s="305"/>
      <c r="F168" s="305"/>
      <c r="G168" s="306"/>
      <c r="H168" s="305"/>
      <c r="I168" s="305"/>
      <c r="J168" s="305"/>
      <c r="K168" s="333"/>
    </row>
    <row r="169" s="1" customFormat="1" ht="15" customHeight="1">
      <c r="B169" s="310"/>
      <c r="C169" s="285" t="s">
        <v>1668</v>
      </c>
      <c r="D169" s="285"/>
      <c r="E169" s="285"/>
      <c r="F169" s="308" t="s">
        <v>1665</v>
      </c>
      <c r="G169" s="285"/>
      <c r="H169" s="285" t="s">
        <v>1705</v>
      </c>
      <c r="I169" s="285" t="s">
        <v>1667</v>
      </c>
      <c r="J169" s="285">
        <v>120</v>
      </c>
      <c r="K169" s="333"/>
    </row>
    <row r="170" s="1" customFormat="1" ht="15" customHeight="1">
      <c r="B170" s="310"/>
      <c r="C170" s="285" t="s">
        <v>1714</v>
      </c>
      <c r="D170" s="285"/>
      <c r="E170" s="285"/>
      <c r="F170" s="308" t="s">
        <v>1665</v>
      </c>
      <c r="G170" s="285"/>
      <c r="H170" s="285" t="s">
        <v>1715</v>
      </c>
      <c r="I170" s="285" t="s">
        <v>1667</v>
      </c>
      <c r="J170" s="285" t="s">
        <v>1716</v>
      </c>
      <c r="K170" s="333"/>
    </row>
    <row r="171" s="1" customFormat="1" ht="15" customHeight="1">
      <c r="B171" s="310"/>
      <c r="C171" s="285" t="s">
        <v>1613</v>
      </c>
      <c r="D171" s="285"/>
      <c r="E171" s="285"/>
      <c r="F171" s="308" t="s">
        <v>1665</v>
      </c>
      <c r="G171" s="285"/>
      <c r="H171" s="285" t="s">
        <v>1732</v>
      </c>
      <c r="I171" s="285" t="s">
        <v>1667</v>
      </c>
      <c r="J171" s="285" t="s">
        <v>1716</v>
      </c>
      <c r="K171" s="333"/>
    </row>
    <row r="172" s="1" customFormat="1" ht="15" customHeight="1">
      <c r="B172" s="310"/>
      <c r="C172" s="285" t="s">
        <v>1670</v>
      </c>
      <c r="D172" s="285"/>
      <c r="E172" s="285"/>
      <c r="F172" s="308" t="s">
        <v>1671</v>
      </c>
      <c r="G172" s="285"/>
      <c r="H172" s="285" t="s">
        <v>1732</v>
      </c>
      <c r="I172" s="285" t="s">
        <v>1667</v>
      </c>
      <c r="J172" s="285">
        <v>50</v>
      </c>
      <c r="K172" s="333"/>
    </row>
    <row r="173" s="1" customFormat="1" ht="15" customHeight="1">
      <c r="B173" s="310"/>
      <c r="C173" s="285" t="s">
        <v>1673</v>
      </c>
      <c r="D173" s="285"/>
      <c r="E173" s="285"/>
      <c r="F173" s="308" t="s">
        <v>1665</v>
      </c>
      <c r="G173" s="285"/>
      <c r="H173" s="285" t="s">
        <v>1732</v>
      </c>
      <c r="I173" s="285" t="s">
        <v>1675</v>
      </c>
      <c r="J173" s="285"/>
      <c r="K173" s="333"/>
    </row>
    <row r="174" s="1" customFormat="1" ht="15" customHeight="1">
      <c r="B174" s="310"/>
      <c r="C174" s="285" t="s">
        <v>1684</v>
      </c>
      <c r="D174" s="285"/>
      <c r="E174" s="285"/>
      <c r="F174" s="308" t="s">
        <v>1671</v>
      </c>
      <c r="G174" s="285"/>
      <c r="H174" s="285" t="s">
        <v>1732</v>
      </c>
      <c r="I174" s="285" t="s">
        <v>1667</v>
      </c>
      <c r="J174" s="285">
        <v>50</v>
      </c>
      <c r="K174" s="333"/>
    </row>
    <row r="175" s="1" customFormat="1" ht="15" customHeight="1">
      <c r="B175" s="310"/>
      <c r="C175" s="285" t="s">
        <v>1692</v>
      </c>
      <c r="D175" s="285"/>
      <c r="E175" s="285"/>
      <c r="F175" s="308" t="s">
        <v>1671</v>
      </c>
      <c r="G175" s="285"/>
      <c r="H175" s="285" t="s">
        <v>1732</v>
      </c>
      <c r="I175" s="285" t="s">
        <v>1667</v>
      </c>
      <c r="J175" s="285">
        <v>50</v>
      </c>
      <c r="K175" s="333"/>
    </row>
    <row r="176" s="1" customFormat="1" ht="15" customHeight="1">
      <c r="B176" s="310"/>
      <c r="C176" s="285" t="s">
        <v>1690</v>
      </c>
      <c r="D176" s="285"/>
      <c r="E176" s="285"/>
      <c r="F176" s="308" t="s">
        <v>1671</v>
      </c>
      <c r="G176" s="285"/>
      <c r="H176" s="285" t="s">
        <v>1732</v>
      </c>
      <c r="I176" s="285" t="s">
        <v>1667</v>
      </c>
      <c r="J176" s="285">
        <v>50</v>
      </c>
      <c r="K176" s="333"/>
    </row>
    <row r="177" s="1" customFormat="1" ht="15" customHeight="1">
      <c r="B177" s="310"/>
      <c r="C177" s="285" t="s">
        <v>132</v>
      </c>
      <c r="D177" s="285"/>
      <c r="E177" s="285"/>
      <c r="F177" s="308" t="s">
        <v>1665</v>
      </c>
      <c r="G177" s="285"/>
      <c r="H177" s="285" t="s">
        <v>1733</v>
      </c>
      <c r="I177" s="285" t="s">
        <v>1734</v>
      </c>
      <c r="J177" s="285"/>
      <c r="K177" s="333"/>
    </row>
    <row r="178" s="1" customFormat="1" ht="15" customHeight="1">
      <c r="B178" s="310"/>
      <c r="C178" s="285" t="s">
        <v>57</v>
      </c>
      <c r="D178" s="285"/>
      <c r="E178" s="285"/>
      <c r="F178" s="308" t="s">
        <v>1665</v>
      </c>
      <c r="G178" s="285"/>
      <c r="H178" s="285" t="s">
        <v>1735</v>
      </c>
      <c r="I178" s="285" t="s">
        <v>1736</v>
      </c>
      <c r="J178" s="285">
        <v>1</v>
      </c>
      <c r="K178" s="333"/>
    </row>
    <row r="179" s="1" customFormat="1" ht="15" customHeight="1">
      <c r="B179" s="310"/>
      <c r="C179" s="285" t="s">
        <v>53</v>
      </c>
      <c r="D179" s="285"/>
      <c r="E179" s="285"/>
      <c r="F179" s="308" t="s">
        <v>1665</v>
      </c>
      <c r="G179" s="285"/>
      <c r="H179" s="285" t="s">
        <v>1737</v>
      </c>
      <c r="I179" s="285" t="s">
        <v>1667</v>
      </c>
      <c r="J179" s="285">
        <v>20</v>
      </c>
      <c r="K179" s="333"/>
    </row>
    <row r="180" s="1" customFormat="1" ht="15" customHeight="1">
      <c r="B180" s="310"/>
      <c r="C180" s="285" t="s">
        <v>54</v>
      </c>
      <c r="D180" s="285"/>
      <c r="E180" s="285"/>
      <c r="F180" s="308" t="s">
        <v>1665</v>
      </c>
      <c r="G180" s="285"/>
      <c r="H180" s="285" t="s">
        <v>1738</v>
      </c>
      <c r="I180" s="285" t="s">
        <v>1667</v>
      </c>
      <c r="J180" s="285">
        <v>255</v>
      </c>
      <c r="K180" s="333"/>
    </row>
    <row r="181" s="1" customFormat="1" ht="15" customHeight="1">
      <c r="B181" s="310"/>
      <c r="C181" s="285" t="s">
        <v>133</v>
      </c>
      <c r="D181" s="285"/>
      <c r="E181" s="285"/>
      <c r="F181" s="308" t="s">
        <v>1665</v>
      </c>
      <c r="G181" s="285"/>
      <c r="H181" s="285" t="s">
        <v>1629</v>
      </c>
      <c r="I181" s="285" t="s">
        <v>1667</v>
      </c>
      <c r="J181" s="285">
        <v>10</v>
      </c>
      <c r="K181" s="333"/>
    </row>
    <row r="182" s="1" customFormat="1" ht="15" customHeight="1">
      <c r="B182" s="310"/>
      <c r="C182" s="285" t="s">
        <v>134</v>
      </c>
      <c r="D182" s="285"/>
      <c r="E182" s="285"/>
      <c r="F182" s="308" t="s">
        <v>1665</v>
      </c>
      <c r="G182" s="285"/>
      <c r="H182" s="285" t="s">
        <v>1739</v>
      </c>
      <c r="I182" s="285" t="s">
        <v>1700</v>
      </c>
      <c r="J182" s="285"/>
      <c r="K182" s="333"/>
    </row>
    <row r="183" s="1" customFormat="1" ht="15" customHeight="1">
      <c r="B183" s="310"/>
      <c r="C183" s="285" t="s">
        <v>1740</v>
      </c>
      <c r="D183" s="285"/>
      <c r="E183" s="285"/>
      <c r="F183" s="308" t="s">
        <v>1665</v>
      </c>
      <c r="G183" s="285"/>
      <c r="H183" s="285" t="s">
        <v>1741</v>
      </c>
      <c r="I183" s="285" t="s">
        <v>1700</v>
      </c>
      <c r="J183" s="285"/>
      <c r="K183" s="333"/>
    </row>
    <row r="184" s="1" customFormat="1" ht="15" customHeight="1">
      <c r="B184" s="310"/>
      <c r="C184" s="285" t="s">
        <v>1729</v>
      </c>
      <c r="D184" s="285"/>
      <c r="E184" s="285"/>
      <c r="F184" s="308" t="s">
        <v>1665</v>
      </c>
      <c r="G184" s="285"/>
      <c r="H184" s="285" t="s">
        <v>1742</v>
      </c>
      <c r="I184" s="285" t="s">
        <v>1700</v>
      </c>
      <c r="J184" s="285"/>
      <c r="K184" s="333"/>
    </row>
    <row r="185" s="1" customFormat="1" ht="15" customHeight="1">
      <c r="B185" s="310"/>
      <c r="C185" s="285" t="s">
        <v>136</v>
      </c>
      <c r="D185" s="285"/>
      <c r="E185" s="285"/>
      <c r="F185" s="308" t="s">
        <v>1671</v>
      </c>
      <c r="G185" s="285"/>
      <c r="H185" s="285" t="s">
        <v>1743</v>
      </c>
      <c r="I185" s="285" t="s">
        <v>1667</v>
      </c>
      <c r="J185" s="285">
        <v>50</v>
      </c>
      <c r="K185" s="333"/>
    </row>
    <row r="186" s="1" customFormat="1" ht="15" customHeight="1">
      <c r="B186" s="310"/>
      <c r="C186" s="285" t="s">
        <v>1744</v>
      </c>
      <c r="D186" s="285"/>
      <c r="E186" s="285"/>
      <c r="F186" s="308" t="s">
        <v>1671</v>
      </c>
      <c r="G186" s="285"/>
      <c r="H186" s="285" t="s">
        <v>1745</v>
      </c>
      <c r="I186" s="285" t="s">
        <v>1746</v>
      </c>
      <c r="J186" s="285"/>
      <c r="K186" s="333"/>
    </row>
    <row r="187" s="1" customFormat="1" ht="15" customHeight="1">
      <c r="B187" s="310"/>
      <c r="C187" s="285" t="s">
        <v>1747</v>
      </c>
      <c r="D187" s="285"/>
      <c r="E187" s="285"/>
      <c r="F187" s="308" t="s">
        <v>1671</v>
      </c>
      <c r="G187" s="285"/>
      <c r="H187" s="285" t="s">
        <v>1748</v>
      </c>
      <c r="I187" s="285" t="s">
        <v>1746</v>
      </c>
      <c r="J187" s="285"/>
      <c r="K187" s="333"/>
    </row>
    <row r="188" s="1" customFormat="1" ht="15" customHeight="1">
      <c r="B188" s="310"/>
      <c r="C188" s="285" t="s">
        <v>1749</v>
      </c>
      <c r="D188" s="285"/>
      <c r="E188" s="285"/>
      <c r="F188" s="308" t="s">
        <v>1671</v>
      </c>
      <c r="G188" s="285"/>
      <c r="H188" s="285" t="s">
        <v>1750</v>
      </c>
      <c r="I188" s="285" t="s">
        <v>1746</v>
      </c>
      <c r="J188" s="285"/>
      <c r="K188" s="333"/>
    </row>
    <row r="189" s="1" customFormat="1" ht="15" customHeight="1">
      <c r="B189" s="310"/>
      <c r="C189" s="346" t="s">
        <v>1751</v>
      </c>
      <c r="D189" s="285"/>
      <c r="E189" s="285"/>
      <c r="F189" s="308" t="s">
        <v>1671</v>
      </c>
      <c r="G189" s="285"/>
      <c r="H189" s="285" t="s">
        <v>1752</v>
      </c>
      <c r="I189" s="285" t="s">
        <v>1753</v>
      </c>
      <c r="J189" s="347" t="s">
        <v>1754</v>
      </c>
      <c r="K189" s="333"/>
    </row>
    <row r="190" s="1" customFormat="1" ht="15" customHeight="1">
      <c r="B190" s="310"/>
      <c r="C190" s="346" t="s">
        <v>42</v>
      </c>
      <c r="D190" s="285"/>
      <c r="E190" s="285"/>
      <c r="F190" s="308" t="s">
        <v>1665</v>
      </c>
      <c r="G190" s="285"/>
      <c r="H190" s="282" t="s">
        <v>1755</v>
      </c>
      <c r="I190" s="285" t="s">
        <v>1756</v>
      </c>
      <c r="J190" s="285"/>
      <c r="K190" s="333"/>
    </row>
    <row r="191" s="1" customFormat="1" ht="15" customHeight="1">
      <c r="B191" s="310"/>
      <c r="C191" s="346" t="s">
        <v>1757</v>
      </c>
      <c r="D191" s="285"/>
      <c r="E191" s="285"/>
      <c r="F191" s="308" t="s">
        <v>1665</v>
      </c>
      <c r="G191" s="285"/>
      <c r="H191" s="285" t="s">
        <v>1758</v>
      </c>
      <c r="I191" s="285" t="s">
        <v>1700</v>
      </c>
      <c r="J191" s="285"/>
      <c r="K191" s="333"/>
    </row>
    <row r="192" s="1" customFormat="1" ht="15" customHeight="1">
      <c r="B192" s="310"/>
      <c r="C192" s="346" t="s">
        <v>1759</v>
      </c>
      <c r="D192" s="285"/>
      <c r="E192" s="285"/>
      <c r="F192" s="308" t="s">
        <v>1665</v>
      </c>
      <c r="G192" s="285"/>
      <c r="H192" s="285" t="s">
        <v>1760</v>
      </c>
      <c r="I192" s="285" t="s">
        <v>1700</v>
      </c>
      <c r="J192" s="285"/>
      <c r="K192" s="333"/>
    </row>
    <row r="193" s="1" customFormat="1" ht="15" customHeight="1">
      <c r="B193" s="310"/>
      <c r="C193" s="346" t="s">
        <v>1761</v>
      </c>
      <c r="D193" s="285"/>
      <c r="E193" s="285"/>
      <c r="F193" s="308" t="s">
        <v>1671</v>
      </c>
      <c r="G193" s="285"/>
      <c r="H193" s="285" t="s">
        <v>1762</v>
      </c>
      <c r="I193" s="285" t="s">
        <v>1700</v>
      </c>
      <c r="J193" s="285"/>
      <c r="K193" s="333"/>
    </row>
    <row r="194" s="1" customFormat="1" ht="15" customHeight="1">
      <c r="B194" s="339"/>
      <c r="C194" s="348"/>
      <c r="D194" s="319"/>
      <c r="E194" s="319"/>
      <c r="F194" s="319"/>
      <c r="G194" s="319"/>
      <c r="H194" s="319"/>
      <c r="I194" s="319"/>
      <c r="J194" s="319"/>
      <c r="K194" s="340"/>
    </row>
    <row r="195" s="1" customFormat="1" ht="18.75" customHeight="1">
      <c r="B195" s="321"/>
      <c r="C195" s="331"/>
      <c r="D195" s="331"/>
      <c r="E195" s="331"/>
      <c r="F195" s="341"/>
      <c r="G195" s="331"/>
      <c r="H195" s="331"/>
      <c r="I195" s="331"/>
      <c r="J195" s="331"/>
      <c r="K195" s="321"/>
    </row>
    <row r="196" s="1" customFormat="1" ht="18.75" customHeight="1">
      <c r="B196" s="321"/>
      <c r="C196" s="331"/>
      <c r="D196" s="331"/>
      <c r="E196" s="331"/>
      <c r="F196" s="341"/>
      <c r="G196" s="331"/>
      <c r="H196" s="331"/>
      <c r="I196" s="331"/>
      <c r="J196" s="331"/>
      <c r="K196" s="321"/>
    </row>
    <row r="197" s="1" customFormat="1" ht="18.75" customHeight="1">
      <c r="B197" s="293"/>
      <c r="C197" s="293"/>
      <c r="D197" s="293"/>
      <c r="E197" s="293"/>
      <c r="F197" s="293"/>
      <c r="G197" s="293"/>
      <c r="H197" s="293"/>
      <c r="I197" s="293"/>
      <c r="J197" s="293"/>
      <c r="K197" s="293"/>
    </row>
    <row r="198" s="1" customFormat="1" ht="13.5">
      <c r="B198" s="272"/>
      <c r="C198" s="273"/>
      <c r="D198" s="273"/>
      <c r="E198" s="273"/>
      <c r="F198" s="273"/>
      <c r="G198" s="273"/>
      <c r="H198" s="273"/>
      <c r="I198" s="273"/>
      <c r="J198" s="273"/>
      <c r="K198" s="274"/>
    </row>
    <row r="199" s="1" customFormat="1" ht="21">
      <c r="B199" s="275"/>
      <c r="C199" s="276" t="s">
        <v>1763</v>
      </c>
      <c r="D199" s="276"/>
      <c r="E199" s="276"/>
      <c r="F199" s="276"/>
      <c r="G199" s="276"/>
      <c r="H199" s="276"/>
      <c r="I199" s="276"/>
      <c r="J199" s="276"/>
      <c r="K199" s="277"/>
    </row>
    <row r="200" s="1" customFormat="1" ht="25.5" customHeight="1">
      <c r="B200" s="275"/>
      <c r="C200" s="349" t="s">
        <v>1764</v>
      </c>
      <c r="D200" s="349"/>
      <c r="E200" s="349"/>
      <c r="F200" s="349" t="s">
        <v>1765</v>
      </c>
      <c r="G200" s="350"/>
      <c r="H200" s="349" t="s">
        <v>1766</v>
      </c>
      <c r="I200" s="349"/>
      <c r="J200" s="349"/>
      <c r="K200" s="277"/>
    </row>
    <row r="201" s="1" customFormat="1" ht="5.25" customHeight="1">
      <c r="B201" s="310"/>
      <c r="C201" s="305"/>
      <c r="D201" s="305"/>
      <c r="E201" s="305"/>
      <c r="F201" s="305"/>
      <c r="G201" s="331"/>
      <c r="H201" s="305"/>
      <c r="I201" s="305"/>
      <c r="J201" s="305"/>
      <c r="K201" s="333"/>
    </row>
    <row r="202" s="1" customFormat="1" ht="15" customHeight="1">
      <c r="B202" s="310"/>
      <c r="C202" s="285" t="s">
        <v>1756</v>
      </c>
      <c r="D202" s="285"/>
      <c r="E202" s="285"/>
      <c r="F202" s="308" t="s">
        <v>43</v>
      </c>
      <c r="G202" s="285"/>
      <c r="H202" s="285" t="s">
        <v>1767</v>
      </c>
      <c r="I202" s="285"/>
      <c r="J202" s="285"/>
      <c r="K202" s="333"/>
    </row>
    <row r="203" s="1" customFormat="1" ht="15" customHeight="1">
      <c r="B203" s="310"/>
      <c r="C203" s="285"/>
      <c r="D203" s="285"/>
      <c r="E203" s="285"/>
      <c r="F203" s="308" t="s">
        <v>44</v>
      </c>
      <c r="G203" s="285"/>
      <c r="H203" s="285" t="s">
        <v>1768</v>
      </c>
      <c r="I203" s="285"/>
      <c r="J203" s="285"/>
      <c r="K203" s="333"/>
    </row>
    <row r="204" s="1" customFormat="1" ht="15" customHeight="1">
      <c r="B204" s="310"/>
      <c r="C204" s="285"/>
      <c r="D204" s="285"/>
      <c r="E204" s="285"/>
      <c r="F204" s="308" t="s">
        <v>47</v>
      </c>
      <c r="G204" s="285"/>
      <c r="H204" s="285" t="s">
        <v>1769</v>
      </c>
      <c r="I204" s="285"/>
      <c r="J204" s="285"/>
      <c r="K204" s="333"/>
    </row>
    <row r="205" s="1" customFormat="1" ht="15" customHeight="1">
      <c r="B205" s="310"/>
      <c r="C205" s="285"/>
      <c r="D205" s="285"/>
      <c r="E205" s="285"/>
      <c r="F205" s="308" t="s">
        <v>45</v>
      </c>
      <c r="G205" s="285"/>
      <c r="H205" s="285" t="s">
        <v>1770</v>
      </c>
      <c r="I205" s="285"/>
      <c r="J205" s="285"/>
      <c r="K205" s="333"/>
    </row>
    <row r="206" s="1" customFormat="1" ht="15" customHeight="1">
      <c r="B206" s="310"/>
      <c r="C206" s="285"/>
      <c r="D206" s="285"/>
      <c r="E206" s="285"/>
      <c r="F206" s="308" t="s">
        <v>46</v>
      </c>
      <c r="G206" s="285"/>
      <c r="H206" s="285" t="s">
        <v>1771</v>
      </c>
      <c r="I206" s="285"/>
      <c r="J206" s="285"/>
      <c r="K206" s="333"/>
    </row>
    <row r="207" s="1" customFormat="1" ht="15" customHeight="1">
      <c r="B207" s="310"/>
      <c r="C207" s="285"/>
      <c r="D207" s="285"/>
      <c r="E207" s="285"/>
      <c r="F207" s="308"/>
      <c r="G207" s="285"/>
      <c r="H207" s="285"/>
      <c r="I207" s="285"/>
      <c r="J207" s="285"/>
      <c r="K207" s="333"/>
    </row>
    <row r="208" s="1" customFormat="1" ht="15" customHeight="1">
      <c r="B208" s="310"/>
      <c r="C208" s="285" t="s">
        <v>1712</v>
      </c>
      <c r="D208" s="285"/>
      <c r="E208" s="285"/>
      <c r="F208" s="308" t="s">
        <v>79</v>
      </c>
      <c r="G208" s="285"/>
      <c r="H208" s="285" t="s">
        <v>1772</v>
      </c>
      <c r="I208" s="285"/>
      <c r="J208" s="285"/>
      <c r="K208" s="333"/>
    </row>
    <row r="209" s="1" customFormat="1" ht="15" customHeight="1">
      <c r="B209" s="310"/>
      <c r="C209" s="285"/>
      <c r="D209" s="285"/>
      <c r="E209" s="285"/>
      <c r="F209" s="308" t="s">
        <v>1609</v>
      </c>
      <c r="G209" s="285"/>
      <c r="H209" s="285" t="s">
        <v>1610</v>
      </c>
      <c r="I209" s="285"/>
      <c r="J209" s="285"/>
      <c r="K209" s="333"/>
    </row>
    <row r="210" s="1" customFormat="1" ht="15" customHeight="1">
      <c r="B210" s="310"/>
      <c r="C210" s="285"/>
      <c r="D210" s="285"/>
      <c r="E210" s="285"/>
      <c r="F210" s="308" t="s">
        <v>1607</v>
      </c>
      <c r="G210" s="285"/>
      <c r="H210" s="285" t="s">
        <v>1773</v>
      </c>
      <c r="I210" s="285"/>
      <c r="J210" s="285"/>
      <c r="K210" s="333"/>
    </row>
    <row r="211" s="1" customFormat="1" ht="15" customHeight="1">
      <c r="B211" s="351"/>
      <c r="C211" s="285"/>
      <c r="D211" s="285"/>
      <c r="E211" s="285"/>
      <c r="F211" s="308" t="s">
        <v>1611</v>
      </c>
      <c r="G211" s="346"/>
      <c r="H211" s="337" t="s">
        <v>1612</v>
      </c>
      <c r="I211" s="337"/>
      <c r="J211" s="337"/>
      <c r="K211" s="352"/>
    </row>
    <row r="212" s="1" customFormat="1" ht="15" customHeight="1">
      <c r="B212" s="351"/>
      <c r="C212" s="285"/>
      <c r="D212" s="285"/>
      <c r="E212" s="285"/>
      <c r="F212" s="308" t="s">
        <v>624</v>
      </c>
      <c r="G212" s="346"/>
      <c r="H212" s="337" t="s">
        <v>1445</v>
      </c>
      <c r="I212" s="337"/>
      <c r="J212" s="337"/>
      <c r="K212" s="352"/>
    </row>
    <row r="213" s="1" customFormat="1" ht="15" customHeight="1">
      <c r="B213" s="351"/>
      <c r="C213" s="285"/>
      <c r="D213" s="285"/>
      <c r="E213" s="285"/>
      <c r="F213" s="308"/>
      <c r="G213" s="346"/>
      <c r="H213" s="337"/>
      <c r="I213" s="337"/>
      <c r="J213" s="337"/>
      <c r="K213" s="352"/>
    </row>
    <row r="214" s="1" customFormat="1" ht="15" customHeight="1">
      <c r="B214" s="351"/>
      <c r="C214" s="285" t="s">
        <v>1736</v>
      </c>
      <c r="D214" s="285"/>
      <c r="E214" s="285"/>
      <c r="F214" s="308">
        <v>1</v>
      </c>
      <c r="G214" s="346"/>
      <c r="H214" s="337" t="s">
        <v>1774</v>
      </c>
      <c r="I214" s="337"/>
      <c r="J214" s="337"/>
      <c r="K214" s="352"/>
    </row>
    <row r="215" s="1" customFormat="1" ht="15" customHeight="1">
      <c r="B215" s="351"/>
      <c r="C215" s="285"/>
      <c r="D215" s="285"/>
      <c r="E215" s="285"/>
      <c r="F215" s="308">
        <v>2</v>
      </c>
      <c r="G215" s="346"/>
      <c r="H215" s="337" t="s">
        <v>1775</v>
      </c>
      <c r="I215" s="337"/>
      <c r="J215" s="337"/>
      <c r="K215" s="352"/>
    </row>
    <row r="216" s="1" customFormat="1" ht="15" customHeight="1">
      <c r="B216" s="351"/>
      <c r="C216" s="285"/>
      <c r="D216" s="285"/>
      <c r="E216" s="285"/>
      <c r="F216" s="308">
        <v>3</v>
      </c>
      <c r="G216" s="346"/>
      <c r="H216" s="337" t="s">
        <v>1776</v>
      </c>
      <c r="I216" s="337"/>
      <c r="J216" s="337"/>
      <c r="K216" s="352"/>
    </row>
    <row r="217" s="1" customFormat="1" ht="15" customHeight="1">
      <c r="B217" s="351"/>
      <c r="C217" s="285"/>
      <c r="D217" s="285"/>
      <c r="E217" s="285"/>
      <c r="F217" s="308">
        <v>4</v>
      </c>
      <c r="G217" s="346"/>
      <c r="H217" s="337" t="s">
        <v>1777</v>
      </c>
      <c r="I217" s="337"/>
      <c r="J217" s="337"/>
      <c r="K217" s="352"/>
    </row>
    <row r="218" s="1" customFormat="1" ht="12.75" customHeight="1">
      <c r="B218" s="353"/>
      <c r="C218" s="354"/>
      <c r="D218" s="354"/>
      <c r="E218" s="354"/>
      <c r="F218" s="354"/>
      <c r="G218" s="354"/>
      <c r="H218" s="354"/>
      <c r="I218" s="354"/>
      <c r="J218" s="354"/>
      <c r="K218" s="355"/>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fitToHeight="0"/>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81</v>
      </c>
    </row>
    <row r="3" s="1" customFormat="1" ht="6.96" customHeight="1">
      <c r="B3" s="129"/>
      <c r="C3" s="130"/>
      <c r="D3" s="130"/>
      <c r="E3" s="130"/>
      <c r="F3" s="130"/>
      <c r="G3" s="130"/>
      <c r="H3" s="130"/>
      <c r="I3" s="130"/>
      <c r="J3" s="130"/>
      <c r="K3" s="130"/>
      <c r="L3" s="21"/>
      <c r="AT3" s="18" t="s">
        <v>82</v>
      </c>
    </row>
    <row r="4" s="1" customFormat="1" ht="24.96" customHeight="1">
      <c r="B4" s="21"/>
      <c r="D4" s="131" t="s">
        <v>110</v>
      </c>
      <c r="L4" s="21"/>
      <c r="M4" s="132" t="s">
        <v>10</v>
      </c>
      <c r="AT4" s="18" t="s">
        <v>4</v>
      </c>
    </row>
    <row r="5" s="1" customFormat="1" ht="6.96" customHeight="1">
      <c r="B5" s="21"/>
      <c r="L5" s="21"/>
    </row>
    <row r="6" s="1" customFormat="1" ht="12" customHeight="1">
      <c r="B6" s="21"/>
      <c r="D6" s="133" t="s">
        <v>16</v>
      </c>
      <c r="L6" s="21"/>
    </row>
    <row r="7" s="1" customFormat="1" ht="23.25" customHeight="1">
      <c r="B7" s="21"/>
      <c r="E7" s="134" t="str">
        <f>'Rekapitulace stavby'!K6</f>
        <v>Rekonstrukce kotelny a topné soustavy na MŠ Kachlíkova 17, 19, 21 v Brně - Bystrci</v>
      </c>
      <c r="F7" s="133"/>
      <c r="G7" s="133"/>
      <c r="H7" s="133"/>
      <c r="L7" s="21"/>
    </row>
    <row r="8" s="2" customFormat="1" ht="12" customHeight="1">
      <c r="A8" s="39"/>
      <c r="B8" s="45"/>
      <c r="C8" s="39"/>
      <c r="D8" s="133" t="s">
        <v>111</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112</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3. 7. 2020</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38</v>
      </c>
      <c r="E30" s="39"/>
      <c r="F30" s="39"/>
      <c r="G30" s="39"/>
      <c r="H30" s="39"/>
      <c r="I30" s="39"/>
      <c r="J30" s="145">
        <f>ROUND(J93,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2" customFormat="1" ht="14.4" customHeight="1">
      <c r="A33" s="39"/>
      <c r="B33" s="45"/>
      <c r="C33" s="39"/>
      <c r="D33" s="147" t="s">
        <v>42</v>
      </c>
      <c r="E33" s="133" t="s">
        <v>43</v>
      </c>
      <c r="F33" s="148">
        <f>ROUND((SUM(BE93:BE310)),  2)</f>
        <v>0</v>
      </c>
      <c r="G33" s="39"/>
      <c r="H33" s="39"/>
      <c r="I33" s="149">
        <v>0.20999999999999999</v>
      </c>
      <c r="J33" s="148">
        <f>ROUND(((SUM(BE93:BE310))*I33),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44</v>
      </c>
      <c r="F34" s="148">
        <f>ROUND((SUM(BF93:BF310)),  2)</f>
        <v>0</v>
      </c>
      <c r="G34" s="39"/>
      <c r="H34" s="39"/>
      <c r="I34" s="149">
        <v>0.14999999999999999</v>
      </c>
      <c r="J34" s="148">
        <f>ROUND(((SUM(BF93:BF310))*I34),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45</v>
      </c>
      <c r="F35" s="148">
        <f>ROUND((SUM(BG93:BG310)),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46</v>
      </c>
      <c r="F36" s="148">
        <f>ROUND((SUM(BH93:BH310)),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47</v>
      </c>
      <c r="F37" s="148">
        <f>ROUND((SUM(BI93:BI310)),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113</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23.25" customHeight="1">
      <c r="A48" s="39"/>
      <c r="B48" s="40"/>
      <c r="C48" s="41"/>
      <c r="D48" s="41"/>
      <c r="E48" s="161" t="str">
        <f>E7</f>
        <v>Rekonstrukce kotelny a topné soustavy na MŠ Kachlíkova 17, 19, 21 v Brně - Bystrci</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111</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D.1.1 - Architektonicko-stavební část</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Kachlíkova 1046, 1047, 1048, 1365 Brno - Bystrc</v>
      </c>
      <c r="G52" s="41"/>
      <c r="H52" s="41"/>
      <c r="I52" s="33" t="s">
        <v>23</v>
      </c>
      <c r="J52" s="73" t="str">
        <f>IF(J12="","",J12)</f>
        <v>3. 7. 2020</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Statutární město Brno, městská část Brno - Bystrc</v>
      </c>
      <c r="G54" s="41"/>
      <c r="H54" s="41"/>
      <c r="I54" s="33" t="s">
        <v>31</v>
      </c>
      <c r="J54" s="37" t="str">
        <f>E21</f>
        <v>Ing Jan Dinga</v>
      </c>
      <c r="K54" s="41"/>
      <c r="L54" s="135"/>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33" t="s">
        <v>34</v>
      </c>
      <c r="J55" s="37" t="str">
        <f>E24</f>
        <v>DIGITRONIC CZ</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114</v>
      </c>
      <c r="D57" s="163"/>
      <c r="E57" s="163"/>
      <c r="F57" s="163"/>
      <c r="G57" s="163"/>
      <c r="H57" s="163"/>
      <c r="I57" s="163"/>
      <c r="J57" s="164" t="s">
        <v>115</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70</v>
      </c>
      <c r="D59" s="41"/>
      <c r="E59" s="41"/>
      <c r="F59" s="41"/>
      <c r="G59" s="41"/>
      <c r="H59" s="41"/>
      <c r="I59" s="41"/>
      <c r="J59" s="103">
        <f>J93</f>
        <v>0</v>
      </c>
      <c r="K59" s="41"/>
      <c r="L59" s="135"/>
      <c r="S59" s="39"/>
      <c r="T59" s="39"/>
      <c r="U59" s="39"/>
      <c r="V59" s="39"/>
      <c r="W59" s="39"/>
      <c r="X59" s="39"/>
      <c r="Y59" s="39"/>
      <c r="Z59" s="39"/>
      <c r="AA59" s="39"/>
      <c r="AB59" s="39"/>
      <c r="AC59" s="39"/>
      <c r="AD59" s="39"/>
      <c r="AE59" s="39"/>
      <c r="AU59" s="18" t="s">
        <v>116</v>
      </c>
    </row>
    <row r="60" s="9" customFormat="1" ht="24.96" customHeight="1">
      <c r="A60" s="9"/>
      <c r="B60" s="166"/>
      <c r="C60" s="167"/>
      <c r="D60" s="168" t="s">
        <v>117</v>
      </c>
      <c r="E60" s="169"/>
      <c r="F60" s="169"/>
      <c r="G60" s="169"/>
      <c r="H60" s="169"/>
      <c r="I60" s="169"/>
      <c r="J60" s="170">
        <f>J94</f>
        <v>0</v>
      </c>
      <c r="K60" s="167"/>
      <c r="L60" s="171"/>
      <c r="S60" s="9"/>
      <c r="T60" s="9"/>
      <c r="U60" s="9"/>
      <c r="V60" s="9"/>
      <c r="W60" s="9"/>
      <c r="X60" s="9"/>
      <c r="Y60" s="9"/>
      <c r="Z60" s="9"/>
      <c r="AA60" s="9"/>
      <c r="AB60" s="9"/>
      <c r="AC60" s="9"/>
      <c r="AD60" s="9"/>
      <c r="AE60" s="9"/>
    </row>
    <row r="61" s="10" customFormat="1" ht="19.92" customHeight="1">
      <c r="A61" s="10"/>
      <c r="B61" s="172"/>
      <c r="C61" s="173"/>
      <c r="D61" s="174" t="s">
        <v>118</v>
      </c>
      <c r="E61" s="175"/>
      <c r="F61" s="175"/>
      <c r="G61" s="175"/>
      <c r="H61" s="175"/>
      <c r="I61" s="175"/>
      <c r="J61" s="176">
        <f>J95</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119</v>
      </c>
      <c r="E62" s="175"/>
      <c r="F62" s="175"/>
      <c r="G62" s="175"/>
      <c r="H62" s="175"/>
      <c r="I62" s="175"/>
      <c r="J62" s="176">
        <f>J117</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120</v>
      </c>
      <c r="E63" s="175"/>
      <c r="F63" s="175"/>
      <c r="G63" s="175"/>
      <c r="H63" s="175"/>
      <c r="I63" s="175"/>
      <c r="J63" s="176">
        <f>J135</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121</v>
      </c>
      <c r="E64" s="175"/>
      <c r="F64" s="175"/>
      <c r="G64" s="175"/>
      <c r="H64" s="175"/>
      <c r="I64" s="175"/>
      <c r="J64" s="176">
        <f>J175</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122</v>
      </c>
      <c r="E65" s="175"/>
      <c r="F65" s="175"/>
      <c r="G65" s="175"/>
      <c r="H65" s="175"/>
      <c r="I65" s="175"/>
      <c r="J65" s="176">
        <f>J186</f>
        <v>0</v>
      </c>
      <c r="K65" s="173"/>
      <c r="L65" s="177"/>
      <c r="S65" s="10"/>
      <c r="T65" s="10"/>
      <c r="U65" s="10"/>
      <c r="V65" s="10"/>
      <c r="W65" s="10"/>
      <c r="X65" s="10"/>
      <c r="Y65" s="10"/>
      <c r="Z65" s="10"/>
      <c r="AA65" s="10"/>
      <c r="AB65" s="10"/>
      <c r="AC65" s="10"/>
      <c r="AD65" s="10"/>
      <c r="AE65" s="10"/>
    </row>
    <row r="66" s="9" customFormat="1" ht="24.96" customHeight="1">
      <c r="A66" s="9"/>
      <c r="B66" s="166"/>
      <c r="C66" s="167"/>
      <c r="D66" s="168" t="s">
        <v>123</v>
      </c>
      <c r="E66" s="169"/>
      <c r="F66" s="169"/>
      <c r="G66" s="169"/>
      <c r="H66" s="169"/>
      <c r="I66" s="169"/>
      <c r="J66" s="170">
        <f>J188</f>
        <v>0</v>
      </c>
      <c r="K66" s="167"/>
      <c r="L66" s="171"/>
      <c r="S66" s="9"/>
      <c r="T66" s="9"/>
      <c r="U66" s="9"/>
      <c r="V66" s="9"/>
      <c r="W66" s="9"/>
      <c r="X66" s="9"/>
      <c r="Y66" s="9"/>
      <c r="Z66" s="9"/>
      <c r="AA66" s="9"/>
      <c r="AB66" s="9"/>
      <c r="AC66" s="9"/>
      <c r="AD66" s="9"/>
      <c r="AE66" s="9"/>
    </row>
    <row r="67" s="10" customFormat="1" ht="19.92" customHeight="1">
      <c r="A67" s="10"/>
      <c r="B67" s="172"/>
      <c r="C67" s="173"/>
      <c r="D67" s="174" t="s">
        <v>124</v>
      </c>
      <c r="E67" s="175"/>
      <c r="F67" s="175"/>
      <c r="G67" s="175"/>
      <c r="H67" s="175"/>
      <c r="I67" s="175"/>
      <c r="J67" s="176">
        <f>J189</f>
        <v>0</v>
      </c>
      <c r="K67" s="173"/>
      <c r="L67" s="177"/>
      <c r="S67" s="10"/>
      <c r="T67" s="10"/>
      <c r="U67" s="10"/>
      <c r="V67" s="10"/>
      <c r="W67" s="10"/>
      <c r="X67" s="10"/>
      <c r="Y67" s="10"/>
      <c r="Z67" s="10"/>
      <c r="AA67" s="10"/>
      <c r="AB67" s="10"/>
      <c r="AC67" s="10"/>
      <c r="AD67" s="10"/>
      <c r="AE67" s="10"/>
    </row>
    <row r="68" s="10" customFormat="1" ht="19.92" customHeight="1">
      <c r="A68" s="10"/>
      <c r="B68" s="172"/>
      <c r="C68" s="173"/>
      <c r="D68" s="174" t="s">
        <v>125</v>
      </c>
      <c r="E68" s="175"/>
      <c r="F68" s="175"/>
      <c r="G68" s="175"/>
      <c r="H68" s="175"/>
      <c r="I68" s="175"/>
      <c r="J68" s="176">
        <f>J192</f>
        <v>0</v>
      </c>
      <c r="K68" s="173"/>
      <c r="L68" s="177"/>
      <c r="S68" s="10"/>
      <c r="T68" s="10"/>
      <c r="U68" s="10"/>
      <c r="V68" s="10"/>
      <c r="W68" s="10"/>
      <c r="X68" s="10"/>
      <c r="Y68" s="10"/>
      <c r="Z68" s="10"/>
      <c r="AA68" s="10"/>
      <c r="AB68" s="10"/>
      <c r="AC68" s="10"/>
      <c r="AD68" s="10"/>
      <c r="AE68" s="10"/>
    </row>
    <row r="69" s="10" customFormat="1" ht="19.92" customHeight="1">
      <c r="A69" s="10"/>
      <c r="B69" s="172"/>
      <c r="C69" s="173"/>
      <c r="D69" s="174" t="s">
        <v>126</v>
      </c>
      <c r="E69" s="175"/>
      <c r="F69" s="175"/>
      <c r="G69" s="175"/>
      <c r="H69" s="175"/>
      <c r="I69" s="175"/>
      <c r="J69" s="176">
        <f>J221</f>
        <v>0</v>
      </c>
      <c r="K69" s="173"/>
      <c r="L69" s="177"/>
      <c r="S69" s="10"/>
      <c r="T69" s="10"/>
      <c r="U69" s="10"/>
      <c r="V69" s="10"/>
      <c r="W69" s="10"/>
      <c r="X69" s="10"/>
      <c r="Y69" s="10"/>
      <c r="Z69" s="10"/>
      <c r="AA69" s="10"/>
      <c r="AB69" s="10"/>
      <c r="AC69" s="10"/>
      <c r="AD69" s="10"/>
      <c r="AE69" s="10"/>
    </row>
    <row r="70" s="10" customFormat="1" ht="19.92" customHeight="1">
      <c r="A70" s="10"/>
      <c r="B70" s="172"/>
      <c r="C70" s="173"/>
      <c r="D70" s="174" t="s">
        <v>127</v>
      </c>
      <c r="E70" s="175"/>
      <c r="F70" s="175"/>
      <c r="G70" s="175"/>
      <c r="H70" s="175"/>
      <c r="I70" s="175"/>
      <c r="J70" s="176">
        <f>J253</f>
        <v>0</v>
      </c>
      <c r="K70" s="173"/>
      <c r="L70" s="177"/>
      <c r="S70" s="10"/>
      <c r="T70" s="10"/>
      <c r="U70" s="10"/>
      <c r="V70" s="10"/>
      <c r="W70" s="10"/>
      <c r="X70" s="10"/>
      <c r="Y70" s="10"/>
      <c r="Z70" s="10"/>
      <c r="AA70" s="10"/>
      <c r="AB70" s="10"/>
      <c r="AC70" s="10"/>
      <c r="AD70" s="10"/>
      <c r="AE70" s="10"/>
    </row>
    <row r="71" s="10" customFormat="1" ht="19.92" customHeight="1">
      <c r="A71" s="10"/>
      <c r="B71" s="172"/>
      <c r="C71" s="173"/>
      <c r="D71" s="174" t="s">
        <v>128</v>
      </c>
      <c r="E71" s="175"/>
      <c r="F71" s="175"/>
      <c r="G71" s="175"/>
      <c r="H71" s="175"/>
      <c r="I71" s="175"/>
      <c r="J71" s="176">
        <f>J292</f>
        <v>0</v>
      </c>
      <c r="K71" s="173"/>
      <c r="L71" s="177"/>
      <c r="S71" s="10"/>
      <c r="T71" s="10"/>
      <c r="U71" s="10"/>
      <c r="V71" s="10"/>
      <c r="W71" s="10"/>
      <c r="X71" s="10"/>
      <c r="Y71" s="10"/>
      <c r="Z71" s="10"/>
      <c r="AA71" s="10"/>
      <c r="AB71" s="10"/>
      <c r="AC71" s="10"/>
      <c r="AD71" s="10"/>
      <c r="AE71" s="10"/>
    </row>
    <row r="72" s="9" customFormat="1" ht="24.96" customHeight="1">
      <c r="A72" s="9"/>
      <c r="B72" s="166"/>
      <c r="C72" s="167"/>
      <c r="D72" s="168" t="s">
        <v>129</v>
      </c>
      <c r="E72" s="169"/>
      <c r="F72" s="169"/>
      <c r="G72" s="169"/>
      <c r="H72" s="169"/>
      <c r="I72" s="169"/>
      <c r="J72" s="170">
        <f>J305</f>
        <v>0</v>
      </c>
      <c r="K72" s="167"/>
      <c r="L72" s="171"/>
      <c r="S72" s="9"/>
      <c r="T72" s="9"/>
      <c r="U72" s="9"/>
      <c r="V72" s="9"/>
      <c r="W72" s="9"/>
      <c r="X72" s="9"/>
      <c r="Y72" s="9"/>
      <c r="Z72" s="9"/>
      <c r="AA72" s="9"/>
      <c r="AB72" s="9"/>
      <c r="AC72" s="9"/>
      <c r="AD72" s="9"/>
      <c r="AE72" s="9"/>
    </row>
    <row r="73" s="10" customFormat="1" ht="19.92" customHeight="1">
      <c r="A73" s="10"/>
      <c r="B73" s="172"/>
      <c r="C73" s="173"/>
      <c r="D73" s="174" t="s">
        <v>130</v>
      </c>
      <c r="E73" s="175"/>
      <c r="F73" s="175"/>
      <c r="G73" s="175"/>
      <c r="H73" s="175"/>
      <c r="I73" s="175"/>
      <c r="J73" s="176">
        <f>J306</f>
        <v>0</v>
      </c>
      <c r="K73" s="173"/>
      <c r="L73" s="177"/>
      <c r="S73" s="10"/>
      <c r="T73" s="10"/>
      <c r="U73" s="10"/>
      <c r="V73" s="10"/>
      <c r="W73" s="10"/>
      <c r="X73" s="10"/>
      <c r="Y73" s="10"/>
      <c r="Z73" s="10"/>
      <c r="AA73" s="10"/>
      <c r="AB73" s="10"/>
      <c r="AC73" s="10"/>
      <c r="AD73" s="10"/>
      <c r="AE73" s="10"/>
    </row>
    <row r="74" s="2" customFormat="1" ht="21.84"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6.96" customHeight="1">
      <c r="A75" s="39"/>
      <c r="B75" s="60"/>
      <c r="C75" s="61"/>
      <c r="D75" s="61"/>
      <c r="E75" s="61"/>
      <c r="F75" s="61"/>
      <c r="G75" s="61"/>
      <c r="H75" s="61"/>
      <c r="I75" s="61"/>
      <c r="J75" s="61"/>
      <c r="K75" s="61"/>
      <c r="L75" s="135"/>
      <c r="S75" s="39"/>
      <c r="T75" s="39"/>
      <c r="U75" s="39"/>
      <c r="V75" s="39"/>
      <c r="W75" s="39"/>
      <c r="X75" s="39"/>
      <c r="Y75" s="39"/>
      <c r="Z75" s="39"/>
      <c r="AA75" s="39"/>
      <c r="AB75" s="39"/>
      <c r="AC75" s="39"/>
      <c r="AD75" s="39"/>
      <c r="AE75" s="39"/>
    </row>
    <row r="79" s="2" customFormat="1" ht="6.96" customHeight="1">
      <c r="A79" s="39"/>
      <c r="B79" s="62"/>
      <c r="C79" s="63"/>
      <c r="D79" s="63"/>
      <c r="E79" s="63"/>
      <c r="F79" s="63"/>
      <c r="G79" s="63"/>
      <c r="H79" s="63"/>
      <c r="I79" s="63"/>
      <c r="J79" s="63"/>
      <c r="K79" s="63"/>
      <c r="L79" s="135"/>
      <c r="S79" s="39"/>
      <c r="T79" s="39"/>
      <c r="U79" s="39"/>
      <c r="V79" s="39"/>
      <c r="W79" s="39"/>
      <c r="X79" s="39"/>
      <c r="Y79" s="39"/>
      <c r="Z79" s="39"/>
      <c r="AA79" s="39"/>
      <c r="AB79" s="39"/>
      <c r="AC79" s="39"/>
      <c r="AD79" s="39"/>
      <c r="AE79" s="39"/>
    </row>
    <row r="80" s="2" customFormat="1" ht="24.96" customHeight="1">
      <c r="A80" s="39"/>
      <c r="B80" s="40"/>
      <c r="C80" s="24" t="s">
        <v>131</v>
      </c>
      <c r="D80" s="41"/>
      <c r="E80" s="41"/>
      <c r="F80" s="41"/>
      <c r="G80" s="41"/>
      <c r="H80" s="41"/>
      <c r="I80" s="41"/>
      <c r="J80" s="41"/>
      <c r="K80" s="41"/>
      <c r="L80" s="135"/>
      <c r="S80" s="39"/>
      <c r="T80" s="39"/>
      <c r="U80" s="39"/>
      <c r="V80" s="39"/>
      <c r="W80" s="39"/>
      <c r="X80" s="39"/>
      <c r="Y80" s="39"/>
      <c r="Z80" s="39"/>
      <c r="AA80" s="39"/>
      <c r="AB80" s="39"/>
      <c r="AC80" s="39"/>
      <c r="AD80" s="39"/>
      <c r="AE80" s="39"/>
    </row>
    <row r="81" s="2" customFormat="1" ht="6.96"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2" customFormat="1" ht="12" customHeight="1">
      <c r="A82" s="39"/>
      <c r="B82" s="40"/>
      <c r="C82" s="33" t="s">
        <v>16</v>
      </c>
      <c r="D82" s="41"/>
      <c r="E82" s="41"/>
      <c r="F82" s="41"/>
      <c r="G82" s="41"/>
      <c r="H82" s="41"/>
      <c r="I82" s="41"/>
      <c r="J82" s="41"/>
      <c r="K82" s="41"/>
      <c r="L82" s="135"/>
      <c r="S82" s="39"/>
      <c r="T82" s="39"/>
      <c r="U82" s="39"/>
      <c r="V82" s="39"/>
      <c r="W82" s="39"/>
      <c r="X82" s="39"/>
      <c r="Y82" s="39"/>
      <c r="Z82" s="39"/>
      <c r="AA82" s="39"/>
      <c r="AB82" s="39"/>
      <c r="AC82" s="39"/>
      <c r="AD82" s="39"/>
      <c r="AE82" s="39"/>
    </row>
    <row r="83" s="2" customFormat="1" ht="23.25" customHeight="1">
      <c r="A83" s="39"/>
      <c r="B83" s="40"/>
      <c r="C83" s="41"/>
      <c r="D83" s="41"/>
      <c r="E83" s="161" t="str">
        <f>E7</f>
        <v>Rekonstrukce kotelny a topné soustavy na MŠ Kachlíkova 17, 19, 21 v Brně - Bystrci</v>
      </c>
      <c r="F83" s="33"/>
      <c r="G83" s="33"/>
      <c r="H83" s="33"/>
      <c r="I83" s="41"/>
      <c r="J83" s="41"/>
      <c r="K83" s="41"/>
      <c r="L83" s="135"/>
      <c r="S83" s="39"/>
      <c r="T83" s="39"/>
      <c r="U83" s="39"/>
      <c r="V83" s="39"/>
      <c r="W83" s="39"/>
      <c r="X83" s="39"/>
      <c r="Y83" s="39"/>
      <c r="Z83" s="39"/>
      <c r="AA83" s="39"/>
      <c r="AB83" s="39"/>
      <c r="AC83" s="39"/>
      <c r="AD83" s="39"/>
      <c r="AE83" s="39"/>
    </row>
    <row r="84" s="2" customFormat="1" ht="12" customHeight="1">
      <c r="A84" s="39"/>
      <c r="B84" s="40"/>
      <c r="C84" s="33" t="s">
        <v>111</v>
      </c>
      <c r="D84" s="41"/>
      <c r="E84" s="41"/>
      <c r="F84" s="41"/>
      <c r="G84" s="41"/>
      <c r="H84" s="41"/>
      <c r="I84" s="41"/>
      <c r="J84" s="41"/>
      <c r="K84" s="41"/>
      <c r="L84" s="135"/>
      <c r="S84" s="39"/>
      <c r="T84" s="39"/>
      <c r="U84" s="39"/>
      <c r="V84" s="39"/>
      <c r="W84" s="39"/>
      <c r="X84" s="39"/>
      <c r="Y84" s="39"/>
      <c r="Z84" s="39"/>
      <c r="AA84" s="39"/>
      <c r="AB84" s="39"/>
      <c r="AC84" s="39"/>
      <c r="AD84" s="39"/>
      <c r="AE84" s="39"/>
    </row>
    <row r="85" s="2" customFormat="1" ht="16.5" customHeight="1">
      <c r="A85" s="39"/>
      <c r="B85" s="40"/>
      <c r="C85" s="41"/>
      <c r="D85" s="41"/>
      <c r="E85" s="70" t="str">
        <f>E9</f>
        <v>D.1.1 - Architektonicko-stavební část</v>
      </c>
      <c r="F85" s="41"/>
      <c r="G85" s="41"/>
      <c r="H85" s="41"/>
      <c r="I85" s="41"/>
      <c r="J85" s="41"/>
      <c r="K85" s="41"/>
      <c r="L85" s="135"/>
      <c r="S85" s="39"/>
      <c r="T85" s="39"/>
      <c r="U85" s="39"/>
      <c r="V85" s="39"/>
      <c r="W85" s="39"/>
      <c r="X85" s="39"/>
      <c r="Y85" s="39"/>
      <c r="Z85" s="39"/>
      <c r="AA85" s="39"/>
      <c r="AB85" s="39"/>
      <c r="AC85" s="39"/>
      <c r="AD85" s="39"/>
      <c r="AE85" s="39"/>
    </row>
    <row r="86" s="2" customFormat="1" ht="6.96" customHeight="1">
      <c r="A86" s="39"/>
      <c r="B86" s="40"/>
      <c r="C86" s="41"/>
      <c r="D86" s="41"/>
      <c r="E86" s="41"/>
      <c r="F86" s="41"/>
      <c r="G86" s="41"/>
      <c r="H86" s="41"/>
      <c r="I86" s="41"/>
      <c r="J86" s="41"/>
      <c r="K86" s="41"/>
      <c r="L86" s="135"/>
      <c r="S86" s="39"/>
      <c r="T86" s="39"/>
      <c r="U86" s="39"/>
      <c r="V86" s="39"/>
      <c r="W86" s="39"/>
      <c r="X86" s="39"/>
      <c r="Y86" s="39"/>
      <c r="Z86" s="39"/>
      <c r="AA86" s="39"/>
      <c r="AB86" s="39"/>
      <c r="AC86" s="39"/>
      <c r="AD86" s="39"/>
      <c r="AE86" s="39"/>
    </row>
    <row r="87" s="2" customFormat="1" ht="12" customHeight="1">
      <c r="A87" s="39"/>
      <c r="B87" s="40"/>
      <c r="C87" s="33" t="s">
        <v>21</v>
      </c>
      <c r="D87" s="41"/>
      <c r="E87" s="41"/>
      <c r="F87" s="28" t="str">
        <f>F12</f>
        <v>Kachlíkova 1046, 1047, 1048, 1365 Brno - Bystrc</v>
      </c>
      <c r="G87" s="41"/>
      <c r="H87" s="41"/>
      <c r="I87" s="33" t="s">
        <v>23</v>
      </c>
      <c r="J87" s="73" t="str">
        <f>IF(J12="","",J12)</f>
        <v>3. 7. 2020</v>
      </c>
      <c r="K87" s="41"/>
      <c r="L87" s="135"/>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2" customFormat="1" ht="15.15" customHeight="1">
      <c r="A89" s="39"/>
      <c r="B89" s="40"/>
      <c r="C89" s="33" t="s">
        <v>25</v>
      </c>
      <c r="D89" s="41"/>
      <c r="E89" s="41"/>
      <c r="F89" s="28" t="str">
        <f>E15</f>
        <v>Statutární město Brno, městská část Brno - Bystrc</v>
      </c>
      <c r="G89" s="41"/>
      <c r="H89" s="41"/>
      <c r="I89" s="33" t="s">
        <v>31</v>
      </c>
      <c r="J89" s="37" t="str">
        <f>E21</f>
        <v>Ing Jan Dinga</v>
      </c>
      <c r="K89" s="41"/>
      <c r="L89" s="135"/>
      <c r="S89" s="39"/>
      <c r="T89" s="39"/>
      <c r="U89" s="39"/>
      <c r="V89" s="39"/>
      <c r="W89" s="39"/>
      <c r="X89" s="39"/>
      <c r="Y89" s="39"/>
      <c r="Z89" s="39"/>
      <c r="AA89" s="39"/>
      <c r="AB89" s="39"/>
      <c r="AC89" s="39"/>
      <c r="AD89" s="39"/>
      <c r="AE89" s="39"/>
    </row>
    <row r="90" s="2" customFormat="1" ht="15.15" customHeight="1">
      <c r="A90" s="39"/>
      <c r="B90" s="40"/>
      <c r="C90" s="33" t="s">
        <v>29</v>
      </c>
      <c r="D90" s="41"/>
      <c r="E90" s="41"/>
      <c r="F90" s="28" t="str">
        <f>IF(E18="","",E18)</f>
        <v>Vyplň údaj</v>
      </c>
      <c r="G90" s="41"/>
      <c r="H90" s="41"/>
      <c r="I90" s="33" t="s">
        <v>34</v>
      </c>
      <c r="J90" s="37" t="str">
        <f>E24</f>
        <v>DIGITRONIC CZ</v>
      </c>
      <c r="K90" s="41"/>
      <c r="L90" s="135"/>
      <c r="S90" s="39"/>
      <c r="T90" s="39"/>
      <c r="U90" s="39"/>
      <c r="V90" s="39"/>
      <c r="W90" s="39"/>
      <c r="X90" s="39"/>
      <c r="Y90" s="39"/>
      <c r="Z90" s="39"/>
      <c r="AA90" s="39"/>
      <c r="AB90" s="39"/>
      <c r="AC90" s="39"/>
      <c r="AD90" s="39"/>
      <c r="AE90" s="39"/>
    </row>
    <row r="91" s="2" customFormat="1" ht="10.32"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11" customFormat="1" ht="29.28" customHeight="1">
      <c r="A92" s="178"/>
      <c r="B92" s="179"/>
      <c r="C92" s="180" t="s">
        <v>132</v>
      </c>
      <c r="D92" s="181" t="s">
        <v>57</v>
      </c>
      <c r="E92" s="181" t="s">
        <v>53</v>
      </c>
      <c r="F92" s="181" t="s">
        <v>54</v>
      </c>
      <c r="G92" s="181" t="s">
        <v>133</v>
      </c>
      <c r="H92" s="181" t="s">
        <v>134</v>
      </c>
      <c r="I92" s="181" t="s">
        <v>135</v>
      </c>
      <c r="J92" s="181" t="s">
        <v>115</v>
      </c>
      <c r="K92" s="182" t="s">
        <v>136</v>
      </c>
      <c r="L92" s="183"/>
      <c r="M92" s="93" t="s">
        <v>19</v>
      </c>
      <c r="N92" s="94" t="s">
        <v>42</v>
      </c>
      <c r="O92" s="94" t="s">
        <v>137</v>
      </c>
      <c r="P92" s="94" t="s">
        <v>138</v>
      </c>
      <c r="Q92" s="94" t="s">
        <v>139</v>
      </c>
      <c r="R92" s="94" t="s">
        <v>140</v>
      </c>
      <c r="S92" s="94" t="s">
        <v>141</v>
      </c>
      <c r="T92" s="95" t="s">
        <v>142</v>
      </c>
      <c r="U92" s="178"/>
      <c r="V92" s="178"/>
      <c r="W92" s="178"/>
      <c r="X92" s="178"/>
      <c r="Y92" s="178"/>
      <c r="Z92" s="178"/>
      <c r="AA92" s="178"/>
      <c r="AB92" s="178"/>
      <c r="AC92" s="178"/>
      <c r="AD92" s="178"/>
      <c r="AE92" s="178"/>
    </row>
    <row r="93" s="2" customFormat="1" ht="22.8" customHeight="1">
      <c r="A93" s="39"/>
      <c r="B93" s="40"/>
      <c r="C93" s="100" t="s">
        <v>143</v>
      </c>
      <c r="D93" s="41"/>
      <c r="E93" s="41"/>
      <c r="F93" s="41"/>
      <c r="G93" s="41"/>
      <c r="H93" s="41"/>
      <c r="I93" s="41"/>
      <c r="J93" s="184">
        <f>BK93</f>
        <v>0</v>
      </c>
      <c r="K93" s="41"/>
      <c r="L93" s="45"/>
      <c r="M93" s="96"/>
      <c r="N93" s="185"/>
      <c r="O93" s="97"/>
      <c r="P93" s="186">
        <f>P94+P188+P305</f>
        <v>0</v>
      </c>
      <c r="Q93" s="97"/>
      <c r="R93" s="186">
        <f>R94+R188+R305</f>
        <v>10.65998583</v>
      </c>
      <c r="S93" s="97"/>
      <c r="T93" s="187">
        <f>T94+T188+T305</f>
        <v>3.1439499199999998</v>
      </c>
      <c r="U93" s="39"/>
      <c r="V93" s="39"/>
      <c r="W93" s="39"/>
      <c r="X93" s="39"/>
      <c r="Y93" s="39"/>
      <c r="Z93" s="39"/>
      <c r="AA93" s="39"/>
      <c r="AB93" s="39"/>
      <c r="AC93" s="39"/>
      <c r="AD93" s="39"/>
      <c r="AE93" s="39"/>
      <c r="AT93" s="18" t="s">
        <v>71</v>
      </c>
      <c r="AU93" s="18" t="s">
        <v>116</v>
      </c>
      <c r="BK93" s="188">
        <f>BK94+BK188+BK305</f>
        <v>0</v>
      </c>
    </row>
    <row r="94" s="12" customFormat="1" ht="25.92" customHeight="1">
      <c r="A94" s="12"/>
      <c r="B94" s="189"/>
      <c r="C94" s="190"/>
      <c r="D94" s="191" t="s">
        <v>71</v>
      </c>
      <c r="E94" s="192" t="s">
        <v>144</v>
      </c>
      <c r="F94" s="192" t="s">
        <v>145</v>
      </c>
      <c r="G94" s="190"/>
      <c r="H94" s="190"/>
      <c r="I94" s="193"/>
      <c r="J94" s="194">
        <f>BK94</f>
        <v>0</v>
      </c>
      <c r="K94" s="190"/>
      <c r="L94" s="195"/>
      <c r="M94" s="196"/>
      <c r="N94" s="197"/>
      <c r="O94" s="197"/>
      <c r="P94" s="198">
        <f>P95+P117+P135+P175+P186</f>
        <v>0</v>
      </c>
      <c r="Q94" s="197"/>
      <c r="R94" s="198">
        <f>R95+R117+R135+R175+R186</f>
        <v>9.4012118699999991</v>
      </c>
      <c r="S94" s="197"/>
      <c r="T94" s="199">
        <f>T95+T117+T135+T175+T186</f>
        <v>2.0246</v>
      </c>
      <c r="U94" s="12"/>
      <c r="V94" s="12"/>
      <c r="W94" s="12"/>
      <c r="X94" s="12"/>
      <c r="Y94" s="12"/>
      <c r="Z94" s="12"/>
      <c r="AA94" s="12"/>
      <c r="AB94" s="12"/>
      <c r="AC94" s="12"/>
      <c r="AD94" s="12"/>
      <c r="AE94" s="12"/>
      <c r="AR94" s="200" t="s">
        <v>80</v>
      </c>
      <c r="AT94" s="201" t="s">
        <v>71</v>
      </c>
      <c r="AU94" s="201" t="s">
        <v>72</v>
      </c>
      <c r="AY94" s="200" t="s">
        <v>146</v>
      </c>
      <c r="BK94" s="202">
        <f>BK95+BK117+BK135+BK175+BK186</f>
        <v>0</v>
      </c>
    </row>
    <row r="95" s="12" customFormat="1" ht="22.8" customHeight="1">
      <c r="A95" s="12"/>
      <c r="B95" s="189"/>
      <c r="C95" s="190"/>
      <c r="D95" s="191" t="s">
        <v>71</v>
      </c>
      <c r="E95" s="203" t="s">
        <v>82</v>
      </c>
      <c r="F95" s="203" t="s">
        <v>147</v>
      </c>
      <c r="G95" s="190"/>
      <c r="H95" s="190"/>
      <c r="I95" s="193"/>
      <c r="J95" s="204">
        <f>BK95</f>
        <v>0</v>
      </c>
      <c r="K95" s="190"/>
      <c r="L95" s="195"/>
      <c r="M95" s="196"/>
      <c r="N95" s="197"/>
      <c r="O95" s="197"/>
      <c r="P95" s="198">
        <f>SUM(P96:P116)</f>
        <v>0</v>
      </c>
      <c r="Q95" s="197"/>
      <c r="R95" s="198">
        <f>SUM(R96:R116)</f>
        <v>4.38968647</v>
      </c>
      <c r="S95" s="197"/>
      <c r="T95" s="199">
        <f>SUM(T96:T116)</f>
        <v>0</v>
      </c>
      <c r="U95" s="12"/>
      <c r="V95" s="12"/>
      <c r="W95" s="12"/>
      <c r="X95" s="12"/>
      <c r="Y95" s="12"/>
      <c r="Z95" s="12"/>
      <c r="AA95" s="12"/>
      <c r="AB95" s="12"/>
      <c r="AC95" s="12"/>
      <c r="AD95" s="12"/>
      <c r="AE95" s="12"/>
      <c r="AR95" s="200" t="s">
        <v>80</v>
      </c>
      <c r="AT95" s="201" t="s">
        <v>71</v>
      </c>
      <c r="AU95" s="201" t="s">
        <v>80</v>
      </c>
      <c r="AY95" s="200" t="s">
        <v>146</v>
      </c>
      <c r="BK95" s="202">
        <f>SUM(BK96:BK116)</f>
        <v>0</v>
      </c>
    </row>
    <row r="96" s="2" customFormat="1" ht="24.15" customHeight="1">
      <c r="A96" s="39"/>
      <c r="B96" s="40"/>
      <c r="C96" s="205" t="s">
        <v>80</v>
      </c>
      <c r="D96" s="205" t="s">
        <v>148</v>
      </c>
      <c r="E96" s="206" t="s">
        <v>149</v>
      </c>
      <c r="F96" s="207" t="s">
        <v>150</v>
      </c>
      <c r="G96" s="208" t="s">
        <v>151</v>
      </c>
      <c r="H96" s="209">
        <v>1.3440000000000001</v>
      </c>
      <c r="I96" s="210"/>
      <c r="J96" s="211">
        <f>ROUND(I96*H96,2)</f>
        <v>0</v>
      </c>
      <c r="K96" s="207" t="s">
        <v>152</v>
      </c>
      <c r="L96" s="45"/>
      <c r="M96" s="212" t="s">
        <v>19</v>
      </c>
      <c r="N96" s="213" t="s">
        <v>43</v>
      </c>
      <c r="O96" s="85"/>
      <c r="P96" s="214">
        <f>O96*H96</f>
        <v>0</v>
      </c>
      <c r="Q96" s="214">
        <v>2.45329</v>
      </c>
      <c r="R96" s="214">
        <f>Q96*H96</f>
        <v>3.2972217600000002</v>
      </c>
      <c r="S96" s="214">
        <v>0</v>
      </c>
      <c r="T96" s="215">
        <f>S96*H96</f>
        <v>0</v>
      </c>
      <c r="U96" s="39"/>
      <c r="V96" s="39"/>
      <c r="W96" s="39"/>
      <c r="X96" s="39"/>
      <c r="Y96" s="39"/>
      <c r="Z96" s="39"/>
      <c r="AA96" s="39"/>
      <c r="AB96" s="39"/>
      <c r="AC96" s="39"/>
      <c r="AD96" s="39"/>
      <c r="AE96" s="39"/>
      <c r="AR96" s="216" t="s">
        <v>153</v>
      </c>
      <c r="AT96" s="216" t="s">
        <v>148</v>
      </c>
      <c r="AU96" s="216" t="s">
        <v>82</v>
      </c>
      <c r="AY96" s="18" t="s">
        <v>146</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153</v>
      </c>
      <c r="BM96" s="216" t="s">
        <v>154</v>
      </c>
    </row>
    <row r="97" s="2" customFormat="1">
      <c r="A97" s="39"/>
      <c r="B97" s="40"/>
      <c r="C97" s="41"/>
      <c r="D97" s="218" t="s">
        <v>155</v>
      </c>
      <c r="E97" s="41"/>
      <c r="F97" s="219" t="s">
        <v>156</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155</v>
      </c>
      <c r="AU97" s="18" t="s">
        <v>82</v>
      </c>
    </row>
    <row r="98" s="13" customFormat="1">
      <c r="A98" s="13"/>
      <c r="B98" s="223"/>
      <c r="C98" s="224"/>
      <c r="D98" s="218" t="s">
        <v>157</v>
      </c>
      <c r="E98" s="225" t="s">
        <v>19</v>
      </c>
      <c r="F98" s="226" t="s">
        <v>158</v>
      </c>
      <c r="G98" s="224"/>
      <c r="H98" s="225" t="s">
        <v>19</v>
      </c>
      <c r="I98" s="227"/>
      <c r="J98" s="224"/>
      <c r="K98" s="224"/>
      <c r="L98" s="228"/>
      <c r="M98" s="229"/>
      <c r="N98" s="230"/>
      <c r="O98" s="230"/>
      <c r="P98" s="230"/>
      <c r="Q98" s="230"/>
      <c r="R98" s="230"/>
      <c r="S98" s="230"/>
      <c r="T98" s="231"/>
      <c r="U98" s="13"/>
      <c r="V98" s="13"/>
      <c r="W98" s="13"/>
      <c r="X98" s="13"/>
      <c r="Y98" s="13"/>
      <c r="Z98" s="13"/>
      <c r="AA98" s="13"/>
      <c r="AB98" s="13"/>
      <c r="AC98" s="13"/>
      <c r="AD98" s="13"/>
      <c r="AE98" s="13"/>
      <c r="AT98" s="232" t="s">
        <v>157</v>
      </c>
      <c r="AU98" s="232" t="s">
        <v>82</v>
      </c>
      <c r="AV98" s="13" t="s">
        <v>80</v>
      </c>
      <c r="AW98" s="13" t="s">
        <v>33</v>
      </c>
      <c r="AX98" s="13" t="s">
        <v>72</v>
      </c>
      <c r="AY98" s="232" t="s">
        <v>146</v>
      </c>
    </row>
    <row r="99" s="14" customFormat="1">
      <c r="A99" s="14"/>
      <c r="B99" s="233"/>
      <c r="C99" s="234"/>
      <c r="D99" s="218" t="s">
        <v>157</v>
      </c>
      <c r="E99" s="235" t="s">
        <v>19</v>
      </c>
      <c r="F99" s="236" t="s">
        <v>159</v>
      </c>
      <c r="G99" s="234"/>
      <c r="H99" s="237">
        <v>0.035000000000000003</v>
      </c>
      <c r="I99" s="238"/>
      <c r="J99" s="234"/>
      <c r="K99" s="234"/>
      <c r="L99" s="239"/>
      <c r="M99" s="240"/>
      <c r="N99" s="241"/>
      <c r="O99" s="241"/>
      <c r="P99" s="241"/>
      <c r="Q99" s="241"/>
      <c r="R99" s="241"/>
      <c r="S99" s="241"/>
      <c r="T99" s="242"/>
      <c r="U99" s="14"/>
      <c r="V99" s="14"/>
      <c r="W99" s="14"/>
      <c r="X99" s="14"/>
      <c r="Y99" s="14"/>
      <c r="Z99" s="14"/>
      <c r="AA99" s="14"/>
      <c r="AB99" s="14"/>
      <c r="AC99" s="14"/>
      <c r="AD99" s="14"/>
      <c r="AE99" s="14"/>
      <c r="AT99" s="243" t="s">
        <v>157</v>
      </c>
      <c r="AU99" s="243" t="s">
        <v>82</v>
      </c>
      <c r="AV99" s="14" t="s">
        <v>82</v>
      </c>
      <c r="AW99" s="14" t="s">
        <v>33</v>
      </c>
      <c r="AX99" s="14" t="s">
        <v>72</v>
      </c>
      <c r="AY99" s="243" t="s">
        <v>146</v>
      </c>
    </row>
    <row r="100" s="14" customFormat="1">
      <c r="A100" s="14"/>
      <c r="B100" s="233"/>
      <c r="C100" s="234"/>
      <c r="D100" s="218" t="s">
        <v>157</v>
      </c>
      <c r="E100" s="235" t="s">
        <v>19</v>
      </c>
      <c r="F100" s="236" t="s">
        <v>160</v>
      </c>
      <c r="G100" s="234"/>
      <c r="H100" s="237">
        <v>0.083000000000000004</v>
      </c>
      <c r="I100" s="238"/>
      <c r="J100" s="234"/>
      <c r="K100" s="234"/>
      <c r="L100" s="239"/>
      <c r="M100" s="240"/>
      <c r="N100" s="241"/>
      <c r="O100" s="241"/>
      <c r="P100" s="241"/>
      <c r="Q100" s="241"/>
      <c r="R100" s="241"/>
      <c r="S100" s="241"/>
      <c r="T100" s="242"/>
      <c r="U100" s="14"/>
      <c r="V100" s="14"/>
      <c r="W100" s="14"/>
      <c r="X100" s="14"/>
      <c r="Y100" s="14"/>
      <c r="Z100" s="14"/>
      <c r="AA100" s="14"/>
      <c r="AB100" s="14"/>
      <c r="AC100" s="14"/>
      <c r="AD100" s="14"/>
      <c r="AE100" s="14"/>
      <c r="AT100" s="243" t="s">
        <v>157</v>
      </c>
      <c r="AU100" s="243" t="s">
        <v>82</v>
      </c>
      <c r="AV100" s="14" t="s">
        <v>82</v>
      </c>
      <c r="AW100" s="14" t="s">
        <v>33</v>
      </c>
      <c r="AX100" s="14" t="s">
        <v>72</v>
      </c>
      <c r="AY100" s="243" t="s">
        <v>146</v>
      </c>
    </row>
    <row r="101" s="14" customFormat="1">
      <c r="A101" s="14"/>
      <c r="B101" s="233"/>
      <c r="C101" s="234"/>
      <c r="D101" s="218" t="s">
        <v>157</v>
      </c>
      <c r="E101" s="235" t="s">
        <v>19</v>
      </c>
      <c r="F101" s="236" t="s">
        <v>161</v>
      </c>
      <c r="G101" s="234"/>
      <c r="H101" s="237">
        <v>1.226</v>
      </c>
      <c r="I101" s="238"/>
      <c r="J101" s="234"/>
      <c r="K101" s="234"/>
      <c r="L101" s="239"/>
      <c r="M101" s="240"/>
      <c r="N101" s="241"/>
      <c r="O101" s="241"/>
      <c r="P101" s="241"/>
      <c r="Q101" s="241"/>
      <c r="R101" s="241"/>
      <c r="S101" s="241"/>
      <c r="T101" s="242"/>
      <c r="U101" s="14"/>
      <c r="V101" s="14"/>
      <c r="W101" s="14"/>
      <c r="X101" s="14"/>
      <c r="Y101" s="14"/>
      <c r="Z101" s="14"/>
      <c r="AA101" s="14"/>
      <c r="AB101" s="14"/>
      <c r="AC101" s="14"/>
      <c r="AD101" s="14"/>
      <c r="AE101" s="14"/>
      <c r="AT101" s="243" t="s">
        <v>157</v>
      </c>
      <c r="AU101" s="243" t="s">
        <v>82</v>
      </c>
      <c r="AV101" s="14" t="s">
        <v>82</v>
      </c>
      <c r="AW101" s="14" t="s">
        <v>33</v>
      </c>
      <c r="AX101" s="14" t="s">
        <v>72</v>
      </c>
      <c r="AY101" s="243" t="s">
        <v>146</v>
      </c>
    </row>
    <row r="102" s="15" customFormat="1">
      <c r="A102" s="15"/>
      <c r="B102" s="244"/>
      <c r="C102" s="245"/>
      <c r="D102" s="218" t="s">
        <v>157</v>
      </c>
      <c r="E102" s="246" t="s">
        <v>19</v>
      </c>
      <c r="F102" s="247" t="s">
        <v>162</v>
      </c>
      <c r="G102" s="245"/>
      <c r="H102" s="248">
        <v>1.3440000000000001</v>
      </c>
      <c r="I102" s="249"/>
      <c r="J102" s="245"/>
      <c r="K102" s="245"/>
      <c r="L102" s="250"/>
      <c r="M102" s="251"/>
      <c r="N102" s="252"/>
      <c r="O102" s="252"/>
      <c r="P102" s="252"/>
      <c r="Q102" s="252"/>
      <c r="R102" s="252"/>
      <c r="S102" s="252"/>
      <c r="T102" s="253"/>
      <c r="U102" s="15"/>
      <c r="V102" s="15"/>
      <c r="W102" s="15"/>
      <c r="X102" s="15"/>
      <c r="Y102" s="15"/>
      <c r="Z102" s="15"/>
      <c r="AA102" s="15"/>
      <c r="AB102" s="15"/>
      <c r="AC102" s="15"/>
      <c r="AD102" s="15"/>
      <c r="AE102" s="15"/>
      <c r="AT102" s="254" t="s">
        <v>157</v>
      </c>
      <c r="AU102" s="254" t="s">
        <v>82</v>
      </c>
      <c r="AV102" s="15" t="s">
        <v>153</v>
      </c>
      <c r="AW102" s="15" t="s">
        <v>33</v>
      </c>
      <c r="AX102" s="15" t="s">
        <v>80</v>
      </c>
      <c r="AY102" s="254" t="s">
        <v>146</v>
      </c>
    </row>
    <row r="103" s="2" customFormat="1" ht="14.4" customHeight="1">
      <c r="A103" s="39"/>
      <c r="B103" s="40"/>
      <c r="C103" s="205" t="s">
        <v>82</v>
      </c>
      <c r="D103" s="205" t="s">
        <v>148</v>
      </c>
      <c r="E103" s="206" t="s">
        <v>163</v>
      </c>
      <c r="F103" s="207" t="s">
        <v>164</v>
      </c>
      <c r="G103" s="208" t="s">
        <v>165</v>
      </c>
      <c r="H103" s="209">
        <v>2.3180000000000001</v>
      </c>
      <c r="I103" s="210"/>
      <c r="J103" s="211">
        <f>ROUND(I103*H103,2)</f>
        <v>0</v>
      </c>
      <c r="K103" s="207" t="s">
        <v>152</v>
      </c>
      <c r="L103" s="45"/>
      <c r="M103" s="212" t="s">
        <v>19</v>
      </c>
      <c r="N103" s="213" t="s">
        <v>43</v>
      </c>
      <c r="O103" s="85"/>
      <c r="P103" s="214">
        <f>O103*H103</f>
        <v>0</v>
      </c>
      <c r="Q103" s="214">
        <v>0.00247</v>
      </c>
      <c r="R103" s="214">
        <f>Q103*H103</f>
        <v>0.0057254599999999999</v>
      </c>
      <c r="S103" s="214">
        <v>0</v>
      </c>
      <c r="T103" s="215">
        <f>S103*H103</f>
        <v>0</v>
      </c>
      <c r="U103" s="39"/>
      <c r="V103" s="39"/>
      <c r="W103" s="39"/>
      <c r="X103" s="39"/>
      <c r="Y103" s="39"/>
      <c r="Z103" s="39"/>
      <c r="AA103" s="39"/>
      <c r="AB103" s="39"/>
      <c r="AC103" s="39"/>
      <c r="AD103" s="39"/>
      <c r="AE103" s="39"/>
      <c r="AR103" s="216" t="s">
        <v>153</v>
      </c>
      <c r="AT103" s="216" t="s">
        <v>148</v>
      </c>
      <c r="AU103" s="216" t="s">
        <v>82</v>
      </c>
      <c r="AY103" s="18" t="s">
        <v>146</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153</v>
      </c>
      <c r="BM103" s="216" t="s">
        <v>166</v>
      </c>
    </row>
    <row r="104" s="2" customFormat="1">
      <c r="A104" s="39"/>
      <c r="B104" s="40"/>
      <c r="C104" s="41"/>
      <c r="D104" s="218" t="s">
        <v>155</v>
      </c>
      <c r="E104" s="41"/>
      <c r="F104" s="219" t="s">
        <v>167</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155</v>
      </c>
      <c r="AU104" s="18" t="s">
        <v>82</v>
      </c>
    </row>
    <row r="105" s="13" customFormat="1">
      <c r="A105" s="13"/>
      <c r="B105" s="223"/>
      <c r="C105" s="224"/>
      <c r="D105" s="218" t="s">
        <v>157</v>
      </c>
      <c r="E105" s="225" t="s">
        <v>19</v>
      </c>
      <c r="F105" s="226" t="s">
        <v>158</v>
      </c>
      <c r="G105" s="224"/>
      <c r="H105" s="225" t="s">
        <v>19</v>
      </c>
      <c r="I105" s="227"/>
      <c r="J105" s="224"/>
      <c r="K105" s="224"/>
      <c r="L105" s="228"/>
      <c r="M105" s="229"/>
      <c r="N105" s="230"/>
      <c r="O105" s="230"/>
      <c r="P105" s="230"/>
      <c r="Q105" s="230"/>
      <c r="R105" s="230"/>
      <c r="S105" s="230"/>
      <c r="T105" s="231"/>
      <c r="U105" s="13"/>
      <c r="V105" s="13"/>
      <c r="W105" s="13"/>
      <c r="X105" s="13"/>
      <c r="Y105" s="13"/>
      <c r="Z105" s="13"/>
      <c r="AA105" s="13"/>
      <c r="AB105" s="13"/>
      <c r="AC105" s="13"/>
      <c r="AD105" s="13"/>
      <c r="AE105" s="13"/>
      <c r="AT105" s="232" t="s">
        <v>157</v>
      </c>
      <c r="AU105" s="232" t="s">
        <v>82</v>
      </c>
      <c r="AV105" s="13" t="s">
        <v>80</v>
      </c>
      <c r="AW105" s="13" t="s">
        <v>33</v>
      </c>
      <c r="AX105" s="13" t="s">
        <v>72</v>
      </c>
      <c r="AY105" s="232" t="s">
        <v>146</v>
      </c>
    </row>
    <row r="106" s="14" customFormat="1">
      <c r="A106" s="14"/>
      <c r="B106" s="233"/>
      <c r="C106" s="234"/>
      <c r="D106" s="218" t="s">
        <v>157</v>
      </c>
      <c r="E106" s="235" t="s">
        <v>19</v>
      </c>
      <c r="F106" s="236" t="s">
        <v>168</v>
      </c>
      <c r="G106" s="234"/>
      <c r="H106" s="237">
        <v>0.050000000000000003</v>
      </c>
      <c r="I106" s="238"/>
      <c r="J106" s="234"/>
      <c r="K106" s="234"/>
      <c r="L106" s="239"/>
      <c r="M106" s="240"/>
      <c r="N106" s="241"/>
      <c r="O106" s="241"/>
      <c r="P106" s="241"/>
      <c r="Q106" s="241"/>
      <c r="R106" s="241"/>
      <c r="S106" s="241"/>
      <c r="T106" s="242"/>
      <c r="U106" s="14"/>
      <c r="V106" s="14"/>
      <c r="W106" s="14"/>
      <c r="X106" s="14"/>
      <c r="Y106" s="14"/>
      <c r="Z106" s="14"/>
      <c r="AA106" s="14"/>
      <c r="AB106" s="14"/>
      <c r="AC106" s="14"/>
      <c r="AD106" s="14"/>
      <c r="AE106" s="14"/>
      <c r="AT106" s="243" t="s">
        <v>157</v>
      </c>
      <c r="AU106" s="243" t="s">
        <v>82</v>
      </c>
      <c r="AV106" s="14" t="s">
        <v>82</v>
      </c>
      <c r="AW106" s="14" t="s">
        <v>33</v>
      </c>
      <c r="AX106" s="14" t="s">
        <v>72</v>
      </c>
      <c r="AY106" s="243" t="s">
        <v>146</v>
      </c>
    </row>
    <row r="107" s="14" customFormat="1">
      <c r="A107" s="14"/>
      <c r="B107" s="233"/>
      <c r="C107" s="234"/>
      <c r="D107" s="218" t="s">
        <v>157</v>
      </c>
      <c r="E107" s="235" t="s">
        <v>19</v>
      </c>
      <c r="F107" s="236" t="s">
        <v>169</v>
      </c>
      <c r="G107" s="234"/>
      <c r="H107" s="237">
        <v>0.183</v>
      </c>
      <c r="I107" s="238"/>
      <c r="J107" s="234"/>
      <c r="K107" s="234"/>
      <c r="L107" s="239"/>
      <c r="M107" s="240"/>
      <c r="N107" s="241"/>
      <c r="O107" s="241"/>
      <c r="P107" s="241"/>
      <c r="Q107" s="241"/>
      <c r="R107" s="241"/>
      <c r="S107" s="241"/>
      <c r="T107" s="242"/>
      <c r="U107" s="14"/>
      <c r="V107" s="14"/>
      <c r="W107" s="14"/>
      <c r="X107" s="14"/>
      <c r="Y107" s="14"/>
      <c r="Z107" s="14"/>
      <c r="AA107" s="14"/>
      <c r="AB107" s="14"/>
      <c r="AC107" s="14"/>
      <c r="AD107" s="14"/>
      <c r="AE107" s="14"/>
      <c r="AT107" s="243" t="s">
        <v>157</v>
      </c>
      <c r="AU107" s="243" t="s">
        <v>82</v>
      </c>
      <c r="AV107" s="14" t="s">
        <v>82</v>
      </c>
      <c r="AW107" s="14" t="s">
        <v>33</v>
      </c>
      <c r="AX107" s="14" t="s">
        <v>72</v>
      </c>
      <c r="AY107" s="243" t="s">
        <v>146</v>
      </c>
    </row>
    <row r="108" s="14" customFormat="1">
      <c r="A108" s="14"/>
      <c r="B108" s="233"/>
      <c r="C108" s="234"/>
      <c r="D108" s="218" t="s">
        <v>157</v>
      </c>
      <c r="E108" s="235" t="s">
        <v>19</v>
      </c>
      <c r="F108" s="236" t="s">
        <v>170</v>
      </c>
      <c r="G108" s="234"/>
      <c r="H108" s="237">
        <v>2.085</v>
      </c>
      <c r="I108" s="238"/>
      <c r="J108" s="234"/>
      <c r="K108" s="234"/>
      <c r="L108" s="239"/>
      <c r="M108" s="240"/>
      <c r="N108" s="241"/>
      <c r="O108" s="241"/>
      <c r="P108" s="241"/>
      <c r="Q108" s="241"/>
      <c r="R108" s="241"/>
      <c r="S108" s="241"/>
      <c r="T108" s="242"/>
      <c r="U108" s="14"/>
      <c r="V108" s="14"/>
      <c r="W108" s="14"/>
      <c r="X108" s="14"/>
      <c r="Y108" s="14"/>
      <c r="Z108" s="14"/>
      <c r="AA108" s="14"/>
      <c r="AB108" s="14"/>
      <c r="AC108" s="14"/>
      <c r="AD108" s="14"/>
      <c r="AE108" s="14"/>
      <c r="AT108" s="243" t="s">
        <v>157</v>
      </c>
      <c r="AU108" s="243" t="s">
        <v>82</v>
      </c>
      <c r="AV108" s="14" t="s">
        <v>82</v>
      </c>
      <c r="AW108" s="14" t="s">
        <v>33</v>
      </c>
      <c r="AX108" s="14" t="s">
        <v>72</v>
      </c>
      <c r="AY108" s="243" t="s">
        <v>146</v>
      </c>
    </row>
    <row r="109" s="15" customFormat="1">
      <c r="A109" s="15"/>
      <c r="B109" s="244"/>
      <c r="C109" s="245"/>
      <c r="D109" s="218" t="s">
        <v>157</v>
      </c>
      <c r="E109" s="246" t="s">
        <v>19</v>
      </c>
      <c r="F109" s="247" t="s">
        <v>162</v>
      </c>
      <c r="G109" s="245"/>
      <c r="H109" s="248">
        <v>2.3180000000000001</v>
      </c>
      <c r="I109" s="249"/>
      <c r="J109" s="245"/>
      <c r="K109" s="245"/>
      <c r="L109" s="250"/>
      <c r="M109" s="251"/>
      <c r="N109" s="252"/>
      <c r="O109" s="252"/>
      <c r="P109" s="252"/>
      <c r="Q109" s="252"/>
      <c r="R109" s="252"/>
      <c r="S109" s="252"/>
      <c r="T109" s="253"/>
      <c r="U109" s="15"/>
      <c r="V109" s="15"/>
      <c r="W109" s="15"/>
      <c r="X109" s="15"/>
      <c r="Y109" s="15"/>
      <c r="Z109" s="15"/>
      <c r="AA109" s="15"/>
      <c r="AB109" s="15"/>
      <c r="AC109" s="15"/>
      <c r="AD109" s="15"/>
      <c r="AE109" s="15"/>
      <c r="AT109" s="254" t="s">
        <v>157</v>
      </c>
      <c r="AU109" s="254" t="s">
        <v>82</v>
      </c>
      <c r="AV109" s="15" t="s">
        <v>153</v>
      </c>
      <c r="AW109" s="15" t="s">
        <v>33</v>
      </c>
      <c r="AX109" s="15" t="s">
        <v>80</v>
      </c>
      <c r="AY109" s="254" t="s">
        <v>146</v>
      </c>
    </row>
    <row r="110" s="2" customFormat="1" ht="14.4" customHeight="1">
      <c r="A110" s="39"/>
      <c r="B110" s="40"/>
      <c r="C110" s="205" t="s">
        <v>171</v>
      </c>
      <c r="D110" s="205" t="s">
        <v>148</v>
      </c>
      <c r="E110" s="206" t="s">
        <v>172</v>
      </c>
      <c r="F110" s="207" t="s">
        <v>173</v>
      </c>
      <c r="G110" s="208" t="s">
        <v>165</v>
      </c>
      <c r="H110" s="209">
        <v>2.3180000000000001</v>
      </c>
      <c r="I110" s="210"/>
      <c r="J110" s="211">
        <f>ROUND(I110*H110,2)</f>
        <v>0</v>
      </c>
      <c r="K110" s="207" t="s">
        <v>152</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153</v>
      </c>
      <c r="AT110" s="216" t="s">
        <v>148</v>
      </c>
      <c r="AU110" s="216" t="s">
        <v>82</v>
      </c>
      <c r="AY110" s="18" t="s">
        <v>146</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153</v>
      </c>
      <c r="BM110" s="216" t="s">
        <v>174</v>
      </c>
    </row>
    <row r="111" s="2" customFormat="1" ht="24.15" customHeight="1">
      <c r="A111" s="39"/>
      <c r="B111" s="40"/>
      <c r="C111" s="205" t="s">
        <v>175</v>
      </c>
      <c r="D111" s="205" t="s">
        <v>148</v>
      </c>
      <c r="E111" s="206" t="s">
        <v>176</v>
      </c>
      <c r="F111" s="207" t="s">
        <v>177</v>
      </c>
      <c r="G111" s="208" t="s">
        <v>178</v>
      </c>
      <c r="H111" s="209">
        <v>0.025000000000000001</v>
      </c>
      <c r="I111" s="210"/>
      <c r="J111" s="211">
        <f>ROUND(I111*H111,2)</f>
        <v>0</v>
      </c>
      <c r="K111" s="207" t="s">
        <v>152</v>
      </c>
      <c r="L111" s="45"/>
      <c r="M111" s="212" t="s">
        <v>19</v>
      </c>
      <c r="N111" s="213" t="s">
        <v>43</v>
      </c>
      <c r="O111" s="85"/>
      <c r="P111" s="214">
        <f>O111*H111</f>
        <v>0</v>
      </c>
      <c r="Q111" s="214">
        <v>1.06277</v>
      </c>
      <c r="R111" s="214">
        <f>Q111*H111</f>
        <v>0.026569250000000003</v>
      </c>
      <c r="S111" s="214">
        <v>0</v>
      </c>
      <c r="T111" s="215">
        <f>S111*H111</f>
        <v>0</v>
      </c>
      <c r="U111" s="39"/>
      <c r="V111" s="39"/>
      <c r="W111" s="39"/>
      <c r="X111" s="39"/>
      <c r="Y111" s="39"/>
      <c r="Z111" s="39"/>
      <c r="AA111" s="39"/>
      <c r="AB111" s="39"/>
      <c r="AC111" s="39"/>
      <c r="AD111" s="39"/>
      <c r="AE111" s="39"/>
      <c r="AR111" s="216" t="s">
        <v>153</v>
      </c>
      <c r="AT111" s="216" t="s">
        <v>148</v>
      </c>
      <c r="AU111" s="216" t="s">
        <v>82</v>
      </c>
      <c r="AY111" s="18" t="s">
        <v>146</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153</v>
      </c>
      <c r="BM111" s="216" t="s">
        <v>179</v>
      </c>
    </row>
    <row r="112" s="2" customFormat="1">
      <c r="A112" s="39"/>
      <c r="B112" s="40"/>
      <c r="C112" s="41"/>
      <c r="D112" s="218" t="s">
        <v>155</v>
      </c>
      <c r="E112" s="41"/>
      <c r="F112" s="219" t="s">
        <v>180</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155</v>
      </c>
      <c r="AU112" s="18" t="s">
        <v>82</v>
      </c>
    </row>
    <row r="113" s="13" customFormat="1">
      <c r="A113" s="13"/>
      <c r="B113" s="223"/>
      <c r="C113" s="224"/>
      <c r="D113" s="218" t="s">
        <v>157</v>
      </c>
      <c r="E113" s="225" t="s">
        <v>19</v>
      </c>
      <c r="F113" s="226" t="s">
        <v>181</v>
      </c>
      <c r="G113" s="224"/>
      <c r="H113" s="225" t="s">
        <v>19</v>
      </c>
      <c r="I113" s="227"/>
      <c r="J113" s="224"/>
      <c r="K113" s="224"/>
      <c r="L113" s="228"/>
      <c r="M113" s="229"/>
      <c r="N113" s="230"/>
      <c r="O113" s="230"/>
      <c r="P113" s="230"/>
      <c r="Q113" s="230"/>
      <c r="R113" s="230"/>
      <c r="S113" s="230"/>
      <c r="T113" s="231"/>
      <c r="U113" s="13"/>
      <c r="V113" s="13"/>
      <c r="W113" s="13"/>
      <c r="X113" s="13"/>
      <c r="Y113" s="13"/>
      <c r="Z113" s="13"/>
      <c r="AA113" s="13"/>
      <c r="AB113" s="13"/>
      <c r="AC113" s="13"/>
      <c r="AD113" s="13"/>
      <c r="AE113" s="13"/>
      <c r="AT113" s="232" t="s">
        <v>157</v>
      </c>
      <c r="AU113" s="232" t="s">
        <v>82</v>
      </c>
      <c r="AV113" s="13" t="s">
        <v>80</v>
      </c>
      <c r="AW113" s="13" t="s">
        <v>33</v>
      </c>
      <c r="AX113" s="13" t="s">
        <v>72</v>
      </c>
      <c r="AY113" s="232" t="s">
        <v>146</v>
      </c>
    </row>
    <row r="114" s="13" customFormat="1">
      <c r="A114" s="13"/>
      <c r="B114" s="223"/>
      <c r="C114" s="224"/>
      <c r="D114" s="218" t="s">
        <v>157</v>
      </c>
      <c r="E114" s="225" t="s">
        <v>19</v>
      </c>
      <c r="F114" s="226" t="s">
        <v>158</v>
      </c>
      <c r="G114" s="224"/>
      <c r="H114" s="225" t="s">
        <v>19</v>
      </c>
      <c r="I114" s="227"/>
      <c r="J114" s="224"/>
      <c r="K114" s="224"/>
      <c r="L114" s="228"/>
      <c r="M114" s="229"/>
      <c r="N114" s="230"/>
      <c r="O114" s="230"/>
      <c r="P114" s="230"/>
      <c r="Q114" s="230"/>
      <c r="R114" s="230"/>
      <c r="S114" s="230"/>
      <c r="T114" s="231"/>
      <c r="U114" s="13"/>
      <c r="V114" s="13"/>
      <c r="W114" s="13"/>
      <c r="X114" s="13"/>
      <c r="Y114" s="13"/>
      <c r="Z114" s="13"/>
      <c r="AA114" s="13"/>
      <c r="AB114" s="13"/>
      <c r="AC114" s="13"/>
      <c r="AD114" s="13"/>
      <c r="AE114" s="13"/>
      <c r="AT114" s="232" t="s">
        <v>157</v>
      </c>
      <c r="AU114" s="232" t="s">
        <v>82</v>
      </c>
      <c r="AV114" s="13" t="s">
        <v>80</v>
      </c>
      <c r="AW114" s="13" t="s">
        <v>33</v>
      </c>
      <c r="AX114" s="13" t="s">
        <v>72</v>
      </c>
      <c r="AY114" s="232" t="s">
        <v>146</v>
      </c>
    </row>
    <row r="115" s="14" customFormat="1">
      <c r="A115" s="14"/>
      <c r="B115" s="233"/>
      <c r="C115" s="234"/>
      <c r="D115" s="218" t="s">
        <v>157</v>
      </c>
      <c r="E115" s="235" t="s">
        <v>19</v>
      </c>
      <c r="F115" s="236" t="s">
        <v>182</v>
      </c>
      <c r="G115" s="234"/>
      <c r="H115" s="237">
        <v>0.025000000000000001</v>
      </c>
      <c r="I115" s="238"/>
      <c r="J115" s="234"/>
      <c r="K115" s="234"/>
      <c r="L115" s="239"/>
      <c r="M115" s="240"/>
      <c r="N115" s="241"/>
      <c r="O115" s="241"/>
      <c r="P115" s="241"/>
      <c r="Q115" s="241"/>
      <c r="R115" s="241"/>
      <c r="S115" s="241"/>
      <c r="T115" s="242"/>
      <c r="U115" s="14"/>
      <c r="V115" s="14"/>
      <c r="W115" s="14"/>
      <c r="X115" s="14"/>
      <c r="Y115" s="14"/>
      <c r="Z115" s="14"/>
      <c r="AA115" s="14"/>
      <c r="AB115" s="14"/>
      <c r="AC115" s="14"/>
      <c r="AD115" s="14"/>
      <c r="AE115" s="14"/>
      <c r="AT115" s="243" t="s">
        <v>157</v>
      </c>
      <c r="AU115" s="243" t="s">
        <v>82</v>
      </c>
      <c r="AV115" s="14" t="s">
        <v>82</v>
      </c>
      <c r="AW115" s="14" t="s">
        <v>33</v>
      </c>
      <c r="AX115" s="14" t="s">
        <v>80</v>
      </c>
      <c r="AY115" s="243" t="s">
        <v>146</v>
      </c>
    </row>
    <row r="116" s="2" customFormat="1" ht="24.15" customHeight="1">
      <c r="A116" s="39"/>
      <c r="B116" s="40"/>
      <c r="C116" s="205" t="s">
        <v>153</v>
      </c>
      <c r="D116" s="205" t="s">
        <v>148</v>
      </c>
      <c r="E116" s="206" t="s">
        <v>183</v>
      </c>
      <c r="F116" s="207" t="s">
        <v>184</v>
      </c>
      <c r="G116" s="208" t="s">
        <v>185</v>
      </c>
      <c r="H116" s="209">
        <v>1</v>
      </c>
      <c r="I116" s="210"/>
      <c r="J116" s="211">
        <f>ROUND(I116*H116,2)</f>
        <v>0</v>
      </c>
      <c r="K116" s="207" t="s">
        <v>19</v>
      </c>
      <c r="L116" s="45"/>
      <c r="M116" s="212" t="s">
        <v>19</v>
      </c>
      <c r="N116" s="213" t="s">
        <v>43</v>
      </c>
      <c r="O116" s="85"/>
      <c r="P116" s="214">
        <f>O116*H116</f>
        <v>0</v>
      </c>
      <c r="Q116" s="214">
        <v>1.0601700000000001</v>
      </c>
      <c r="R116" s="214">
        <f>Q116*H116</f>
        <v>1.0601700000000001</v>
      </c>
      <c r="S116" s="214">
        <v>0</v>
      </c>
      <c r="T116" s="215">
        <f>S116*H116</f>
        <v>0</v>
      </c>
      <c r="U116" s="39"/>
      <c r="V116" s="39"/>
      <c r="W116" s="39"/>
      <c r="X116" s="39"/>
      <c r="Y116" s="39"/>
      <c r="Z116" s="39"/>
      <c r="AA116" s="39"/>
      <c r="AB116" s="39"/>
      <c r="AC116" s="39"/>
      <c r="AD116" s="39"/>
      <c r="AE116" s="39"/>
      <c r="AR116" s="216" t="s">
        <v>153</v>
      </c>
      <c r="AT116" s="216" t="s">
        <v>148</v>
      </c>
      <c r="AU116" s="216" t="s">
        <v>82</v>
      </c>
      <c r="AY116" s="18" t="s">
        <v>146</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153</v>
      </c>
      <c r="BM116" s="216" t="s">
        <v>186</v>
      </c>
    </row>
    <row r="117" s="12" customFormat="1" ht="22.8" customHeight="1">
      <c r="A117" s="12"/>
      <c r="B117" s="189"/>
      <c r="C117" s="190"/>
      <c r="D117" s="191" t="s">
        <v>71</v>
      </c>
      <c r="E117" s="203" t="s">
        <v>187</v>
      </c>
      <c r="F117" s="203" t="s">
        <v>188</v>
      </c>
      <c r="G117" s="190"/>
      <c r="H117" s="190"/>
      <c r="I117" s="193"/>
      <c r="J117" s="204">
        <f>BK117</f>
        <v>0</v>
      </c>
      <c r="K117" s="190"/>
      <c r="L117" s="195"/>
      <c r="M117" s="196"/>
      <c r="N117" s="197"/>
      <c r="O117" s="197"/>
      <c r="P117" s="198">
        <f>SUM(P118:P134)</f>
        <v>0</v>
      </c>
      <c r="Q117" s="197"/>
      <c r="R117" s="198">
        <f>SUM(R118:R134)</f>
        <v>5.0060804000000001</v>
      </c>
      <c r="S117" s="197"/>
      <c r="T117" s="199">
        <f>SUM(T118:T134)</f>
        <v>0</v>
      </c>
      <c r="U117" s="12"/>
      <c r="V117" s="12"/>
      <c r="W117" s="12"/>
      <c r="X117" s="12"/>
      <c r="Y117" s="12"/>
      <c r="Z117" s="12"/>
      <c r="AA117" s="12"/>
      <c r="AB117" s="12"/>
      <c r="AC117" s="12"/>
      <c r="AD117" s="12"/>
      <c r="AE117" s="12"/>
      <c r="AR117" s="200" t="s">
        <v>80</v>
      </c>
      <c r="AT117" s="201" t="s">
        <v>71</v>
      </c>
      <c r="AU117" s="201" t="s">
        <v>80</v>
      </c>
      <c r="AY117" s="200" t="s">
        <v>146</v>
      </c>
      <c r="BK117" s="202">
        <f>SUM(BK118:BK134)</f>
        <v>0</v>
      </c>
    </row>
    <row r="118" s="2" customFormat="1" ht="24.15" customHeight="1">
      <c r="A118" s="39"/>
      <c r="B118" s="40"/>
      <c r="C118" s="205" t="s">
        <v>189</v>
      </c>
      <c r="D118" s="205" t="s">
        <v>148</v>
      </c>
      <c r="E118" s="206" t="s">
        <v>190</v>
      </c>
      <c r="F118" s="207" t="s">
        <v>191</v>
      </c>
      <c r="G118" s="208" t="s">
        <v>185</v>
      </c>
      <c r="H118" s="209">
        <v>1</v>
      </c>
      <c r="I118" s="210"/>
      <c r="J118" s="211">
        <f>ROUND(I118*H118,2)</f>
        <v>0</v>
      </c>
      <c r="K118" s="207" t="s">
        <v>19</v>
      </c>
      <c r="L118" s="45"/>
      <c r="M118" s="212" t="s">
        <v>19</v>
      </c>
      <c r="N118" s="213" t="s">
        <v>43</v>
      </c>
      <c r="O118" s="85"/>
      <c r="P118" s="214">
        <f>O118*H118</f>
        <v>0</v>
      </c>
      <c r="Q118" s="214">
        <v>0.028400000000000002</v>
      </c>
      <c r="R118" s="214">
        <f>Q118*H118</f>
        <v>0.028400000000000002</v>
      </c>
      <c r="S118" s="214">
        <v>0</v>
      </c>
      <c r="T118" s="215">
        <f>S118*H118</f>
        <v>0</v>
      </c>
      <c r="U118" s="39"/>
      <c r="V118" s="39"/>
      <c r="W118" s="39"/>
      <c r="X118" s="39"/>
      <c r="Y118" s="39"/>
      <c r="Z118" s="39"/>
      <c r="AA118" s="39"/>
      <c r="AB118" s="39"/>
      <c r="AC118" s="39"/>
      <c r="AD118" s="39"/>
      <c r="AE118" s="39"/>
      <c r="AR118" s="216" t="s">
        <v>153</v>
      </c>
      <c r="AT118" s="216" t="s">
        <v>148</v>
      </c>
      <c r="AU118" s="216" t="s">
        <v>82</v>
      </c>
      <c r="AY118" s="18" t="s">
        <v>146</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153</v>
      </c>
      <c r="BM118" s="216" t="s">
        <v>192</v>
      </c>
    </row>
    <row r="119" s="2" customFormat="1" ht="49.05" customHeight="1">
      <c r="A119" s="39"/>
      <c r="B119" s="40"/>
      <c r="C119" s="205" t="s">
        <v>187</v>
      </c>
      <c r="D119" s="205" t="s">
        <v>148</v>
      </c>
      <c r="E119" s="206" t="s">
        <v>193</v>
      </c>
      <c r="F119" s="207" t="s">
        <v>194</v>
      </c>
      <c r="G119" s="208" t="s">
        <v>165</v>
      </c>
      <c r="H119" s="209">
        <v>162.231</v>
      </c>
      <c r="I119" s="210"/>
      <c r="J119" s="211">
        <f>ROUND(I119*H119,2)</f>
        <v>0</v>
      </c>
      <c r="K119" s="207" t="s">
        <v>152</v>
      </c>
      <c r="L119" s="45"/>
      <c r="M119" s="212" t="s">
        <v>19</v>
      </c>
      <c r="N119" s="213" t="s">
        <v>43</v>
      </c>
      <c r="O119" s="85"/>
      <c r="P119" s="214">
        <f>O119*H119</f>
        <v>0</v>
      </c>
      <c r="Q119" s="214">
        <v>0.028400000000000002</v>
      </c>
      <c r="R119" s="214">
        <f>Q119*H119</f>
        <v>4.6073604000000001</v>
      </c>
      <c r="S119" s="214">
        <v>0</v>
      </c>
      <c r="T119" s="215">
        <f>S119*H119</f>
        <v>0</v>
      </c>
      <c r="U119" s="39"/>
      <c r="V119" s="39"/>
      <c r="W119" s="39"/>
      <c r="X119" s="39"/>
      <c r="Y119" s="39"/>
      <c r="Z119" s="39"/>
      <c r="AA119" s="39"/>
      <c r="AB119" s="39"/>
      <c r="AC119" s="39"/>
      <c r="AD119" s="39"/>
      <c r="AE119" s="39"/>
      <c r="AR119" s="216" t="s">
        <v>153</v>
      </c>
      <c r="AT119" s="216" t="s">
        <v>148</v>
      </c>
      <c r="AU119" s="216" t="s">
        <v>82</v>
      </c>
      <c r="AY119" s="18" t="s">
        <v>146</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153</v>
      </c>
      <c r="BM119" s="216" t="s">
        <v>195</v>
      </c>
    </row>
    <row r="120" s="13" customFormat="1">
      <c r="A120" s="13"/>
      <c r="B120" s="223"/>
      <c r="C120" s="224"/>
      <c r="D120" s="218" t="s">
        <v>157</v>
      </c>
      <c r="E120" s="225" t="s">
        <v>19</v>
      </c>
      <c r="F120" s="226" t="s">
        <v>196</v>
      </c>
      <c r="G120" s="224"/>
      <c r="H120" s="225" t="s">
        <v>19</v>
      </c>
      <c r="I120" s="227"/>
      <c r="J120" s="224"/>
      <c r="K120" s="224"/>
      <c r="L120" s="228"/>
      <c r="M120" s="229"/>
      <c r="N120" s="230"/>
      <c r="O120" s="230"/>
      <c r="P120" s="230"/>
      <c r="Q120" s="230"/>
      <c r="R120" s="230"/>
      <c r="S120" s="230"/>
      <c r="T120" s="231"/>
      <c r="U120" s="13"/>
      <c r="V120" s="13"/>
      <c r="W120" s="13"/>
      <c r="X120" s="13"/>
      <c r="Y120" s="13"/>
      <c r="Z120" s="13"/>
      <c r="AA120" s="13"/>
      <c r="AB120" s="13"/>
      <c r="AC120" s="13"/>
      <c r="AD120" s="13"/>
      <c r="AE120" s="13"/>
      <c r="AT120" s="232" t="s">
        <v>157</v>
      </c>
      <c r="AU120" s="232" t="s">
        <v>82</v>
      </c>
      <c r="AV120" s="13" t="s">
        <v>80</v>
      </c>
      <c r="AW120" s="13" t="s">
        <v>33</v>
      </c>
      <c r="AX120" s="13" t="s">
        <v>72</v>
      </c>
      <c r="AY120" s="232" t="s">
        <v>146</v>
      </c>
    </row>
    <row r="121" s="13" customFormat="1">
      <c r="A121" s="13"/>
      <c r="B121" s="223"/>
      <c r="C121" s="224"/>
      <c r="D121" s="218" t="s">
        <v>157</v>
      </c>
      <c r="E121" s="225" t="s">
        <v>19</v>
      </c>
      <c r="F121" s="226" t="s">
        <v>158</v>
      </c>
      <c r="G121" s="224"/>
      <c r="H121" s="225" t="s">
        <v>19</v>
      </c>
      <c r="I121" s="227"/>
      <c r="J121" s="224"/>
      <c r="K121" s="224"/>
      <c r="L121" s="228"/>
      <c r="M121" s="229"/>
      <c r="N121" s="230"/>
      <c r="O121" s="230"/>
      <c r="P121" s="230"/>
      <c r="Q121" s="230"/>
      <c r="R121" s="230"/>
      <c r="S121" s="230"/>
      <c r="T121" s="231"/>
      <c r="U121" s="13"/>
      <c r="V121" s="13"/>
      <c r="W121" s="13"/>
      <c r="X121" s="13"/>
      <c r="Y121" s="13"/>
      <c r="Z121" s="13"/>
      <c r="AA121" s="13"/>
      <c r="AB121" s="13"/>
      <c r="AC121" s="13"/>
      <c r="AD121" s="13"/>
      <c r="AE121" s="13"/>
      <c r="AT121" s="232" t="s">
        <v>157</v>
      </c>
      <c r="AU121" s="232" t="s">
        <v>82</v>
      </c>
      <c r="AV121" s="13" t="s">
        <v>80</v>
      </c>
      <c r="AW121" s="13" t="s">
        <v>33</v>
      </c>
      <c r="AX121" s="13" t="s">
        <v>72</v>
      </c>
      <c r="AY121" s="232" t="s">
        <v>146</v>
      </c>
    </row>
    <row r="122" s="14" customFormat="1">
      <c r="A122" s="14"/>
      <c r="B122" s="233"/>
      <c r="C122" s="234"/>
      <c r="D122" s="218" t="s">
        <v>157</v>
      </c>
      <c r="E122" s="235" t="s">
        <v>19</v>
      </c>
      <c r="F122" s="236" t="s">
        <v>197</v>
      </c>
      <c r="G122" s="234"/>
      <c r="H122" s="237">
        <v>95.826999999999998</v>
      </c>
      <c r="I122" s="238"/>
      <c r="J122" s="234"/>
      <c r="K122" s="234"/>
      <c r="L122" s="239"/>
      <c r="M122" s="240"/>
      <c r="N122" s="241"/>
      <c r="O122" s="241"/>
      <c r="P122" s="241"/>
      <c r="Q122" s="241"/>
      <c r="R122" s="241"/>
      <c r="S122" s="241"/>
      <c r="T122" s="242"/>
      <c r="U122" s="14"/>
      <c r="V122" s="14"/>
      <c r="W122" s="14"/>
      <c r="X122" s="14"/>
      <c r="Y122" s="14"/>
      <c r="Z122" s="14"/>
      <c r="AA122" s="14"/>
      <c r="AB122" s="14"/>
      <c r="AC122" s="14"/>
      <c r="AD122" s="14"/>
      <c r="AE122" s="14"/>
      <c r="AT122" s="243" t="s">
        <v>157</v>
      </c>
      <c r="AU122" s="243" t="s">
        <v>82</v>
      </c>
      <c r="AV122" s="14" t="s">
        <v>82</v>
      </c>
      <c r="AW122" s="14" t="s">
        <v>33</v>
      </c>
      <c r="AX122" s="14" t="s">
        <v>72</v>
      </c>
      <c r="AY122" s="243" t="s">
        <v>146</v>
      </c>
    </row>
    <row r="123" s="13" customFormat="1">
      <c r="A123" s="13"/>
      <c r="B123" s="223"/>
      <c r="C123" s="224"/>
      <c r="D123" s="218" t="s">
        <v>157</v>
      </c>
      <c r="E123" s="225" t="s">
        <v>19</v>
      </c>
      <c r="F123" s="226" t="s">
        <v>198</v>
      </c>
      <c r="G123" s="224"/>
      <c r="H123" s="225" t="s">
        <v>19</v>
      </c>
      <c r="I123" s="227"/>
      <c r="J123" s="224"/>
      <c r="K123" s="224"/>
      <c r="L123" s="228"/>
      <c r="M123" s="229"/>
      <c r="N123" s="230"/>
      <c r="O123" s="230"/>
      <c r="P123" s="230"/>
      <c r="Q123" s="230"/>
      <c r="R123" s="230"/>
      <c r="S123" s="230"/>
      <c r="T123" s="231"/>
      <c r="U123" s="13"/>
      <c r="V123" s="13"/>
      <c r="W123" s="13"/>
      <c r="X123" s="13"/>
      <c r="Y123" s="13"/>
      <c r="Z123" s="13"/>
      <c r="AA123" s="13"/>
      <c r="AB123" s="13"/>
      <c r="AC123" s="13"/>
      <c r="AD123" s="13"/>
      <c r="AE123" s="13"/>
      <c r="AT123" s="232" t="s">
        <v>157</v>
      </c>
      <c r="AU123" s="232" t="s">
        <v>82</v>
      </c>
      <c r="AV123" s="13" t="s">
        <v>80</v>
      </c>
      <c r="AW123" s="13" t="s">
        <v>33</v>
      </c>
      <c r="AX123" s="13" t="s">
        <v>72</v>
      </c>
      <c r="AY123" s="232" t="s">
        <v>146</v>
      </c>
    </row>
    <row r="124" s="14" customFormat="1">
      <c r="A124" s="14"/>
      <c r="B124" s="233"/>
      <c r="C124" s="234"/>
      <c r="D124" s="218" t="s">
        <v>157</v>
      </c>
      <c r="E124" s="235" t="s">
        <v>19</v>
      </c>
      <c r="F124" s="236" t="s">
        <v>199</v>
      </c>
      <c r="G124" s="234"/>
      <c r="H124" s="237">
        <v>23.648</v>
      </c>
      <c r="I124" s="238"/>
      <c r="J124" s="234"/>
      <c r="K124" s="234"/>
      <c r="L124" s="239"/>
      <c r="M124" s="240"/>
      <c r="N124" s="241"/>
      <c r="O124" s="241"/>
      <c r="P124" s="241"/>
      <c r="Q124" s="241"/>
      <c r="R124" s="241"/>
      <c r="S124" s="241"/>
      <c r="T124" s="242"/>
      <c r="U124" s="14"/>
      <c r="V124" s="14"/>
      <c r="W124" s="14"/>
      <c r="X124" s="14"/>
      <c r="Y124" s="14"/>
      <c r="Z124" s="14"/>
      <c r="AA124" s="14"/>
      <c r="AB124" s="14"/>
      <c r="AC124" s="14"/>
      <c r="AD124" s="14"/>
      <c r="AE124" s="14"/>
      <c r="AT124" s="243" t="s">
        <v>157</v>
      </c>
      <c r="AU124" s="243" t="s">
        <v>82</v>
      </c>
      <c r="AV124" s="14" t="s">
        <v>82</v>
      </c>
      <c r="AW124" s="14" t="s">
        <v>33</v>
      </c>
      <c r="AX124" s="14" t="s">
        <v>72</v>
      </c>
      <c r="AY124" s="243" t="s">
        <v>146</v>
      </c>
    </row>
    <row r="125" s="13" customFormat="1">
      <c r="A125" s="13"/>
      <c r="B125" s="223"/>
      <c r="C125" s="224"/>
      <c r="D125" s="218" t="s">
        <v>157</v>
      </c>
      <c r="E125" s="225" t="s">
        <v>19</v>
      </c>
      <c r="F125" s="226" t="s">
        <v>200</v>
      </c>
      <c r="G125" s="224"/>
      <c r="H125" s="225" t="s">
        <v>19</v>
      </c>
      <c r="I125" s="227"/>
      <c r="J125" s="224"/>
      <c r="K125" s="224"/>
      <c r="L125" s="228"/>
      <c r="M125" s="229"/>
      <c r="N125" s="230"/>
      <c r="O125" s="230"/>
      <c r="P125" s="230"/>
      <c r="Q125" s="230"/>
      <c r="R125" s="230"/>
      <c r="S125" s="230"/>
      <c r="T125" s="231"/>
      <c r="U125" s="13"/>
      <c r="V125" s="13"/>
      <c r="W125" s="13"/>
      <c r="X125" s="13"/>
      <c r="Y125" s="13"/>
      <c r="Z125" s="13"/>
      <c r="AA125" s="13"/>
      <c r="AB125" s="13"/>
      <c r="AC125" s="13"/>
      <c r="AD125" s="13"/>
      <c r="AE125" s="13"/>
      <c r="AT125" s="232" t="s">
        <v>157</v>
      </c>
      <c r="AU125" s="232" t="s">
        <v>82</v>
      </c>
      <c r="AV125" s="13" t="s">
        <v>80</v>
      </c>
      <c r="AW125" s="13" t="s">
        <v>33</v>
      </c>
      <c r="AX125" s="13" t="s">
        <v>72</v>
      </c>
      <c r="AY125" s="232" t="s">
        <v>146</v>
      </c>
    </row>
    <row r="126" s="14" customFormat="1">
      <c r="A126" s="14"/>
      <c r="B126" s="233"/>
      <c r="C126" s="234"/>
      <c r="D126" s="218" t="s">
        <v>157</v>
      </c>
      <c r="E126" s="235" t="s">
        <v>19</v>
      </c>
      <c r="F126" s="236" t="s">
        <v>201</v>
      </c>
      <c r="G126" s="234"/>
      <c r="H126" s="237">
        <v>24.859999999999999</v>
      </c>
      <c r="I126" s="238"/>
      <c r="J126" s="234"/>
      <c r="K126" s="234"/>
      <c r="L126" s="239"/>
      <c r="M126" s="240"/>
      <c r="N126" s="241"/>
      <c r="O126" s="241"/>
      <c r="P126" s="241"/>
      <c r="Q126" s="241"/>
      <c r="R126" s="241"/>
      <c r="S126" s="241"/>
      <c r="T126" s="242"/>
      <c r="U126" s="14"/>
      <c r="V126" s="14"/>
      <c r="W126" s="14"/>
      <c r="X126" s="14"/>
      <c r="Y126" s="14"/>
      <c r="Z126" s="14"/>
      <c r="AA126" s="14"/>
      <c r="AB126" s="14"/>
      <c r="AC126" s="14"/>
      <c r="AD126" s="14"/>
      <c r="AE126" s="14"/>
      <c r="AT126" s="243" t="s">
        <v>157</v>
      </c>
      <c r="AU126" s="243" t="s">
        <v>82</v>
      </c>
      <c r="AV126" s="14" t="s">
        <v>82</v>
      </c>
      <c r="AW126" s="14" t="s">
        <v>33</v>
      </c>
      <c r="AX126" s="14" t="s">
        <v>72</v>
      </c>
      <c r="AY126" s="243" t="s">
        <v>146</v>
      </c>
    </row>
    <row r="127" s="13" customFormat="1">
      <c r="A127" s="13"/>
      <c r="B127" s="223"/>
      <c r="C127" s="224"/>
      <c r="D127" s="218" t="s">
        <v>157</v>
      </c>
      <c r="E127" s="225" t="s">
        <v>19</v>
      </c>
      <c r="F127" s="226" t="s">
        <v>202</v>
      </c>
      <c r="G127" s="224"/>
      <c r="H127" s="225" t="s">
        <v>19</v>
      </c>
      <c r="I127" s="227"/>
      <c r="J127" s="224"/>
      <c r="K127" s="224"/>
      <c r="L127" s="228"/>
      <c r="M127" s="229"/>
      <c r="N127" s="230"/>
      <c r="O127" s="230"/>
      <c r="P127" s="230"/>
      <c r="Q127" s="230"/>
      <c r="R127" s="230"/>
      <c r="S127" s="230"/>
      <c r="T127" s="231"/>
      <c r="U127" s="13"/>
      <c r="V127" s="13"/>
      <c r="W127" s="13"/>
      <c r="X127" s="13"/>
      <c r="Y127" s="13"/>
      <c r="Z127" s="13"/>
      <c r="AA127" s="13"/>
      <c r="AB127" s="13"/>
      <c r="AC127" s="13"/>
      <c r="AD127" s="13"/>
      <c r="AE127" s="13"/>
      <c r="AT127" s="232" t="s">
        <v>157</v>
      </c>
      <c r="AU127" s="232" t="s">
        <v>82</v>
      </c>
      <c r="AV127" s="13" t="s">
        <v>80</v>
      </c>
      <c r="AW127" s="13" t="s">
        <v>33</v>
      </c>
      <c r="AX127" s="13" t="s">
        <v>72</v>
      </c>
      <c r="AY127" s="232" t="s">
        <v>146</v>
      </c>
    </row>
    <row r="128" s="14" customFormat="1">
      <c r="A128" s="14"/>
      <c r="B128" s="233"/>
      <c r="C128" s="234"/>
      <c r="D128" s="218" t="s">
        <v>157</v>
      </c>
      <c r="E128" s="235" t="s">
        <v>19</v>
      </c>
      <c r="F128" s="236" t="s">
        <v>203</v>
      </c>
      <c r="G128" s="234"/>
      <c r="H128" s="237">
        <v>9.8599999999999994</v>
      </c>
      <c r="I128" s="238"/>
      <c r="J128" s="234"/>
      <c r="K128" s="234"/>
      <c r="L128" s="239"/>
      <c r="M128" s="240"/>
      <c r="N128" s="241"/>
      <c r="O128" s="241"/>
      <c r="P128" s="241"/>
      <c r="Q128" s="241"/>
      <c r="R128" s="241"/>
      <c r="S128" s="241"/>
      <c r="T128" s="242"/>
      <c r="U128" s="14"/>
      <c r="V128" s="14"/>
      <c r="W128" s="14"/>
      <c r="X128" s="14"/>
      <c r="Y128" s="14"/>
      <c r="Z128" s="14"/>
      <c r="AA128" s="14"/>
      <c r="AB128" s="14"/>
      <c r="AC128" s="14"/>
      <c r="AD128" s="14"/>
      <c r="AE128" s="14"/>
      <c r="AT128" s="243" t="s">
        <v>157</v>
      </c>
      <c r="AU128" s="243" t="s">
        <v>82</v>
      </c>
      <c r="AV128" s="14" t="s">
        <v>82</v>
      </c>
      <c r="AW128" s="14" t="s">
        <v>33</v>
      </c>
      <c r="AX128" s="14" t="s">
        <v>72</v>
      </c>
      <c r="AY128" s="243" t="s">
        <v>146</v>
      </c>
    </row>
    <row r="129" s="13" customFormat="1">
      <c r="A129" s="13"/>
      <c r="B129" s="223"/>
      <c r="C129" s="224"/>
      <c r="D129" s="218" t="s">
        <v>157</v>
      </c>
      <c r="E129" s="225" t="s">
        <v>19</v>
      </c>
      <c r="F129" s="226" t="s">
        <v>204</v>
      </c>
      <c r="G129" s="224"/>
      <c r="H129" s="225" t="s">
        <v>19</v>
      </c>
      <c r="I129" s="227"/>
      <c r="J129" s="224"/>
      <c r="K129" s="224"/>
      <c r="L129" s="228"/>
      <c r="M129" s="229"/>
      <c r="N129" s="230"/>
      <c r="O129" s="230"/>
      <c r="P129" s="230"/>
      <c r="Q129" s="230"/>
      <c r="R129" s="230"/>
      <c r="S129" s="230"/>
      <c r="T129" s="231"/>
      <c r="U129" s="13"/>
      <c r="V129" s="13"/>
      <c r="W129" s="13"/>
      <c r="X129" s="13"/>
      <c r="Y129" s="13"/>
      <c r="Z129" s="13"/>
      <c r="AA129" s="13"/>
      <c r="AB129" s="13"/>
      <c r="AC129" s="13"/>
      <c r="AD129" s="13"/>
      <c r="AE129" s="13"/>
      <c r="AT129" s="232" t="s">
        <v>157</v>
      </c>
      <c r="AU129" s="232" t="s">
        <v>82</v>
      </c>
      <c r="AV129" s="13" t="s">
        <v>80</v>
      </c>
      <c r="AW129" s="13" t="s">
        <v>33</v>
      </c>
      <c r="AX129" s="13" t="s">
        <v>72</v>
      </c>
      <c r="AY129" s="232" t="s">
        <v>146</v>
      </c>
    </row>
    <row r="130" s="14" customFormat="1">
      <c r="A130" s="14"/>
      <c r="B130" s="233"/>
      <c r="C130" s="234"/>
      <c r="D130" s="218" t="s">
        <v>157</v>
      </c>
      <c r="E130" s="235" t="s">
        <v>19</v>
      </c>
      <c r="F130" s="236" t="s">
        <v>205</v>
      </c>
      <c r="G130" s="234"/>
      <c r="H130" s="237">
        <v>8.0359999999999996</v>
      </c>
      <c r="I130" s="238"/>
      <c r="J130" s="234"/>
      <c r="K130" s="234"/>
      <c r="L130" s="239"/>
      <c r="M130" s="240"/>
      <c r="N130" s="241"/>
      <c r="O130" s="241"/>
      <c r="P130" s="241"/>
      <c r="Q130" s="241"/>
      <c r="R130" s="241"/>
      <c r="S130" s="241"/>
      <c r="T130" s="242"/>
      <c r="U130" s="14"/>
      <c r="V130" s="14"/>
      <c r="W130" s="14"/>
      <c r="X130" s="14"/>
      <c r="Y130" s="14"/>
      <c r="Z130" s="14"/>
      <c r="AA130" s="14"/>
      <c r="AB130" s="14"/>
      <c r="AC130" s="14"/>
      <c r="AD130" s="14"/>
      <c r="AE130" s="14"/>
      <c r="AT130" s="243" t="s">
        <v>157</v>
      </c>
      <c r="AU130" s="243" t="s">
        <v>82</v>
      </c>
      <c r="AV130" s="14" t="s">
        <v>82</v>
      </c>
      <c r="AW130" s="14" t="s">
        <v>33</v>
      </c>
      <c r="AX130" s="14" t="s">
        <v>72</v>
      </c>
      <c r="AY130" s="243" t="s">
        <v>146</v>
      </c>
    </row>
    <row r="131" s="15" customFormat="1">
      <c r="A131" s="15"/>
      <c r="B131" s="244"/>
      <c r="C131" s="245"/>
      <c r="D131" s="218" t="s">
        <v>157</v>
      </c>
      <c r="E131" s="246" t="s">
        <v>19</v>
      </c>
      <c r="F131" s="247" t="s">
        <v>162</v>
      </c>
      <c r="G131" s="245"/>
      <c r="H131" s="248">
        <v>162.231</v>
      </c>
      <c r="I131" s="249"/>
      <c r="J131" s="245"/>
      <c r="K131" s="245"/>
      <c r="L131" s="250"/>
      <c r="M131" s="251"/>
      <c r="N131" s="252"/>
      <c r="O131" s="252"/>
      <c r="P131" s="252"/>
      <c r="Q131" s="252"/>
      <c r="R131" s="252"/>
      <c r="S131" s="252"/>
      <c r="T131" s="253"/>
      <c r="U131" s="15"/>
      <c r="V131" s="15"/>
      <c r="W131" s="15"/>
      <c r="X131" s="15"/>
      <c r="Y131" s="15"/>
      <c r="Z131" s="15"/>
      <c r="AA131" s="15"/>
      <c r="AB131" s="15"/>
      <c r="AC131" s="15"/>
      <c r="AD131" s="15"/>
      <c r="AE131" s="15"/>
      <c r="AT131" s="254" t="s">
        <v>157</v>
      </c>
      <c r="AU131" s="254" t="s">
        <v>82</v>
      </c>
      <c r="AV131" s="15" t="s">
        <v>153</v>
      </c>
      <c r="AW131" s="15" t="s">
        <v>33</v>
      </c>
      <c r="AX131" s="15" t="s">
        <v>80</v>
      </c>
      <c r="AY131" s="254" t="s">
        <v>146</v>
      </c>
    </row>
    <row r="132" s="2" customFormat="1" ht="37.8" customHeight="1">
      <c r="A132" s="39"/>
      <c r="B132" s="40"/>
      <c r="C132" s="205" t="s">
        <v>206</v>
      </c>
      <c r="D132" s="205" t="s">
        <v>148</v>
      </c>
      <c r="E132" s="206" t="s">
        <v>207</v>
      </c>
      <c r="F132" s="207" t="s">
        <v>208</v>
      </c>
      <c r="G132" s="208" t="s">
        <v>209</v>
      </c>
      <c r="H132" s="209">
        <v>15.43</v>
      </c>
      <c r="I132" s="210"/>
      <c r="J132" s="211">
        <f>ROUND(I132*H132,2)</f>
        <v>0</v>
      </c>
      <c r="K132" s="207" t="s">
        <v>152</v>
      </c>
      <c r="L132" s="45"/>
      <c r="M132" s="212" t="s">
        <v>19</v>
      </c>
      <c r="N132" s="213" t="s">
        <v>43</v>
      </c>
      <c r="O132" s="85"/>
      <c r="P132" s="214">
        <f>O132*H132</f>
        <v>0</v>
      </c>
      <c r="Q132" s="214">
        <v>0.024</v>
      </c>
      <c r="R132" s="214">
        <f>Q132*H132</f>
        <v>0.37031999999999998</v>
      </c>
      <c r="S132" s="214">
        <v>0</v>
      </c>
      <c r="T132" s="215">
        <f>S132*H132</f>
        <v>0</v>
      </c>
      <c r="U132" s="39"/>
      <c r="V132" s="39"/>
      <c r="W132" s="39"/>
      <c r="X132" s="39"/>
      <c r="Y132" s="39"/>
      <c r="Z132" s="39"/>
      <c r="AA132" s="39"/>
      <c r="AB132" s="39"/>
      <c r="AC132" s="39"/>
      <c r="AD132" s="39"/>
      <c r="AE132" s="39"/>
      <c r="AR132" s="216" t="s">
        <v>153</v>
      </c>
      <c r="AT132" s="216" t="s">
        <v>148</v>
      </c>
      <c r="AU132" s="216" t="s">
        <v>82</v>
      </c>
      <c r="AY132" s="18" t="s">
        <v>146</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153</v>
      </c>
      <c r="BM132" s="216" t="s">
        <v>210</v>
      </c>
    </row>
    <row r="133" s="13" customFormat="1">
      <c r="A133" s="13"/>
      <c r="B133" s="223"/>
      <c r="C133" s="224"/>
      <c r="D133" s="218" t="s">
        <v>157</v>
      </c>
      <c r="E133" s="225" t="s">
        <v>19</v>
      </c>
      <c r="F133" s="226" t="s">
        <v>211</v>
      </c>
      <c r="G133" s="224"/>
      <c r="H133" s="225" t="s">
        <v>19</v>
      </c>
      <c r="I133" s="227"/>
      <c r="J133" s="224"/>
      <c r="K133" s="224"/>
      <c r="L133" s="228"/>
      <c r="M133" s="229"/>
      <c r="N133" s="230"/>
      <c r="O133" s="230"/>
      <c r="P133" s="230"/>
      <c r="Q133" s="230"/>
      <c r="R133" s="230"/>
      <c r="S133" s="230"/>
      <c r="T133" s="231"/>
      <c r="U133" s="13"/>
      <c r="V133" s="13"/>
      <c r="W133" s="13"/>
      <c r="X133" s="13"/>
      <c r="Y133" s="13"/>
      <c r="Z133" s="13"/>
      <c r="AA133" s="13"/>
      <c r="AB133" s="13"/>
      <c r="AC133" s="13"/>
      <c r="AD133" s="13"/>
      <c r="AE133" s="13"/>
      <c r="AT133" s="232" t="s">
        <v>157</v>
      </c>
      <c r="AU133" s="232" t="s">
        <v>82</v>
      </c>
      <c r="AV133" s="13" t="s">
        <v>80</v>
      </c>
      <c r="AW133" s="13" t="s">
        <v>33</v>
      </c>
      <c r="AX133" s="13" t="s">
        <v>72</v>
      </c>
      <c r="AY133" s="232" t="s">
        <v>146</v>
      </c>
    </row>
    <row r="134" s="14" customFormat="1">
      <c r="A134" s="14"/>
      <c r="B134" s="233"/>
      <c r="C134" s="234"/>
      <c r="D134" s="218" t="s">
        <v>157</v>
      </c>
      <c r="E134" s="235" t="s">
        <v>19</v>
      </c>
      <c r="F134" s="236" t="s">
        <v>212</v>
      </c>
      <c r="G134" s="234"/>
      <c r="H134" s="237">
        <v>15.43</v>
      </c>
      <c r="I134" s="238"/>
      <c r="J134" s="234"/>
      <c r="K134" s="234"/>
      <c r="L134" s="239"/>
      <c r="M134" s="240"/>
      <c r="N134" s="241"/>
      <c r="O134" s="241"/>
      <c r="P134" s="241"/>
      <c r="Q134" s="241"/>
      <c r="R134" s="241"/>
      <c r="S134" s="241"/>
      <c r="T134" s="242"/>
      <c r="U134" s="14"/>
      <c r="V134" s="14"/>
      <c r="W134" s="14"/>
      <c r="X134" s="14"/>
      <c r="Y134" s="14"/>
      <c r="Z134" s="14"/>
      <c r="AA134" s="14"/>
      <c r="AB134" s="14"/>
      <c r="AC134" s="14"/>
      <c r="AD134" s="14"/>
      <c r="AE134" s="14"/>
      <c r="AT134" s="243" t="s">
        <v>157</v>
      </c>
      <c r="AU134" s="243" t="s">
        <v>82</v>
      </c>
      <c r="AV134" s="14" t="s">
        <v>82</v>
      </c>
      <c r="AW134" s="14" t="s">
        <v>33</v>
      </c>
      <c r="AX134" s="14" t="s">
        <v>80</v>
      </c>
      <c r="AY134" s="243" t="s">
        <v>146</v>
      </c>
    </row>
    <row r="135" s="12" customFormat="1" ht="22.8" customHeight="1">
      <c r="A135" s="12"/>
      <c r="B135" s="189"/>
      <c r="C135" s="190"/>
      <c r="D135" s="191" t="s">
        <v>71</v>
      </c>
      <c r="E135" s="203" t="s">
        <v>213</v>
      </c>
      <c r="F135" s="203" t="s">
        <v>214</v>
      </c>
      <c r="G135" s="190"/>
      <c r="H135" s="190"/>
      <c r="I135" s="193"/>
      <c r="J135" s="204">
        <f>BK135</f>
        <v>0</v>
      </c>
      <c r="K135" s="190"/>
      <c r="L135" s="195"/>
      <c r="M135" s="196"/>
      <c r="N135" s="197"/>
      <c r="O135" s="197"/>
      <c r="P135" s="198">
        <f>SUM(P136:P174)</f>
        <v>0</v>
      </c>
      <c r="Q135" s="197"/>
      <c r="R135" s="198">
        <f>SUM(R136:R174)</f>
        <v>0.0054450000000000002</v>
      </c>
      <c r="S135" s="197"/>
      <c r="T135" s="199">
        <f>SUM(T136:T174)</f>
        <v>2.0246</v>
      </c>
      <c r="U135" s="12"/>
      <c r="V135" s="12"/>
      <c r="W135" s="12"/>
      <c r="X135" s="12"/>
      <c r="Y135" s="12"/>
      <c r="Z135" s="12"/>
      <c r="AA135" s="12"/>
      <c r="AB135" s="12"/>
      <c r="AC135" s="12"/>
      <c r="AD135" s="12"/>
      <c r="AE135" s="12"/>
      <c r="AR135" s="200" t="s">
        <v>80</v>
      </c>
      <c r="AT135" s="201" t="s">
        <v>71</v>
      </c>
      <c r="AU135" s="201" t="s">
        <v>80</v>
      </c>
      <c r="AY135" s="200" t="s">
        <v>146</v>
      </c>
      <c r="BK135" s="202">
        <f>SUM(BK136:BK174)</f>
        <v>0</v>
      </c>
    </row>
    <row r="136" s="2" customFormat="1" ht="37.8" customHeight="1">
      <c r="A136" s="39"/>
      <c r="B136" s="40"/>
      <c r="C136" s="205" t="s">
        <v>215</v>
      </c>
      <c r="D136" s="205" t="s">
        <v>148</v>
      </c>
      <c r="E136" s="206" t="s">
        <v>216</v>
      </c>
      <c r="F136" s="207" t="s">
        <v>217</v>
      </c>
      <c r="G136" s="208" t="s">
        <v>165</v>
      </c>
      <c r="H136" s="209">
        <v>230.24000000000001</v>
      </c>
      <c r="I136" s="210"/>
      <c r="J136" s="211">
        <f>ROUND(I136*H136,2)</f>
        <v>0</v>
      </c>
      <c r="K136" s="207" t="s">
        <v>152</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153</v>
      </c>
      <c r="AT136" s="216" t="s">
        <v>148</v>
      </c>
      <c r="AU136" s="216" t="s">
        <v>82</v>
      </c>
      <c r="AY136" s="18" t="s">
        <v>146</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153</v>
      </c>
      <c r="BM136" s="216" t="s">
        <v>218</v>
      </c>
    </row>
    <row r="137" s="13" customFormat="1">
      <c r="A137" s="13"/>
      <c r="B137" s="223"/>
      <c r="C137" s="224"/>
      <c r="D137" s="218" t="s">
        <v>157</v>
      </c>
      <c r="E137" s="225" t="s">
        <v>19</v>
      </c>
      <c r="F137" s="226" t="s">
        <v>219</v>
      </c>
      <c r="G137" s="224"/>
      <c r="H137" s="225" t="s">
        <v>19</v>
      </c>
      <c r="I137" s="227"/>
      <c r="J137" s="224"/>
      <c r="K137" s="224"/>
      <c r="L137" s="228"/>
      <c r="M137" s="229"/>
      <c r="N137" s="230"/>
      <c r="O137" s="230"/>
      <c r="P137" s="230"/>
      <c r="Q137" s="230"/>
      <c r="R137" s="230"/>
      <c r="S137" s="230"/>
      <c r="T137" s="231"/>
      <c r="U137" s="13"/>
      <c r="V137" s="13"/>
      <c r="W137" s="13"/>
      <c r="X137" s="13"/>
      <c r="Y137" s="13"/>
      <c r="Z137" s="13"/>
      <c r="AA137" s="13"/>
      <c r="AB137" s="13"/>
      <c r="AC137" s="13"/>
      <c r="AD137" s="13"/>
      <c r="AE137" s="13"/>
      <c r="AT137" s="232" t="s">
        <v>157</v>
      </c>
      <c r="AU137" s="232" t="s">
        <v>82</v>
      </c>
      <c r="AV137" s="13" t="s">
        <v>80</v>
      </c>
      <c r="AW137" s="13" t="s">
        <v>33</v>
      </c>
      <c r="AX137" s="13" t="s">
        <v>72</v>
      </c>
      <c r="AY137" s="232" t="s">
        <v>146</v>
      </c>
    </row>
    <row r="138" s="13" customFormat="1">
      <c r="A138" s="13"/>
      <c r="B138" s="223"/>
      <c r="C138" s="224"/>
      <c r="D138" s="218" t="s">
        <v>157</v>
      </c>
      <c r="E138" s="225" t="s">
        <v>19</v>
      </c>
      <c r="F138" s="226" t="s">
        <v>220</v>
      </c>
      <c r="G138" s="224"/>
      <c r="H138" s="225" t="s">
        <v>19</v>
      </c>
      <c r="I138" s="227"/>
      <c r="J138" s="224"/>
      <c r="K138" s="224"/>
      <c r="L138" s="228"/>
      <c r="M138" s="229"/>
      <c r="N138" s="230"/>
      <c r="O138" s="230"/>
      <c r="P138" s="230"/>
      <c r="Q138" s="230"/>
      <c r="R138" s="230"/>
      <c r="S138" s="230"/>
      <c r="T138" s="231"/>
      <c r="U138" s="13"/>
      <c r="V138" s="13"/>
      <c r="W138" s="13"/>
      <c r="X138" s="13"/>
      <c r="Y138" s="13"/>
      <c r="Z138" s="13"/>
      <c r="AA138" s="13"/>
      <c r="AB138" s="13"/>
      <c r="AC138" s="13"/>
      <c r="AD138" s="13"/>
      <c r="AE138" s="13"/>
      <c r="AT138" s="232" t="s">
        <v>157</v>
      </c>
      <c r="AU138" s="232" t="s">
        <v>82</v>
      </c>
      <c r="AV138" s="13" t="s">
        <v>80</v>
      </c>
      <c r="AW138" s="13" t="s">
        <v>33</v>
      </c>
      <c r="AX138" s="13" t="s">
        <v>72</v>
      </c>
      <c r="AY138" s="232" t="s">
        <v>146</v>
      </c>
    </row>
    <row r="139" s="14" customFormat="1">
      <c r="A139" s="14"/>
      <c r="B139" s="233"/>
      <c r="C139" s="234"/>
      <c r="D139" s="218" t="s">
        <v>157</v>
      </c>
      <c r="E139" s="235" t="s">
        <v>19</v>
      </c>
      <c r="F139" s="236" t="s">
        <v>221</v>
      </c>
      <c r="G139" s="234"/>
      <c r="H139" s="237">
        <v>54.200000000000003</v>
      </c>
      <c r="I139" s="238"/>
      <c r="J139" s="234"/>
      <c r="K139" s="234"/>
      <c r="L139" s="239"/>
      <c r="M139" s="240"/>
      <c r="N139" s="241"/>
      <c r="O139" s="241"/>
      <c r="P139" s="241"/>
      <c r="Q139" s="241"/>
      <c r="R139" s="241"/>
      <c r="S139" s="241"/>
      <c r="T139" s="242"/>
      <c r="U139" s="14"/>
      <c r="V139" s="14"/>
      <c r="W139" s="14"/>
      <c r="X139" s="14"/>
      <c r="Y139" s="14"/>
      <c r="Z139" s="14"/>
      <c r="AA139" s="14"/>
      <c r="AB139" s="14"/>
      <c r="AC139" s="14"/>
      <c r="AD139" s="14"/>
      <c r="AE139" s="14"/>
      <c r="AT139" s="243" t="s">
        <v>157</v>
      </c>
      <c r="AU139" s="243" t="s">
        <v>82</v>
      </c>
      <c r="AV139" s="14" t="s">
        <v>82</v>
      </c>
      <c r="AW139" s="14" t="s">
        <v>33</v>
      </c>
      <c r="AX139" s="14" t="s">
        <v>72</v>
      </c>
      <c r="AY139" s="243" t="s">
        <v>146</v>
      </c>
    </row>
    <row r="140" s="13" customFormat="1">
      <c r="A140" s="13"/>
      <c r="B140" s="223"/>
      <c r="C140" s="224"/>
      <c r="D140" s="218" t="s">
        <v>157</v>
      </c>
      <c r="E140" s="225" t="s">
        <v>19</v>
      </c>
      <c r="F140" s="226" t="s">
        <v>222</v>
      </c>
      <c r="G140" s="224"/>
      <c r="H140" s="225" t="s">
        <v>19</v>
      </c>
      <c r="I140" s="227"/>
      <c r="J140" s="224"/>
      <c r="K140" s="224"/>
      <c r="L140" s="228"/>
      <c r="M140" s="229"/>
      <c r="N140" s="230"/>
      <c r="O140" s="230"/>
      <c r="P140" s="230"/>
      <c r="Q140" s="230"/>
      <c r="R140" s="230"/>
      <c r="S140" s="230"/>
      <c r="T140" s="231"/>
      <c r="U140" s="13"/>
      <c r="V140" s="13"/>
      <c r="W140" s="13"/>
      <c r="X140" s="13"/>
      <c r="Y140" s="13"/>
      <c r="Z140" s="13"/>
      <c r="AA140" s="13"/>
      <c r="AB140" s="13"/>
      <c r="AC140" s="13"/>
      <c r="AD140" s="13"/>
      <c r="AE140" s="13"/>
      <c r="AT140" s="232" t="s">
        <v>157</v>
      </c>
      <c r="AU140" s="232" t="s">
        <v>82</v>
      </c>
      <c r="AV140" s="13" t="s">
        <v>80</v>
      </c>
      <c r="AW140" s="13" t="s">
        <v>33</v>
      </c>
      <c r="AX140" s="13" t="s">
        <v>72</v>
      </c>
      <c r="AY140" s="232" t="s">
        <v>146</v>
      </c>
    </row>
    <row r="141" s="14" customFormat="1">
      <c r="A141" s="14"/>
      <c r="B141" s="233"/>
      <c r="C141" s="234"/>
      <c r="D141" s="218" t="s">
        <v>157</v>
      </c>
      <c r="E141" s="235" t="s">
        <v>19</v>
      </c>
      <c r="F141" s="236" t="s">
        <v>223</v>
      </c>
      <c r="G141" s="234"/>
      <c r="H141" s="237">
        <v>44.850000000000001</v>
      </c>
      <c r="I141" s="238"/>
      <c r="J141" s="234"/>
      <c r="K141" s="234"/>
      <c r="L141" s="239"/>
      <c r="M141" s="240"/>
      <c r="N141" s="241"/>
      <c r="O141" s="241"/>
      <c r="P141" s="241"/>
      <c r="Q141" s="241"/>
      <c r="R141" s="241"/>
      <c r="S141" s="241"/>
      <c r="T141" s="242"/>
      <c r="U141" s="14"/>
      <c r="V141" s="14"/>
      <c r="W141" s="14"/>
      <c r="X141" s="14"/>
      <c r="Y141" s="14"/>
      <c r="Z141" s="14"/>
      <c r="AA141" s="14"/>
      <c r="AB141" s="14"/>
      <c r="AC141" s="14"/>
      <c r="AD141" s="14"/>
      <c r="AE141" s="14"/>
      <c r="AT141" s="243" t="s">
        <v>157</v>
      </c>
      <c r="AU141" s="243" t="s">
        <v>82</v>
      </c>
      <c r="AV141" s="14" t="s">
        <v>82</v>
      </c>
      <c r="AW141" s="14" t="s">
        <v>33</v>
      </c>
      <c r="AX141" s="14" t="s">
        <v>72</v>
      </c>
      <c r="AY141" s="243" t="s">
        <v>146</v>
      </c>
    </row>
    <row r="142" s="13" customFormat="1">
      <c r="A142" s="13"/>
      <c r="B142" s="223"/>
      <c r="C142" s="224"/>
      <c r="D142" s="218" t="s">
        <v>157</v>
      </c>
      <c r="E142" s="225" t="s">
        <v>19</v>
      </c>
      <c r="F142" s="226" t="s">
        <v>224</v>
      </c>
      <c r="G142" s="224"/>
      <c r="H142" s="225" t="s">
        <v>19</v>
      </c>
      <c r="I142" s="227"/>
      <c r="J142" s="224"/>
      <c r="K142" s="224"/>
      <c r="L142" s="228"/>
      <c r="M142" s="229"/>
      <c r="N142" s="230"/>
      <c r="O142" s="230"/>
      <c r="P142" s="230"/>
      <c r="Q142" s="230"/>
      <c r="R142" s="230"/>
      <c r="S142" s="230"/>
      <c r="T142" s="231"/>
      <c r="U142" s="13"/>
      <c r="V142" s="13"/>
      <c r="W142" s="13"/>
      <c r="X142" s="13"/>
      <c r="Y142" s="13"/>
      <c r="Z142" s="13"/>
      <c r="AA142" s="13"/>
      <c r="AB142" s="13"/>
      <c r="AC142" s="13"/>
      <c r="AD142" s="13"/>
      <c r="AE142" s="13"/>
      <c r="AT142" s="232" t="s">
        <v>157</v>
      </c>
      <c r="AU142" s="232" t="s">
        <v>82</v>
      </c>
      <c r="AV142" s="13" t="s">
        <v>80</v>
      </c>
      <c r="AW142" s="13" t="s">
        <v>33</v>
      </c>
      <c r="AX142" s="13" t="s">
        <v>72</v>
      </c>
      <c r="AY142" s="232" t="s">
        <v>146</v>
      </c>
    </row>
    <row r="143" s="14" customFormat="1">
      <c r="A143" s="14"/>
      <c r="B143" s="233"/>
      <c r="C143" s="234"/>
      <c r="D143" s="218" t="s">
        <v>157</v>
      </c>
      <c r="E143" s="235" t="s">
        <v>19</v>
      </c>
      <c r="F143" s="236" t="s">
        <v>225</v>
      </c>
      <c r="G143" s="234"/>
      <c r="H143" s="237">
        <v>71.900000000000006</v>
      </c>
      <c r="I143" s="238"/>
      <c r="J143" s="234"/>
      <c r="K143" s="234"/>
      <c r="L143" s="239"/>
      <c r="M143" s="240"/>
      <c r="N143" s="241"/>
      <c r="O143" s="241"/>
      <c r="P143" s="241"/>
      <c r="Q143" s="241"/>
      <c r="R143" s="241"/>
      <c r="S143" s="241"/>
      <c r="T143" s="242"/>
      <c r="U143" s="14"/>
      <c r="V143" s="14"/>
      <c r="W143" s="14"/>
      <c r="X143" s="14"/>
      <c r="Y143" s="14"/>
      <c r="Z143" s="14"/>
      <c r="AA143" s="14"/>
      <c r="AB143" s="14"/>
      <c r="AC143" s="14"/>
      <c r="AD143" s="14"/>
      <c r="AE143" s="14"/>
      <c r="AT143" s="243" t="s">
        <v>157</v>
      </c>
      <c r="AU143" s="243" t="s">
        <v>82</v>
      </c>
      <c r="AV143" s="14" t="s">
        <v>82</v>
      </c>
      <c r="AW143" s="14" t="s">
        <v>33</v>
      </c>
      <c r="AX143" s="14" t="s">
        <v>72</v>
      </c>
      <c r="AY143" s="243" t="s">
        <v>146</v>
      </c>
    </row>
    <row r="144" s="13" customFormat="1">
      <c r="A144" s="13"/>
      <c r="B144" s="223"/>
      <c r="C144" s="224"/>
      <c r="D144" s="218" t="s">
        <v>157</v>
      </c>
      <c r="E144" s="225" t="s">
        <v>19</v>
      </c>
      <c r="F144" s="226" t="s">
        <v>226</v>
      </c>
      <c r="G144" s="224"/>
      <c r="H144" s="225" t="s">
        <v>19</v>
      </c>
      <c r="I144" s="227"/>
      <c r="J144" s="224"/>
      <c r="K144" s="224"/>
      <c r="L144" s="228"/>
      <c r="M144" s="229"/>
      <c r="N144" s="230"/>
      <c r="O144" s="230"/>
      <c r="P144" s="230"/>
      <c r="Q144" s="230"/>
      <c r="R144" s="230"/>
      <c r="S144" s="230"/>
      <c r="T144" s="231"/>
      <c r="U144" s="13"/>
      <c r="V144" s="13"/>
      <c r="W144" s="13"/>
      <c r="X144" s="13"/>
      <c r="Y144" s="13"/>
      <c r="Z144" s="13"/>
      <c r="AA144" s="13"/>
      <c r="AB144" s="13"/>
      <c r="AC144" s="13"/>
      <c r="AD144" s="13"/>
      <c r="AE144" s="13"/>
      <c r="AT144" s="232" t="s">
        <v>157</v>
      </c>
      <c r="AU144" s="232" t="s">
        <v>82</v>
      </c>
      <c r="AV144" s="13" t="s">
        <v>80</v>
      </c>
      <c r="AW144" s="13" t="s">
        <v>33</v>
      </c>
      <c r="AX144" s="13" t="s">
        <v>72</v>
      </c>
      <c r="AY144" s="232" t="s">
        <v>146</v>
      </c>
    </row>
    <row r="145" s="14" customFormat="1">
      <c r="A145" s="14"/>
      <c r="B145" s="233"/>
      <c r="C145" s="234"/>
      <c r="D145" s="218" t="s">
        <v>157</v>
      </c>
      <c r="E145" s="235" t="s">
        <v>19</v>
      </c>
      <c r="F145" s="236" t="s">
        <v>227</v>
      </c>
      <c r="G145" s="234"/>
      <c r="H145" s="237">
        <v>59.289999999999999</v>
      </c>
      <c r="I145" s="238"/>
      <c r="J145" s="234"/>
      <c r="K145" s="234"/>
      <c r="L145" s="239"/>
      <c r="M145" s="240"/>
      <c r="N145" s="241"/>
      <c r="O145" s="241"/>
      <c r="P145" s="241"/>
      <c r="Q145" s="241"/>
      <c r="R145" s="241"/>
      <c r="S145" s="241"/>
      <c r="T145" s="242"/>
      <c r="U145" s="14"/>
      <c r="V145" s="14"/>
      <c r="W145" s="14"/>
      <c r="X145" s="14"/>
      <c r="Y145" s="14"/>
      <c r="Z145" s="14"/>
      <c r="AA145" s="14"/>
      <c r="AB145" s="14"/>
      <c r="AC145" s="14"/>
      <c r="AD145" s="14"/>
      <c r="AE145" s="14"/>
      <c r="AT145" s="243" t="s">
        <v>157</v>
      </c>
      <c r="AU145" s="243" t="s">
        <v>82</v>
      </c>
      <c r="AV145" s="14" t="s">
        <v>82</v>
      </c>
      <c r="AW145" s="14" t="s">
        <v>33</v>
      </c>
      <c r="AX145" s="14" t="s">
        <v>72</v>
      </c>
      <c r="AY145" s="243" t="s">
        <v>146</v>
      </c>
    </row>
    <row r="146" s="15" customFormat="1">
      <c r="A146" s="15"/>
      <c r="B146" s="244"/>
      <c r="C146" s="245"/>
      <c r="D146" s="218" t="s">
        <v>157</v>
      </c>
      <c r="E146" s="246" t="s">
        <v>19</v>
      </c>
      <c r="F146" s="247" t="s">
        <v>162</v>
      </c>
      <c r="G146" s="245"/>
      <c r="H146" s="248">
        <v>230.24000000000001</v>
      </c>
      <c r="I146" s="249"/>
      <c r="J146" s="245"/>
      <c r="K146" s="245"/>
      <c r="L146" s="250"/>
      <c r="M146" s="251"/>
      <c r="N146" s="252"/>
      <c r="O146" s="252"/>
      <c r="P146" s="252"/>
      <c r="Q146" s="252"/>
      <c r="R146" s="252"/>
      <c r="S146" s="252"/>
      <c r="T146" s="253"/>
      <c r="U146" s="15"/>
      <c r="V146" s="15"/>
      <c r="W146" s="15"/>
      <c r="X146" s="15"/>
      <c r="Y146" s="15"/>
      <c r="Z146" s="15"/>
      <c r="AA146" s="15"/>
      <c r="AB146" s="15"/>
      <c r="AC146" s="15"/>
      <c r="AD146" s="15"/>
      <c r="AE146" s="15"/>
      <c r="AT146" s="254" t="s">
        <v>157</v>
      </c>
      <c r="AU146" s="254" t="s">
        <v>82</v>
      </c>
      <c r="AV146" s="15" t="s">
        <v>153</v>
      </c>
      <c r="AW146" s="15" t="s">
        <v>33</v>
      </c>
      <c r="AX146" s="15" t="s">
        <v>80</v>
      </c>
      <c r="AY146" s="254" t="s">
        <v>146</v>
      </c>
    </row>
    <row r="147" s="2" customFormat="1" ht="49.05" customHeight="1">
      <c r="A147" s="39"/>
      <c r="B147" s="40"/>
      <c r="C147" s="205" t="s">
        <v>8</v>
      </c>
      <c r="D147" s="205" t="s">
        <v>148</v>
      </c>
      <c r="E147" s="206" t="s">
        <v>228</v>
      </c>
      <c r="F147" s="207" t="s">
        <v>229</v>
      </c>
      <c r="G147" s="208" t="s">
        <v>165</v>
      </c>
      <c r="H147" s="209">
        <v>20721.599999999999</v>
      </c>
      <c r="I147" s="210"/>
      <c r="J147" s="211">
        <f>ROUND(I147*H147,2)</f>
        <v>0</v>
      </c>
      <c r="K147" s="207" t="s">
        <v>152</v>
      </c>
      <c r="L147" s="45"/>
      <c r="M147" s="212" t="s">
        <v>19</v>
      </c>
      <c r="N147" s="213" t="s">
        <v>43</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153</v>
      </c>
      <c r="AT147" s="216" t="s">
        <v>148</v>
      </c>
      <c r="AU147" s="216" t="s">
        <v>82</v>
      </c>
      <c r="AY147" s="18" t="s">
        <v>146</v>
      </c>
      <c r="BE147" s="217">
        <f>IF(N147="základní",J147,0)</f>
        <v>0</v>
      </c>
      <c r="BF147" s="217">
        <f>IF(N147="snížená",J147,0)</f>
        <v>0</v>
      </c>
      <c r="BG147" s="217">
        <f>IF(N147="zákl. přenesená",J147,0)</f>
        <v>0</v>
      </c>
      <c r="BH147" s="217">
        <f>IF(N147="sníž. přenesená",J147,0)</f>
        <v>0</v>
      </c>
      <c r="BI147" s="217">
        <f>IF(N147="nulová",J147,0)</f>
        <v>0</v>
      </c>
      <c r="BJ147" s="18" t="s">
        <v>80</v>
      </c>
      <c r="BK147" s="217">
        <f>ROUND(I147*H147,2)</f>
        <v>0</v>
      </c>
      <c r="BL147" s="18" t="s">
        <v>153</v>
      </c>
      <c r="BM147" s="216" t="s">
        <v>230</v>
      </c>
    </row>
    <row r="148" s="13" customFormat="1">
      <c r="A148" s="13"/>
      <c r="B148" s="223"/>
      <c r="C148" s="224"/>
      <c r="D148" s="218" t="s">
        <v>157</v>
      </c>
      <c r="E148" s="225" t="s">
        <v>19</v>
      </c>
      <c r="F148" s="226" t="s">
        <v>231</v>
      </c>
      <c r="G148" s="224"/>
      <c r="H148" s="225" t="s">
        <v>19</v>
      </c>
      <c r="I148" s="227"/>
      <c r="J148" s="224"/>
      <c r="K148" s="224"/>
      <c r="L148" s="228"/>
      <c r="M148" s="229"/>
      <c r="N148" s="230"/>
      <c r="O148" s="230"/>
      <c r="P148" s="230"/>
      <c r="Q148" s="230"/>
      <c r="R148" s="230"/>
      <c r="S148" s="230"/>
      <c r="T148" s="231"/>
      <c r="U148" s="13"/>
      <c r="V148" s="13"/>
      <c r="W148" s="13"/>
      <c r="X148" s="13"/>
      <c r="Y148" s="13"/>
      <c r="Z148" s="13"/>
      <c r="AA148" s="13"/>
      <c r="AB148" s="13"/>
      <c r="AC148" s="13"/>
      <c r="AD148" s="13"/>
      <c r="AE148" s="13"/>
      <c r="AT148" s="232" t="s">
        <v>157</v>
      </c>
      <c r="AU148" s="232" t="s">
        <v>82</v>
      </c>
      <c r="AV148" s="13" t="s">
        <v>80</v>
      </c>
      <c r="AW148" s="13" t="s">
        <v>33</v>
      </c>
      <c r="AX148" s="13" t="s">
        <v>72</v>
      </c>
      <c r="AY148" s="232" t="s">
        <v>146</v>
      </c>
    </row>
    <row r="149" s="14" customFormat="1">
      <c r="A149" s="14"/>
      <c r="B149" s="233"/>
      <c r="C149" s="234"/>
      <c r="D149" s="218" t="s">
        <v>157</v>
      </c>
      <c r="E149" s="235" t="s">
        <v>19</v>
      </c>
      <c r="F149" s="236" t="s">
        <v>232</v>
      </c>
      <c r="G149" s="234"/>
      <c r="H149" s="237">
        <v>20721.599999999999</v>
      </c>
      <c r="I149" s="238"/>
      <c r="J149" s="234"/>
      <c r="K149" s="234"/>
      <c r="L149" s="239"/>
      <c r="M149" s="240"/>
      <c r="N149" s="241"/>
      <c r="O149" s="241"/>
      <c r="P149" s="241"/>
      <c r="Q149" s="241"/>
      <c r="R149" s="241"/>
      <c r="S149" s="241"/>
      <c r="T149" s="242"/>
      <c r="U149" s="14"/>
      <c r="V149" s="14"/>
      <c r="W149" s="14"/>
      <c r="X149" s="14"/>
      <c r="Y149" s="14"/>
      <c r="Z149" s="14"/>
      <c r="AA149" s="14"/>
      <c r="AB149" s="14"/>
      <c r="AC149" s="14"/>
      <c r="AD149" s="14"/>
      <c r="AE149" s="14"/>
      <c r="AT149" s="243" t="s">
        <v>157</v>
      </c>
      <c r="AU149" s="243" t="s">
        <v>82</v>
      </c>
      <c r="AV149" s="14" t="s">
        <v>82</v>
      </c>
      <c r="AW149" s="14" t="s">
        <v>33</v>
      </c>
      <c r="AX149" s="14" t="s">
        <v>80</v>
      </c>
      <c r="AY149" s="243" t="s">
        <v>146</v>
      </c>
    </row>
    <row r="150" s="2" customFormat="1" ht="37.8" customHeight="1">
      <c r="A150" s="39"/>
      <c r="B150" s="40"/>
      <c r="C150" s="205" t="s">
        <v>233</v>
      </c>
      <c r="D150" s="205" t="s">
        <v>148</v>
      </c>
      <c r="E150" s="206" t="s">
        <v>234</v>
      </c>
      <c r="F150" s="207" t="s">
        <v>235</v>
      </c>
      <c r="G150" s="208" t="s">
        <v>165</v>
      </c>
      <c r="H150" s="209">
        <v>230.24000000000001</v>
      </c>
      <c r="I150" s="210"/>
      <c r="J150" s="211">
        <f>ROUND(I150*H150,2)</f>
        <v>0</v>
      </c>
      <c r="K150" s="207" t="s">
        <v>152</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153</v>
      </c>
      <c r="AT150" s="216" t="s">
        <v>148</v>
      </c>
      <c r="AU150" s="216" t="s">
        <v>82</v>
      </c>
      <c r="AY150" s="18" t="s">
        <v>146</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153</v>
      </c>
      <c r="BM150" s="216" t="s">
        <v>236</v>
      </c>
    </row>
    <row r="151" s="14" customFormat="1">
      <c r="A151" s="14"/>
      <c r="B151" s="233"/>
      <c r="C151" s="234"/>
      <c r="D151" s="218" t="s">
        <v>157</v>
      </c>
      <c r="E151" s="235" t="s">
        <v>19</v>
      </c>
      <c r="F151" s="236" t="s">
        <v>237</v>
      </c>
      <c r="G151" s="234"/>
      <c r="H151" s="237">
        <v>230.24000000000001</v>
      </c>
      <c r="I151" s="238"/>
      <c r="J151" s="234"/>
      <c r="K151" s="234"/>
      <c r="L151" s="239"/>
      <c r="M151" s="240"/>
      <c r="N151" s="241"/>
      <c r="O151" s="241"/>
      <c r="P151" s="241"/>
      <c r="Q151" s="241"/>
      <c r="R151" s="241"/>
      <c r="S151" s="241"/>
      <c r="T151" s="242"/>
      <c r="U151" s="14"/>
      <c r="V151" s="14"/>
      <c r="W151" s="14"/>
      <c r="X151" s="14"/>
      <c r="Y151" s="14"/>
      <c r="Z151" s="14"/>
      <c r="AA151" s="14"/>
      <c r="AB151" s="14"/>
      <c r="AC151" s="14"/>
      <c r="AD151" s="14"/>
      <c r="AE151" s="14"/>
      <c r="AT151" s="243" t="s">
        <v>157</v>
      </c>
      <c r="AU151" s="243" t="s">
        <v>82</v>
      </c>
      <c r="AV151" s="14" t="s">
        <v>82</v>
      </c>
      <c r="AW151" s="14" t="s">
        <v>33</v>
      </c>
      <c r="AX151" s="14" t="s">
        <v>80</v>
      </c>
      <c r="AY151" s="243" t="s">
        <v>146</v>
      </c>
    </row>
    <row r="152" s="2" customFormat="1" ht="37.8" customHeight="1">
      <c r="A152" s="39"/>
      <c r="B152" s="40"/>
      <c r="C152" s="205" t="s">
        <v>238</v>
      </c>
      <c r="D152" s="205" t="s">
        <v>148</v>
      </c>
      <c r="E152" s="206" t="s">
        <v>239</v>
      </c>
      <c r="F152" s="207" t="s">
        <v>240</v>
      </c>
      <c r="G152" s="208" t="s">
        <v>165</v>
      </c>
      <c r="H152" s="209">
        <v>21.780000000000001</v>
      </c>
      <c r="I152" s="210"/>
      <c r="J152" s="211">
        <f>ROUND(I152*H152,2)</f>
        <v>0</v>
      </c>
      <c r="K152" s="207" t="s">
        <v>152</v>
      </c>
      <c r="L152" s="45"/>
      <c r="M152" s="212" t="s">
        <v>19</v>
      </c>
      <c r="N152" s="213" t="s">
        <v>43</v>
      </c>
      <c r="O152" s="85"/>
      <c r="P152" s="214">
        <f>O152*H152</f>
        <v>0</v>
      </c>
      <c r="Q152" s="214">
        <v>0.00021000000000000001</v>
      </c>
      <c r="R152" s="214">
        <f>Q152*H152</f>
        <v>0.0045738000000000003</v>
      </c>
      <c r="S152" s="214">
        <v>0</v>
      </c>
      <c r="T152" s="215">
        <f>S152*H152</f>
        <v>0</v>
      </c>
      <c r="U152" s="39"/>
      <c r="V152" s="39"/>
      <c r="W152" s="39"/>
      <c r="X152" s="39"/>
      <c r="Y152" s="39"/>
      <c r="Z152" s="39"/>
      <c r="AA152" s="39"/>
      <c r="AB152" s="39"/>
      <c r="AC152" s="39"/>
      <c r="AD152" s="39"/>
      <c r="AE152" s="39"/>
      <c r="AR152" s="216" t="s">
        <v>233</v>
      </c>
      <c r="AT152" s="216" t="s">
        <v>148</v>
      </c>
      <c r="AU152" s="216" t="s">
        <v>82</v>
      </c>
      <c r="AY152" s="18" t="s">
        <v>146</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233</v>
      </c>
      <c r="BM152" s="216" t="s">
        <v>241</v>
      </c>
    </row>
    <row r="153" s="14" customFormat="1">
      <c r="A153" s="14"/>
      <c r="B153" s="233"/>
      <c r="C153" s="234"/>
      <c r="D153" s="218" t="s">
        <v>157</v>
      </c>
      <c r="E153" s="235" t="s">
        <v>19</v>
      </c>
      <c r="F153" s="236" t="s">
        <v>242</v>
      </c>
      <c r="G153" s="234"/>
      <c r="H153" s="237">
        <v>21.780000000000001</v>
      </c>
      <c r="I153" s="238"/>
      <c r="J153" s="234"/>
      <c r="K153" s="234"/>
      <c r="L153" s="239"/>
      <c r="M153" s="240"/>
      <c r="N153" s="241"/>
      <c r="O153" s="241"/>
      <c r="P153" s="241"/>
      <c r="Q153" s="241"/>
      <c r="R153" s="241"/>
      <c r="S153" s="241"/>
      <c r="T153" s="242"/>
      <c r="U153" s="14"/>
      <c r="V153" s="14"/>
      <c r="W153" s="14"/>
      <c r="X153" s="14"/>
      <c r="Y153" s="14"/>
      <c r="Z153" s="14"/>
      <c r="AA153" s="14"/>
      <c r="AB153" s="14"/>
      <c r="AC153" s="14"/>
      <c r="AD153" s="14"/>
      <c r="AE153" s="14"/>
      <c r="AT153" s="243" t="s">
        <v>157</v>
      </c>
      <c r="AU153" s="243" t="s">
        <v>82</v>
      </c>
      <c r="AV153" s="14" t="s">
        <v>82</v>
      </c>
      <c r="AW153" s="14" t="s">
        <v>33</v>
      </c>
      <c r="AX153" s="14" t="s">
        <v>80</v>
      </c>
      <c r="AY153" s="243" t="s">
        <v>146</v>
      </c>
    </row>
    <row r="154" s="2" customFormat="1" ht="37.8" customHeight="1">
      <c r="A154" s="39"/>
      <c r="B154" s="40"/>
      <c r="C154" s="205" t="s">
        <v>243</v>
      </c>
      <c r="D154" s="205" t="s">
        <v>148</v>
      </c>
      <c r="E154" s="206" t="s">
        <v>244</v>
      </c>
      <c r="F154" s="207" t="s">
        <v>245</v>
      </c>
      <c r="G154" s="208" t="s">
        <v>165</v>
      </c>
      <c r="H154" s="209">
        <v>21.780000000000001</v>
      </c>
      <c r="I154" s="210"/>
      <c r="J154" s="211">
        <f>ROUND(I154*H154,2)</f>
        <v>0</v>
      </c>
      <c r="K154" s="207" t="s">
        <v>152</v>
      </c>
      <c r="L154" s="45"/>
      <c r="M154" s="212" t="s">
        <v>19</v>
      </c>
      <c r="N154" s="213" t="s">
        <v>43</v>
      </c>
      <c r="O154" s="85"/>
      <c r="P154" s="214">
        <f>O154*H154</f>
        <v>0</v>
      </c>
      <c r="Q154" s="214">
        <v>4.0000000000000003E-05</v>
      </c>
      <c r="R154" s="214">
        <f>Q154*H154</f>
        <v>0.00087120000000000014</v>
      </c>
      <c r="S154" s="214">
        <v>0</v>
      </c>
      <c r="T154" s="215">
        <f>S154*H154</f>
        <v>0</v>
      </c>
      <c r="U154" s="39"/>
      <c r="V154" s="39"/>
      <c r="W154" s="39"/>
      <c r="X154" s="39"/>
      <c r="Y154" s="39"/>
      <c r="Z154" s="39"/>
      <c r="AA154" s="39"/>
      <c r="AB154" s="39"/>
      <c r="AC154" s="39"/>
      <c r="AD154" s="39"/>
      <c r="AE154" s="39"/>
      <c r="AR154" s="216" t="s">
        <v>153</v>
      </c>
      <c r="AT154" s="216" t="s">
        <v>148</v>
      </c>
      <c r="AU154" s="216" t="s">
        <v>82</v>
      </c>
      <c r="AY154" s="18" t="s">
        <v>146</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153</v>
      </c>
      <c r="BM154" s="216" t="s">
        <v>246</v>
      </c>
    </row>
    <row r="155" s="2" customFormat="1">
      <c r="A155" s="39"/>
      <c r="B155" s="40"/>
      <c r="C155" s="41"/>
      <c r="D155" s="218" t="s">
        <v>155</v>
      </c>
      <c r="E155" s="41"/>
      <c r="F155" s="219" t="s">
        <v>247</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155</v>
      </c>
      <c r="AU155" s="18" t="s">
        <v>82</v>
      </c>
    </row>
    <row r="156" s="14" customFormat="1">
      <c r="A156" s="14"/>
      <c r="B156" s="233"/>
      <c r="C156" s="234"/>
      <c r="D156" s="218" t="s">
        <v>157</v>
      </c>
      <c r="E156" s="235" t="s">
        <v>19</v>
      </c>
      <c r="F156" s="236" t="s">
        <v>242</v>
      </c>
      <c r="G156" s="234"/>
      <c r="H156" s="237">
        <v>21.780000000000001</v>
      </c>
      <c r="I156" s="238"/>
      <c r="J156" s="234"/>
      <c r="K156" s="234"/>
      <c r="L156" s="239"/>
      <c r="M156" s="240"/>
      <c r="N156" s="241"/>
      <c r="O156" s="241"/>
      <c r="P156" s="241"/>
      <c r="Q156" s="241"/>
      <c r="R156" s="241"/>
      <c r="S156" s="241"/>
      <c r="T156" s="242"/>
      <c r="U156" s="14"/>
      <c r="V156" s="14"/>
      <c r="W156" s="14"/>
      <c r="X156" s="14"/>
      <c r="Y156" s="14"/>
      <c r="Z156" s="14"/>
      <c r="AA156" s="14"/>
      <c r="AB156" s="14"/>
      <c r="AC156" s="14"/>
      <c r="AD156" s="14"/>
      <c r="AE156" s="14"/>
      <c r="AT156" s="243" t="s">
        <v>157</v>
      </c>
      <c r="AU156" s="243" t="s">
        <v>82</v>
      </c>
      <c r="AV156" s="14" t="s">
        <v>82</v>
      </c>
      <c r="AW156" s="14" t="s">
        <v>33</v>
      </c>
      <c r="AX156" s="14" t="s">
        <v>80</v>
      </c>
      <c r="AY156" s="243" t="s">
        <v>146</v>
      </c>
    </row>
    <row r="157" s="2" customFormat="1" ht="14.4" customHeight="1">
      <c r="A157" s="39"/>
      <c r="B157" s="40"/>
      <c r="C157" s="205" t="s">
        <v>213</v>
      </c>
      <c r="D157" s="205" t="s">
        <v>148</v>
      </c>
      <c r="E157" s="206" t="s">
        <v>248</v>
      </c>
      <c r="F157" s="207" t="s">
        <v>249</v>
      </c>
      <c r="G157" s="208" t="s">
        <v>151</v>
      </c>
      <c r="H157" s="209">
        <v>0.40000000000000002</v>
      </c>
      <c r="I157" s="210"/>
      <c r="J157" s="211">
        <f>ROUND(I157*H157,2)</f>
        <v>0</v>
      </c>
      <c r="K157" s="207" t="s">
        <v>152</v>
      </c>
      <c r="L157" s="45"/>
      <c r="M157" s="212" t="s">
        <v>19</v>
      </c>
      <c r="N157" s="213" t="s">
        <v>43</v>
      </c>
      <c r="O157" s="85"/>
      <c r="P157" s="214">
        <f>O157*H157</f>
        <v>0</v>
      </c>
      <c r="Q157" s="214">
        <v>0</v>
      </c>
      <c r="R157" s="214">
        <f>Q157*H157</f>
        <v>0</v>
      </c>
      <c r="S157" s="214">
        <v>2.3999999999999999</v>
      </c>
      <c r="T157" s="215">
        <f>S157*H157</f>
        <v>0.95999999999999996</v>
      </c>
      <c r="U157" s="39"/>
      <c r="V157" s="39"/>
      <c r="W157" s="39"/>
      <c r="X157" s="39"/>
      <c r="Y157" s="39"/>
      <c r="Z157" s="39"/>
      <c r="AA157" s="39"/>
      <c r="AB157" s="39"/>
      <c r="AC157" s="39"/>
      <c r="AD157" s="39"/>
      <c r="AE157" s="39"/>
      <c r="AR157" s="216" t="s">
        <v>153</v>
      </c>
      <c r="AT157" s="216" t="s">
        <v>148</v>
      </c>
      <c r="AU157" s="216" t="s">
        <v>82</v>
      </c>
      <c r="AY157" s="18" t="s">
        <v>146</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153</v>
      </c>
      <c r="BM157" s="216" t="s">
        <v>250</v>
      </c>
    </row>
    <row r="158" s="13" customFormat="1">
      <c r="A158" s="13"/>
      <c r="B158" s="223"/>
      <c r="C158" s="224"/>
      <c r="D158" s="218" t="s">
        <v>157</v>
      </c>
      <c r="E158" s="225" t="s">
        <v>19</v>
      </c>
      <c r="F158" s="226" t="s">
        <v>251</v>
      </c>
      <c r="G158" s="224"/>
      <c r="H158" s="225" t="s">
        <v>19</v>
      </c>
      <c r="I158" s="227"/>
      <c r="J158" s="224"/>
      <c r="K158" s="224"/>
      <c r="L158" s="228"/>
      <c r="M158" s="229"/>
      <c r="N158" s="230"/>
      <c r="O158" s="230"/>
      <c r="P158" s="230"/>
      <c r="Q158" s="230"/>
      <c r="R158" s="230"/>
      <c r="S158" s="230"/>
      <c r="T158" s="231"/>
      <c r="U158" s="13"/>
      <c r="V158" s="13"/>
      <c r="W158" s="13"/>
      <c r="X158" s="13"/>
      <c r="Y158" s="13"/>
      <c r="Z158" s="13"/>
      <c r="AA158" s="13"/>
      <c r="AB158" s="13"/>
      <c r="AC158" s="13"/>
      <c r="AD158" s="13"/>
      <c r="AE158" s="13"/>
      <c r="AT158" s="232" t="s">
        <v>157</v>
      </c>
      <c r="AU158" s="232" t="s">
        <v>82</v>
      </c>
      <c r="AV158" s="13" t="s">
        <v>80</v>
      </c>
      <c r="AW158" s="13" t="s">
        <v>33</v>
      </c>
      <c r="AX158" s="13" t="s">
        <v>72</v>
      </c>
      <c r="AY158" s="232" t="s">
        <v>146</v>
      </c>
    </row>
    <row r="159" s="14" customFormat="1">
      <c r="A159" s="14"/>
      <c r="B159" s="233"/>
      <c r="C159" s="234"/>
      <c r="D159" s="218" t="s">
        <v>157</v>
      </c>
      <c r="E159" s="235" t="s">
        <v>19</v>
      </c>
      <c r="F159" s="236" t="s">
        <v>252</v>
      </c>
      <c r="G159" s="234"/>
      <c r="H159" s="237">
        <v>0.40000000000000002</v>
      </c>
      <c r="I159" s="238"/>
      <c r="J159" s="234"/>
      <c r="K159" s="234"/>
      <c r="L159" s="239"/>
      <c r="M159" s="240"/>
      <c r="N159" s="241"/>
      <c r="O159" s="241"/>
      <c r="P159" s="241"/>
      <c r="Q159" s="241"/>
      <c r="R159" s="241"/>
      <c r="S159" s="241"/>
      <c r="T159" s="242"/>
      <c r="U159" s="14"/>
      <c r="V159" s="14"/>
      <c r="W159" s="14"/>
      <c r="X159" s="14"/>
      <c r="Y159" s="14"/>
      <c r="Z159" s="14"/>
      <c r="AA159" s="14"/>
      <c r="AB159" s="14"/>
      <c r="AC159" s="14"/>
      <c r="AD159" s="14"/>
      <c r="AE159" s="14"/>
      <c r="AT159" s="243" t="s">
        <v>157</v>
      </c>
      <c r="AU159" s="243" t="s">
        <v>82</v>
      </c>
      <c r="AV159" s="14" t="s">
        <v>82</v>
      </c>
      <c r="AW159" s="14" t="s">
        <v>33</v>
      </c>
      <c r="AX159" s="14" t="s">
        <v>80</v>
      </c>
      <c r="AY159" s="243" t="s">
        <v>146</v>
      </c>
    </row>
    <row r="160" s="2" customFormat="1" ht="24.15" customHeight="1">
      <c r="A160" s="39"/>
      <c r="B160" s="40"/>
      <c r="C160" s="205" t="s">
        <v>253</v>
      </c>
      <c r="D160" s="205" t="s">
        <v>148</v>
      </c>
      <c r="E160" s="206" t="s">
        <v>254</v>
      </c>
      <c r="F160" s="207" t="s">
        <v>255</v>
      </c>
      <c r="G160" s="208" t="s">
        <v>151</v>
      </c>
      <c r="H160" s="209">
        <v>0.182</v>
      </c>
      <c r="I160" s="210"/>
      <c r="J160" s="211">
        <f>ROUND(I160*H160,2)</f>
        <v>0</v>
      </c>
      <c r="K160" s="207" t="s">
        <v>152</v>
      </c>
      <c r="L160" s="45"/>
      <c r="M160" s="212" t="s">
        <v>19</v>
      </c>
      <c r="N160" s="213" t="s">
        <v>43</v>
      </c>
      <c r="O160" s="85"/>
      <c r="P160" s="214">
        <f>O160*H160</f>
        <v>0</v>
      </c>
      <c r="Q160" s="214">
        <v>0</v>
      </c>
      <c r="R160" s="214">
        <f>Q160*H160</f>
        <v>0</v>
      </c>
      <c r="S160" s="214">
        <v>2.2000000000000002</v>
      </c>
      <c r="T160" s="215">
        <f>S160*H160</f>
        <v>0.40040000000000003</v>
      </c>
      <c r="U160" s="39"/>
      <c r="V160" s="39"/>
      <c r="W160" s="39"/>
      <c r="X160" s="39"/>
      <c r="Y160" s="39"/>
      <c r="Z160" s="39"/>
      <c r="AA160" s="39"/>
      <c r="AB160" s="39"/>
      <c r="AC160" s="39"/>
      <c r="AD160" s="39"/>
      <c r="AE160" s="39"/>
      <c r="AR160" s="216" t="s">
        <v>153</v>
      </c>
      <c r="AT160" s="216" t="s">
        <v>148</v>
      </c>
      <c r="AU160" s="216" t="s">
        <v>82</v>
      </c>
      <c r="AY160" s="18" t="s">
        <v>146</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153</v>
      </c>
      <c r="BM160" s="216" t="s">
        <v>256</v>
      </c>
    </row>
    <row r="161" s="13" customFormat="1">
      <c r="A161" s="13"/>
      <c r="B161" s="223"/>
      <c r="C161" s="224"/>
      <c r="D161" s="218" t="s">
        <v>157</v>
      </c>
      <c r="E161" s="225" t="s">
        <v>19</v>
      </c>
      <c r="F161" s="226" t="s">
        <v>257</v>
      </c>
      <c r="G161" s="224"/>
      <c r="H161" s="225" t="s">
        <v>19</v>
      </c>
      <c r="I161" s="227"/>
      <c r="J161" s="224"/>
      <c r="K161" s="224"/>
      <c r="L161" s="228"/>
      <c r="M161" s="229"/>
      <c r="N161" s="230"/>
      <c r="O161" s="230"/>
      <c r="P161" s="230"/>
      <c r="Q161" s="230"/>
      <c r="R161" s="230"/>
      <c r="S161" s="230"/>
      <c r="T161" s="231"/>
      <c r="U161" s="13"/>
      <c r="V161" s="13"/>
      <c r="W161" s="13"/>
      <c r="X161" s="13"/>
      <c r="Y161" s="13"/>
      <c r="Z161" s="13"/>
      <c r="AA161" s="13"/>
      <c r="AB161" s="13"/>
      <c r="AC161" s="13"/>
      <c r="AD161" s="13"/>
      <c r="AE161" s="13"/>
      <c r="AT161" s="232" t="s">
        <v>157</v>
      </c>
      <c r="AU161" s="232" t="s">
        <v>82</v>
      </c>
      <c r="AV161" s="13" t="s">
        <v>80</v>
      </c>
      <c r="AW161" s="13" t="s">
        <v>33</v>
      </c>
      <c r="AX161" s="13" t="s">
        <v>72</v>
      </c>
      <c r="AY161" s="232" t="s">
        <v>146</v>
      </c>
    </row>
    <row r="162" s="14" customFormat="1">
      <c r="A162" s="14"/>
      <c r="B162" s="233"/>
      <c r="C162" s="234"/>
      <c r="D162" s="218" t="s">
        <v>157</v>
      </c>
      <c r="E162" s="235" t="s">
        <v>19</v>
      </c>
      <c r="F162" s="236" t="s">
        <v>258</v>
      </c>
      <c r="G162" s="234"/>
      <c r="H162" s="237">
        <v>0.182</v>
      </c>
      <c r="I162" s="238"/>
      <c r="J162" s="234"/>
      <c r="K162" s="234"/>
      <c r="L162" s="239"/>
      <c r="M162" s="240"/>
      <c r="N162" s="241"/>
      <c r="O162" s="241"/>
      <c r="P162" s="241"/>
      <c r="Q162" s="241"/>
      <c r="R162" s="241"/>
      <c r="S162" s="241"/>
      <c r="T162" s="242"/>
      <c r="U162" s="14"/>
      <c r="V162" s="14"/>
      <c r="W162" s="14"/>
      <c r="X162" s="14"/>
      <c r="Y162" s="14"/>
      <c r="Z162" s="14"/>
      <c r="AA162" s="14"/>
      <c r="AB162" s="14"/>
      <c r="AC162" s="14"/>
      <c r="AD162" s="14"/>
      <c r="AE162" s="14"/>
      <c r="AT162" s="243" t="s">
        <v>157</v>
      </c>
      <c r="AU162" s="243" t="s">
        <v>82</v>
      </c>
      <c r="AV162" s="14" t="s">
        <v>82</v>
      </c>
      <c r="AW162" s="14" t="s">
        <v>33</v>
      </c>
      <c r="AX162" s="14" t="s">
        <v>80</v>
      </c>
      <c r="AY162" s="243" t="s">
        <v>146</v>
      </c>
    </row>
    <row r="163" s="2" customFormat="1" ht="14.4" customHeight="1">
      <c r="A163" s="39"/>
      <c r="B163" s="40"/>
      <c r="C163" s="205" t="s">
        <v>259</v>
      </c>
      <c r="D163" s="205" t="s">
        <v>148</v>
      </c>
      <c r="E163" s="206" t="s">
        <v>260</v>
      </c>
      <c r="F163" s="207" t="s">
        <v>261</v>
      </c>
      <c r="G163" s="208" t="s">
        <v>165</v>
      </c>
      <c r="H163" s="209">
        <v>6.3499999999999996</v>
      </c>
      <c r="I163" s="210"/>
      <c r="J163" s="211">
        <f>ROUND(I163*H163,2)</f>
        <v>0</v>
      </c>
      <c r="K163" s="207" t="s">
        <v>152</v>
      </c>
      <c r="L163" s="45"/>
      <c r="M163" s="212" t="s">
        <v>19</v>
      </c>
      <c r="N163" s="213" t="s">
        <v>43</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153</v>
      </c>
      <c r="AT163" s="216" t="s">
        <v>148</v>
      </c>
      <c r="AU163" s="216" t="s">
        <v>82</v>
      </c>
      <c r="AY163" s="18" t="s">
        <v>146</v>
      </c>
      <c r="BE163" s="217">
        <f>IF(N163="základní",J163,0)</f>
        <v>0</v>
      </c>
      <c r="BF163" s="217">
        <f>IF(N163="snížená",J163,0)</f>
        <v>0</v>
      </c>
      <c r="BG163" s="217">
        <f>IF(N163="zákl. přenesená",J163,0)</f>
        <v>0</v>
      </c>
      <c r="BH163" s="217">
        <f>IF(N163="sníž. přenesená",J163,0)</f>
        <v>0</v>
      </c>
      <c r="BI163" s="217">
        <f>IF(N163="nulová",J163,0)</f>
        <v>0</v>
      </c>
      <c r="BJ163" s="18" t="s">
        <v>80</v>
      </c>
      <c r="BK163" s="217">
        <f>ROUND(I163*H163,2)</f>
        <v>0</v>
      </c>
      <c r="BL163" s="18" t="s">
        <v>153</v>
      </c>
      <c r="BM163" s="216" t="s">
        <v>262</v>
      </c>
    </row>
    <row r="164" s="13" customFormat="1">
      <c r="A164" s="13"/>
      <c r="B164" s="223"/>
      <c r="C164" s="224"/>
      <c r="D164" s="218" t="s">
        <v>157</v>
      </c>
      <c r="E164" s="225" t="s">
        <v>19</v>
      </c>
      <c r="F164" s="226" t="s">
        <v>263</v>
      </c>
      <c r="G164" s="224"/>
      <c r="H164" s="225" t="s">
        <v>19</v>
      </c>
      <c r="I164" s="227"/>
      <c r="J164" s="224"/>
      <c r="K164" s="224"/>
      <c r="L164" s="228"/>
      <c r="M164" s="229"/>
      <c r="N164" s="230"/>
      <c r="O164" s="230"/>
      <c r="P164" s="230"/>
      <c r="Q164" s="230"/>
      <c r="R164" s="230"/>
      <c r="S164" s="230"/>
      <c r="T164" s="231"/>
      <c r="U164" s="13"/>
      <c r="V164" s="13"/>
      <c r="W164" s="13"/>
      <c r="X164" s="13"/>
      <c r="Y164" s="13"/>
      <c r="Z164" s="13"/>
      <c r="AA164" s="13"/>
      <c r="AB164" s="13"/>
      <c r="AC164" s="13"/>
      <c r="AD164" s="13"/>
      <c r="AE164" s="13"/>
      <c r="AT164" s="232" t="s">
        <v>157</v>
      </c>
      <c r="AU164" s="232" t="s">
        <v>82</v>
      </c>
      <c r="AV164" s="13" t="s">
        <v>80</v>
      </c>
      <c r="AW164" s="13" t="s">
        <v>33</v>
      </c>
      <c r="AX164" s="13" t="s">
        <v>72</v>
      </c>
      <c r="AY164" s="232" t="s">
        <v>146</v>
      </c>
    </row>
    <row r="165" s="13" customFormat="1">
      <c r="A165" s="13"/>
      <c r="B165" s="223"/>
      <c r="C165" s="224"/>
      <c r="D165" s="218" t="s">
        <v>157</v>
      </c>
      <c r="E165" s="225" t="s">
        <v>19</v>
      </c>
      <c r="F165" s="226" t="s">
        <v>202</v>
      </c>
      <c r="G165" s="224"/>
      <c r="H165" s="225" t="s">
        <v>19</v>
      </c>
      <c r="I165" s="227"/>
      <c r="J165" s="224"/>
      <c r="K165" s="224"/>
      <c r="L165" s="228"/>
      <c r="M165" s="229"/>
      <c r="N165" s="230"/>
      <c r="O165" s="230"/>
      <c r="P165" s="230"/>
      <c r="Q165" s="230"/>
      <c r="R165" s="230"/>
      <c r="S165" s="230"/>
      <c r="T165" s="231"/>
      <c r="U165" s="13"/>
      <c r="V165" s="13"/>
      <c r="W165" s="13"/>
      <c r="X165" s="13"/>
      <c r="Y165" s="13"/>
      <c r="Z165" s="13"/>
      <c r="AA165" s="13"/>
      <c r="AB165" s="13"/>
      <c r="AC165" s="13"/>
      <c r="AD165" s="13"/>
      <c r="AE165" s="13"/>
      <c r="AT165" s="232" t="s">
        <v>157</v>
      </c>
      <c r="AU165" s="232" t="s">
        <v>82</v>
      </c>
      <c r="AV165" s="13" t="s">
        <v>80</v>
      </c>
      <c r="AW165" s="13" t="s">
        <v>33</v>
      </c>
      <c r="AX165" s="13" t="s">
        <v>72</v>
      </c>
      <c r="AY165" s="232" t="s">
        <v>146</v>
      </c>
    </row>
    <row r="166" s="14" customFormat="1">
      <c r="A166" s="14"/>
      <c r="B166" s="233"/>
      <c r="C166" s="234"/>
      <c r="D166" s="218" t="s">
        <v>157</v>
      </c>
      <c r="E166" s="235" t="s">
        <v>19</v>
      </c>
      <c r="F166" s="236" t="s">
        <v>264</v>
      </c>
      <c r="G166" s="234"/>
      <c r="H166" s="237">
        <v>4.9500000000000002</v>
      </c>
      <c r="I166" s="238"/>
      <c r="J166" s="234"/>
      <c r="K166" s="234"/>
      <c r="L166" s="239"/>
      <c r="M166" s="240"/>
      <c r="N166" s="241"/>
      <c r="O166" s="241"/>
      <c r="P166" s="241"/>
      <c r="Q166" s="241"/>
      <c r="R166" s="241"/>
      <c r="S166" s="241"/>
      <c r="T166" s="242"/>
      <c r="U166" s="14"/>
      <c r="V166" s="14"/>
      <c r="W166" s="14"/>
      <c r="X166" s="14"/>
      <c r="Y166" s="14"/>
      <c r="Z166" s="14"/>
      <c r="AA166" s="14"/>
      <c r="AB166" s="14"/>
      <c r="AC166" s="14"/>
      <c r="AD166" s="14"/>
      <c r="AE166" s="14"/>
      <c r="AT166" s="243" t="s">
        <v>157</v>
      </c>
      <c r="AU166" s="243" t="s">
        <v>82</v>
      </c>
      <c r="AV166" s="14" t="s">
        <v>82</v>
      </c>
      <c r="AW166" s="14" t="s">
        <v>33</v>
      </c>
      <c r="AX166" s="14" t="s">
        <v>72</v>
      </c>
      <c r="AY166" s="243" t="s">
        <v>146</v>
      </c>
    </row>
    <row r="167" s="13" customFormat="1">
      <c r="A167" s="13"/>
      <c r="B167" s="223"/>
      <c r="C167" s="224"/>
      <c r="D167" s="218" t="s">
        <v>157</v>
      </c>
      <c r="E167" s="225" t="s">
        <v>19</v>
      </c>
      <c r="F167" s="226" t="s">
        <v>204</v>
      </c>
      <c r="G167" s="224"/>
      <c r="H167" s="225" t="s">
        <v>19</v>
      </c>
      <c r="I167" s="227"/>
      <c r="J167" s="224"/>
      <c r="K167" s="224"/>
      <c r="L167" s="228"/>
      <c r="M167" s="229"/>
      <c r="N167" s="230"/>
      <c r="O167" s="230"/>
      <c r="P167" s="230"/>
      <c r="Q167" s="230"/>
      <c r="R167" s="230"/>
      <c r="S167" s="230"/>
      <c r="T167" s="231"/>
      <c r="U167" s="13"/>
      <c r="V167" s="13"/>
      <c r="W167" s="13"/>
      <c r="X167" s="13"/>
      <c r="Y167" s="13"/>
      <c r="Z167" s="13"/>
      <c r="AA167" s="13"/>
      <c r="AB167" s="13"/>
      <c r="AC167" s="13"/>
      <c r="AD167" s="13"/>
      <c r="AE167" s="13"/>
      <c r="AT167" s="232" t="s">
        <v>157</v>
      </c>
      <c r="AU167" s="232" t="s">
        <v>82</v>
      </c>
      <c r="AV167" s="13" t="s">
        <v>80</v>
      </c>
      <c r="AW167" s="13" t="s">
        <v>33</v>
      </c>
      <c r="AX167" s="13" t="s">
        <v>72</v>
      </c>
      <c r="AY167" s="232" t="s">
        <v>146</v>
      </c>
    </row>
    <row r="168" s="14" customFormat="1">
      <c r="A168" s="14"/>
      <c r="B168" s="233"/>
      <c r="C168" s="234"/>
      <c r="D168" s="218" t="s">
        <v>157</v>
      </c>
      <c r="E168" s="235" t="s">
        <v>19</v>
      </c>
      <c r="F168" s="236" t="s">
        <v>265</v>
      </c>
      <c r="G168" s="234"/>
      <c r="H168" s="237">
        <v>1.3999999999999999</v>
      </c>
      <c r="I168" s="238"/>
      <c r="J168" s="234"/>
      <c r="K168" s="234"/>
      <c r="L168" s="239"/>
      <c r="M168" s="240"/>
      <c r="N168" s="241"/>
      <c r="O168" s="241"/>
      <c r="P168" s="241"/>
      <c r="Q168" s="241"/>
      <c r="R168" s="241"/>
      <c r="S168" s="241"/>
      <c r="T168" s="242"/>
      <c r="U168" s="14"/>
      <c r="V168" s="14"/>
      <c r="W168" s="14"/>
      <c r="X168" s="14"/>
      <c r="Y168" s="14"/>
      <c r="Z168" s="14"/>
      <c r="AA168" s="14"/>
      <c r="AB168" s="14"/>
      <c r="AC168" s="14"/>
      <c r="AD168" s="14"/>
      <c r="AE168" s="14"/>
      <c r="AT168" s="243" t="s">
        <v>157</v>
      </c>
      <c r="AU168" s="243" t="s">
        <v>82</v>
      </c>
      <c r="AV168" s="14" t="s">
        <v>82</v>
      </c>
      <c r="AW168" s="14" t="s">
        <v>33</v>
      </c>
      <c r="AX168" s="14" t="s">
        <v>72</v>
      </c>
      <c r="AY168" s="243" t="s">
        <v>146</v>
      </c>
    </row>
    <row r="169" s="15" customFormat="1">
      <c r="A169" s="15"/>
      <c r="B169" s="244"/>
      <c r="C169" s="245"/>
      <c r="D169" s="218" t="s">
        <v>157</v>
      </c>
      <c r="E169" s="246" t="s">
        <v>19</v>
      </c>
      <c r="F169" s="247" t="s">
        <v>162</v>
      </c>
      <c r="G169" s="245"/>
      <c r="H169" s="248">
        <v>6.3499999999999996</v>
      </c>
      <c r="I169" s="249"/>
      <c r="J169" s="245"/>
      <c r="K169" s="245"/>
      <c r="L169" s="250"/>
      <c r="M169" s="251"/>
      <c r="N169" s="252"/>
      <c r="O169" s="252"/>
      <c r="P169" s="252"/>
      <c r="Q169" s="252"/>
      <c r="R169" s="252"/>
      <c r="S169" s="252"/>
      <c r="T169" s="253"/>
      <c r="U169" s="15"/>
      <c r="V169" s="15"/>
      <c r="W169" s="15"/>
      <c r="X169" s="15"/>
      <c r="Y169" s="15"/>
      <c r="Z169" s="15"/>
      <c r="AA169" s="15"/>
      <c r="AB169" s="15"/>
      <c r="AC169" s="15"/>
      <c r="AD169" s="15"/>
      <c r="AE169" s="15"/>
      <c r="AT169" s="254" t="s">
        <v>157</v>
      </c>
      <c r="AU169" s="254" t="s">
        <v>82</v>
      </c>
      <c r="AV169" s="15" t="s">
        <v>153</v>
      </c>
      <c r="AW169" s="15" t="s">
        <v>33</v>
      </c>
      <c r="AX169" s="15" t="s">
        <v>80</v>
      </c>
      <c r="AY169" s="254" t="s">
        <v>146</v>
      </c>
    </row>
    <row r="170" s="2" customFormat="1" ht="37.8" customHeight="1">
      <c r="A170" s="39"/>
      <c r="B170" s="40"/>
      <c r="C170" s="205" t="s">
        <v>266</v>
      </c>
      <c r="D170" s="205" t="s">
        <v>148</v>
      </c>
      <c r="E170" s="206" t="s">
        <v>267</v>
      </c>
      <c r="F170" s="207" t="s">
        <v>268</v>
      </c>
      <c r="G170" s="208" t="s">
        <v>165</v>
      </c>
      <c r="H170" s="209">
        <v>5.4000000000000004</v>
      </c>
      <c r="I170" s="210"/>
      <c r="J170" s="211">
        <f>ROUND(I170*H170,2)</f>
        <v>0</v>
      </c>
      <c r="K170" s="207" t="s">
        <v>152</v>
      </c>
      <c r="L170" s="45"/>
      <c r="M170" s="212" t="s">
        <v>19</v>
      </c>
      <c r="N170" s="213" t="s">
        <v>43</v>
      </c>
      <c r="O170" s="85"/>
      <c r="P170" s="214">
        <f>O170*H170</f>
        <v>0</v>
      </c>
      <c r="Q170" s="214">
        <v>0</v>
      </c>
      <c r="R170" s="214">
        <f>Q170*H170</f>
        <v>0</v>
      </c>
      <c r="S170" s="214">
        <v>0.063</v>
      </c>
      <c r="T170" s="215">
        <f>S170*H170</f>
        <v>0.3402</v>
      </c>
      <c r="U170" s="39"/>
      <c r="V170" s="39"/>
      <c r="W170" s="39"/>
      <c r="X170" s="39"/>
      <c r="Y170" s="39"/>
      <c r="Z170" s="39"/>
      <c r="AA170" s="39"/>
      <c r="AB170" s="39"/>
      <c r="AC170" s="39"/>
      <c r="AD170" s="39"/>
      <c r="AE170" s="39"/>
      <c r="AR170" s="216" t="s">
        <v>153</v>
      </c>
      <c r="AT170" s="216" t="s">
        <v>148</v>
      </c>
      <c r="AU170" s="216" t="s">
        <v>82</v>
      </c>
      <c r="AY170" s="18" t="s">
        <v>146</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153</v>
      </c>
      <c r="BM170" s="216" t="s">
        <v>269</v>
      </c>
    </row>
    <row r="171" s="13" customFormat="1">
      <c r="A171" s="13"/>
      <c r="B171" s="223"/>
      <c r="C171" s="224"/>
      <c r="D171" s="218" t="s">
        <v>157</v>
      </c>
      <c r="E171" s="225" t="s">
        <v>19</v>
      </c>
      <c r="F171" s="226" t="s">
        <v>270</v>
      </c>
      <c r="G171" s="224"/>
      <c r="H171" s="225" t="s">
        <v>19</v>
      </c>
      <c r="I171" s="227"/>
      <c r="J171" s="224"/>
      <c r="K171" s="224"/>
      <c r="L171" s="228"/>
      <c r="M171" s="229"/>
      <c r="N171" s="230"/>
      <c r="O171" s="230"/>
      <c r="P171" s="230"/>
      <c r="Q171" s="230"/>
      <c r="R171" s="230"/>
      <c r="S171" s="230"/>
      <c r="T171" s="231"/>
      <c r="U171" s="13"/>
      <c r="V171" s="13"/>
      <c r="W171" s="13"/>
      <c r="X171" s="13"/>
      <c r="Y171" s="13"/>
      <c r="Z171" s="13"/>
      <c r="AA171" s="13"/>
      <c r="AB171" s="13"/>
      <c r="AC171" s="13"/>
      <c r="AD171" s="13"/>
      <c r="AE171" s="13"/>
      <c r="AT171" s="232" t="s">
        <v>157</v>
      </c>
      <c r="AU171" s="232" t="s">
        <v>82</v>
      </c>
      <c r="AV171" s="13" t="s">
        <v>80</v>
      </c>
      <c r="AW171" s="13" t="s">
        <v>33</v>
      </c>
      <c r="AX171" s="13" t="s">
        <v>72</v>
      </c>
      <c r="AY171" s="232" t="s">
        <v>146</v>
      </c>
    </row>
    <row r="172" s="14" customFormat="1">
      <c r="A172" s="14"/>
      <c r="B172" s="233"/>
      <c r="C172" s="234"/>
      <c r="D172" s="218" t="s">
        <v>157</v>
      </c>
      <c r="E172" s="235" t="s">
        <v>19</v>
      </c>
      <c r="F172" s="236" t="s">
        <v>271</v>
      </c>
      <c r="G172" s="234"/>
      <c r="H172" s="237">
        <v>5.4000000000000004</v>
      </c>
      <c r="I172" s="238"/>
      <c r="J172" s="234"/>
      <c r="K172" s="234"/>
      <c r="L172" s="239"/>
      <c r="M172" s="240"/>
      <c r="N172" s="241"/>
      <c r="O172" s="241"/>
      <c r="P172" s="241"/>
      <c r="Q172" s="241"/>
      <c r="R172" s="241"/>
      <c r="S172" s="241"/>
      <c r="T172" s="242"/>
      <c r="U172" s="14"/>
      <c r="V172" s="14"/>
      <c r="W172" s="14"/>
      <c r="X172" s="14"/>
      <c r="Y172" s="14"/>
      <c r="Z172" s="14"/>
      <c r="AA172" s="14"/>
      <c r="AB172" s="14"/>
      <c r="AC172" s="14"/>
      <c r="AD172" s="14"/>
      <c r="AE172" s="14"/>
      <c r="AT172" s="243" t="s">
        <v>157</v>
      </c>
      <c r="AU172" s="243" t="s">
        <v>82</v>
      </c>
      <c r="AV172" s="14" t="s">
        <v>82</v>
      </c>
      <c r="AW172" s="14" t="s">
        <v>33</v>
      </c>
      <c r="AX172" s="14" t="s">
        <v>80</v>
      </c>
      <c r="AY172" s="243" t="s">
        <v>146</v>
      </c>
    </row>
    <row r="173" s="2" customFormat="1" ht="14.4" customHeight="1">
      <c r="A173" s="39"/>
      <c r="B173" s="40"/>
      <c r="C173" s="205" t="s">
        <v>272</v>
      </c>
      <c r="D173" s="205" t="s">
        <v>148</v>
      </c>
      <c r="E173" s="206" t="s">
        <v>273</v>
      </c>
      <c r="F173" s="207" t="s">
        <v>274</v>
      </c>
      <c r="G173" s="208" t="s">
        <v>165</v>
      </c>
      <c r="H173" s="209">
        <v>5.4000000000000004</v>
      </c>
      <c r="I173" s="210"/>
      <c r="J173" s="211">
        <f>ROUND(I173*H173,2)</f>
        <v>0</v>
      </c>
      <c r="K173" s="207" t="s">
        <v>19</v>
      </c>
      <c r="L173" s="45"/>
      <c r="M173" s="212" t="s">
        <v>19</v>
      </c>
      <c r="N173" s="213" t="s">
        <v>43</v>
      </c>
      <c r="O173" s="85"/>
      <c r="P173" s="214">
        <f>O173*H173</f>
        <v>0</v>
      </c>
      <c r="Q173" s="214">
        <v>0</v>
      </c>
      <c r="R173" s="214">
        <f>Q173*H173</f>
        <v>0</v>
      </c>
      <c r="S173" s="214">
        <v>0.059999999999999998</v>
      </c>
      <c r="T173" s="215">
        <f>S173*H173</f>
        <v>0.32400000000000001</v>
      </c>
      <c r="U173" s="39"/>
      <c r="V173" s="39"/>
      <c r="W173" s="39"/>
      <c r="X173" s="39"/>
      <c r="Y173" s="39"/>
      <c r="Z173" s="39"/>
      <c r="AA173" s="39"/>
      <c r="AB173" s="39"/>
      <c r="AC173" s="39"/>
      <c r="AD173" s="39"/>
      <c r="AE173" s="39"/>
      <c r="AR173" s="216" t="s">
        <v>153</v>
      </c>
      <c r="AT173" s="216" t="s">
        <v>148</v>
      </c>
      <c r="AU173" s="216" t="s">
        <v>82</v>
      </c>
      <c r="AY173" s="18" t="s">
        <v>146</v>
      </c>
      <c r="BE173" s="217">
        <f>IF(N173="základní",J173,0)</f>
        <v>0</v>
      </c>
      <c r="BF173" s="217">
        <f>IF(N173="snížená",J173,0)</f>
        <v>0</v>
      </c>
      <c r="BG173" s="217">
        <f>IF(N173="zákl. přenesená",J173,0)</f>
        <v>0</v>
      </c>
      <c r="BH173" s="217">
        <f>IF(N173="sníž. přenesená",J173,0)</f>
        <v>0</v>
      </c>
      <c r="BI173" s="217">
        <f>IF(N173="nulová",J173,0)</f>
        <v>0</v>
      </c>
      <c r="BJ173" s="18" t="s">
        <v>80</v>
      </c>
      <c r="BK173" s="217">
        <f>ROUND(I173*H173,2)</f>
        <v>0</v>
      </c>
      <c r="BL173" s="18" t="s">
        <v>153</v>
      </c>
      <c r="BM173" s="216" t="s">
        <v>275</v>
      </c>
    </row>
    <row r="174" s="14" customFormat="1">
      <c r="A174" s="14"/>
      <c r="B174" s="233"/>
      <c r="C174" s="234"/>
      <c r="D174" s="218" t="s">
        <v>157</v>
      </c>
      <c r="E174" s="235" t="s">
        <v>19</v>
      </c>
      <c r="F174" s="236" t="s">
        <v>271</v>
      </c>
      <c r="G174" s="234"/>
      <c r="H174" s="237">
        <v>5.4000000000000004</v>
      </c>
      <c r="I174" s="238"/>
      <c r="J174" s="234"/>
      <c r="K174" s="234"/>
      <c r="L174" s="239"/>
      <c r="M174" s="240"/>
      <c r="N174" s="241"/>
      <c r="O174" s="241"/>
      <c r="P174" s="241"/>
      <c r="Q174" s="241"/>
      <c r="R174" s="241"/>
      <c r="S174" s="241"/>
      <c r="T174" s="242"/>
      <c r="U174" s="14"/>
      <c r="V174" s="14"/>
      <c r="W174" s="14"/>
      <c r="X174" s="14"/>
      <c r="Y174" s="14"/>
      <c r="Z174" s="14"/>
      <c r="AA174" s="14"/>
      <c r="AB174" s="14"/>
      <c r="AC174" s="14"/>
      <c r="AD174" s="14"/>
      <c r="AE174" s="14"/>
      <c r="AT174" s="243" t="s">
        <v>157</v>
      </c>
      <c r="AU174" s="243" t="s">
        <v>82</v>
      </c>
      <c r="AV174" s="14" t="s">
        <v>82</v>
      </c>
      <c r="AW174" s="14" t="s">
        <v>33</v>
      </c>
      <c r="AX174" s="14" t="s">
        <v>80</v>
      </c>
      <c r="AY174" s="243" t="s">
        <v>146</v>
      </c>
    </row>
    <row r="175" s="12" customFormat="1" ht="22.8" customHeight="1">
      <c r="A175" s="12"/>
      <c r="B175" s="189"/>
      <c r="C175" s="190"/>
      <c r="D175" s="191" t="s">
        <v>71</v>
      </c>
      <c r="E175" s="203" t="s">
        <v>276</v>
      </c>
      <c r="F175" s="203" t="s">
        <v>277</v>
      </c>
      <c r="G175" s="190"/>
      <c r="H175" s="190"/>
      <c r="I175" s="193"/>
      <c r="J175" s="204">
        <f>BK175</f>
        <v>0</v>
      </c>
      <c r="K175" s="190"/>
      <c r="L175" s="195"/>
      <c r="M175" s="196"/>
      <c r="N175" s="197"/>
      <c r="O175" s="197"/>
      <c r="P175" s="198">
        <f>SUM(P176:P185)</f>
        <v>0</v>
      </c>
      <c r="Q175" s="197"/>
      <c r="R175" s="198">
        <f>SUM(R176:R185)</f>
        <v>0</v>
      </c>
      <c r="S175" s="197"/>
      <c r="T175" s="199">
        <f>SUM(T176:T185)</f>
        <v>0</v>
      </c>
      <c r="U175" s="12"/>
      <c r="V175" s="12"/>
      <c r="W175" s="12"/>
      <c r="X175" s="12"/>
      <c r="Y175" s="12"/>
      <c r="Z175" s="12"/>
      <c r="AA175" s="12"/>
      <c r="AB175" s="12"/>
      <c r="AC175" s="12"/>
      <c r="AD175" s="12"/>
      <c r="AE175" s="12"/>
      <c r="AR175" s="200" t="s">
        <v>80</v>
      </c>
      <c r="AT175" s="201" t="s">
        <v>71</v>
      </c>
      <c r="AU175" s="201" t="s">
        <v>80</v>
      </c>
      <c r="AY175" s="200" t="s">
        <v>146</v>
      </c>
      <c r="BK175" s="202">
        <f>SUM(BK176:BK185)</f>
        <v>0</v>
      </c>
    </row>
    <row r="176" s="2" customFormat="1" ht="37.8" customHeight="1">
      <c r="A176" s="39"/>
      <c r="B176" s="40"/>
      <c r="C176" s="205" t="s">
        <v>278</v>
      </c>
      <c r="D176" s="205" t="s">
        <v>148</v>
      </c>
      <c r="E176" s="206" t="s">
        <v>279</v>
      </c>
      <c r="F176" s="207" t="s">
        <v>280</v>
      </c>
      <c r="G176" s="208" t="s">
        <v>178</v>
      </c>
      <c r="H176" s="209">
        <v>3.1440000000000001</v>
      </c>
      <c r="I176" s="210"/>
      <c r="J176" s="211">
        <f>ROUND(I176*H176,2)</f>
        <v>0</v>
      </c>
      <c r="K176" s="207" t="s">
        <v>152</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153</v>
      </c>
      <c r="AT176" s="216" t="s">
        <v>148</v>
      </c>
      <c r="AU176" s="216" t="s">
        <v>82</v>
      </c>
      <c r="AY176" s="18" t="s">
        <v>146</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153</v>
      </c>
      <c r="BM176" s="216" t="s">
        <v>281</v>
      </c>
    </row>
    <row r="177" s="2" customFormat="1" ht="24.15" customHeight="1">
      <c r="A177" s="39"/>
      <c r="B177" s="40"/>
      <c r="C177" s="205" t="s">
        <v>282</v>
      </c>
      <c r="D177" s="205" t="s">
        <v>148</v>
      </c>
      <c r="E177" s="206" t="s">
        <v>283</v>
      </c>
      <c r="F177" s="207" t="s">
        <v>284</v>
      </c>
      <c r="G177" s="208" t="s">
        <v>178</v>
      </c>
      <c r="H177" s="209">
        <v>3.1440000000000001</v>
      </c>
      <c r="I177" s="210"/>
      <c r="J177" s="211">
        <f>ROUND(I177*H177,2)</f>
        <v>0</v>
      </c>
      <c r="K177" s="207" t="s">
        <v>152</v>
      </c>
      <c r="L177" s="45"/>
      <c r="M177" s="212" t="s">
        <v>19</v>
      </c>
      <c r="N177" s="213" t="s">
        <v>43</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153</v>
      </c>
      <c r="AT177" s="216" t="s">
        <v>148</v>
      </c>
      <c r="AU177" s="216" t="s">
        <v>82</v>
      </c>
      <c r="AY177" s="18" t="s">
        <v>146</v>
      </c>
      <c r="BE177" s="217">
        <f>IF(N177="základní",J177,0)</f>
        <v>0</v>
      </c>
      <c r="BF177" s="217">
        <f>IF(N177="snížená",J177,0)</f>
        <v>0</v>
      </c>
      <c r="BG177" s="217">
        <f>IF(N177="zákl. přenesená",J177,0)</f>
        <v>0</v>
      </c>
      <c r="BH177" s="217">
        <f>IF(N177="sníž. přenesená",J177,0)</f>
        <v>0</v>
      </c>
      <c r="BI177" s="217">
        <f>IF(N177="nulová",J177,0)</f>
        <v>0</v>
      </c>
      <c r="BJ177" s="18" t="s">
        <v>80</v>
      </c>
      <c r="BK177" s="217">
        <f>ROUND(I177*H177,2)</f>
        <v>0</v>
      </c>
      <c r="BL177" s="18" t="s">
        <v>153</v>
      </c>
      <c r="BM177" s="216" t="s">
        <v>285</v>
      </c>
    </row>
    <row r="178" s="2" customFormat="1" ht="37.8" customHeight="1">
      <c r="A178" s="39"/>
      <c r="B178" s="40"/>
      <c r="C178" s="205" t="s">
        <v>7</v>
      </c>
      <c r="D178" s="205" t="s">
        <v>148</v>
      </c>
      <c r="E178" s="206" t="s">
        <v>286</v>
      </c>
      <c r="F178" s="207" t="s">
        <v>287</v>
      </c>
      <c r="G178" s="208" t="s">
        <v>178</v>
      </c>
      <c r="H178" s="209">
        <v>37.728000000000002</v>
      </c>
      <c r="I178" s="210"/>
      <c r="J178" s="211">
        <f>ROUND(I178*H178,2)</f>
        <v>0</v>
      </c>
      <c r="K178" s="207" t="s">
        <v>152</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153</v>
      </c>
      <c r="AT178" s="216" t="s">
        <v>148</v>
      </c>
      <c r="AU178" s="216" t="s">
        <v>82</v>
      </c>
      <c r="AY178" s="18" t="s">
        <v>146</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153</v>
      </c>
      <c r="BM178" s="216" t="s">
        <v>288</v>
      </c>
    </row>
    <row r="179" s="13" customFormat="1">
      <c r="A179" s="13"/>
      <c r="B179" s="223"/>
      <c r="C179" s="224"/>
      <c r="D179" s="218" t="s">
        <v>157</v>
      </c>
      <c r="E179" s="225" t="s">
        <v>19</v>
      </c>
      <c r="F179" s="226" t="s">
        <v>289</v>
      </c>
      <c r="G179" s="224"/>
      <c r="H179" s="225" t="s">
        <v>19</v>
      </c>
      <c r="I179" s="227"/>
      <c r="J179" s="224"/>
      <c r="K179" s="224"/>
      <c r="L179" s="228"/>
      <c r="M179" s="229"/>
      <c r="N179" s="230"/>
      <c r="O179" s="230"/>
      <c r="P179" s="230"/>
      <c r="Q179" s="230"/>
      <c r="R179" s="230"/>
      <c r="S179" s="230"/>
      <c r="T179" s="231"/>
      <c r="U179" s="13"/>
      <c r="V179" s="13"/>
      <c r="W179" s="13"/>
      <c r="X179" s="13"/>
      <c r="Y179" s="13"/>
      <c r="Z179" s="13"/>
      <c r="AA179" s="13"/>
      <c r="AB179" s="13"/>
      <c r="AC179" s="13"/>
      <c r="AD179" s="13"/>
      <c r="AE179" s="13"/>
      <c r="AT179" s="232" t="s">
        <v>157</v>
      </c>
      <c r="AU179" s="232" t="s">
        <v>82</v>
      </c>
      <c r="AV179" s="13" t="s">
        <v>80</v>
      </c>
      <c r="AW179" s="13" t="s">
        <v>33</v>
      </c>
      <c r="AX179" s="13" t="s">
        <v>72</v>
      </c>
      <c r="AY179" s="232" t="s">
        <v>146</v>
      </c>
    </row>
    <row r="180" s="14" customFormat="1">
      <c r="A180" s="14"/>
      <c r="B180" s="233"/>
      <c r="C180" s="234"/>
      <c r="D180" s="218" t="s">
        <v>157</v>
      </c>
      <c r="E180" s="235" t="s">
        <v>19</v>
      </c>
      <c r="F180" s="236" t="s">
        <v>290</v>
      </c>
      <c r="G180" s="234"/>
      <c r="H180" s="237">
        <v>37.728000000000002</v>
      </c>
      <c r="I180" s="238"/>
      <c r="J180" s="234"/>
      <c r="K180" s="234"/>
      <c r="L180" s="239"/>
      <c r="M180" s="240"/>
      <c r="N180" s="241"/>
      <c r="O180" s="241"/>
      <c r="P180" s="241"/>
      <c r="Q180" s="241"/>
      <c r="R180" s="241"/>
      <c r="S180" s="241"/>
      <c r="T180" s="242"/>
      <c r="U180" s="14"/>
      <c r="V180" s="14"/>
      <c r="W180" s="14"/>
      <c r="X180" s="14"/>
      <c r="Y180" s="14"/>
      <c r="Z180" s="14"/>
      <c r="AA180" s="14"/>
      <c r="AB180" s="14"/>
      <c r="AC180" s="14"/>
      <c r="AD180" s="14"/>
      <c r="AE180" s="14"/>
      <c r="AT180" s="243" t="s">
        <v>157</v>
      </c>
      <c r="AU180" s="243" t="s">
        <v>82</v>
      </c>
      <c r="AV180" s="14" t="s">
        <v>82</v>
      </c>
      <c r="AW180" s="14" t="s">
        <v>33</v>
      </c>
      <c r="AX180" s="14" t="s">
        <v>80</v>
      </c>
      <c r="AY180" s="243" t="s">
        <v>146</v>
      </c>
    </row>
    <row r="181" s="2" customFormat="1" ht="37.8" customHeight="1">
      <c r="A181" s="39"/>
      <c r="B181" s="40"/>
      <c r="C181" s="205" t="s">
        <v>291</v>
      </c>
      <c r="D181" s="205" t="s">
        <v>148</v>
      </c>
      <c r="E181" s="206" t="s">
        <v>292</v>
      </c>
      <c r="F181" s="207" t="s">
        <v>293</v>
      </c>
      <c r="G181" s="208" t="s">
        <v>178</v>
      </c>
      <c r="H181" s="209">
        <v>0.40000000000000002</v>
      </c>
      <c r="I181" s="210"/>
      <c r="J181" s="211">
        <f>ROUND(I181*H181,2)</f>
        <v>0</v>
      </c>
      <c r="K181" s="207" t="s">
        <v>152</v>
      </c>
      <c r="L181" s="45"/>
      <c r="M181" s="212" t="s">
        <v>19</v>
      </c>
      <c r="N181" s="213" t="s">
        <v>43</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153</v>
      </c>
      <c r="AT181" s="216" t="s">
        <v>148</v>
      </c>
      <c r="AU181" s="216" t="s">
        <v>82</v>
      </c>
      <c r="AY181" s="18" t="s">
        <v>146</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153</v>
      </c>
      <c r="BM181" s="216" t="s">
        <v>294</v>
      </c>
    </row>
    <row r="182" s="2" customFormat="1" ht="37.8" customHeight="1">
      <c r="A182" s="39"/>
      <c r="B182" s="40"/>
      <c r="C182" s="205" t="s">
        <v>295</v>
      </c>
      <c r="D182" s="205" t="s">
        <v>148</v>
      </c>
      <c r="E182" s="206" t="s">
        <v>296</v>
      </c>
      <c r="F182" s="207" t="s">
        <v>297</v>
      </c>
      <c r="G182" s="208" t="s">
        <v>178</v>
      </c>
      <c r="H182" s="209">
        <v>0.95999999999999996</v>
      </c>
      <c r="I182" s="210"/>
      <c r="J182" s="211">
        <f>ROUND(I182*H182,2)</f>
        <v>0</v>
      </c>
      <c r="K182" s="207" t="s">
        <v>152</v>
      </c>
      <c r="L182" s="45"/>
      <c r="M182" s="212" t="s">
        <v>19</v>
      </c>
      <c r="N182" s="213" t="s">
        <v>43</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153</v>
      </c>
      <c r="AT182" s="216" t="s">
        <v>148</v>
      </c>
      <c r="AU182" s="216" t="s">
        <v>82</v>
      </c>
      <c r="AY182" s="18" t="s">
        <v>146</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153</v>
      </c>
      <c r="BM182" s="216" t="s">
        <v>298</v>
      </c>
    </row>
    <row r="183" s="2" customFormat="1" ht="37.8" customHeight="1">
      <c r="A183" s="39"/>
      <c r="B183" s="40"/>
      <c r="C183" s="205" t="s">
        <v>299</v>
      </c>
      <c r="D183" s="205" t="s">
        <v>148</v>
      </c>
      <c r="E183" s="206" t="s">
        <v>300</v>
      </c>
      <c r="F183" s="207" t="s">
        <v>301</v>
      </c>
      <c r="G183" s="208" t="s">
        <v>178</v>
      </c>
      <c r="H183" s="209">
        <v>1.099</v>
      </c>
      <c r="I183" s="210"/>
      <c r="J183" s="211">
        <f>ROUND(I183*H183,2)</f>
        <v>0</v>
      </c>
      <c r="K183" s="207" t="s">
        <v>152</v>
      </c>
      <c r="L183" s="45"/>
      <c r="M183" s="212" t="s">
        <v>19</v>
      </c>
      <c r="N183" s="213" t="s">
        <v>43</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153</v>
      </c>
      <c r="AT183" s="216" t="s">
        <v>148</v>
      </c>
      <c r="AU183" s="216" t="s">
        <v>82</v>
      </c>
      <c r="AY183" s="18" t="s">
        <v>146</v>
      </c>
      <c r="BE183" s="217">
        <f>IF(N183="základní",J183,0)</f>
        <v>0</v>
      </c>
      <c r="BF183" s="217">
        <f>IF(N183="snížená",J183,0)</f>
        <v>0</v>
      </c>
      <c r="BG183" s="217">
        <f>IF(N183="zákl. přenesená",J183,0)</f>
        <v>0</v>
      </c>
      <c r="BH183" s="217">
        <f>IF(N183="sníž. přenesená",J183,0)</f>
        <v>0</v>
      </c>
      <c r="BI183" s="217">
        <f>IF(N183="nulová",J183,0)</f>
        <v>0</v>
      </c>
      <c r="BJ183" s="18" t="s">
        <v>80</v>
      </c>
      <c r="BK183" s="217">
        <f>ROUND(I183*H183,2)</f>
        <v>0</v>
      </c>
      <c r="BL183" s="18" t="s">
        <v>153</v>
      </c>
      <c r="BM183" s="216" t="s">
        <v>302</v>
      </c>
    </row>
    <row r="184" s="2" customFormat="1" ht="37.8" customHeight="1">
      <c r="A184" s="39"/>
      <c r="B184" s="40"/>
      <c r="C184" s="205" t="s">
        <v>303</v>
      </c>
      <c r="D184" s="205" t="s">
        <v>148</v>
      </c>
      <c r="E184" s="206" t="s">
        <v>304</v>
      </c>
      <c r="F184" s="207" t="s">
        <v>305</v>
      </c>
      <c r="G184" s="208" t="s">
        <v>178</v>
      </c>
      <c r="H184" s="209">
        <v>0.02</v>
      </c>
      <c r="I184" s="210"/>
      <c r="J184" s="211">
        <f>ROUND(I184*H184,2)</f>
        <v>0</v>
      </c>
      <c r="K184" s="207" t="s">
        <v>152</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153</v>
      </c>
      <c r="AT184" s="216" t="s">
        <v>148</v>
      </c>
      <c r="AU184" s="216" t="s">
        <v>82</v>
      </c>
      <c r="AY184" s="18" t="s">
        <v>146</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153</v>
      </c>
      <c r="BM184" s="216" t="s">
        <v>306</v>
      </c>
    </row>
    <row r="185" s="2" customFormat="1" ht="37.8" customHeight="1">
      <c r="A185" s="39"/>
      <c r="B185" s="40"/>
      <c r="C185" s="205" t="s">
        <v>307</v>
      </c>
      <c r="D185" s="205" t="s">
        <v>148</v>
      </c>
      <c r="E185" s="206" t="s">
        <v>308</v>
      </c>
      <c r="F185" s="207" t="s">
        <v>309</v>
      </c>
      <c r="G185" s="208" t="s">
        <v>178</v>
      </c>
      <c r="H185" s="209">
        <v>0.14999999999999999</v>
      </c>
      <c r="I185" s="210"/>
      <c r="J185" s="211">
        <f>ROUND(I185*H185,2)</f>
        <v>0</v>
      </c>
      <c r="K185" s="207" t="s">
        <v>152</v>
      </c>
      <c r="L185" s="45"/>
      <c r="M185" s="212" t="s">
        <v>19</v>
      </c>
      <c r="N185" s="213" t="s">
        <v>43</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153</v>
      </c>
      <c r="AT185" s="216" t="s">
        <v>148</v>
      </c>
      <c r="AU185" s="216" t="s">
        <v>82</v>
      </c>
      <c r="AY185" s="18" t="s">
        <v>146</v>
      </c>
      <c r="BE185" s="217">
        <f>IF(N185="základní",J185,0)</f>
        <v>0</v>
      </c>
      <c r="BF185" s="217">
        <f>IF(N185="snížená",J185,0)</f>
        <v>0</v>
      </c>
      <c r="BG185" s="217">
        <f>IF(N185="zákl. přenesená",J185,0)</f>
        <v>0</v>
      </c>
      <c r="BH185" s="217">
        <f>IF(N185="sníž. přenesená",J185,0)</f>
        <v>0</v>
      </c>
      <c r="BI185" s="217">
        <f>IF(N185="nulová",J185,0)</f>
        <v>0</v>
      </c>
      <c r="BJ185" s="18" t="s">
        <v>80</v>
      </c>
      <c r="BK185" s="217">
        <f>ROUND(I185*H185,2)</f>
        <v>0</v>
      </c>
      <c r="BL185" s="18" t="s">
        <v>153</v>
      </c>
      <c r="BM185" s="216" t="s">
        <v>310</v>
      </c>
    </row>
    <row r="186" s="12" customFormat="1" ht="22.8" customHeight="1">
      <c r="A186" s="12"/>
      <c r="B186" s="189"/>
      <c r="C186" s="190"/>
      <c r="D186" s="191" t="s">
        <v>71</v>
      </c>
      <c r="E186" s="203" t="s">
        <v>311</v>
      </c>
      <c r="F186" s="203" t="s">
        <v>312</v>
      </c>
      <c r="G186" s="190"/>
      <c r="H186" s="190"/>
      <c r="I186" s="193"/>
      <c r="J186" s="204">
        <f>BK186</f>
        <v>0</v>
      </c>
      <c r="K186" s="190"/>
      <c r="L186" s="195"/>
      <c r="M186" s="196"/>
      <c r="N186" s="197"/>
      <c r="O186" s="197"/>
      <c r="P186" s="198">
        <f>P187</f>
        <v>0</v>
      </c>
      <c r="Q186" s="197"/>
      <c r="R186" s="198">
        <f>R187</f>
        <v>0</v>
      </c>
      <c r="S186" s="197"/>
      <c r="T186" s="199">
        <f>T187</f>
        <v>0</v>
      </c>
      <c r="U186" s="12"/>
      <c r="V186" s="12"/>
      <c r="W186" s="12"/>
      <c r="X186" s="12"/>
      <c r="Y186" s="12"/>
      <c r="Z186" s="12"/>
      <c r="AA186" s="12"/>
      <c r="AB186" s="12"/>
      <c r="AC186" s="12"/>
      <c r="AD186" s="12"/>
      <c r="AE186" s="12"/>
      <c r="AR186" s="200" t="s">
        <v>80</v>
      </c>
      <c r="AT186" s="201" t="s">
        <v>71</v>
      </c>
      <c r="AU186" s="201" t="s">
        <v>80</v>
      </c>
      <c r="AY186" s="200" t="s">
        <v>146</v>
      </c>
      <c r="BK186" s="202">
        <f>BK187</f>
        <v>0</v>
      </c>
    </row>
    <row r="187" s="2" customFormat="1" ht="49.05" customHeight="1">
      <c r="A187" s="39"/>
      <c r="B187" s="40"/>
      <c r="C187" s="205" t="s">
        <v>313</v>
      </c>
      <c r="D187" s="205" t="s">
        <v>148</v>
      </c>
      <c r="E187" s="206" t="s">
        <v>314</v>
      </c>
      <c r="F187" s="207" t="s">
        <v>315</v>
      </c>
      <c r="G187" s="208" t="s">
        <v>178</v>
      </c>
      <c r="H187" s="209">
        <v>9.3970000000000002</v>
      </c>
      <c r="I187" s="210"/>
      <c r="J187" s="211">
        <f>ROUND(I187*H187,2)</f>
        <v>0</v>
      </c>
      <c r="K187" s="207" t="s">
        <v>152</v>
      </c>
      <c r="L187" s="45"/>
      <c r="M187" s="212" t="s">
        <v>19</v>
      </c>
      <c r="N187" s="213" t="s">
        <v>43</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153</v>
      </c>
      <c r="AT187" s="216" t="s">
        <v>148</v>
      </c>
      <c r="AU187" s="216" t="s">
        <v>82</v>
      </c>
      <c r="AY187" s="18" t="s">
        <v>146</v>
      </c>
      <c r="BE187" s="217">
        <f>IF(N187="základní",J187,0)</f>
        <v>0</v>
      </c>
      <c r="BF187" s="217">
        <f>IF(N187="snížená",J187,0)</f>
        <v>0</v>
      </c>
      <c r="BG187" s="217">
        <f>IF(N187="zákl. přenesená",J187,0)</f>
        <v>0</v>
      </c>
      <c r="BH187" s="217">
        <f>IF(N187="sníž. přenesená",J187,0)</f>
        <v>0</v>
      </c>
      <c r="BI187" s="217">
        <f>IF(N187="nulová",J187,0)</f>
        <v>0</v>
      </c>
      <c r="BJ187" s="18" t="s">
        <v>80</v>
      </c>
      <c r="BK187" s="217">
        <f>ROUND(I187*H187,2)</f>
        <v>0</v>
      </c>
      <c r="BL187" s="18" t="s">
        <v>153</v>
      </c>
      <c r="BM187" s="216" t="s">
        <v>316</v>
      </c>
    </row>
    <row r="188" s="12" customFormat="1" ht="25.92" customHeight="1">
      <c r="A188" s="12"/>
      <c r="B188" s="189"/>
      <c r="C188" s="190"/>
      <c r="D188" s="191" t="s">
        <v>71</v>
      </c>
      <c r="E188" s="192" t="s">
        <v>317</v>
      </c>
      <c r="F188" s="192" t="s">
        <v>318</v>
      </c>
      <c r="G188" s="190"/>
      <c r="H188" s="190"/>
      <c r="I188" s="193"/>
      <c r="J188" s="194">
        <f>BK188</f>
        <v>0</v>
      </c>
      <c r="K188" s="190"/>
      <c r="L188" s="195"/>
      <c r="M188" s="196"/>
      <c r="N188" s="197"/>
      <c r="O188" s="197"/>
      <c r="P188" s="198">
        <f>P189+P192+P221+P253+P292</f>
        <v>0</v>
      </c>
      <c r="Q188" s="197"/>
      <c r="R188" s="198">
        <f>R189+R192+R221+R253+R292</f>
        <v>1.2587739600000001</v>
      </c>
      <c r="S188" s="197"/>
      <c r="T188" s="199">
        <f>T189+T192+T221+T253+T292</f>
        <v>1.1193499199999999</v>
      </c>
      <c r="U188" s="12"/>
      <c r="V188" s="12"/>
      <c r="W188" s="12"/>
      <c r="X188" s="12"/>
      <c r="Y188" s="12"/>
      <c r="Z188" s="12"/>
      <c r="AA188" s="12"/>
      <c r="AB188" s="12"/>
      <c r="AC188" s="12"/>
      <c r="AD188" s="12"/>
      <c r="AE188" s="12"/>
      <c r="AR188" s="200" t="s">
        <v>82</v>
      </c>
      <c r="AT188" s="201" t="s">
        <v>71</v>
      </c>
      <c r="AU188" s="201" t="s">
        <v>72</v>
      </c>
      <c r="AY188" s="200" t="s">
        <v>146</v>
      </c>
      <c r="BK188" s="202">
        <f>BK189+BK192+BK221+BK253+BK292</f>
        <v>0</v>
      </c>
    </row>
    <row r="189" s="12" customFormat="1" ht="22.8" customHeight="1">
      <c r="A189" s="12"/>
      <c r="B189" s="189"/>
      <c r="C189" s="190"/>
      <c r="D189" s="191" t="s">
        <v>71</v>
      </c>
      <c r="E189" s="203" t="s">
        <v>319</v>
      </c>
      <c r="F189" s="203" t="s">
        <v>320</v>
      </c>
      <c r="G189" s="190"/>
      <c r="H189" s="190"/>
      <c r="I189" s="193"/>
      <c r="J189" s="204">
        <f>BK189</f>
        <v>0</v>
      </c>
      <c r="K189" s="190"/>
      <c r="L189" s="195"/>
      <c r="M189" s="196"/>
      <c r="N189" s="197"/>
      <c r="O189" s="197"/>
      <c r="P189" s="198">
        <f>SUM(P190:P191)</f>
        <v>0</v>
      </c>
      <c r="Q189" s="197"/>
      <c r="R189" s="198">
        <f>SUM(R190:R191)</f>
        <v>0</v>
      </c>
      <c r="S189" s="197"/>
      <c r="T189" s="199">
        <f>SUM(T190:T191)</f>
        <v>0</v>
      </c>
      <c r="U189" s="12"/>
      <c r="V189" s="12"/>
      <c r="W189" s="12"/>
      <c r="X189" s="12"/>
      <c r="Y189" s="12"/>
      <c r="Z189" s="12"/>
      <c r="AA189" s="12"/>
      <c r="AB189" s="12"/>
      <c r="AC189" s="12"/>
      <c r="AD189" s="12"/>
      <c r="AE189" s="12"/>
      <c r="AR189" s="200" t="s">
        <v>82</v>
      </c>
      <c r="AT189" s="201" t="s">
        <v>71</v>
      </c>
      <c r="AU189" s="201" t="s">
        <v>80</v>
      </c>
      <c r="AY189" s="200" t="s">
        <v>146</v>
      </c>
      <c r="BK189" s="202">
        <f>SUM(BK190:BK191)</f>
        <v>0</v>
      </c>
    </row>
    <row r="190" s="2" customFormat="1" ht="49.05" customHeight="1">
      <c r="A190" s="39"/>
      <c r="B190" s="40"/>
      <c r="C190" s="205" t="s">
        <v>321</v>
      </c>
      <c r="D190" s="205" t="s">
        <v>148</v>
      </c>
      <c r="E190" s="206" t="s">
        <v>322</v>
      </c>
      <c r="F190" s="207" t="s">
        <v>323</v>
      </c>
      <c r="G190" s="208" t="s">
        <v>209</v>
      </c>
      <c r="H190" s="209">
        <v>1</v>
      </c>
      <c r="I190" s="210"/>
      <c r="J190" s="211">
        <f>ROUND(I190*H190,2)</f>
        <v>0</v>
      </c>
      <c r="K190" s="207" t="s">
        <v>19</v>
      </c>
      <c r="L190" s="45"/>
      <c r="M190" s="212" t="s">
        <v>19</v>
      </c>
      <c r="N190" s="213" t="s">
        <v>43</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233</v>
      </c>
      <c r="AT190" s="216" t="s">
        <v>148</v>
      </c>
      <c r="AU190" s="216" t="s">
        <v>82</v>
      </c>
      <c r="AY190" s="18" t="s">
        <v>146</v>
      </c>
      <c r="BE190" s="217">
        <f>IF(N190="základní",J190,0)</f>
        <v>0</v>
      </c>
      <c r="BF190" s="217">
        <f>IF(N190="snížená",J190,0)</f>
        <v>0</v>
      </c>
      <c r="BG190" s="217">
        <f>IF(N190="zákl. přenesená",J190,0)</f>
        <v>0</v>
      </c>
      <c r="BH190" s="217">
        <f>IF(N190="sníž. přenesená",J190,0)</f>
        <v>0</v>
      </c>
      <c r="BI190" s="217">
        <f>IF(N190="nulová",J190,0)</f>
        <v>0</v>
      </c>
      <c r="BJ190" s="18" t="s">
        <v>80</v>
      </c>
      <c r="BK190" s="217">
        <f>ROUND(I190*H190,2)</f>
        <v>0</v>
      </c>
      <c r="BL190" s="18" t="s">
        <v>233</v>
      </c>
      <c r="BM190" s="216" t="s">
        <v>324</v>
      </c>
    </row>
    <row r="191" s="2" customFormat="1" ht="37.8" customHeight="1">
      <c r="A191" s="39"/>
      <c r="B191" s="40"/>
      <c r="C191" s="205" t="s">
        <v>325</v>
      </c>
      <c r="D191" s="205" t="s">
        <v>148</v>
      </c>
      <c r="E191" s="206" t="s">
        <v>326</v>
      </c>
      <c r="F191" s="207" t="s">
        <v>327</v>
      </c>
      <c r="G191" s="208" t="s">
        <v>328</v>
      </c>
      <c r="H191" s="255"/>
      <c r="I191" s="210"/>
      <c r="J191" s="211">
        <f>ROUND(I191*H191,2)</f>
        <v>0</v>
      </c>
      <c r="K191" s="207" t="s">
        <v>152</v>
      </c>
      <c r="L191" s="45"/>
      <c r="M191" s="212" t="s">
        <v>19</v>
      </c>
      <c r="N191" s="213" t="s">
        <v>43</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233</v>
      </c>
      <c r="AT191" s="216" t="s">
        <v>148</v>
      </c>
      <c r="AU191" s="216" t="s">
        <v>82</v>
      </c>
      <c r="AY191" s="18" t="s">
        <v>146</v>
      </c>
      <c r="BE191" s="217">
        <f>IF(N191="základní",J191,0)</f>
        <v>0</v>
      </c>
      <c r="BF191" s="217">
        <f>IF(N191="snížená",J191,0)</f>
        <v>0</v>
      </c>
      <c r="BG191" s="217">
        <f>IF(N191="zákl. přenesená",J191,0)</f>
        <v>0</v>
      </c>
      <c r="BH191" s="217">
        <f>IF(N191="sníž. přenesená",J191,0)</f>
        <v>0</v>
      </c>
      <c r="BI191" s="217">
        <f>IF(N191="nulová",J191,0)</f>
        <v>0</v>
      </c>
      <c r="BJ191" s="18" t="s">
        <v>80</v>
      </c>
      <c r="BK191" s="217">
        <f>ROUND(I191*H191,2)</f>
        <v>0</v>
      </c>
      <c r="BL191" s="18" t="s">
        <v>233</v>
      </c>
      <c r="BM191" s="216" t="s">
        <v>329</v>
      </c>
    </row>
    <row r="192" s="12" customFormat="1" ht="22.8" customHeight="1">
      <c r="A192" s="12"/>
      <c r="B192" s="189"/>
      <c r="C192" s="190"/>
      <c r="D192" s="191" t="s">
        <v>71</v>
      </c>
      <c r="E192" s="203" t="s">
        <v>330</v>
      </c>
      <c r="F192" s="203" t="s">
        <v>331</v>
      </c>
      <c r="G192" s="190"/>
      <c r="H192" s="190"/>
      <c r="I192" s="193"/>
      <c r="J192" s="204">
        <f>BK192</f>
        <v>0</v>
      </c>
      <c r="K192" s="190"/>
      <c r="L192" s="195"/>
      <c r="M192" s="196"/>
      <c r="N192" s="197"/>
      <c r="O192" s="197"/>
      <c r="P192" s="198">
        <f>SUM(P193:P220)</f>
        <v>0</v>
      </c>
      <c r="Q192" s="197"/>
      <c r="R192" s="198">
        <f>SUM(R193:R220)</f>
        <v>0.1991695</v>
      </c>
      <c r="S192" s="197"/>
      <c r="T192" s="199">
        <f>SUM(T193:T220)</f>
        <v>0.22415499999999997</v>
      </c>
      <c r="U192" s="12"/>
      <c r="V192" s="12"/>
      <c r="W192" s="12"/>
      <c r="X192" s="12"/>
      <c r="Y192" s="12"/>
      <c r="Z192" s="12"/>
      <c r="AA192" s="12"/>
      <c r="AB192" s="12"/>
      <c r="AC192" s="12"/>
      <c r="AD192" s="12"/>
      <c r="AE192" s="12"/>
      <c r="AR192" s="200" t="s">
        <v>82</v>
      </c>
      <c r="AT192" s="201" t="s">
        <v>71</v>
      </c>
      <c r="AU192" s="201" t="s">
        <v>80</v>
      </c>
      <c r="AY192" s="200" t="s">
        <v>146</v>
      </c>
      <c r="BK192" s="202">
        <f>SUM(BK193:BK220)</f>
        <v>0</v>
      </c>
    </row>
    <row r="193" s="2" customFormat="1" ht="24.15" customHeight="1">
      <c r="A193" s="39"/>
      <c r="B193" s="40"/>
      <c r="C193" s="205" t="s">
        <v>332</v>
      </c>
      <c r="D193" s="205" t="s">
        <v>148</v>
      </c>
      <c r="E193" s="206" t="s">
        <v>333</v>
      </c>
      <c r="F193" s="207" t="s">
        <v>334</v>
      </c>
      <c r="G193" s="208" t="s">
        <v>165</v>
      </c>
      <c r="H193" s="209">
        <v>6.3499999999999996</v>
      </c>
      <c r="I193" s="210"/>
      <c r="J193" s="211">
        <f>ROUND(I193*H193,2)</f>
        <v>0</v>
      </c>
      <c r="K193" s="207" t="s">
        <v>152</v>
      </c>
      <c r="L193" s="45"/>
      <c r="M193" s="212" t="s">
        <v>19</v>
      </c>
      <c r="N193" s="213" t="s">
        <v>43</v>
      </c>
      <c r="O193" s="85"/>
      <c r="P193" s="214">
        <f>O193*H193</f>
        <v>0</v>
      </c>
      <c r="Q193" s="214">
        <v>0.00029999999999999997</v>
      </c>
      <c r="R193" s="214">
        <f>Q193*H193</f>
        <v>0.0019049999999999998</v>
      </c>
      <c r="S193" s="214">
        <v>0</v>
      </c>
      <c r="T193" s="215">
        <f>S193*H193</f>
        <v>0</v>
      </c>
      <c r="U193" s="39"/>
      <c r="V193" s="39"/>
      <c r="W193" s="39"/>
      <c r="X193" s="39"/>
      <c r="Y193" s="39"/>
      <c r="Z193" s="39"/>
      <c r="AA193" s="39"/>
      <c r="AB193" s="39"/>
      <c r="AC193" s="39"/>
      <c r="AD193" s="39"/>
      <c r="AE193" s="39"/>
      <c r="AR193" s="216" t="s">
        <v>233</v>
      </c>
      <c r="AT193" s="216" t="s">
        <v>148</v>
      </c>
      <c r="AU193" s="216" t="s">
        <v>82</v>
      </c>
      <c r="AY193" s="18" t="s">
        <v>146</v>
      </c>
      <c r="BE193" s="217">
        <f>IF(N193="základní",J193,0)</f>
        <v>0</v>
      </c>
      <c r="BF193" s="217">
        <f>IF(N193="snížená",J193,0)</f>
        <v>0</v>
      </c>
      <c r="BG193" s="217">
        <f>IF(N193="zákl. přenesená",J193,0)</f>
        <v>0</v>
      </c>
      <c r="BH193" s="217">
        <f>IF(N193="sníž. přenesená",J193,0)</f>
        <v>0</v>
      </c>
      <c r="BI193" s="217">
        <f>IF(N193="nulová",J193,0)</f>
        <v>0</v>
      </c>
      <c r="BJ193" s="18" t="s">
        <v>80</v>
      </c>
      <c r="BK193" s="217">
        <f>ROUND(I193*H193,2)</f>
        <v>0</v>
      </c>
      <c r="BL193" s="18" t="s">
        <v>233</v>
      </c>
      <c r="BM193" s="216" t="s">
        <v>335</v>
      </c>
    </row>
    <row r="194" s="13" customFormat="1">
      <c r="A194" s="13"/>
      <c r="B194" s="223"/>
      <c r="C194" s="224"/>
      <c r="D194" s="218" t="s">
        <v>157</v>
      </c>
      <c r="E194" s="225" t="s">
        <v>19</v>
      </c>
      <c r="F194" s="226" t="s">
        <v>202</v>
      </c>
      <c r="G194" s="224"/>
      <c r="H194" s="225" t="s">
        <v>19</v>
      </c>
      <c r="I194" s="227"/>
      <c r="J194" s="224"/>
      <c r="K194" s="224"/>
      <c r="L194" s="228"/>
      <c r="M194" s="229"/>
      <c r="N194" s="230"/>
      <c r="O194" s="230"/>
      <c r="P194" s="230"/>
      <c r="Q194" s="230"/>
      <c r="R194" s="230"/>
      <c r="S194" s="230"/>
      <c r="T194" s="231"/>
      <c r="U194" s="13"/>
      <c r="V194" s="13"/>
      <c r="W194" s="13"/>
      <c r="X194" s="13"/>
      <c r="Y194" s="13"/>
      <c r="Z194" s="13"/>
      <c r="AA194" s="13"/>
      <c r="AB194" s="13"/>
      <c r="AC194" s="13"/>
      <c r="AD194" s="13"/>
      <c r="AE194" s="13"/>
      <c r="AT194" s="232" t="s">
        <v>157</v>
      </c>
      <c r="AU194" s="232" t="s">
        <v>82</v>
      </c>
      <c r="AV194" s="13" t="s">
        <v>80</v>
      </c>
      <c r="AW194" s="13" t="s">
        <v>33</v>
      </c>
      <c r="AX194" s="13" t="s">
        <v>72</v>
      </c>
      <c r="AY194" s="232" t="s">
        <v>146</v>
      </c>
    </row>
    <row r="195" s="14" customFormat="1">
      <c r="A195" s="14"/>
      <c r="B195" s="233"/>
      <c r="C195" s="234"/>
      <c r="D195" s="218" t="s">
        <v>157</v>
      </c>
      <c r="E195" s="235" t="s">
        <v>19</v>
      </c>
      <c r="F195" s="236" t="s">
        <v>264</v>
      </c>
      <c r="G195" s="234"/>
      <c r="H195" s="237">
        <v>4.9500000000000002</v>
      </c>
      <c r="I195" s="238"/>
      <c r="J195" s="234"/>
      <c r="K195" s="234"/>
      <c r="L195" s="239"/>
      <c r="M195" s="240"/>
      <c r="N195" s="241"/>
      <c r="O195" s="241"/>
      <c r="P195" s="241"/>
      <c r="Q195" s="241"/>
      <c r="R195" s="241"/>
      <c r="S195" s="241"/>
      <c r="T195" s="242"/>
      <c r="U195" s="14"/>
      <c r="V195" s="14"/>
      <c r="W195" s="14"/>
      <c r="X195" s="14"/>
      <c r="Y195" s="14"/>
      <c r="Z195" s="14"/>
      <c r="AA195" s="14"/>
      <c r="AB195" s="14"/>
      <c r="AC195" s="14"/>
      <c r="AD195" s="14"/>
      <c r="AE195" s="14"/>
      <c r="AT195" s="243" t="s">
        <v>157</v>
      </c>
      <c r="AU195" s="243" t="s">
        <v>82</v>
      </c>
      <c r="AV195" s="14" t="s">
        <v>82</v>
      </c>
      <c r="AW195" s="14" t="s">
        <v>33</v>
      </c>
      <c r="AX195" s="14" t="s">
        <v>72</v>
      </c>
      <c r="AY195" s="243" t="s">
        <v>146</v>
      </c>
    </row>
    <row r="196" s="13" customFormat="1">
      <c r="A196" s="13"/>
      <c r="B196" s="223"/>
      <c r="C196" s="224"/>
      <c r="D196" s="218" t="s">
        <v>157</v>
      </c>
      <c r="E196" s="225" t="s">
        <v>19</v>
      </c>
      <c r="F196" s="226" t="s">
        <v>204</v>
      </c>
      <c r="G196" s="224"/>
      <c r="H196" s="225" t="s">
        <v>19</v>
      </c>
      <c r="I196" s="227"/>
      <c r="J196" s="224"/>
      <c r="K196" s="224"/>
      <c r="L196" s="228"/>
      <c r="M196" s="229"/>
      <c r="N196" s="230"/>
      <c r="O196" s="230"/>
      <c r="P196" s="230"/>
      <c r="Q196" s="230"/>
      <c r="R196" s="230"/>
      <c r="S196" s="230"/>
      <c r="T196" s="231"/>
      <c r="U196" s="13"/>
      <c r="V196" s="13"/>
      <c r="W196" s="13"/>
      <c r="X196" s="13"/>
      <c r="Y196" s="13"/>
      <c r="Z196" s="13"/>
      <c r="AA196" s="13"/>
      <c r="AB196" s="13"/>
      <c r="AC196" s="13"/>
      <c r="AD196" s="13"/>
      <c r="AE196" s="13"/>
      <c r="AT196" s="232" t="s">
        <v>157</v>
      </c>
      <c r="AU196" s="232" t="s">
        <v>82</v>
      </c>
      <c r="AV196" s="13" t="s">
        <v>80</v>
      </c>
      <c r="AW196" s="13" t="s">
        <v>33</v>
      </c>
      <c r="AX196" s="13" t="s">
        <v>72</v>
      </c>
      <c r="AY196" s="232" t="s">
        <v>146</v>
      </c>
    </row>
    <row r="197" s="14" customFormat="1">
      <c r="A197" s="14"/>
      <c r="B197" s="233"/>
      <c r="C197" s="234"/>
      <c r="D197" s="218" t="s">
        <v>157</v>
      </c>
      <c r="E197" s="235" t="s">
        <v>19</v>
      </c>
      <c r="F197" s="236" t="s">
        <v>265</v>
      </c>
      <c r="G197" s="234"/>
      <c r="H197" s="237">
        <v>1.3999999999999999</v>
      </c>
      <c r="I197" s="238"/>
      <c r="J197" s="234"/>
      <c r="K197" s="234"/>
      <c r="L197" s="239"/>
      <c r="M197" s="240"/>
      <c r="N197" s="241"/>
      <c r="O197" s="241"/>
      <c r="P197" s="241"/>
      <c r="Q197" s="241"/>
      <c r="R197" s="241"/>
      <c r="S197" s="241"/>
      <c r="T197" s="242"/>
      <c r="U197" s="14"/>
      <c r="V197" s="14"/>
      <c r="W197" s="14"/>
      <c r="X197" s="14"/>
      <c r="Y197" s="14"/>
      <c r="Z197" s="14"/>
      <c r="AA197" s="14"/>
      <c r="AB197" s="14"/>
      <c r="AC197" s="14"/>
      <c r="AD197" s="14"/>
      <c r="AE197" s="14"/>
      <c r="AT197" s="243" t="s">
        <v>157</v>
      </c>
      <c r="AU197" s="243" t="s">
        <v>82</v>
      </c>
      <c r="AV197" s="14" t="s">
        <v>82</v>
      </c>
      <c r="AW197" s="14" t="s">
        <v>33</v>
      </c>
      <c r="AX197" s="14" t="s">
        <v>72</v>
      </c>
      <c r="AY197" s="243" t="s">
        <v>146</v>
      </c>
    </row>
    <row r="198" s="15" customFormat="1">
      <c r="A198" s="15"/>
      <c r="B198" s="244"/>
      <c r="C198" s="245"/>
      <c r="D198" s="218" t="s">
        <v>157</v>
      </c>
      <c r="E198" s="246" t="s">
        <v>19</v>
      </c>
      <c r="F198" s="247" t="s">
        <v>162</v>
      </c>
      <c r="G198" s="245"/>
      <c r="H198" s="248">
        <v>6.3499999999999996</v>
      </c>
      <c r="I198" s="249"/>
      <c r="J198" s="245"/>
      <c r="K198" s="245"/>
      <c r="L198" s="250"/>
      <c r="M198" s="251"/>
      <c r="N198" s="252"/>
      <c r="O198" s="252"/>
      <c r="P198" s="252"/>
      <c r="Q198" s="252"/>
      <c r="R198" s="252"/>
      <c r="S198" s="252"/>
      <c r="T198" s="253"/>
      <c r="U198" s="15"/>
      <c r="V198" s="15"/>
      <c r="W198" s="15"/>
      <c r="X198" s="15"/>
      <c r="Y198" s="15"/>
      <c r="Z198" s="15"/>
      <c r="AA198" s="15"/>
      <c r="AB198" s="15"/>
      <c r="AC198" s="15"/>
      <c r="AD198" s="15"/>
      <c r="AE198" s="15"/>
      <c r="AT198" s="254" t="s">
        <v>157</v>
      </c>
      <c r="AU198" s="254" t="s">
        <v>82</v>
      </c>
      <c r="AV198" s="15" t="s">
        <v>153</v>
      </c>
      <c r="AW198" s="15" t="s">
        <v>33</v>
      </c>
      <c r="AX198" s="15" t="s">
        <v>80</v>
      </c>
      <c r="AY198" s="254" t="s">
        <v>146</v>
      </c>
    </row>
    <row r="199" s="2" customFormat="1" ht="37.8" customHeight="1">
      <c r="A199" s="39"/>
      <c r="B199" s="40"/>
      <c r="C199" s="205" t="s">
        <v>336</v>
      </c>
      <c r="D199" s="205" t="s">
        <v>148</v>
      </c>
      <c r="E199" s="206" t="s">
        <v>337</v>
      </c>
      <c r="F199" s="207" t="s">
        <v>338</v>
      </c>
      <c r="G199" s="208" t="s">
        <v>165</v>
      </c>
      <c r="H199" s="209">
        <v>6.3499999999999996</v>
      </c>
      <c r="I199" s="210"/>
      <c r="J199" s="211">
        <f>ROUND(I199*H199,2)</f>
        <v>0</v>
      </c>
      <c r="K199" s="207" t="s">
        <v>152</v>
      </c>
      <c r="L199" s="45"/>
      <c r="M199" s="212" t="s">
        <v>19</v>
      </c>
      <c r="N199" s="213" t="s">
        <v>43</v>
      </c>
      <c r="O199" s="85"/>
      <c r="P199" s="214">
        <f>O199*H199</f>
        <v>0</v>
      </c>
      <c r="Q199" s="214">
        <v>0.0045500000000000002</v>
      </c>
      <c r="R199" s="214">
        <f>Q199*H199</f>
        <v>0.028892500000000002</v>
      </c>
      <c r="S199" s="214">
        <v>0</v>
      </c>
      <c r="T199" s="215">
        <f>S199*H199</f>
        <v>0</v>
      </c>
      <c r="U199" s="39"/>
      <c r="V199" s="39"/>
      <c r="W199" s="39"/>
      <c r="X199" s="39"/>
      <c r="Y199" s="39"/>
      <c r="Z199" s="39"/>
      <c r="AA199" s="39"/>
      <c r="AB199" s="39"/>
      <c r="AC199" s="39"/>
      <c r="AD199" s="39"/>
      <c r="AE199" s="39"/>
      <c r="AR199" s="216" t="s">
        <v>233</v>
      </c>
      <c r="AT199" s="216" t="s">
        <v>148</v>
      </c>
      <c r="AU199" s="216" t="s">
        <v>82</v>
      </c>
      <c r="AY199" s="18" t="s">
        <v>146</v>
      </c>
      <c r="BE199" s="217">
        <f>IF(N199="základní",J199,0)</f>
        <v>0</v>
      </c>
      <c r="BF199" s="217">
        <f>IF(N199="snížená",J199,0)</f>
        <v>0</v>
      </c>
      <c r="BG199" s="217">
        <f>IF(N199="zákl. přenesená",J199,0)</f>
        <v>0</v>
      </c>
      <c r="BH199" s="217">
        <f>IF(N199="sníž. přenesená",J199,0)</f>
        <v>0</v>
      </c>
      <c r="BI199" s="217">
        <f>IF(N199="nulová",J199,0)</f>
        <v>0</v>
      </c>
      <c r="BJ199" s="18" t="s">
        <v>80</v>
      </c>
      <c r="BK199" s="217">
        <f>ROUND(I199*H199,2)</f>
        <v>0</v>
      </c>
      <c r="BL199" s="18" t="s">
        <v>233</v>
      </c>
      <c r="BM199" s="216" t="s">
        <v>339</v>
      </c>
    </row>
    <row r="200" s="2" customFormat="1" ht="14.4" customHeight="1">
      <c r="A200" s="39"/>
      <c r="B200" s="40"/>
      <c r="C200" s="205" t="s">
        <v>340</v>
      </c>
      <c r="D200" s="205" t="s">
        <v>148</v>
      </c>
      <c r="E200" s="206" t="s">
        <v>341</v>
      </c>
      <c r="F200" s="207" t="s">
        <v>342</v>
      </c>
      <c r="G200" s="208" t="s">
        <v>165</v>
      </c>
      <c r="H200" s="209">
        <v>6.3499999999999996</v>
      </c>
      <c r="I200" s="210"/>
      <c r="J200" s="211">
        <f>ROUND(I200*H200,2)</f>
        <v>0</v>
      </c>
      <c r="K200" s="207" t="s">
        <v>152</v>
      </c>
      <c r="L200" s="45"/>
      <c r="M200" s="212" t="s">
        <v>19</v>
      </c>
      <c r="N200" s="213" t="s">
        <v>43</v>
      </c>
      <c r="O200" s="85"/>
      <c r="P200" s="214">
        <f>O200*H200</f>
        <v>0</v>
      </c>
      <c r="Q200" s="214">
        <v>0</v>
      </c>
      <c r="R200" s="214">
        <f>Q200*H200</f>
        <v>0</v>
      </c>
      <c r="S200" s="214">
        <v>0.035299999999999998</v>
      </c>
      <c r="T200" s="215">
        <f>S200*H200</f>
        <v>0.22415499999999997</v>
      </c>
      <c r="U200" s="39"/>
      <c r="V200" s="39"/>
      <c r="W200" s="39"/>
      <c r="X200" s="39"/>
      <c r="Y200" s="39"/>
      <c r="Z200" s="39"/>
      <c r="AA200" s="39"/>
      <c r="AB200" s="39"/>
      <c r="AC200" s="39"/>
      <c r="AD200" s="39"/>
      <c r="AE200" s="39"/>
      <c r="AR200" s="216" t="s">
        <v>233</v>
      </c>
      <c r="AT200" s="216" t="s">
        <v>148</v>
      </c>
      <c r="AU200" s="216" t="s">
        <v>82</v>
      </c>
      <c r="AY200" s="18" t="s">
        <v>146</v>
      </c>
      <c r="BE200" s="217">
        <f>IF(N200="základní",J200,0)</f>
        <v>0</v>
      </c>
      <c r="BF200" s="217">
        <f>IF(N200="snížená",J200,0)</f>
        <v>0</v>
      </c>
      <c r="BG200" s="217">
        <f>IF(N200="zákl. přenesená",J200,0)</f>
        <v>0</v>
      </c>
      <c r="BH200" s="217">
        <f>IF(N200="sníž. přenesená",J200,0)</f>
        <v>0</v>
      </c>
      <c r="BI200" s="217">
        <f>IF(N200="nulová",J200,0)</f>
        <v>0</v>
      </c>
      <c r="BJ200" s="18" t="s">
        <v>80</v>
      </c>
      <c r="BK200" s="217">
        <f>ROUND(I200*H200,2)</f>
        <v>0</v>
      </c>
      <c r="BL200" s="18" t="s">
        <v>233</v>
      </c>
      <c r="BM200" s="216" t="s">
        <v>343</v>
      </c>
    </row>
    <row r="201" s="13" customFormat="1">
      <c r="A201" s="13"/>
      <c r="B201" s="223"/>
      <c r="C201" s="224"/>
      <c r="D201" s="218" t="s">
        <v>157</v>
      </c>
      <c r="E201" s="225" t="s">
        <v>19</v>
      </c>
      <c r="F201" s="226" t="s">
        <v>202</v>
      </c>
      <c r="G201" s="224"/>
      <c r="H201" s="225" t="s">
        <v>19</v>
      </c>
      <c r="I201" s="227"/>
      <c r="J201" s="224"/>
      <c r="K201" s="224"/>
      <c r="L201" s="228"/>
      <c r="M201" s="229"/>
      <c r="N201" s="230"/>
      <c r="O201" s="230"/>
      <c r="P201" s="230"/>
      <c r="Q201" s="230"/>
      <c r="R201" s="230"/>
      <c r="S201" s="230"/>
      <c r="T201" s="231"/>
      <c r="U201" s="13"/>
      <c r="V201" s="13"/>
      <c r="W201" s="13"/>
      <c r="X201" s="13"/>
      <c r="Y201" s="13"/>
      <c r="Z201" s="13"/>
      <c r="AA201" s="13"/>
      <c r="AB201" s="13"/>
      <c r="AC201" s="13"/>
      <c r="AD201" s="13"/>
      <c r="AE201" s="13"/>
      <c r="AT201" s="232" t="s">
        <v>157</v>
      </c>
      <c r="AU201" s="232" t="s">
        <v>82</v>
      </c>
      <c r="AV201" s="13" t="s">
        <v>80</v>
      </c>
      <c r="AW201" s="13" t="s">
        <v>33</v>
      </c>
      <c r="AX201" s="13" t="s">
        <v>72</v>
      </c>
      <c r="AY201" s="232" t="s">
        <v>146</v>
      </c>
    </row>
    <row r="202" s="14" customFormat="1">
      <c r="A202" s="14"/>
      <c r="B202" s="233"/>
      <c r="C202" s="234"/>
      <c r="D202" s="218" t="s">
        <v>157</v>
      </c>
      <c r="E202" s="235" t="s">
        <v>19</v>
      </c>
      <c r="F202" s="236" t="s">
        <v>264</v>
      </c>
      <c r="G202" s="234"/>
      <c r="H202" s="237">
        <v>4.9500000000000002</v>
      </c>
      <c r="I202" s="238"/>
      <c r="J202" s="234"/>
      <c r="K202" s="234"/>
      <c r="L202" s="239"/>
      <c r="M202" s="240"/>
      <c r="N202" s="241"/>
      <c r="O202" s="241"/>
      <c r="P202" s="241"/>
      <c r="Q202" s="241"/>
      <c r="R202" s="241"/>
      <c r="S202" s="241"/>
      <c r="T202" s="242"/>
      <c r="U202" s="14"/>
      <c r="V202" s="14"/>
      <c r="W202" s="14"/>
      <c r="X202" s="14"/>
      <c r="Y202" s="14"/>
      <c r="Z202" s="14"/>
      <c r="AA202" s="14"/>
      <c r="AB202" s="14"/>
      <c r="AC202" s="14"/>
      <c r="AD202" s="14"/>
      <c r="AE202" s="14"/>
      <c r="AT202" s="243" t="s">
        <v>157</v>
      </c>
      <c r="AU202" s="243" t="s">
        <v>82</v>
      </c>
      <c r="AV202" s="14" t="s">
        <v>82</v>
      </c>
      <c r="AW202" s="14" t="s">
        <v>33</v>
      </c>
      <c r="AX202" s="14" t="s">
        <v>72</v>
      </c>
      <c r="AY202" s="243" t="s">
        <v>146</v>
      </c>
    </row>
    <row r="203" s="13" customFormat="1">
      <c r="A203" s="13"/>
      <c r="B203" s="223"/>
      <c r="C203" s="224"/>
      <c r="D203" s="218" t="s">
        <v>157</v>
      </c>
      <c r="E203" s="225" t="s">
        <v>19</v>
      </c>
      <c r="F203" s="226" t="s">
        <v>204</v>
      </c>
      <c r="G203" s="224"/>
      <c r="H203" s="225" t="s">
        <v>19</v>
      </c>
      <c r="I203" s="227"/>
      <c r="J203" s="224"/>
      <c r="K203" s="224"/>
      <c r="L203" s="228"/>
      <c r="M203" s="229"/>
      <c r="N203" s="230"/>
      <c r="O203" s="230"/>
      <c r="P203" s="230"/>
      <c r="Q203" s="230"/>
      <c r="R203" s="230"/>
      <c r="S203" s="230"/>
      <c r="T203" s="231"/>
      <c r="U203" s="13"/>
      <c r="V203" s="13"/>
      <c r="W203" s="13"/>
      <c r="X203" s="13"/>
      <c r="Y203" s="13"/>
      <c r="Z203" s="13"/>
      <c r="AA203" s="13"/>
      <c r="AB203" s="13"/>
      <c r="AC203" s="13"/>
      <c r="AD203" s="13"/>
      <c r="AE203" s="13"/>
      <c r="AT203" s="232" t="s">
        <v>157</v>
      </c>
      <c r="AU203" s="232" t="s">
        <v>82</v>
      </c>
      <c r="AV203" s="13" t="s">
        <v>80</v>
      </c>
      <c r="AW203" s="13" t="s">
        <v>33</v>
      </c>
      <c r="AX203" s="13" t="s">
        <v>72</v>
      </c>
      <c r="AY203" s="232" t="s">
        <v>146</v>
      </c>
    </row>
    <row r="204" s="14" customFormat="1">
      <c r="A204" s="14"/>
      <c r="B204" s="233"/>
      <c r="C204" s="234"/>
      <c r="D204" s="218" t="s">
        <v>157</v>
      </c>
      <c r="E204" s="235" t="s">
        <v>19</v>
      </c>
      <c r="F204" s="236" t="s">
        <v>265</v>
      </c>
      <c r="G204" s="234"/>
      <c r="H204" s="237">
        <v>1.3999999999999999</v>
      </c>
      <c r="I204" s="238"/>
      <c r="J204" s="234"/>
      <c r="K204" s="234"/>
      <c r="L204" s="239"/>
      <c r="M204" s="240"/>
      <c r="N204" s="241"/>
      <c r="O204" s="241"/>
      <c r="P204" s="241"/>
      <c r="Q204" s="241"/>
      <c r="R204" s="241"/>
      <c r="S204" s="241"/>
      <c r="T204" s="242"/>
      <c r="U204" s="14"/>
      <c r="V204" s="14"/>
      <c r="W204" s="14"/>
      <c r="X204" s="14"/>
      <c r="Y204" s="14"/>
      <c r="Z204" s="14"/>
      <c r="AA204" s="14"/>
      <c r="AB204" s="14"/>
      <c r="AC204" s="14"/>
      <c r="AD204" s="14"/>
      <c r="AE204" s="14"/>
      <c r="AT204" s="243" t="s">
        <v>157</v>
      </c>
      <c r="AU204" s="243" t="s">
        <v>82</v>
      </c>
      <c r="AV204" s="14" t="s">
        <v>82</v>
      </c>
      <c r="AW204" s="14" t="s">
        <v>33</v>
      </c>
      <c r="AX204" s="14" t="s">
        <v>72</v>
      </c>
      <c r="AY204" s="243" t="s">
        <v>146</v>
      </c>
    </row>
    <row r="205" s="15" customFormat="1">
      <c r="A205" s="15"/>
      <c r="B205" s="244"/>
      <c r="C205" s="245"/>
      <c r="D205" s="218" t="s">
        <v>157</v>
      </c>
      <c r="E205" s="246" t="s">
        <v>19</v>
      </c>
      <c r="F205" s="247" t="s">
        <v>162</v>
      </c>
      <c r="G205" s="245"/>
      <c r="H205" s="248">
        <v>6.3499999999999996</v>
      </c>
      <c r="I205" s="249"/>
      <c r="J205" s="245"/>
      <c r="K205" s="245"/>
      <c r="L205" s="250"/>
      <c r="M205" s="251"/>
      <c r="N205" s="252"/>
      <c r="O205" s="252"/>
      <c r="P205" s="252"/>
      <c r="Q205" s="252"/>
      <c r="R205" s="252"/>
      <c r="S205" s="252"/>
      <c r="T205" s="253"/>
      <c r="U205" s="15"/>
      <c r="V205" s="15"/>
      <c r="W205" s="15"/>
      <c r="X205" s="15"/>
      <c r="Y205" s="15"/>
      <c r="Z205" s="15"/>
      <c r="AA205" s="15"/>
      <c r="AB205" s="15"/>
      <c r="AC205" s="15"/>
      <c r="AD205" s="15"/>
      <c r="AE205" s="15"/>
      <c r="AT205" s="254" t="s">
        <v>157</v>
      </c>
      <c r="AU205" s="254" t="s">
        <v>82</v>
      </c>
      <c r="AV205" s="15" t="s">
        <v>153</v>
      </c>
      <c r="AW205" s="15" t="s">
        <v>33</v>
      </c>
      <c r="AX205" s="15" t="s">
        <v>80</v>
      </c>
      <c r="AY205" s="254" t="s">
        <v>146</v>
      </c>
    </row>
    <row r="206" s="2" customFormat="1" ht="37.8" customHeight="1">
      <c r="A206" s="39"/>
      <c r="B206" s="40"/>
      <c r="C206" s="205" t="s">
        <v>344</v>
      </c>
      <c r="D206" s="205" t="s">
        <v>148</v>
      </c>
      <c r="E206" s="206" t="s">
        <v>345</v>
      </c>
      <c r="F206" s="207" t="s">
        <v>346</v>
      </c>
      <c r="G206" s="208" t="s">
        <v>165</v>
      </c>
      <c r="H206" s="209">
        <v>6.3499999999999996</v>
      </c>
      <c r="I206" s="210"/>
      <c r="J206" s="211">
        <f>ROUND(I206*H206,2)</f>
        <v>0</v>
      </c>
      <c r="K206" s="207" t="s">
        <v>152</v>
      </c>
      <c r="L206" s="45"/>
      <c r="M206" s="212" t="s">
        <v>19</v>
      </c>
      <c r="N206" s="213" t="s">
        <v>43</v>
      </c>
      <c r="O206" s="85"/>
      <c r="P206" s="214">
        <f>O206*H206</f>
        <v>0</v>
      </c>
      <c r="Q206" s="214">
        <v>0.0063</v>
      </c>
      <c r="R206" s="214">
        <f>Q206*H206</f>
        <v>0.040004999999999999</v>
      </c>
      <c r="S206" s="214">
        <v>0</v>
      </c>
      <c r="T206" s="215">
        <f>S206*H206</f>
        <v>0</v>
      </c>
      <c r="U206" s="39"/>
      <c r="V206" s="39"/>
      <c r="W206" s="39"/>
      <c r="X206" s="39"/>
      <c r="Y206" s="39"/>
      <c r="Z206" s="39"/>
      <c r="AA206" s="39"/>
      <c r="AB206" s="39"/>
      <c r="AC206" s="39"/>
      <c r="AD206" s="39"/>
      <c r="AE206" s="39"/>
      <c r="AR206" s="216" t="s">
        <v>233</v>
      </c>
      <c r="AT206" s="216" t="s">
        <v>148</v>
      </c>
      <c r="AU206" s="216" t="s">
        <v>82</v>
      </c>
      <c r="AY206" s="18" t="s">
        <v>146</v>
      </c>
      <c r="BE206" s="217">
        <f>IF(N206="základní",J206,0)</f>
        <v>0</v>
      </c>
      <c r="BF206" s="217">
        <f>IF(N206="snížená",J206,0)</f>
        <v>0</v>
      </c>
      <c r="BG206" s="217">
        <f>IF(N206="zákl. přenesená",J206,0)</f>
        <v>0</v>
      </c>
      <c r="BH206" s="217">
        <f>IF(N206="sníž. přenesená",J206,0)</f>
        <v>0</v>
      </c>
      <c r="BI206" s="217">
        <f>IF(N206="nulová",J206,0)</f>
        <v>0</v>
      </c>
      <c r="BJ206" s="18" t="s">
        <v>80</v>
      </c>
      <c r="BK206" s="217">
        <f>ROUND(I206*H206,2)</f>
        <v>0</v>
      </c>
      <c r="BL206" s="18" t="s">
        <v>233</v>
      </c>
      <c r="BM206" s="216" t="s">
        <v>347</v>
      </c>
    </row>
    <row r="207" s="13" customFormat="1">
      <c r="A207" s="13"/>
      <c r="B207" s="223"/>
      <c r="C207" s="224"/>
      <c r="D207" s="218" t="s">
        <v>157</v>
      </c>
      <c r="E207" s="225" t="s">
        <v>19</v>
      </c>
      <c r="F207" s="226" t="s">
        <v>202</v>
      </c>
      <c r="G207" s="224"/>
      <c r="H207" s="225" t="s">
        <v>19</v>
      </c>
      <c r="I207" s="227"/>
      <c r="J207" s="224"/>
      <c r="K207" s="224"/>
      <c r="L207" s="228"/>
      <c r="M207" s="229"/>
      <c r="N207" s="230"/>
      <c r="O207" s="230"/>
      <c r="P207" s="230"/>
      <c r="Q207" s="230"/>
      <c r="R207" s="230"/>
      <c r="S207" s="230"/>
      <c r="T207" s="231"/>
      <c r="U207" s="13"/>
      <c r="V207" s="13"/>
      <c r="W207" s="13"/>
      <c r="X207" s="13"/>
      <c r="Y207" s="13"/>
      <c r="Z207" s="13"/>
      <c r="AA207" s="13"/>
      <c r="AB207" s="13"/>
      <c r="AC207" s="13"/>
      <c r="AD207" s="13"/>
      <c r="AE207" s="13"/>
      <c r="AT207" s="232" t="s">
        <v>157</v>
      </c>
      <c r="AU207" s="232" t="s">
        <v>82</v>
      </c>
      <c r="AV207" s="13" t="s">
        <v>80</v>
      </c>
      <c r="AW207" s="13" t="s">
        <v>33</v>
      </c>
      <c r="AX207" s="13" t="s">
        <v>72</v>
      </c>
      <c r="AY207" s="232" t="s">
        <v>146</v>
      </c>
    </row>
    <row r="208" s="14" customFormat="1">
      <c r="A208" s="14"/>
      <c r="B208" s="233"/>
      <c r="C208" s="234"/>
      <c r="D208" s="218" t="s">
        <v>157</v>
      </c>
      <c r="E208" s="235" t="s">
        <v>19</v>
      </c>
      <c r="F208" s="236" t="s">
        <v>264</v>
      </c>
      <c r="G208" s="234"/>
      <c r="H208" s="237">
        <v>4.9500000000000002</v>
      </c>
      <c r="I208" s="238"/>
      <c r="J208" s="234"/>
      <c r="K208" s="234"/>
      <c r="L208" s="239"/>
      <c r="M208" s="240"/>
      <c r="N208" s="241"/>
      <c r="O208" s="241"/>
      <c r="P208" s="241"/>
      <c r="Q208" s="241"/>
      <c r="R208" s="241"/>
      <c r="S208" s="241"/>
      <c r="T208" s="242"/>
      <c r="U208" s="14"/>
      <c r="V208" s="14"/>
      <c r="W208" s="14"/>
      <c r="X208" s="14"/>
      <c r="Y208" s="14"/>
      <c r="Z208" s="14"/>
      <c r="AA208" s="14"/>
      <c r="AB208" s="14"/>
      <c r="AC208" s="14"/>
      <c r="AD208" s="14"/>
      <c r="AE208" s="14"/>
      <c r="AT208" s="243" t="s">
        <v>157</v>
      </c>
      <c r="AU208" s="243" t="s">
        <v>82</v>
      </c>
      <c r="AV208" s="14" t="s">
        <v>82</v>
      </c>
      <c r="AW208" s="14" t="s">
        <v>33</v>
      </c>
      <c r="AX208" s="14" t="s">
        <v>72</v>
      </c>
      <c r="AY208" s="243" t="s">
        <v>146</v>
      </c>
    </row>
    <row r="209" s="13" customFormat="1">
      <c r="A209" s="13"/>
      <c r="B209" s="223"/>
      <c r="C209" s="224"/>
      <c r="D209" s="218" t="s">
        <v>157</v>
      </c>
      <c r="E209" s="225" t="s">
        <v>19</v>
      </c>
      <c r="F209" s="226" t="s">
        <v>204</v>
      </c>
      <c r="G209" s="224"/>
      <c r="H209" s="225" t="s">
        <v>19</v>
      </c>
      <c r="I209" s="227"/>
      <c r="J209" s="224"/>
      <c r="K209" s="224"/>
      <c r="L209" s="228"/>
      <c r="M209" s="229"/>
      <c r="N209" s="230"/>
      <c r="O209" s="230"/>
      <c r="P209" s="230"/>
      <c r="Q209" s="230"/>
      <c r="R209" s="230"/>
      <c r="S209" s="230"/>
      <c r="T209" s="231"/>
      <c r="U209" s="13"/>
      <c r="V209" s="13"/>
      <c r="W209" s="13"/>
      <c r="X209" s="13"/>
      <c r="Y209" s="13"/>
      <c r="Z209" s="13"/>
      <c r="AA209" s="13"/>
      <c r="AB209" s="13"/>
      <c r="AC209" s="13"/>
      <c r="AD209" s="13"/>
      <c r="AE209" s="13"/>
      <c r="AT209" s="232" t="s">
        <v>157</v>
      </c>
      <c r="AU209" s="232" t="s">
        <v>82</v>
      </c>
      <c r="AV209" s="13" t="s">
        <v>80</v>
      </c>
      <c r="AW209" s="13" t="s">
        <v>33</v>
      </c>
      <c r="AX209" s="13" t="s">
        <v>72</v>
      </c>
      <c r="AY209" s="232" t="s">
        <v>146</v>
      </c>
    </row>
    <row r="210" s="14" customFormat="1">
      <c r="A210" s="14"/>
      <c r="B210" s="233"/>
      <c r="C210" s="234"/>
      <c r="D210" s="218" t="s">
        <v>157</v>
      </c>
      <c r="E210" s="235" t="s">
        <v>19</v>
      </c>
      <c r="F210" s="236" t="s">
        <v>265</v>
      </c>
      <c r="G210" s="234"/>
      <c r="H210" s="237">
        <v>1.3999999999999999</v>
      </c>
      <c r="I210" s="238"/>
      <c r="J210" s="234"/>
      <c r="K210" s="234"/>
      <c r="L210" s="239"/>
      <c r="M210" s="240"/>
      <c r="N210" s="241"/>
      <c r="O210" s="241"/>
      <c r="P210" s="241"/>
      <c r="Q210" s="241"/>
      <c r="R210" s="241"/>
      <c r="S210" s="241"/>
      <c r="T210" s="242"/>
      <c r="U210" s="14"/>
      <c r="V210" s="14"/>
      <c r="W210" s="14"/>
      <c r="X210" s="14"/>
      <c r="Y210" s="14"/>
      <c r="Z210" s="14"/>
      <c r="AA210" s="14"/>
      <c r="AB210" s="14"/>
      <c r="AC210" s="14"/>
      <c r="AD210" s="14"/>
      <c r="AE210" s="14"/>
      <c r="AT210" s="243" t="s">
        <v>157</v>
      </c>
      <c r="AU210" s="243" t="s">
        <v>82</v>
      </c>
      <c r="AV210" s="14" t="s">
        <v>82</v>
      </c>
      <c r="AW210" s="14" t="s">
        <v>33</v>
      </c>
      <c r="AX210" s="14" t="s">
        <v>72</v>
      </c>
      <c r="AY210" s="243" t="s">
        <v>146</v>
      </c>
    </row>
    <row r="211" s="15" customFormat="1">
      <c r="A211" s="15"/>
      <c r="B211" s="244"/>
      <c r="C211" s="245"/>
      <c r="D211" s="218" t="s">
        <v>157</v>
      </c>
      <c r="E211" s="246" t="s">
        <v>19</v>
      </c>
      <c r="F211" s="247" t="s">
        <v>162</v>
      </c>
      <c r="G211" s="245"/>
      <c r="H211" s="248">
        <v>6.3499999999999996</v>
      </c>
      <c r="I211" s="249"/>
      <c r="J211" s="245"/>
      <c r="K211" s="245"/>
      <c r="L211" s="250"/>
      <c r="M211" s="251"/>
      <c r="N211" s="252"/>
      <c r="O211" s="252"/>
      <c r="P211" s="252"/>
      <c r="Q211" s="252"/>
      <c r="R211" s="252"/>
      <c r="S211" s="252"/>
      <c r="T211" s="253"/>
      <c r="U211" s="15"/>
      <c r="V211" s="15"/>
      <c r="W211" s="15"/>
      <c r="X211" s="15"/>
      <c r="Y211" s="15"/>
      <c r="Z211" s="15"/>
      <c r="AA211" s="15"/>
      <c r="AB211" s="15"/>
      <c r="AC211" s="15"/>
      <c r="AD211" s="15"/>
      <c r="AE211" s="15"/>
      <c r="AT211" s="254" t="s">
        <v>157</v>
      </c>
      <c r="AU211" s="254" t="s">
        <v>82</v>
      </c>
      <c r="AV211" s="15" t="s">
        <v>153</v>
      </c>
      <c r="AW211" s="15" t="s">
        <v>33</v>
      </c>
      <c r="AX211" s="15" t="s">
        <v>80</v>
      </c>
      <c r="AY211" s="254" t="s">
        <v>146</v>
      </c>
    </row>
    <row r="212" s="2" customFormat="1" ht="24.15" customHeight="1">
      <c r="A212" s="39"/>
      <c r="B212" s="40"/>
      <c r="C212" s="256" t="s">
        <v>348</v>
      </c>
      <c r="D212" s="256" t="s">
        <v>349</v>
      </c>
      <c r="E212" s="257" t="s">
        <v>350</v>
      </c>
      <c r="F212" s="258" t="s">
        <v>351</v>
      </c>
      <c r="G212" s="259" t="s">
        <v>165</v>
      </c>
      <c r="H212" s="260">
        <v>6.9850000000000003</v>
      </c>
      <c r="I212" s="261"/>
      <c r="J212" s="262">
        <f>ROUND(I212*H212,2)</f>
        <v>0</v>
      </c>
      <c r="K212" s="258" t="s">
        <v>152</v>
      </c>
      <c r="L212" s="263"/>
      <c r="M212" s="264" t="s">
        <v>19</v>
      </c>
      <c r="N212" s="265" t="s">
        <v>43</v>
      </c>
      <c r="O212" s="85"/>
      <c r="P212" s="214">
        <f>O212*H212</f>
        <v>0</v>
      </c>
      <c r="Q212" s="214">
        <v>0.017999999999999999</v>
      </c>
      <c r="R212" s="214">
        <f>Q212*H212</f>
        <v>0.12573000000000001</v>
      </c>
      <c r="S212" s="214">
        <v>0</v>
      </c>
      <c r="T212" s="215">
        <f>S212*H212</f>
        <v>0</v>
      </c>
      <c r="U212" s="39"/>
      <c r="V212" s="39"/>
      <c r="W212" s="39"/>
      <c r="X212" s="39"/>
      <c r="Y212" s="39"/>
      <c r="Z212" s="39"/>
      <c r="AA212" s="39"/>
      <c r="AB212" s="39"/>
      <c r="AC212" s="39"/>
      <c r="AD212" s="39"/>
      <c r="AE212" s="39"/>
      <c r="AR212" s="216" t="s">
        <v>352</v>
      </c>
      <c r="AT212" s="216" t="s">
        <v>349</v>
      </c>
      <c r="AU212" s="216" t="s">
        <v>82</v>
      </c>
      <c r="AY212" s="18" t="s">
        <v>146</v>
      </c>
      <c r="BE212" s="217">
        <f>IF(N212="základní",J212,0)</f>
        <v>0</v>
      </c>
      <c r="BF212" s="217">
        <f>IF(N212="snížená",J212,0)</f>
        <v>0</v>
      </c>
      <c r="BG212" s="217">
        <f>IF(N212="zákl. přenesená",J212,0)</f>
        <v>0</v>
      </c>
      <c r="BH212" s="217">
        <f>IF(N212="sníž. přenesená",J212,0)</f>
        <v>0</v>
      </c>
      <c r="BI212" s="217">
        <f>IF(N212="nulová",J212,0)</f>
        <v>0</v>
      </c>
      <c r="BJ212" s="18" t="s">
        <v>80</v>
      </c>
      <c r="BK212" s="217">
        <f>ROUND(I212*H212,2)</f>
        <v>0</v>
      </c>
      <c r="BL212" s="18" t="s">
        <v>233</v>
      </c>
      <c r="BM212" s="216" t="s">
        <v>353</v>
      </c>
    </row>
    <row r="213" s="14" customFormat="1">
      <c r="A213" s="14"/>
      <c r="B213" s="233"/>
      <c r="C213" s="234"/>
      <c r="D213" s="218" t="s">
        <v>157</v>
      </c>
      <c r="E213" s="234"/>
      <c r="F213" s="236" t="s">
        <v>354</v>
      </c>
      <c r="G213" s="234"/>
      <c r="H213" s="237">
        <v>6.9850000000000003</v>
      </c>
      <c r="I213" s="238"/>
      <c r="J213" s="234"/>
      <c r="K213" s="234"/>
      <c r="L213" s="239"/>
      <c r="M213" s="240"/>
      <c r="N213" s="241"/>
      <c r="O213" s="241"/>
      <c r="P213" s="241"/>
      <c r="Q213" s="241"/>
      <c r="R213" s="241"/>
      <c r="S213" s="241"/>
      <c r="T213" s="242"/>
      <c r="U213" s="14"/>
      <c r="V213" s="14"/>
      <c r="W213" s="14"/>
      <c r="X213" s="14"/>
      <c r="Y213" s="14"/>
      <c r="Z213" s="14"/>
      <c r="AA213" s="14"/>
      <c r="AB213" s="14"/>
      <c r="AC213" s="14"/>
      <c r="AD213" s="14"/>
      <c r="AE213" s="14"/>
      <c r="AT213" s="243" t="s">
        <v>157</v>
      </c>
      <c r="AU213" s="243" t="s">
        <v>82</v>
      </c>
      <c r="AV213" s="14" t="s">
        <v>82</v>
      </c>
      <c r="AW213" s="14" t="s">
        <v>4</v>
      </c>
      <c r="AX213" s="14" t="s">
        <v>80</v>
      </c>
      <c r="AY213" s="243" t="s">
        <v>146</v>
      </c>
    </row>
    <row r="214" s="2" customFormat="1" ht="24.15" customHeight="1">
      <c r="A214" s="39"/>
      <c r="B214" s="40"/>
      <c r="C214" s="205" t="s">
        <v>352</v>
      </c>
      <c r="D214" s="205" t="s">
        <v>148</v>
      </c>
      <c r="E214" s="206" t="s">
        <v>355</v>
      </c>
      <c r="F214" s="207" t="s">
        <v>356</v>
      </c>
      <c r="G214" s="208" t="s">
        <v>165</v>
      </c>
      <c r="H214" s="209">
        <v>0.98999999999999999</v>
      </c>
      <c r="I214" s="210"/>
      <c r="J214" s="211">
        <f>ROUND(I214*H214,2)</f>
        <v>0</v>
      </c>
      <c r="K214" s="207" t="s">
        <v>152</v>
      </c>
      <c r="L214" s="45"/>
      <c r="M214" s="212" t="s">
        <v>19</v>
      </c>
      <c r="N214" s="213" t="s">
        <v>43</v>
      </c>
      <c r="O214" s="85"/>
      <c r="P214" s="214">
        <f>O214*H214</f>
        <v>0</v>
      </c>
      <c r="Q214" s="214">
        <v>0.0015</v>
      </c>
      <c r="R214" s="214">
        <f>Q214*H214</f>
        <v>0.001485</v>
      </c>
      <c r="S214" s="214">
        <v>0</v>
      </c>
      <c r="T214" s="215">
        <f>S214*H214</f>
        <v>0</v>
      </c>
      <c r="U214" s="39"/>
      <c r="V214" s="39"/>
      <c r="W214" s="39"/>
      <c r="X214" s="39"/>
      <c r="Y214" s="39"/>
      <c r="Z214" s="39"/>
      <c r="AA214" s="39"/>
      <c r="AB214" s="39"/>
      <c r="AC214" s="39"/>
      <c r="AD214" s="39"/>
      <c r="AE214" s="39"/>
      <c r="AR214" s="216" t="s">
        <v>233</v>
      </c>
      <c r="AT214" s="216" t="s">
        <v>148</v>
      </c>
      <c r="AU214" s="216" t="s">
        <v>82</v>
      </c>
      <c r="AY214" s="18" t="s">
        <v>146</v>
      </c>
      <c r="BE214" s="217">
        <f>IF(N214="základní",J214,0)</f>
        <v>0</v>
      </c>
      <c r="BF214" s="217">
        <f>IF(N214="snížená",J214,0)</f>
        <v>0</v>
      </c>
      <c r="BG214" s="217">
        <f>IF(N214="zákl. přenesená",J214,0)</f>
        <v>0</v>
      </c>
      <c r="BH214" s="217">
        <f>IF(N214="sníž. přenesená",J214,0)</f>
        <v>0</v>
      </c>
      <c r="BI214" s="217">
        <f>IF(N214="nulová",J214,0)</f>
        <v>0</v>
      </c>
      <c r="BJ214" s="18" t="s">
        <v>80</v>
      </c>
      <c r="BK214" s="217">
        <f>ROUND(I214*H214,2)</f>
        <v>0</v>
      </c>
      <c r="BL214" s="18" t="s">
        <v>233</v>
      </c>
      <c r="BM214" s="216" t="s">
        <v>357</v>
      </c>
    </row>
    <row r="215" s="13" customFormat="1">
      <c r="A215" s="13"/>
      <c r="B215" s="223"/>
      <c r="C215" s="224"/>
      <c r="D215" s="218" t="s">
        <v>157</v>
      </c>
      <c r="E215" s="225" t="s">
        <v>19</v>
      </c>
      <c r="F215" s="226" t="s">
        <v>358</v>
      </c>
      <c r="G215" s="224"/>
      <c r="H215" s="225" t="s">
        <v>19</v>
      </c>
      <c r="I215" s="227"/>
      <c r="J215" s="224"/>
      <c r="K215" s="224"/>
      <c r="L215" s="228"/>
      <c r="M215" s="229"/>
      <c r="N215" s="230"/>
      <c r="O215" s="230"/>
      <c r="P215" s="230"/>
      <c r="Q215" s="230"/>
      <c r="R215" s="230"/>
      <c r="S215" s="230"/>
      <c r="T215" s="231"/>
      <c r="U215" s="13"/>
      <c r="V215" s="13"/>
      <c r="W215" s="13"/>
      <c r="X215" s="13"/>
      <c r="Y215" s="13"/>
      <c r="Z215" s="13"/>
      <c r="AA215" s="13"/>
      <c r="AB215" s="13"/>
      <c r="AC215" s="13"/>
      <c r="AD215" s="13"/>
      <c r="AE215" s="13"/>
      <c r="AT215" s="232" t="s">
        <v>157</v>
      </c>
      <c r="AU215" s="232" t="s">
        <v>82</v>
      </c>
      <c r="AV215" s="13" t="s">
        <v>80</v>
      </c>
      <c r="AW215" s="13" t="s">
        <v>33</v>
      </c>
      <c r="AX215" s="13" t="s">
        <v>72</v>
      </c>
      <c r="AY215" s="232" t="s">
        <v>146</v>
      </c>
    </row>
    <row r="216" s="14" customFormat="1">
      <c r="A216" s="14"/>
      <c r="B216" s="233"/>
      <c r="C216" s="234"/>
      <c r="D216" s="218" t="s">
        <v>157</v>
      </c>
      <c r="E216" s="235" t="s">
        <v>19</v>
      </c>
      <c r="F216" s="236" t="s">
        <v>359</v>
      </c>
      <c r="G216" s="234"/>
      <c r="H216" s="237">
        <v>0.98999999999999999</v>
      </c>
      <c r="I216" s="238"/>
      <c r="J216" s="234"/>
      <c r="K216" s="234"/>
      <c r="L216" s="239"/>
      <c r="M216" s="240"/>
      <c r="N216" s="241"/>
      <c r="O216" s="241"/>
      <c r="P216" s="241"/>
      <c r="Q216" s="241"/>
      <c r="R216" s="241"/>
      <c r="S216" s="241"/>
      <c r="T216" s="242"/>
      <c r="U216" s="14"/>
      <c r="V216" s="14"/>
      <c r="W216" s="14"/>
      <c r="X216" s="14"/>
      <c r="Y216" s="14"/>
      <c r="Z216" s="14"/>
      <c r="AA216" s="14"/>
      <c r="AB216" s="14"/>
      <c r="AC216" s="14"/>
      <c r="AD216" s="14"/>
      <c r="AE216" s="14"/>
      <c r="AT216" s="243" t="s">
        <v>157</v>
      </c>
      <c r="AU216" s="243" t="s">
        <v>82</v>
      </c>
      <c r="AV216" s="14" t="s">
        <v>82</v>
      </c>
      <c r="AW216" s="14" t="s">
        <v>33</v>
      </c>
      <c r="AX216" s="14" t="s">
        <v>80</v>
      </c>
      <c r="AY216" s="243" t="s">
        <v>146</v>
      </c>
    </row>
    <row r="217" s="2" customFormat="1" ht="24.15" customHeight="1">
      <c r="A217" s="39"/>
      <c r="B217" s="40"/>
      <c r="C217" s="205" t="s">
        <v>360</v>
      </c>
      <c r="D217" s="205" t="s">
        <v>148</v>
      </c>
      <c r="E217" s="206" t="s">
        <v>361</v>
      </c>
      <c r="F217" s="207" t="s">
        <v>362</v>
      </c>
      <c r="G217" s="208" t="s">
        <v>363</v>
      </c>
      <c r="H217" s="209">
        <v>3.6000000000000001</v>
      </c>
      <c r="I217" s="210"/>
      <c r="J217" s="211">
        <f>ROUND(I217*H217,2)</f>
        <v>0</v>
      </c>
      <c r="K217" s="207" t="s">
        <v>152</v>
      </c>
      <c r="L217" s="45"/>
      <c r="M217" s="212" t="s">
        <v>19</v>
      </c>
      <c r="N217" s="213" t="s">
        <v>43</v>
      </c>
      <c r="O217" s="85"/>
      <c r="P217" s="214">
        <f>O217*H217</f>
        <v>0</v>
      </c>
      <c r="Q217" s="214">
        <v>0.00032000000000000003</v>
      </c>
      <c r="R217" s="214">
        <f>Q217*H217</f>
        <v>0.001152</v>
      </c>
      <c r="S217" s="214">
        <v>0</v>
      </c>
      <c r="T217" s="215">
        <f>S217*H217</f>
        <v>0</v>
      </c>
      <c r="U217" s="39"/>
      <c r="V217" s="39"/>
      <c r="W217" s="39"/>
      <c r="X217" s="39"/>
      <c r="Y217" s="39"/>
      <c r="Z217" s="39"/>
      <c r="AA217" s="39"/>
      <c r="AB217" s="39"/>
      <c r="AC217" s="39"/>
      <c r="AD217" s="39"/>
      <c r="AE217" s="39"/>
      <c r="AR217" s="216" t="s">
        <v>233</v>
      </c>
      <c r="AT217" s="216" t="s">
        <v>148</v>
      </c>
      <c r="AU217" s="216" t="s">
        <v>82</v>
      </c>
      <c r="AY217" s="18" t="s">
        <v>146</v>
      </c>
      <c r="BE217" s="217">
        <f>IF(N217="základní",J217,0)</f>
        <v>0</v>
      </c>
      <c r="BF217" s="217">
        <f>IF(N217="snížená",J217,0)</f>
        <v>0</v>
      </c>
      <c r="BG217" s="217">
        <f>IF(N217="zákl. přenesená",J217,0)</f>
        <v>0</v>
      </c>
      <c r="BH217" s="217">
        <f>IF(N217="sníž. přenesená",J217,0)</f>
        <v>0</v>
      </c>
      <c r="BI217" s="217">
        <f>IF(N217="nulová",J217,0)</f>
        <v>0</v>
      </c>
      <c r="BJ217" s="18" t="s">
        <v>80</v>
      </c>
      <c r="BK217" s="217">
        <f>ROUND(I217*H217,2)</f>
        <v>0</v>
      </c>
      <c r="BL217" s="18" t="s">
        <v>233</v>
      </c>
      <c r="BM217" s="216" t="s">
        <v>364</v>
      </c>
    </row>
    <row r="218" s="13" customFormat="1">
      <c r="A218" s="13"/>
      <c r="B218" s="223"/>
      <c r="C218" s="224"/>
      <c r="D218" s="218" t="s">
        <v>157</v>
      </c>
      <c r="E218" s="225" t="s">
        <v>19</v>
      </c>
      <c r="F218" s="226" t="s">
        <v>358</v>
      </c>
      <c r="G218" s="224"/>
      <c r="H218" s="225" t="s">
        <v>19</v>
      </c>
      <c r="I218" s="227"/>
      <c r="J218" s="224"/>
      <c r="K218" s="224"/>
      <c r="L218" s="228"/>
      <c r="M218" s="229"/>
      <c r="N218" s="230"/>
      <c r="O218" s="230"/>
      <c r="P218" s="230"/>
      <c r="Q218" s="230"/>
      <c r="R218" s="230"/>
      <c r="S218" s="230"/>
      <c r="T218" s="231"/>
      <c r="U218" s="13"/>
      <c r="V218" s="13"/>
      <c r="W218" s="13"/>
      <c r="X218" s="13"/>
      <c r="Y218" s="13"/>
      <c r="Z218" s="13"/>
      <c r="AA218" s="13"/>
      <c r="AB218" s="13"/>
      <c r="AC218" s="13"/>
      <c r="AD218" s="13"/>
      <c r="AE218" s="13"/>
      <c r="AT218" s="232" t="s">
        <v>157</v>
      </c>
      <c r="AU218" s="232" t="s">
        <v>82</v>
      </c>
      <c r="AV218" s="13" t="s">
        <v>80</v>
      </c>
      <c r="AW218" s="13" t="s">
        <v>33</v>
      </c>
      <c r="AX218" s="13" t="s">
        <v>72</v>
      </c>
      <c r="AY218" s="232" t="s">
        <v>146</v>
      </c>
    </row>
    <row r="219" s="14" customFormat="1">
      <c r="A219" s="14"/>
      <c r="B219" s="233"/>
      <c r="C219" s="234"/>
      <c r="D219" s="218" t="s">
        <v>157</v>
      </c>
      <c r="E219" s="235" t="s">
        <v>19</v>
      </c>
      <c r="F219" s="236" t="s">
        <v>365</v>
      </c>
      <c r="G219" s="234"/>
      <c r="H219" s="237">
        <v>3.6000000000000001</v>
      </c>
      <c r="I219" s="238"/>
      <c r="J219" s="234"/>
      <c r="K219" s="234"/>
      <c r="L219" s="239"/>
      <c r="M219" s="240"/>
      <c r="N219" s="241"/>
      <c r="O219" s="241"/>
      <c r="P219" s="241"/>
      <c r="Q219" s="241"/>
      <c r="R219" s="241"/>
      <c r="S219" s="241"/>
      <c r="T219" s="242"/>
      <c r="U219" s="14"/>
      <c r="V219" s="14"/>
      <c r="W219" s="14"/>
      <c r="X219" s="14"/>
      <c r="Y219" s="14"/>
      <c r="Z219" s="14"/>
      <c r="AA219" s="14"/>
      <c r="AB219" s="14"/>
      <c r="AC219" s="14"/>
      <c r="AD219" s="14"/>
      <c r="AE219" s="14"/>
      <c r="AT219" s="243" t="s">
        <v>157</v>
      </c>
      <c r="AU219" s="243" t="s">
        <v>82</v>
      </c>
      <c r="AV219" s="14" t="s">
        <v>82</v>
      </c>
      <c r="AW219" s="14" t="s">
        <v>33</v>
      </c>
      <c r="AX219" s="14" t="s">
        <v>80</v>
      </c>
      <c r="AY219" s="243" t="s">
        <v>146</v>
      </c>
    </row>
    <row r="220" s="2" customFormat="1" ht="37.8" customHeight="1">
      <c r="A220" s="39"/>
      <c r="B220" s="40"/>
      <c r="C220" s="205" t="s">
        <v>366</v>
      </c>
      <c r="D220" s="205" t="s">
        <v>148</v>
      </c>
      <c r="E220" s="206" t="s">
        <v>367</v>
      </c>
      <c r="F220" s="207" t="s">
        <v>368</v>
      </c>
      <c r="G220" s="208" t="s">
        <v>178</v>
      </c>
      <c r="H220" s="209">
        <v>0.19900000000000001</v>
      </c>
      <c r="I220" s="210"/>
      <c r="J220" s="211">
        <f>ROUND(I220*H220,2)</f>
        <v>0</v>
      </c>
      <c r="K220" s="207" t="s">
        <v>152</v>
      </c>
      <c r="L220" s="45"/>
      <c r="M220" s="212" t="s">
        <v>19</v>
      </c>
      <c r="N220" s="213" t="s">
        <v>43</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233</v>
      </c>
      <c r="AT220" s="216" t="s">
        <v>148</v>
      </c>
      <c r="AU220" s="216" t="s">
        <v>82</v>
      </c>
      <c r="AY220" s="18" t="s">
        <v>146</v>
      </c>
      <c r="BE220" s="217">
        <f>IF(N220="základní",J220,0)</f>
        <v>0</v>
      </c>
      <c r="BF220" s="217">
        <f>IF(N220="snížená",J220,0)</f>
        <v>0</v>
      </c>
      <c r="BG220" s="217">
        <f>IF(N220="zákl. přenesená",J220,0)</f>
        <v>0</v>
      </c>
      <c r="BH220" s="217">
        <f>IF(N220="sníž. přenesená",J220,0)</f>
        <v>0</v>
      </c>
      <c r="BI220" s="217">
        <f>IF(N220="nulová",J220,0)</f>
        <v>0</v>
      </c>
      <c r="BJ220" s="18" t="s">
        <v>80</v>
      </c>
      <c r="BK220" s="217">
        <f>ROUND(I220*H220,2)</f>
        <v>0</v>
      </c>
      <c r="BL220" s="18" t="s">
        <v>233</v>
      </c>
      <c r="BM220" s="216" t="s">
        <v>369</v>
      </c>
    </row>
    <row r="221" s="12" customFormat="1" ht="22.8" customHeight="1">
      <c r="A221" s="12"/>
      <c r="B221" s="189"/>
      <c r="C221" s="190"/>
      <c r="D221" s="191" t="s">
        <v>71</v>
      </c>
      <c r="E221" s="203" t="s">
        <v>370</v>
      </c>
      <c r="F221" s="203" t="s">
        <v>371</v>
      </c>
      <c r="G221" s="190"/>
      <c r="H221" s="190"/>
      <c r="I221" s="193"/>
      <c r="J221" s="204">
        <f>BK221</f>
        <v>0</v>
      </c>
      <c r="K221" s="190"/>
      <c r="L221" s="195"/>
      <c r="M221" s="196"/>
      <c r="N221" s="197"/>
      <c r="O221" s="197"/>
      <c r="P221" s="198">
        <f>SUM(P222:P252)</f>
        <v>0</v>
      </c>
      <c r="Q221" s="197"/>
      <c r="R221" s="198">
        <f>SUM(R222:R252)</f>
        <v>0.7806478</v>
      </c>
      <c r="S221" s="197"/>
      <c r="T221" s="199">
        <f>SUM(T222:T252)</f>
        <v>0.87507839999999992</v>
      </c>
      <c r="U221" s="12"/>
      <c r="V221" s="12"/>
      <c r="W221" s="12"/>
      <c r="X221" s="12"/>
      <c r="Y221" s="12"/>
      <c r="Z221" s="12"/>
      <c r="AA221" s="12"/>
      <c r="AB221" s="12"/>
      <c r="AC221" s="12"/>
      <c r="AD221" s="12"/>
      <c r="AE221" s="12"/>
      <c r="AR221" s="200" t="s">
        <v>82</v>
      </c>
      <c r="AT221" s="201" t="s">
        <v>71</v>
      </c>
      <c r="AU221" s="201" t="s">
        <v>80</v>
      </c>
      <c r="AY221" s="200" t="s">
        <v>146</v>
      </c>
      <c r="BK221" s="202">
        <f>SUM(BK222:BK252)</f>
        <v>0</v>
      </c>
    </row>
    <row r="222" s="2" customFormat="1" ht="24.15" customHeight="1">
      <c r="A222" s="39"/>
      <c r="B222" s="40"/>
      <c r="C222" s="205" t="s">
        <v>372</v>
      </c>
      <c r="D222" s="205" t="s">
        <v>148</v>
      </c>
      <c r="E222" s="206" t="s">
        <v>373</v>
      </c>
      <c r="F222" s="207" t="s">
        <v>374</v>
      </c>
      <c r="G222" s="208" t="s">
        <v>165</v>
      </c>
      <c r="H222" s="209">
        <v>32.171999999999997</v>
      </c>
      <c r="I222" s="210"/>
      <c r="J222" s="211">
        <f>ROUND(I222*H222,2)</f>
        <v>0</v>
      </c>
      <c r="K222" s="207" t="s">
        <v>152</v>
      </c>
      <c r="L222" s="45"/>
      <c r="M222" s="212" t="s">
        <v>19</v>
      </c>
      <c r="N222" s="213" t="s">
        <v>43</v>
      </c>
      <c r="O222" s="85"/>
      <c r="P222" s="214">
        <f>O222*H222</f>
        <v>0</v>
      </c>
      <c r="Q222" s="214">
        <v>0.00029999999999999997</v>
      </c>
      <c r="R222" s="214">
        <f>Q222*H222</f>
        <v>0.009651599999999998</v>
      </c>
      <c r="S222" s="214">
        <v>0</v>
      </c>
      <c r="T222" s="215">
        <f>S222*H222</f>
        <v>0</v>
      </c>
      <c r="U222" s="39"/>
      <c r="V222" s="39"/>
      <c r="W222" s="39"/>
      <c r="X222" s="39"/>
      <c r="Y222" s="39"/>
      <c r="Z222" s="39"/>
      <c r="AA222" s="39"/>
      <c r="AB222" s="39"/>
      <c r="AC222" s="39"/>
      <c r="AD222" s="39"/>
      <c r="AE222" s="39"/>
      <c r="AR222" s="216" t="s">
        <v>233</v>
      </c>
      <c r="AT222" s="216" t="s">
        <v>148</v>
      </c>
      <c r="AU222" s="216" t="s">
        <v>82</v>
      </c>
      <c r="AY222" s="18" t="s">
        <v>146</v>
      </c>
      <c r="BE222" s="217">
        <f>IF(N222="základní",J222,0)</f>
        <v>0</v>
      </c>
      <c r="BF222" s="217">
        <f>IF(N222="snížená",J222,0)</f>
        <v>0</v>
      </c>
      <c r="BG222" s="217">
        <f>IF(N222="zákl. přenesená",J222,0)</f>
        <v>0</v>
      </c>
      <c r="BH222" s="217">
        <f>IF(N222="sníž. přenesená",J222,0)</f>
        <v>0</v>
      </c>
      <c r="BI222" s="217">
        <f>IF(N222="nulová",J222,0)</f>
        <v>0</v>
      </c>
      <c r="BJ222" s="18" t="s">
        <v>80</v>
      </c>
      <c r="BK222" s="217">
        <f>ROUND(I222*H222,2)</f>
        <v>0</v>
      </c>
      <c r="BL222" s="18" t="s">
        <v>233</v>
      </c>
      <c r="BM222" s="216" t="s">
        <v>375</v>
      </c>
    </row>
    <row r="223" s="13" customFormat="1">
      <c r="A223" s="13"/>
      <c r="B223" s="223"/>
      <c r="C223" s="224"/>
      <c r="D223" s="218" t="s">
        <v>157</v>
      </c>
      <c r="E223" s="225" t="s">
        <v>19</v>
      </c>
      <c r="F223" s="226" t="s">
        <v>196</v>
      </c>
      <c r="G223" s="224"/>
      <c r="H223" s="225" t="s">
        <v>19</v>
      </c>
      <c r="I223" s="227"/>
      <c r="J223" s="224"/>
      <c r="K223" s="224"/>
      <c r="L223" s="228"/>
      <c r="M223" s="229"/>
      <c r="N223" s="230"/>
      <c r="O223" s="230"/>
      <c r="P223" s="230"/>
      <c r="Q223" s="230"/>
      <c r="R223" s="230"/>
      <c r="S223" s="230"/>
      <c r="T223" s="231"/>
      <c r="U223" s="13"/>
      <c r="V223" s="13"/>
      <c r="W223" s="13"/>
      <c r="X223" s="13"/>
      <c r="Y223" s="13"/>
      <c r="Z223" s="13"/>
      <c r="AA223" s="13"/>
      <c r="AB223" s="13"/>
      <c r="AC223" s="13"/>
      <c r="AD223" s="13"/>
      <c r="AE223" s="13"/>
      <c r="AT223" s="232" t="s">
        <v>157</v>
      </c>
      <c r="AU223" s="232" t="s">
        <v>82</v>
      </c>
      <c r="AV223" s="13" t="s">
        <v>80</v>
      </c>
      <c r="AW223" s="13" t="s">
        <v>33</v>
      </c>
      <c r="AX223" s="13" t="s">
        <v>72</v>
      </c>
      <c r="AY223" s="232" t="s">
        <v>146</v>
      </c>
    </row>
    <row r="224" s="13" customFormat="1">
      <c r="A224" s="13"/>
      <c r="B224" s="223"/>
      <c r="C224" s="224"/>
      <c r="D224" s="218" t="s">
        <v>157</v>
      </c>
      <c r="E224" s="225" t="s">
        <v>19</v>
      </c>
      <c r="F224" s="226" t="s">
        <v>202</v>
      </c>
      <c r="G224" s="224"/>
      <c r="H224" s="225" t="s">
        <v>19</v>
      </c>
      <c r="I224" s="227"/>
      <c r="J224" s="224"/>
      <c r="K224" s="224"/>
      <c r="L224" s="228"/>
      <c r="M224" s="229"/>
      <c r="N224" s="230"/>
      <c r="O224" s="230"/>
      <c r="P224" s="230"/>
      <c r="Q224" s="230"/>
      <c r="R224" s="230"/>
      <c r="S224" s="230"/>
      <c r="T224" s="231"/>
      <c r="U224" s="13"/>
      <c r="V224" s="13"/>
      <c r="W224" s="13"/>
      <c r="X224" s="13"/>
      <c r="Y224" s="13"/>
      <c r="Z224" s="13"/>
      <c r="AA224" s="13"/>
      <c r="AB224" s="13"/>
      <c r="AC224" s="13"/>
      <c r="AD224" s="13"/>
      <c r="AE224" s="13"/>
      <c r="AT224" s="232" t="s">
        <v>157</v>
      </c>
      <c r="AU224" s="232" t="s">
        <v>82</v>
      </c>
      <c r="AV224" s="13" t="s">
        <v>80</v>
      </c>
      <c r="AW224" s="13" t="s">
        <v>33</v>
      </c>
      <c r="AX224" s="13" t="s">
        <v>72</v>
      </c>
      <c r="AY224" s="232" t="s">
        <v>146</v>
      </c>
    </row>
    <row r="225" s="14" customFormat="1">
      <c r="A225" s="14"/>
      <c r="B225" s="233"/>
      <c r="C225" s="234"/>
      <c r="D225" s="218" t="s">
        <v>157</v>
      </c>
      <c r="E225" s="235" t="s">
        <v>19</v>
      </c>
      <c r="F225" s="236" t="s">
        <v>376</v>
      </c>
      <c r="G225" s="234"/>
      <c r="H225" s="237">
        <v>26.021999999999998</v>
      </c>
      <c r="I225" s="238"/>
      <c r="J225" s="234"/>
      <c r="K225" s="234"/>
      <c r="L225" s="239"/>
      <c r="M225" s="240"/>
      <c r="N225" s="241"/>
      <c r="O225" s="241"/>
      <c r="P225" s="241"/>
      <c r="Q225" s="241"/>
      <c r="R225" s="241"/>
      <c r="S225" s="241"/>
      <c r="T225" s="242"/>
      <c r="U225" s="14"/>
      <c r="V225" s="14"/>
      <c r="W225" s="14"/>
      <c r="X225" s="14"/>
      <c r="Y225" s="14"/>
      <c r="Z225" s="14"/>
      <c r="AA225" s="14"/>
      <c r="AB225" s="14"/>
      <c r="AC225" s="14"/>
      <c r="AD225" s="14"/>
      <c r="AE225" s="14"/>
      <c r="AT225" s="243" t="s">
        <v>157</v>
      </c>
      <c r="AU225" s="243" t="s">
        <v>82</v>
      </c>
      <c r="AV225" s="14" t="s">
        <v>82</v>
      </c>
      <c r="AW225" s="14" t="s">
        <v>33</v>
      </c>
      <c r="AX225" s="14" t="s">
        <v>72</v>
      </c>
      <c r="AY225" s="243" t="s">
        <v>146</v>
      </c>
    </row>
    <row r="226" s="13" customFormat="1">
      <c r="A226" s="13"/>
      <c r="B226" s="223"/>
      <c r="C226" s="224"/>
      <c r="D226" s="218" t="s">
        <v>157</v>
      </c>
      <c r="E226" s="225" t="s">
        <v>19</v>
      </c>
      <c r="F226" s="226" t="s">
        <v>204</v>
      </c>
      <c r="G226" s="224"/>
      <c r="H226" s="225" t="s">
        <v>19</v>
      </c>
      <c r="I226" s="227"/>
      <c r="J226" s="224"/>
      <c r="K226" s="224"/>
      <c r="L226" s="228"/>
      <c r="M226" s="229"/>
      <c r="N226" s="230"/>
      <c r="O226" s="230"/>
      <c r="P226" s="230"/>
      <c r="Q226" s="230"/>
      <c r="R226" s="230"/>
      <c r="S226" s="230"/>
      <c r="T226" s="231"/>
      <c r="U226" s="13"/>
      <c r="V226" s="13"/>
      <c r="W226" s="13"/>
      <c r="X226" s="13"/>
      <c r="Y226" s="13"/>
      <c r="Z226" s="13"/>
      <c r="AA226" s="13"/>
      <c r="AB226" s="13"/>
      <c r="AC226" s="13"/>
      <c r="AD226" s="13"/>
      <c r="AE226" s="13"/>
      <c r="AT226" s="232" t="s">
        <v>157</v>
      </c>
      <c r="AU226" s="232" t="s">
        <v>82</v>
      </c>
      <c r="AV226" s="13" t="s">
        <v>80</v>
      </c>
      <c r="AW226" s="13" t="s">
        <v>33</v>
      </c>
      <c r="AX226" s="13" t="s">
        <v>72</v>
      </c>
      <c r="AY226" s="232" t="s">
        <v>146</v>
      </c>
    </row>
    <row r="227" s="14" customFormat="1">
      <c r="A227" s="14"/>
      <c r="B227" s="233"/>
      <c r="C227" s="234"/>
      <c r="D227" s="218" t="s">
        <v>157</v>
      </c>
      <c r="E227" s="235" t="s">
        <v>19</v>
      </c>
      <c r="F227" s="236" t="s">
        <v>377</v>
      </c>
      <c r="G227" s="234"/>
      <c r="H227" s="237">
        <v>6.1500000000000004</v>
      </c>
      <c r="I227" s="238"/>
      <c r="J227" s="234"/>
      <c r="K227" s="234"/>
      <c r="L227" s="239"/>
      <c r="M227" s="240"/>
      <c r="N227" s="241"/>
      <c r="O227" s="241"/>
      <c r="P227" s="241"/>
      <c r="Q227" s="241"/>
      <c r="R227" s="241"/>
      <c r="S227" s="241"/>
      <c r="T227" s="242"/>
      <c r="U227" s="14"/>
      <c r="V227" s="14"/>
      <c r="W227" s="14"/>
      <c r="X227" s="14"/>
      <c r="Y227" s="14"/>
      <c r="Z227" s="14"/>
      <c r="AA227" s="14"/>
      <c r="AB227" s="14"/>
      <c r="AC227" s="14"/>
      <c r="AD227" s="14"/>
      <c r="AE227" s="14"/>
      <c r="AT227" s="243" t="s">
        <v>157</v>
      </c>
      <c r="AU227" s="243" t="s">
        <v>82</v>
      </c>
      <c r="AV227" s="14" t="s">
        <v>82</v>
      </c>
      <c r="AW227" s="14" t="s">
        <v>33</v>
      </c>
      <c r="AX227" s="14" t="s">
        <v>72</v>
      </c>
      <c r="AY227" s="243" t="s">
        <v>146</v>
      </c>
    </row>
    <row r="228" s="15" customFormat="1">
      <c r="A228" s="15"/>
      <c r="B228" s="244"/>
      <c r="C228" s="245"/>
      <c r="D228" s="218" t="s">
        <v>157</v>
      </c>
      <c r="E228" s="246" t="s">
        <v>19</v>
      </c>
      <c r="F228" s="247" t="s">
        <v>162</v>
      </c>
      <c r="G228" s="245"/>
      <c r="H228" s="248">
        <v>32.171999999999997</v>
      </c>
      <c r="I228" s="249"/>
      <c r="J228" s="245"/>
      <c r="K228" s="245"/>
      <c r="L228" s="250"/>
      <c r="M228" s="251"/>
      <c r="N228" s="252"/>
      <c r="O228" s="252"/>
      <c r="P228" s="252"/>
      <c r="Q228" s="252"/>
      <c r="R228" s="252"/>
      <c r="S228" s="252"/>
      <c r="T228" s="253"/>
      <c r="U228" s="15"/>
      <c r="V228" s="15"/>
      <c r="W228" s="15"/>
      <c r="X228" s="15"/>
      <c r="Y228" s="15"/>
      <c r="Z228" s="15"/>
      <c r="AA228" s="15"/>
      <c r="AB228" s="15"/>
      <c r="AC228" s="15"/>
      <c r="AD228" s="15"/>
      <c r="AE228" s="15"/>
      <c r="AT228" s="254" t="s">
        <v>157</v>
      </c>
      <c r="AU228" s="254" t="s">
        <v>82</v>
      </c>
      <c r="AV228" s="15" t="s">
        <v>153</v>
      </c>
      <c r="AW228" s="15" t="s">
        <v>33</v>
      </c>
      <c r="AX228" s="15" t="s">
        <v>80</v>
      </c>
      <c r="AY228" s="254" t="s">
        <v>146</v>
      </c>
    </row>
    <row r="229" s="2" customFormat="1" ht="24.15" customHeight="1">
      <c r="A229" s="39"/>
      <c r="B229" s="40"/>
      <c r="C229" s="205" t="s">
        <v>378</v>
      </c>
      <c r="D229" s="205" t="s">
        <v>148</v>
      </c>
      <c r="E229" s="206" t="s">
        <v>379</v>
      </c>
      <c r="F229" s="207" t="s">
        <v>380</v>
      </c>
      <c r="G229" s="208" t="s">
        <v>165</v>
      </c>
      <c r="H229" s="209">
        <v>9</v>
      </c>
      <c r="I229" s="210"/>
      <c r="J229" s="211">
        <f>ROUND(I229*H229,2)</f>
        <v>0</v>
      </c>
      <c r="K229" s="207" t="s">
        <v>152</v>
      </c>
      <c r="L229" s="45"/>
      <c r="M229" s="212" t="s">
        <v>19</v>
      </c>
      <c r="N229" s="213" t="s">
        <v>43</v>
      </c>
      <c r="O229" s="85"/>
      <c r="P229" s="214">
        <f>O229*H229</f>
        <v>0</v>
      </c>
      <c r="Q229" s="214">
        <v>0.0015</v>
      </c>
      <c r="R229" s="214">
        <f>Q229*H229</f>
        <v>0.0135</v>
      </c>
      <c r="S229" s="214">
        <v>0</v>
      </c>
      <c r="T229" s="215">
        <f>S229*H229</f>
        <v>0</v>
      </c>
      <c r="U229" s="39"/>
      <c r="V229" s="39"/>
      <c r="W229" s="39"/>
      <c r="X229" s="39"/>
      <c r="Y229" s="39"/>
      <c r="Z229" s="39"/>
      <c r="AA229" s="39"/>
      <c r="AB229" s="39"/>
      <c r="AC229" s="39"/>
      <c r="AD229" s="39"/>
      <c r="AE229" s="39"/>
      <c r="AR229" s="216" t="s">
        <v>233</v>
      </c>
      <c r="AT229" s="216" t="s">
        <v>148</v>
      </c>
      <c r="AU229" s="216" t="s">
        <v>82</v>
      </c>
      <c r="AY229" s="18" t="s">
        <v>146</v>
      </c>
      <c r="BE229" s="217">
        <f>IF(N229="základní",J229,0)</f>
        <v>0</v>
      </c>
      <c r="BF229" s="217">
        <f>IF(N229="snížená",J229,0)</f>
        <v>0</v>
      </c>
      <c r="BG229" s="217">
        <f>IF(N229="zákl. přenesená",J229,0)</f>
        <v>0</v>
      </c>
      <c r="BH229" s="217">
        <f>IF(N229="sníž. přenesená",J229,0)</f>
        <v>0</v>
      </c>
      <c r="BI229" s="217">
        <f>IF(N229="nulová",J229,0)</f>
        <v>0</v>
      </c>
      <c r="BJ229" s="18" t="s">
        <v>80</v>
      </c>
      <c r="BK229" s="217">
        <f>ROUND(I229*H229,2)</f>
        <v>0</v>
      </c>
      <c r="BL229" s="18" t="s">
        <v>233</v>
      </c>
      <c r="BM229" s="216" t="s">
        <v>381</v>
      </c>
    </row>
    <row r="230" s="13" customFormat="1">
      <c r="A230" s="13"/>
      <c r="B230" s="223"/>
      <c r="C230" s="224"/>
      <c r="D230" s="218" t="s">
        <v>157</v>
      </c>
      <c r="E230" s="225" t="s">
        <v>19</v>
      </c>
      <c r="F230" s="226" t="s">
        <v>358</v>
      </c>
      <c r="G230" s="224"/>
      <c r="H230" s="225" t="s">
        <v>19</v>
      </c>
      <c r="I230" s="227"/>
      <c r="J230" s="224"/>
      <c r="K230" s="224"/>
      <c r="L230" s="228"/>
      <c r="M230" s="229"/>
      <c r="N230" s="230"/>
      <c r="O230" s="230"/>
      <c r="P230" s="230"/>
      <c r="Q230" s="230"/>
      <c r="R230" s="230"/>
      <c r="S230" s="230"/>
      <c r="T230" s="231"/>
      <c r="U230" s="13"/>
      <c r="V230" s="13"/>
      <c r="W230" s="13"/>
      <c r="X230" s="13"/>
      <c r="Y230" s="13"/>
      <c r="Z230" s="13"/>
      <c r="AA230" s="13"/>
      <c r="AB230" s="13"/>
      <c r="AC230" s="13"/>
      <c r="AD230" s="13"/>
      <c r="AE230" s="13"/>
      <c r="AT230" s="232" t="s">
        <v>157</v>
      </c>
      <c r="AU230" s="232" t="s">
        <v>82</v>
      </c>
      <c r="AV230" s="13" t="s">
        <v>80</v>
      </c>
      <c r="AW230" s="13" t="s">
        <v>33</v>
      </c>
      <c r="AX230" s="13" t="s">
        <v>72</v>
      </c>
      <c r="AY230" s="232" t="s">
        <v>146</v>
      </c>
    </row>
    <row r="231" s="14" customFormat="1">
      <c r="A231" s="14"/>
      <c r="B231" s="233"/>
      <c r="C231" s="234"/>
      <c r="D231" s="218" t="s">
        <v>157</v>
      </c>
      <c r="E231" s="235" t="s">
        <v>19</v>
      </c>
      <c r="F231" s="236" t="s">
        <v>382</v>
      </c>
      <c r="G231" s="234"/>
      <c r="H231" s="237">
        <v>9</v>
      </c>
      <c r="I231" s="238"/>
      <c r="J231" s="234"/>
      <c r="K231" s="234"/>
      <c r="L231" s="239"/>
      <c r="M231" s="240"/>
      <c r="N231" s="241"/>
      <c r="O231" s="241"/>
      <c r="P231" s="241"/>
      <c r="Q231" s="241"/>
      <c r="R231" s="241"/>
      <c r="S231" s="241"/>
      <c r="T231" s="242"/>
      <c r="U231" s="14"/>
      <c r="V231" s="14"/>
      <c r="W231" s="14"/>
      <c r="X231" s="14"/>
      <c r="Y231" s="14"/>
      <c r="Z231" s="14"/>
      <c r="AA231" s="14"/>
      <c r="AB231" s="14"/>
      <c r="AC231" s="14"/>
      <c r="AD231" s="14"/>
      <c r="AE231" s="14"/>
      <c r="AT231" s="243" t="s">
        <v>157</v>
      </c>
      <c r="AU231" s="243" t="s">
        <v>82</v>
      </c>
      <c r="AV231" s="14" t="s">
        <v>82</v>
      </c>
      <c r="AW231" s="14" t="s">
        <v>33</v>
      </c>
      <c r="AX231" s="14" t="s">
        <v>80</v>
      </c>
      <c r="AY231" s="243" t="s">
        <v>146</v>
      </c>
    </row>
    <row r="232" s="2" customFormat="1" ht="24.15" customHeight="1">
      <c r="A232" s="39"/>
      <c r="B232" s="40"/>
      <c r="C232" s="205" t="s">
        <v>383</v>
      </c>
      <c r="D232" s="205" t="s">
        <v>148</v>
      </c>
      <c r="E232" s="206" t="s">
        <v>384</v>
      </c>
      <c r="F232" s="207" t="s">
        <v>385</v>
      </c>
      <c r="G232" s="208" t="s">
        <v>363</v>
      </c>
      <c r="H232" s="209">
        <v>7.5</v>
      </c>
      <c r="I232" s="210"/>
      <c r="J232" s="211">
        <f>ROUND(I232*H232,2)</f>
        <v>0</v>
      </c>
      <c r="K232" s="207" t="s">
        <v>152</v>
      </c>
      <c r="L232" s="45"/>
      <c r="M232" s="212" t="s">
        <v>19</v>
      </c>
      <c r="N232" s="213" t="s">
        <v>43</v>
      </c>
      <c r="O232" s="85"/>
      <c r="P232" s="214">
        <f>O232*H232</f>
        <v>0</v>
      </c>
      <c r="Q232" s="214">
        <v>0.00027999999999999998</v>
      </c>
      <c r="R232" s="214">
        <f>Q232*H232</f>
        <v>0.0020999999999999999</v>
      </c>
      <c r="S232" s="214">
        <v>0</v>
      </c>
      <c r="T232" s="215">
        <f>S232*H232</f>
        <v>0</v>
      </c>
      <c r="U232" s="39"/>
      <c r="V232" s="39"/>
      <c r="W232" s="39"/>
      <c r="X232" s="39"/>
      <c r="Y232" s="39"/>
      <c r="Z232" s="39"/>
      <c r="AA232" s="39"/>
      <c r="AB232" s="39"/>
      <c r="AC232" s="39"/>
      <c r="AD232" s="39"/>
      <c r="AE232" s="39"/>
      <c r="AR232" s="216" t="s">
        <v>233</v>
      </c>
      <c r="AT232" s="216" t="s">
        <v>148</v>
      </c>
      <c r="AU232" s="216" t="s">
        <v>82</v>
      </c>
      <c r="AY232" s="18" t="s">
        <v>146</v>
      </c>
      <c r="BE232" s="217">
        <f>IF(N232="základní",J232,0)</f>
        <v>0</v>
      </c>
      <c r="BF232" s="217">
        <f>IF(N232="snížená",J232,0)</f>
        <v>0</v>
      </c>
      <c r="BG232" s="217">
        <f>IF(N232="zákl. přenesená",J232,0)</f>
        <v>0</v>
      </c>
      <c r="BH232" s="217">
        <f>IF(N232="sníž. přenesená",J232,0)</f>
        <v>0</v>
      </c>
      <c r="BI232" s="217">
        <f>IF(N232="nulová",J232,0)</f>
        <v>0</v>
      </c>
      <c r="BJ232" s="18" t="s">
        <v>80</v>
      </c>
      <c r="BK232" s="217">
        <f>ROUND(I232*H232,2)</f>
        <v>0</v>
      </c>
      <c r="BL232" s="18" t="s">
        <v>233</v>
      </c>
      <c r="BM232" s="216" t="s">
        <v>386</v>
      </c>
    </row>
    <row r="233" s="13" customFormat="1">
      <c r="A233" s="13"/>
      <c r="B233" s="223"/>
      <c r="C233" s="224"/>
      <c r="D233" s="218" t="s">
        <v>157</v>
      </c>
      <c r="E233" s="225" t="s">
        <v>19</v>
      </c>
      <c r="F233" s="226" t="s">
        <v>358</v>
      </c>
      <c r="G233" s="224"/>
      <c r="H233" s="225" t="s">
        <v>19</v>
      </c>
      <c r="I233" s="227"/>
      <c r="J233" s="224"/>
      <c r="K233" s="224"/>
      <c r="L233" s="228"/>
      <c r="M233" s="229"/>
      <c r="N233" s="230"/>
      <c r="O233" s="230"/>
      <c r="P233" s="230"/>
      <c r="Q233" s="230"/>
      <c r="R233" s="230"/>
      <c r="S233" s="230"/>
      <c r="T233" s="231"/>
      <c r="U233" s="13"/>
      <c r="V233" s="13"/>
      <c r="W233" s="13"/>
      <c r="X233" s="13"/>
      <c r="Y233" s="13"/>
      <c r="Z233" s="13"/>
      <c r="AA233" s="13"/>
      <c r="AB233" s="13"/>
      <c r="AC233" s="13"/>
      <c r="AD233" s="13"/>
      <c r="AE233" s="13"/>
      <c r="AT233" s="232" t="s">
        <v>157</v>
      </c>
      <c r="AU233" s="232" t="s">
        <v>82</v>
      </c>
      <c r="AV233" s="13" t="s">
        <v>80</v>
      </c>
      <c r="AW233" s="13" t="s">
        <v>33</v>
      </c>
      <c r="AX233" s="13" t="s">
        <v>72</v>
      </c>
      <c r="AY233" s="232" t="s">
        <v>146</v>
      </c>
    </row>
    <row r="234" s="14" customFormat="1">
      <c r="A234" s="14"/>
      <c r="B234" s="233"/>
      <c r="C234" s="234"/>
      <c r="D234" s="218" t="s">
        <v>157</v>
      </c>
      <c r="E234" s="235" t="s">
        <v>19</v>
      </c>
      <c r="F234" s="236" t="s">
        <v>387</v>
      </c>
      <c r="G234" s="234"/>
      <c r="H234" s="237">
        <v>7.5</v>
      </c>
      <c r="I234" s="238"/>
      <c r="J234" s="234"/>
      <c r="K234" s="234"/>
      <c r="L234" s="239"/>
      <c r="M234" s="240"/>
      <c r="N234" s="241"/>
      <c r="O234" s="241"/>
      <c r="P234" s="241"/>
      <c r="Q234" s="241"/>
      <c r="R234" s="241"/>
      <c r="S234" s="241"/>
      <c r="T234" s="242"/>
      <c r="U234" s="14"/>
      <c r="V234" s="14"/>
      <c r="W234" s="14"/>
      <c r="X234" s="14"/>
      <c r="Y234" s="14"/>
      <c r="Z234" s="14"/>
      <c r="AA234" s="14"/>
      <c r="AB234" s="14"/>
      <c r="AC234" s="14"/>
      <c r="AD234" s="14"/>
      <c r="AE234" s="14"/>
      <c r="AT234" s="243" t="s">
        <v>157</v>
      </c>
      <c r="AU234" s="243" t="s">
        <v>82</v>
      </c>
      <c r="AV234" s="14" t="s">
        <v>82</v>
      </c>
      <c r="AW234" s="14" t="s">
        <v>33</v>
      </c>
      <c r="AX234" s="14" t="s">
        <v>80</v>
      </c>
      <c r="AY234" s="243" t="s">
        <v>146</v>
      </c>
    </row>
    <row r="235" s="2" customFormat="1" ht="24.15" customHeight="1">
      <c r="A235" s="39"/>
      <c r="B235" s="40"/>
      <c r="C235" s="205" t="s">
        <v>388</v>
      </c>
      <c r="D235" s="205" t="s">
        <v>148</v>
      </c>
      <c r="E235" s="206" t="s">
        <v>389</v>
      </c>
      <c r="F235" s="207" t="s">
        <v>390</v>
      </c>
      <c r="G235" s="208" t="s">
        <v>165</v>
      </c>
      <c r="H235" s="209">
        <v>32.171999999999997</v>
      </c>
      <c r="I235" s="210"/>
      <c r="J235" s="211">
        <f>ROUND(I235*H235,2)</f>
        <v>0</v>
      </c>
      <c r="K235" s="207" t="s">
        <v>152</v>
      </c>
      <c r="L235" s="45"/>
      <c r="M235" s="212" t="s">
        <v>19</v>
      </c>
      <c r="N235" s="213" t="s">
        <v>43</v>
      </c>
      <c r="O235" s="85"/>
      <c r="P235" s="214">
        <f>O235*H235</f>
        <v>0</v>
      </c>
      <c r="Q235" s="214">
        <v>0.0044999999999999997</v>
      </c>
      <c r="R235" s="214">
        <f>Q235*H235</f>
        <v>0.14477399999999999</v>
      </c>
      <c r="S235" s="214">
        <v>0</v>
      </c>
      <c r="T235" s="215">
        <f>S235*H235</f>
        <v>0</v>
      </c>
      <c r="U235" s="39"/>
      <c r="V235" s="39"/>
      <c r="W235" s="39"/>
      <c r="X235" s="39"/>
      <c r="Y235" s="39"/>
      <c r="Z235" s="39"/>
      <c r="AA235" s="39"/>
      <c r="AB235" s="39"/>
      <c r="AC235" s="39"/>
      <c r="AD235" s="39"/>
      <c r="AE235" s="39"/>
      <c r="AR235" s="216" t="s">
        <v>233</v>
      </c>
      <c r="AT235" s="216" t="s">
        <v>148</v>
      </c>
      <c r="AU235" s="216" t="s">
        <v>82</v>
      </c>
      <c r="AY235" s="18" t="s">
        <v>146</v>
      </c>
      <c r="BE235" s="217">
        <f>IF(N235="základní",J235,0)</f>
        <v>0</v>
      </c>
      <c r="BF235" s="217">
        <f>IF(N235="snížená",J235,0)</f>
        <v>0</v>
      </c>
      <c r="BG235" s="217">
        <f>IF(N235="zákl. přenesená",J235,0)</f>
        <v>0</v>
      </c>
      <c r="BH235" s="217">
        <f>IF(N235="sníž. přenesená",J235,0)</f>
        <v>0</v>
      </c>
      <c r="BI235" s="217">
        <f>IF(N235="nulová",J235,0)</f>
        <v>0</v>
      </c>
      <c r="BJ235" s="18" t="s">
        <v>80</v>
      </c>
      <c r="BK235" s="217">
        <f>ROUND(I235*H235,2)</f>
        <v>0</v>
      </c>
      <c r="BL235" s="18" t="s">
        <v>233</v>
      </c>
      <c r="BM235" s="216" t="s">
        <v>391</v>
      </c>
    </row>
    <row r="236" s="2" customFormat="1" ht="14.4" customHeight="1">
      <c r="A236" s="39"/>
      <c r="B236" s="40"/>
      <c r="C236" s="205" t="s">
        <v>392</v>
      </c>
      <c r="D236" s="205" t="s">
        <v>148</v>
      </c>
      <c r="E236" s="206" t="s">
        <v>393</v>
      </c>
      <c r="F236" s="207" t="s">
        <v>394</v>
      </c>
      <c r="G236" s="208" t="s">
        <v>165</v>
      </c>
      <c r="H236" s="209">
        <v>32.171999999999997</v>
      </c>
      <c r="I236" s="210"/>
      <c r="J236" s="211">
        <f>ROUND(I236*H236,2)</f>
        <v>0</v>
      </c>
      <c r="K236" s="207" t="s">
        <v>152</v>
      </c>
      <c r="L236" s="45"/>
      <c r="M236" s="212" t="s">
        <v>19</v>
      </c>
      <c r="N236" s="213" t="s">
        <v>43</v>
      </c>
      <c r="O236" s="85"/>
      <c r="P236" s="214">
        <f>O236*H236</f>
        <v>0</v>
      </c>
      <c r="Q236" s="214">
        <v>0</v>
      </c>
      <c r="R236" s="214">
        <f>Q236*H236</f>
        <v>0</v>
      </c>
      <c r="S236" s="214">
        <v>0.027199999999999998</v>
      </c>
      <c r="T236" s="215">
        <f>S236*H236</f>
        <v>0.87507839999999992</v>
      </c>
      <c r="U236" s="39"/>
      <c r="V236" s="39"/>
      <c r="W236" s="39"/>
      <c r="X236" s="39"/>
      <c r="Y236" s="39"/>
      <c r="Z236" s="39"/>
      <c r="AA236" s="39"/>
      <c r="AB236" s="39"/>
      <c r="AC236" s="39"/>
      <c r="AD236" s="39"/>
      <c r="AE236" s="39"/>
      <c r="AR236" s="216" t="s">
        <v>233</v>
      </c>
      <c r="AT236" s="216" t="s">
        <v>148</v>
      </c>
      <c r="AU236" s="216" t="s">
        <v>82</v>
      </c>
      <c r="AY236" s="18" t="s">
        <v>146</v>
      </c>
      <c r="BE236" s="217">
        <f>IF(N236="základní",J236,0)</f>
        <v>0</v>
      </c>
      <c r="BF236" s="217">
        <f>IF(N236="snížená",J236,0)</f>
        <v>0</v>
      </c>
      <c r="BG236" s="217">
        <f>IF(N236="zákl. přenesená",J236,0)</f>
        <v>0</v>
      </c>
      <c r="BH236" s="217">
        <f>IF(N236="sníž. přenesená",J236,0)</f>
        <v>0</v>
      </c>
      <c r="BI236" s="217">
        <f>IF(N236="nulová",J236,0)</f>
        <v>0</v>
      </c>
      <c r="BJ236" s="18" t="s">
        <v>80</v>
      </c>
      <c r="BK236" s="217">
        <f>ROUND(I236*H236,2)</f>
        <v>0</v>
      </c>
      <c r="BL236" s="18" t="s">
        <v>233</v>
      </c>
      <c r="BM236" s="216" t="s">
        <v>395</v>
      </c>
    </row>
    <row r="237" s="13" customFormat="1">
      <c r="A237" s="13"/>
      <c r="B237" s="223"/>
      <c r="C237" s="224"/>
      <c r="D237" s="218" t="s">
        <v>157</v>
      </c>
      <c r="E237" s="225" t="s">
        <v>19</v>
      </c>
      <c r="F237" s="226" t="s">
        <v>196</v>
      </c>
      <c r="G237" s="224"/>
      <c r="H237" s="225" t="s">
        <v>19</v>
      </c>
      <c r="I237" s="227"/>
      <c r="J237" s="224"/>
      <c r="K237" s="224"/>
      <c r="L237" s="228"/>
      <c r="M237" s="229"/>
      <c r="N237" s="230"/>
      <c r="O237" s="230"/>
      <c r="P237" s="230"/>
      <c r="Q237" s="230"/>
      <c r="R237" s="230"/>
      <c r="S237" s="230"/>
      <c r="T237" s="231"/>
      <c r="U237" s="13"/>
      <c r="V237" s="13"/>
      <c r="W237" s="13"/>
      <c r="X237" s="13"/>
      <c r="Y237" s="13"/>
      <c r="Z237" s="13"/>
      <c r="AA237" s="13"/>
      <c r="AB237" s="13"/>
      <c r="AC237" s="13"/>
      <c r="AD237" s="13"/>
      <c r="AE237" s="13"/>
      <c r="AT237" s="232" t="s">
        <v>157</v>
      </c>
      <c r="AU237" s="232" t="s">
        <v>82</v>
      </c>
      <c r="AV237" s="13" t="s">
        <v>80</v>
      </c>
      <c r="AW237" s="13" t="s">
        <v>33</v>
      </c>
      <c r="AX237" s="13" t="s">
        <v>72</v>
      </c>
      <c r="AY237" s="232" t="s">
        <v>146</v>
      </c>
    </row>
    <row r="238" s="13" customFormat="1">
      <c r="A238" s="13"/>
      <c r="B238" s="223"/>
      <c r="C238" s="224"/>
      <c r="D238" s="218" t="s">
        <v>157</v>
      </c>
      <c r="E238" s="225" t="s">
        <v>19</v>
      </c>
      <c r="F238" s="226" t="s">
        <v>202</v>
      </c>
      <c r="G238" s="224"/>
      <c r="H238" s="225" t="s">
        <v>19</v>
      </c>
      <c r="I238" s="227"/>
      <c r="J238" s="224"/>
      <c r="K238" s="224"/>
      <c r="L238" s="228"/>
      <c r="M238" s="229"/>
      <c r="N238" s="230"/>
      <c r="O238" s="230"/>
      <c r="P238" s="230"/>
      <c r="Q238" s="230"/>
      <c r="R238" s="230"/>
      <c r="S238" s="230"/>
      <c r="T238" s="231"/>
      <c r="U238" s="13"/>
      <c r="V238" s="13"/>
      <c r="W238" s="13"/>
      <c r="X238" s="13"/>
      <c r="Y238" s="13"/>
      <c r="Z238" s="13"/>
      <c r="AA238" s="13"/>
      <c r="AB238" s="13"/>
      <c r="AC238" s="13"/>
      <c r="AD238" s="13"/>
      <c r="AE238" s="13"/>
      <c r="AT238" s="232" t="s">
        <v>157</v>
      </c>
      <c r="AU238" s="232" t="s">
        <v>82</v>
      </c>
      <c r="AV238" s="13" t="s">
        <v>80</v>
      </c>
      <c r="AW238" s="13" t="s">
        <v>33</v>
      </c>
      <c r="AX238" s="13" t="s">
        <v>72</v>
      </c>
      <c r="AY238" s="232" t="s">
        <v>146</v>
      </c>
    </row>
    <row r="239" s="14" customFormat="1">
      <c r="A239" s="14"/>
      <c r="B239" s="233"/>
      <c r="C239" s="234"/>
      <c r="D239" s="218" t="s">
        <v>157</v>
      </c>
      <c r="E239" s="235" t="s">
        <v>19</v>
      </c>
      <c r="F239" s="236" t="s">
        <v>376</v>
      </c>
      <c r="G239" s="234"/>
      <c r="H239" s="237">
        <v>26.021999999999998</v>
      </c>
      <c r="I239" s="238"/>
      <c r="J239" s="234"/>
      <c r="K239" s="234"/>
      <c r="L239" s="239"/>
      <c r="M239" s="240"/>
      <c r="N239" s="241"/>
      <c r="O239" s="241"/>
      <c r="P239" s="241"/>
      <c r="Q239" s="241"/>
      <c r="R239" s="241"/>
      <c r="S239" s="241"/>
      <c r="T239" s="242"/>
      <c r="U239" s="14"/>
      <c r="V239" s="14"/>
      <c r="W239" s="14"/>
      <c r="X239" s="14"/>
      <c r="Y239" s="14"/>
      <c r="Z239" s="14"/>
      <c r="AA239" s="14"/>
      <c r="AB239" s="14"/>
      <c r="AC239" s="14"/>
      <c r="AD239" s="14"/>
      <c r="AE239" s="14"/>
      <c r="AT239" s="243" t="s">
        <v>157</v>
      </c>
      <c r="AU239" s="243" t="s">
        <v>82</v>
      </c>
      <c r="AV239" s="14" t="s">
        <v>82</v>
      </c>
      <c r="AW239" s="14" t="s">
        <v>33</v>
      </c>
      <c r="AX239" s="14" t="s">
        <v>72</v>
      </c>
      <c r="AY239" s="243" t="s">
        <v>146</v>
      </c>
    </row>
    <row r="240" s="13" customFormat="1">
      <c r="A240" s="13"/>
      <c r="B240" s="223"/>
      <c r="C240" s="224"/>
      <c r="D240" s="218" t="s">
        <v>157</v>
      </c>
      <c r="E240" s="225" t="s">
        <v>19</v>
      </c>
      <c r="F240" s="226" t="s">
        <v>204</v>
      </c>
      <c r="G240" s="224"/>
      <c r="H240" s="225" t="s">
        <v>19</v>
      </c>
      <c r="I240" s="227"/>
      <c r="J240" s="224"/>
      <c r="K240" s="224"/>
      <c r="L240" s="228"/>
      <c r="M240" s="229"/>
      <c r="N240" s="230"/>
      <c r="O240" s="230"/>
      <c r="P240" s="230"/>
      <c r="Q240" s="230"/>
      <c r="R240" s="230"/>
      <c r="S240" s="230"/>
      <c r="T240" s="231"/>
      <c r="U240" s="13"/>
      <c r="V240" s="13"/>
      <c r="W240" s="13"/>
      <c r="X240" s="13"/>
      <c r="Y240" s="13"/>
      <c r="Z240" s="13"/>
      <c r="AA240" s="13"/>
      <c r="AB240" s="13"/>
      <c r="AC240" s="13"/>
      <c r="AD240" s="13"/>
      <c r="AE240" s="13"/>
      <c r="AT240" s="232" t="s">
        <v>157</v>
      </c>
      <c r="AU240" s="232" t="s">
        <v>82</v>
      </c>
      <c r="AV240" s="13" t="s">
        <v>80</v>
      </c>
      <c r="AW240" s="13" t="s">
        <v>33</v>
      </c>
      <c r="AX240" s="13" t="s">
        <v>72</v>
      </c>
      <c r="AY240" s="232" t="s">
        <v>146</v>
      </c>
    </row>
    <row r="241" s="14" customFormat="1">
      <c r="A241" s="14"/>
      <c r="B241" s="233"/>
      <c r="C241" s="234"/>
      <c r="D241" s="218" t="s">
        <v>157</v>
      </c>
      <c r="E241" s="235" t="s">
        <v>19</v>
      </c>
      <c r="F241" s="236" t="s">
        <v>377</v>
      </c>
      <c r="G241" s="234"/>
      <c r="H241" s="237">
        <v>6.1500000000000004</v>
      </c>
      <c r="I241" s="238"/>
      <c r="J241" s="234"/>
      <c r="K241" s="234"/>
      <c r="L241" s="239"/>
      <c r="M241" s="240"/>
      <c r="N241" s="241"/>
      <c r="O241" s="241"/>
      <c r="P241" s="241"/>
      <c r="Q241" s="241"/>
      <c r="R241" s="241"/>
      <c r="S241" s="241"/>
      <c r="T241" s="242"/>
      <c r="U241" s="14"/>
      <c r="V241" s="14"/>
      <c r="W241" s="14"/>
      <c r="X241" s="14"/>
      <c r="Y241" s="14"/>
      <c r="Z241" s="14"/>
      <c r="AA241" s="14"/>
      <c r="AB241" s="14"/>
      <c r="AC241" s="14"/>
      <c r="AD241" s="14"/>
      <c r="AE241" s="14"/>
      <c r="AT241" s="243" t="s">
        <v>157</v>
      </c>
      <c r="AU241" s="243" t="s">
        <v>82</v>
      </c>
      <c r="AV241" s="14" t="s">
        <v>82</v>
      </c>
      <c r="AW241" s="14" t="s">
        <v>33</v>
      </c>
      <c r="AX241" s="14" t="s">
        <v>72</v>
      </c>
      <c r="AY241" s="243" t="s">
        <v>146</v>
      </c>
    </row>
    <row r="242" s="15" customFormat="1">
      <c r="A242" s="15"/>
      <c r="B242" s="244"/>
      <c r="C242" s="245"/>
      <c r="D242" s="218" t="s">
        <v>157</v>
      </c>
      <c r="E242" s="246" t="s">
        <v>19</v>
      </c>
      <c r="F242" s="247" t="s">
        <v>162</v>
      </c>
      <c r="G242" s="245"/>
      <c r="H242" s="248">
        <v>32.171999999999997</v>
      </c>
      <c r="I242" s="249"/>
      <c r="J242" s="245"/>
      <c r="K242" s="245"/>
      <c r="L242" s="250"/>
      <c r="M242" s="251"/>
      <c r="N242" s="252"/>
      <c r="O242" s="252"/>
      <c r="P242" s="252"/>
      <c r="Q242" s="252"/>
      <c r="R242" s="252"/>
      <c r="S242" s="252"/>
      <c r="T242" s="253"/>
      <c r="U242" s="15"/>
      <c r="V242" s="15"/>
      <c r="W242" s="15"/>
      <c r="X242" s="15"/>
      <c r="Y242" s="15"/>
      <c r="Z242" s="15"/>
      <c r="AA242" s="15"/>
      <c r="AB242" s="15"/>
      <c r="AC242" s="15"/>
      <c r="AD242" s="15"/>
      <c r="AE242" s="15"/>
      <c r="AT242" s="254" t="s">
        <v>157</v>
      </c>
      <c r="AU242" s="254" t="s">
        <v>82</v>
      </c>
      <c r="AV242" s="15" t="s">
        <v>153</v>
      </c>
      <c r="AW242" s="15" t="s">
        <v>33</v>
      </c>
      <c r="AX242" s="15" t="s">
        <v>80</v>
      </c>
      <c r="AY242" s="254" t="s">
        <v>146</v>
      </c>
    </row>
    <row r="243" s="2" customFormat="1" ht="37.8" customHeight="1">
      <c r="A243" s="39"/>
      <c r="B243" s="40"/>
      <c r="C243" s="205" t="s">
        <v>396</v>
      </c>
      <c r="D243" s="205" t="s">
        <v>148</v>
      </c>
      <c r="E243" s="206" t="s">
        <v>397</v>
      </c>
      <c r="F243" s="207" t="s">
        <v>398</v>
      </c>
      <c r="G243" s="208" t="s">
        <v>165</v>
      </c>
      <c r="H243" s="209">
        <v>32.171999999999997</v>
      </c>
      <c r="I243" s="210"/>
      <c r="J243" s="211">
        <f>ROUND(I243*H243,2)</f>
        <v>0</v>
      </c>
      <c r="K243" s="207" t="s">
        <v>152</v>
      </c>
      <c r="L243" s="45"/>
      <c r="M243" s="212" t="s">
        <v>19</v>
      </c>
      <c r="N243" s="213" t="s">
        <v>43</v>
      </c>
      <c r="O243" s="85"/>
      <c r="P243" s="214">
        <f>O243*H243</f>
        <v>0</v>
      </c>
      <c r="Q243" s="214">
        <v>0.0060000000000000001</v>
      </c>
      <c r="R243" s="214">
        <f>Q243*H243</f>
        <v>0.19303199999999998</v>
      </c>
      <c r="S243" s="214">
        <v>0</v>
      </c>
      <c r="T243" s="215">
        <f>S243*H243</f>
        <v>0</v>
      </c>
      <c r="U243" s="39"/>
      <c r="V243" s="39"/>
      <c r="W243" s="39"/>
      <c r="X243" s="39"/>
      <c r="Y243" s="39"/>
      <c r="Z243" s="39"/>
      <c r="AA243" s="39"/>
      <c r="AB243" s="39"/>
      <c r="AC243" s="39"/>
      <c r="AD243" s="39"/>
      <c r="AE243" s="39"/>
      <c r="AR243" s="216" t="s">
        <v>233</v>
      </c>
      <c r="AT243" s="216" t="s">
        <v>148</v>
      </c>
      <c r="AU243" s="216" t="s">
        <v>82</v>
      </c>
      <c r="AY243" s="18" t="s">
        <v>146</v>
      </c>
      <c r="BE243" s="217">
        <f>IF(N243="základní",J243,0)</f>
        <v>0</v>
      </c>
      <c r="BF243" s="217">
        <f>IF(N243="snížená",J243,0)</f>
        <v>0</v>
      </c>
      <c r="BG243" s="217">
        <f>IF(N243="zákl. přenesená",J243,0)</f>
        <v>0</v>
      </c>
      <c r="BH243" s="217">
        <f>IF(N243="sníž. přenesená",J243,0)</f>
        <v>0</v>
      </c>
      <c r="BI243" s="217">
        <f>IF(N243="nulová",J243,0)</f>
        <v>0</v>
      </c>
      <c r="BJ243" s="18" t="s">
        <v>80</v>
      </c>
      <c r="BK243" s="217">
        <f>ROUND(I243*H243,2)</f>
        <v>0</v>
      </c>
      <c r="BL243" s="18" t="s">
        <v>233</v>
      </c>
      <c r="BM243" s="216" t="s">
        <v>399</v>
      </c>
    </row>
    <row r="244" s="13" customFormat="1">
      <c r="A244" s="13"/>
      <c r="B244" s="223"/>
      <c r="C244" s="224"/>
      <c r="D244" s="218" t="s">
        <v>157</v>
      </c>
      <c r="E244" s="225" t="s">
        <v>19</v>
      </c>
      <c r="F244" s="226" t="s">
        <v>196</v>
      </c>
      <c r="G244" s="224"/>
      <c r="H244" s="225" t="s">
        <v>19</v>
      </c>
      <c r="I244" s="227"/>
      <c r="J244" s="224"/>
      <c r="K244" s="224"/>
      <c r="L244" s="228"/>
      <c r="M244" s="229"/>
      <c r="N244" s="230"/>
      <c r="O244" s="230"/>
      <c r="P244" s="230"/>
      <c r="Q244" s="230"/>
      <c r="R244" s="230"/>
      <c r="S244" s="230"/>
      <c r="T244" s="231"/>
      <c r="U244" s="13"/>
      <c r="V244" s="13"/>
      <c r="W244" s="13"/>
      <c r="X244" s="13"/>
      <c r="Y244" s="13"/>
      <c r="Z244" s="13"/>
      <c r="AA244" s="13"/>
      <c r="AB244" s="13"/>
      <c r="AC244" s="13"/>
      <c r="AD244" s="13"/>
      <c r="AE244" s="13"/>
      <c r="AT244" s="232" t="s">
        <v>157</v>
      </c>
      <c r="AU244" s="232" t="s">
        <v>82</v>
      </c>
      <c r="AV244" s="13" t="s">
        <v>80</v>
      </c>
      <c r="AW244" s="13" t="s">
        <v>33</v>
      </c>
      <c r="AX244" s="13" t="s">
        <v>72</v>
      </c>
      <c r="AY244" s="232" t="s">
        <v>146</v>
      </c>
    </row>
    <row r="245" s="13" customFormat="1">
      <c r="A245" s="13"/>
      <c r="B245" s="223"/>
      <c r="C245" s="224"/>
      <c r="D245" s="218" t="s">
        <v>157</v>
      </c>
      <c r="E245" s="225" t="s">
        <v>19</v>
      </c>
      <c r="F245" s="226" t="s">
        <v>202</v>
      </c>
      <c r="G245" s="224"/>
      <c r="H245" s="225" t="s">
        <v>19</v>
      </c>
      <c r="I245" s="227"/>
      <c r="J245" s="224"/>
      <c r="K245" s="224"/>
      <c r="L245" s="228"/>
      <c r="M245" s="229"/>
      <c r="N245" s="230"/>
      <c r="O245" s="230"/>
      <c r="P245" s="230"/>
      <c r="Q245" s="230"/>
      <c r="R245" s="230"/>
      <c r="S245" s="230"/>
      <c r="T245" s="231"/>
      <c r="U245" s="13"/>
      <c r="V245" s="13"/>
      <c r="W245" s="13"/>
      <c r="X245" s="13"/>
      <c r="Y245" s="13"/>
      <c r="Z245" s="13"/>
      <c r="AA245" s="13"/>
      <c r="AB245" s="13"/>
      <c r="AC245" s="13"/>
      <c r="AD245" s="13"/>
      <c r="AE245" s="13"/>
      <c r="AT245" s="232" t="s">
        <v>157</v>
      </c>
      <c r="AU245" s="232" t="s">
        <v>82</v>
      </c>
      <c r="AV245" s="13" t="s">
        <v>80</v>
      </c>
      <c r="AW245" s="13" t="s">
        <v>33</v>
      </c>
      <c r="AX245" s="13" t="s">
        <v>72</v>
      </c>
      <c r="AY245" s="232" t="s">
        <v>146</v>
      </c>
    </row>
    <row r="246" s="14" customFormat="1">
      <c r="A246" s="14"/>
      <c r="B246" s="233"/>
      <c r="C246" s="234"/>
      <c r="D246" s="218" t="s">
        <v>157</v>
      </c>
      <c r="E246" s="235" t="s">
        <v>19</v>
      </c>
      <c r="F246" s="236" t="s">
        <v>376</v>
      </c>
      <c r="G246" s="234"/>
      <c r="H246" s="237">
        <v>26.021999999999998</v>
      </c>
      <c r="I246" s="238"/>
      <c r="J246" s="234"/>
      <c r="K246" s="234"/>
      <c r="L246" s="239"/>
      <c r="M246" s="240"/>
      <c r="N246" s="241"/>
      <c r="O246" s="241"/>
      <c r="P246" s="241"/>
      <c r="Q246" s="241"/>
      <c r="R246" s="241"/>
      <c r="S246" s="241"/>
      <c r="T246" s="242"/>
      <c r="U246" s="14"/>
      <c r="V246" s="14"/>
      <c r="W246" s="14"/>
      <c r="X246" s="14"/>
      <c r="Y246" s="14"/>
      <c r="Z246" s="14"/>
      <c r="AA246" s="14"/>
      <c r="AB246" s="14"/>
      <c r="AC246" s="14"/>
      <c r="AD246" s="14"/>
      <c r="AE246" s="14"/>
      <c r="AT246" s="243" t="s">
        <v>157</v>
      </c>
      <c r="AU246" s="243" t="s">
        <v>82</v>
      </c>
      <c r="AV246" s="14" t="s">
        <v>82</v>
      </c>
      <c r="AW246" s="14" t="s">
        <v>33</v>
      </c>
      <c r="AX246" s="14" t="s">
        <v>72</v>
      </c>
      <c r="AY246" s="243" t="s">
        <v>146</v>
      </c>
    </row>
    <row r="247" s="13" customFormat="1">
      <c r="A247" s="13"/>
      <c r="B247" s="223"/>
      <c r="C247" s="224"/>
      <c r="D247" s="218" t="s">
        <v>157</v>
      </c>
      <c r="E247" s="225" t="s">
        <v>19</v>
      </c>
      <c r="F247" s="226" t="s">
        <v>204</v>
      </c>
      <c r="G247" s="224"/>
      <c r="H247" s="225" t="s">
        <v>19</v>
      </c>
      <c r="I247" s="227"/>
      <c r="J247" s="224"/>
      <c r="K247" s="224"/>
      <c r="L247" s="228"/>
      <c r="M247" s="229"/>
      <c r="N247" s="230"/>
      <c r="O247" s="230"/>
      <c r="P247" s="230"/>
      <c r="Q247" s="230"/>
      <c r="R247" s="230"/>
      <c r="S247" s="230"/>
      <c r="T247" s="231"/>
      <c r="U247" s="13"/>
      <c r="V247" s="13"/>
      <c r="W247" s="13"/>
      <c r="X247" s="13"/>
      <c r="Y247" s="13"/>
      <c r="Z247" s="13"/>
      <c r="AA247" s="13"/>
      <c r="AB247" s="13"/>
      <c r="AC247" s="13"/>
      <c r="AD247" s="13"/>
      <c r="AE247" s="13"/>
      <c r="AT247" s="232" t="s">
        <v>157</v>
      </c>
      <c r="AU247" s="232" t="s">
        <v>82</v>
      </c>
      <c r="AV247" s="13" t="s">
        <v>80</v>
      </c>
      <c r="AW247" s="13" t="s">
        <v>33</v>
      </c>
      <c r="AX247" s="13" t="s">
        <v>72</v>
      </c>
      <c r="AY247" s="232" t="s">
        <v>146</v>
      </c>
    </row>
    <row r="248" s="14" customFormat="1">
      <c r="A248" s="14"/>
      <c r="B248" s="233"/>
      <c r="C248" s="234"/>
      <c r="D248" s="218" t="s">
        <v>157</v>
      </c>
      <c r="E248" s="235" t="s">
        <v>19</v>
      </c>
      <c r="F248" s="236" t="s">
        <v>377</v>
      </c>
      <c r="G248" s="234"/>
      <c r="H248" s="237">
        <v>6.1500000000000004</v>
      </c>
      <c r="I248" s="238"/>
      <c r="J248" s="234"/>
      <c r="K248" s="234"/>
      <c r="L248" s="239"/>
      <c r="M248" s="240"/>
      <c r="N248" s="241"/>
      <c r="O248" s="241"/>
      <c r="P248" s="241"/>
      <c r="Q248" s="241"/>
      <c r="R248" s="241"/>
      <c r="S248" s="241"/>
      <c r="T248" s="242"/>
      <c r="U248" s="14"/>
      <c r="V248" s="14"/>
      <c r="W248" s="14"/>
      <c r="X248" s="14"/>
      <c r="Y248" s="14"/>
      <c r="Z248" s="14"/>
      <c r="AA248" s="14"/>
      <c r="AB248" s="14"/>
      <c r="AC248" s="14"/>
      <c r="AD248" s="14"/>
      <c r="AE248" s="14"/>
      <c r="AT248" s="243" t="s">
        <v>157</v>
      </c>
      <c r="AU248" s="243" t="s">
        <v>82</v>
      </c>
      <c r="AV248" s="14" t="s">
        <v>82</v>
      </c>
      <c r="AW248" s="14" t="s">
        <v>33</v>
      </c>
      <c r="AX248" s="14" t="s">
        <v>72</v>
      </c>
      <c r="AY248" s="243" t="s">
        <v>146</v>
      </c>
    </row>
    <row r="249" s="15" customFormat="1">
      <c r="A249" s="15"/>
      <c r="B249" s="244"/>
      <c r="C249" s="245"/>
      <c r="D249" s="218" t="s">
        <v>157</v>
      </c>
      <c r="E249" s="246" t="s">
        <v>19</v>
      </c>
      <c r="F249" s="247" t="s">
        <v>162</v>
      </c>
      <c r="G249" s="245"/>
      <c r="H249" s="248">
        <v>32.171999999999997</v>
      </c>
      <c r="I249" s="249"/>
      <c r="J249" s="245"/>
      <c r="K249" s="245"/>
      <c r="L249" s="250"/>
      <c r="M249" s="251"/>
      <c r="N249" s="252"/>
      <c r="O249" s="252"/>
      <c r="P249" s="252"/>
      <c r="Q249" s="252"/>
      <c r="R249" s="252"/>
      <c r="S249" s="252"/>
      <c r="T249" s="253"/>
      <c r="U249" s="15"/>
      <c r="V249" s="15"/>
      <c r="W249" s="15"/>
      <c r="X249" s="15"/>
      <c r="Y249" s="15"/>
      <c r="Z249" s="15"/>
      <c r="AA249" s="15"/>
      <c r="AB249" s="15"/>
      <c r="AC249" s="15"/>
      <c r="AD249" s="15"/>
      <c r="AE249" s="15"/>
      <c r="AT249" s="254" t="s">
        <v>157</v>
      </c>
      <c r="AU249" s="254" t="s">
        <v>82</v>
      </c>
      <c r="AV249" s="15" t="s">
        <v>153</v>
      </c>
      <c r="AW249" s="15" t="s">
        <v>33</v>
      </c>
      <c r="AX249" s="15" t="s">
        <v>80</v>
      </c>
      <c r="AY249" s="254" t="s">
        <v>146</v>
      </c>
    </row>
    <row r="250" s="2" customFormat="1" ht="14.4" customHeight="1">
      <c r="A250" s="39"/>
      <c r="B250" s="40"/>
      <c r="C250" s="256" t="s">
        <v>400</v>
      </c>
      <c r="D250" s="256" t="s">
        <v>349</v>
      </c>
      <c r="E250" s="257" t="s">
        <v>401</v>
      </c>
      <c r="F250" s="258" t="s">
        <v>402</v>
      </c>
      <c r="G250" s="259" t="s">
        <v>165</v>
      </c>
      <c r="H250" s="260">
        <v>35.389000000000003</v>
      </c>
      <c r="I250" s="261"/>
      <c r="J250" s="262">
        <f>ROUND(I250*H250,2)</f>
        <v>0</v>
      </c>
      <c r="K250" s="258" t="s">
        <v>152</v>
      </c>
      <c r="L250" s="263"/>
      <c r="M250" s="264" t="s">
        <v>19</v>
      </c>
      <c r="N250" s="265" t="s">
        <v>43</v>
      </c>
      <c r="O250" s="85"/>
      <c r="P250" s="214">
        <f>O250*H250</f>
        <v>0</v>
      </c>
      <c r="Q250" s="214">
        <v>0.0118</v>
      </c>
      <c r="R250" s="214">
        <f>Q250*H250</f>
        <v>0.41759020000000002</v>
      </c>
      <c r="S250" s="214">
        <v>0</v>
      </c>
      <c r="T250" s="215">
        <f>S250*H250</f>
        <v>0</v>
      </c>
      <c r="U250" s="39"/>
      <c r="V250" s="39"/>
      <c r="W250" s="39"/>
      <c r="X250" s="39"/>
      <c r="Y250" s="39"/>
      <c r="Z250" s="39"/>
      <c r="AA250" s="39"/>
      <c r="AB250" s="39"/>
      <c r="AC250" s="39"/>
      <c r="AD250" s="39"/>
      <c r="AE250" s="39"/>
      <c r="AR250" s="216" t="s">
        <v>352</v>
      </c>
      <c r="AT250" s="216" t="s">
        <v>349</v>
      </c>
      <c r="AU250" s="216" t="s">
        <v>82</v>
      </c>
      <c r="AY250" s="18" t="s">
        <v>146</v>
      </c>
      <c r="BE250" s="217">
        <f>IF(N250="základní",J250,0)</f>
        <v>0</v>
      </c>
      <c r="BF250" s="217">
        <f>IF(N250="snížená",J250,0)</f>
        <v>0</v>
      </c>
      <c r="BG250" s="217">
        <f>IF(N250="zákl. přenesená",J250,0)</f>
        <v>0</v>
      </c>
      <c r="BH250" s="217">
        <f>IF(N250="sníž. přenesená",J250,0)</f>
        <v>0</v>
      </c>
      <c r="BI250" s="217">
        <f>IF(N250="nulová",J250,0)</f>
        <v>0</v>
      </c>
      <c r="BJ250" s="18" t="s">
        <v>80</v>
      </c>
      <c r="BK250" s="217">
        <f>ROUND(I250*H250,2)</f>
        <v>0</v>
      </c>
      <c r="BL250" s="18" t="s">
        <v>233</v>
      </c>
      <c r="BM250" s="216" t="s">
        <v>403</v>
      </c>
    </row>
    <row r="251" s="14" customFormat="1">
      <c r="A251" s="14"/>
      <c r="B251" s="233"/>
      <c r="C251" s="234"/>
      <c r="D251" s="218" t="s">
        <v>157</v>
      </c>
      <c r="E251" s="234"/>
      <c r="F251" s="236" t="s">
        <v>404</v>
      </c>
      <c r="G251" s="234"/>
      <c r="H251" s="237">
        <v>35.389000000000003</v>
      </c>
      <c r="I251" s="238"/>
      <c r="J251" s="234"/>
      <c r="K251" s="234"/>
      <c r="L251" s="239"/>
      <c r="M251" s="240"/>
      <c r="N251" s="241"/>
      <c r="O251" s="241"/>
      <c r="P251" s="241"/>
      <c r="Q251" s="241"/>
      <c r="R251" s="241"/>
      <c r="S251" s="241"/>
      <c r="T251" s="242"/>
      <c r="U251" s="14"/>
      <c r="V251" s="14"/>
      <c r="W251" s="14"/>
      <c r="X251" s="14"/>
      <c r="Y251" s="14"/>
      <c r="Z251" s="14"/>
      <c r="AA251" s="14"/>
      <c r="AB251" s="14"/>
      <c r="AC251" s="14"/>
      <c r="AD251" s="14"/>
      <c r="AE251" s="14"/>
      <c r="AT251" s="243" t="s">
        <v>157</v>
      </c>
      <c r="AU251" s="243" t="s">
        <v>82</v>
      </c>
      <c r="AV251" s="14" t="s">
        <v>82</v>
      </c>
      <c r="AW251" s="14" t="s">
        <v>4</v>
      </c>
      <c r="AX251" s="14" t="s">
        <v>80</v>
      </c>
      <c r="AY251" s="243" t="s">
        <v>146</v>
      </c>
    </row>
    <row r="252" s="2" customFormat="1" ht="37.8" customHeight="1">
      <c r="A252" s="39"/>
      <c r="B252" s="40"/>
      <c r="C252" s="205" t="s">
        <v>405</v>
      </c>
      <c r="D252" s="205" t="s">
        <v>148</v>
      </c>
      <c r="E252" s="206" t="s">
        <v>406</v>
      </c>
      <c r="F252" s="207" t="s">
        <v>407</v>
      </c>
      <c r="G252" s="208" t="s">
        <v>178</v>
      </c>
      <c r="H252" s="209">
        <v>0.78100000000000003</v>
      </c>
      <c r="I252" s="210"/>
      <c r="J252" s="211">
        <f>ROUND(I252*H252,2)</f>
        <v>0</v>
      </c>
      <c r="K252" s="207" t="s">
        <v>152</v>
      </c>
      <c r="L252" s="45"/>
      <c r="M252" s="212" t="s">
        <v>19</v>
      </c>
      <c r="N252" s="213" t="s">
        <v>43</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233</v>
      </c>
      <c r="AT252" s="216" t="s">
        <v>148</v>
      </c>
      <c r="AU252" s="216" t="s">
        <v>82</v>
      </c>
      <c r="AY252" s="18" t="s">
        <v>146</v>
      </c>
      <c r="BE252" s="217">
        <f>IF(N252="základní",J252,0)</f>
        <v>0</v>
      </c>
      <c r="BF252" s="217">
        <f>IF(N252="snížená",J252,0)</f>
        <v>0</v>
      </c>
      <c r="BG252" s="217">
        <f>IF(N252="zákl. přenesená",J252,0)</f>
        <v>0</v>
      </c>
      <c r="BH252" s="217">
        <f>IF(N252="sníž. přenesená",J252,0)</f>
        <v>0</v>
      </c>
      <c r="BI252" s="217">
        <f>IF(N252="nulová",J252,0)</f>
        <v>0</v>
      </c>
      <c r="BJ252" s="18" t="s">
        <v>80</v>
      </c>
      <c r="BK252" s="217">
        <f>ROUND(I252*H252,2)</f>
        <v>0</v>
      </c>
      <c r="BL252" s="18" t="s">
        <v>233</v>
      </c>
      <c r="BM252" s="216" t="s">
        <v>408</v>
      </c>
    </row>
    <row r="253" s="12" customFormat="1" ht="22.8" customHeight="1">
      <c r="A253" s="12"/>
      <c r="B253" s="189"/>
      <c r="C253" s="190"/>
      <c r="D253" s="191" t="s">
        <v>71</v>
      </c>
      <c r="E253" s="203" t="s">
        <v>409</v>
      </c>
      <c r="F253" s="203" t="s">
        <v>410</v>
      </c>
      <c r="G253" s="190"/>
      <c r="H253" s="190"/>
      <c r="I253" s="193"/>
      <c r="J253" s="204">
        <f>BK253</f>
        <v>0</v>
      </c>
      <c r="K253" s="190"/>
      <c r="L253" s="195"/>
      <c r="M253" s="196"/>
      <c r="N253" s="197"/>
      <c r="O253" s="197"/>
      <c r="P253" s="198">
        <f>SUM(P254:P291)</f>
        <v>0</v>
      </c>
      <c r="Q253" s="197"/>
      <c r="R253" s="198">
        <f>SUM(R254:R291)</f>
        <v>0.13457147000000003</v>
      </c>
      <c r="S253" s="197"/>
      <c r="T253" s="199">
        <f>SUM(T254:T291)</f>
        <v>0</v>
      </c>
      <c r="U253" s="12"/>
      <c r="V253" s="12"/>
      <c r="W253" s="12"/>
      <c r="X253" s="12"/>
      <c r="Y253" s="12"/>
      <c r="Z253" s="12"/>
      <c r="AA253" s="12"/>
      <c r="AB253" s="12"/>
      <c r="AC253" s="12"/>
      <c r="AD253" s="12"/>
      <c r="AE253" s="12"/>
      <c r="AR253" s="200" t="s">
        <v>82</v>
      </c>
      <c r="AT253" s="201" t="s">
        <v>71</v>
      </c>
      <c r="AU253" s="201" t="s">
        <v>80</v>
      </c>
      <c r="AY253" s="200" t="s">
        <v>146</v>
      </c>
      <c r="BK253" s="202">
        <f>SUM(BK254:BK291)</f>
        <v>0</v>
      </c>
    </row>
    <row r="254" s="2" customFormat="1" ht="24.15" customHeight="1">
      <c r="A254" s="39"/>
      <c r="B254" s="40"/>
      <c r="C254" s="205" t="s">
        <v>411</v>
      </c>
      <c r="D254" s="205" t="s">
        <v>148</v>
      </c>
      <c r="E254" s="206" t="s">
        <v>412</v>
      </c>
      <c r="F254" s="207" t="s">
        <v>413</v>
      </c>
      <c r="G254" s="208" t="s">
        <v>165</v>
      </c>
      <c r="H254" s="209">
        <v>156.22</v>
      </c>
      <c r="I254" s="210"/>
      <c r="J254" s="211">
        <f>ROUND(I254*H254,2)</f>
        <v>0</v>
      </c>
      <c r="K254" s="207" t="s">
        <v>152</v>
      </c>
      <c r="L254" s="45"/>
      <c r="M254" s="212" t="s">
        <v>19</v>
      </c>
      <c r="N254" s="213" t="s">
        <v>43</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233</v>
      </c>
      <c r="AT254" s="216" t="s">
        <v>148</v>
      </c>
      <c r="AU254" s="216" t="s">
        <v>82</v>
      </c>
      <c r="AY254" s="18" t="s">
        <v>146</v>
      </c>
      <c r="BE254" s="217">
        <f>IF(N254="základní",J254,0)</f>
        <v>0</v>
      </c>
      <c r="BF254" s="217">
        <f>IF(N254="snížená",J254,0)</f>
        <v>0</v>
      </c>
      <c r="BG254" s="217">
        <f>IF(N254="zákl. přenesená",J254,0)</f>
        <v>0</v>
      </c>
      <c r="BH254" s="217">
        <f>IF(N254="sníž. přenesená",J254,0)</f>
        <v>0</v>
      </c>
      <c r="BI254" s="217">
        <f>IF(N254="nulová",J254,0)</f>
        <v>0</v>
      </c>
      <c r="BJ254" s="18" t="s">
        <v>80</v>
      </c>
      <c r="BK254" s="217">
        <f>ROUND(I254*H254,2)</f>
        <v>0</v>
      </c>
      <c r="BL254" s="18" t="s">
        <v>233</v>
      </c>
      <c r="BM254" s="216" t="s">
        <v>414</v>
      </c>
    </row>
    <row r="255" s="13" customFormat="1">
      <c r="A255" s="13"/>
      <c r="B255" s="223"/>
      <c r="C255" s="224"/>
      <c r="D255" s="218" t="s">
        <v>157</v>
      </c>
      <c r="E255" s="225" t="s">
        <v>19</v>
      </c>
      <c r="F255" s="226" t="s">
        <v>219</v>
      </c>
      <c r="G255" s="224"/>
      <c r="H255" s="225" t="s">
        <v>19</v>
      </c>
      <c r="I255" s="227"/>
      <c r="J255" s="224"/>
      <c r="K255" s="224"/>
      <c r="L255" s="228"/>
      <c r="M255" s="229"/>
      <c r="N255" s="230"/>
      <c r="O255" s="230"/>
      <c r="P255" s="230"/>
      <c r="Q255" s="230"/>
      <c r="R255" s="230"/>
      <c r="S255" s="230"/>
      <c r="T255" s="231"/>
      <c r="U255" s="13"/>
      <c r="V255" s="13"/>
      <c r="W255" s="13"/>
      <c r="X255" s="13"/>
      <c r="Y255" s="13"/>
      <c r="Z255" s="13"/>
      <c r="AA255" s="13"/>
      <c r="AB255" s="13"/>
      <c r="AC255" s="13"/>
      <c r="AD255" s="13"/>
      <c r="AE255" s="13"/>
      <c r="AT255" s="232" t="s">
        <v>157</v>
      </c>
      <c r="AU255" s="232" t="s">
        <v>82</v>
      </c>
      <c r="AV255" s="13" t="s">
        <v>80</v>
      </c>
      <c r="AW255" s="13" t="s">
        <v>33</v>
      </c>
      <c r="AX255" s="13" t="s">
        <v>72</v>
      </c>
      <c r="AY255" s="232" t="s">
        <v>146</v>
      </c>
    </row>
    <row r="256" s="13" customFormat="1">
      <c r="A256" s="13"/>
      <c r="B256" s="223"/>
      <c r="C256" s="224"/>
      <c r="D256" s="218" t="s">
        <v>157</v>
      </c>
      <c r="E256" s="225" t="s">
        <v>19</v>
      </c>
      <c r="F256" s="226" t="s">
        <v>220</v>
      </c>
      <c r="G256" s="224"/>
      <c r="H256" s="225" t="s">
        <v>19</v>
      </c>
      <c r="I256" s="227"/>
      <c r="J256" s="224"/>
      <c r="K256" s="224"/>
      <c r="L256" s="228"/>
      <c r="M256" s="229"/>
      <c r="N256" s="230"/>
      <c r="O256" s="230"/>
      <c r="P256" s="230"/>
      <c r="Q256" s="230"/>
      <c r="R256" s="230"/>
      <c r="S256" s="230"/>
      <c r="T256" s="231"/>
      <c r="U256" s="13"/>
      <c r="V256" s="13"/>
      <c r="W256" s="13"/>
      <c r="X256" s="13"/>
      <c r="Y256" s="13"/>
      <c r="Z256" s="13"/>
      <c r="AA256" s="13"/>
      <c r="AB256" s="13"/>
      <c r="AC256" s="13"/>
      <c r="AD256" s="13"/>
      <c r="AE256" s="13"/>
      <c r="AT256" s="232" t="s">
        <v>157</v>
      </c>
      <c r="AU256" s="232" t="s">
        <v>82</v>
      </c>
      <c r="AV256" s="13" t="s">
        <v>80</v>
      </c>
      <c r="AW256" s="13" t="s">
        <v>33</v>
      </c>
      <c r="AX256" s="13" t="s">
        <v>72</v>
      </c>
      <c r="AY256" s="232" t="s">
        <v>146</v>
      </c>
    </row>
    <row r="257" s="14" customFormat="1">
      <c r="A257" s="14"/>
      <c r="B257" s="233"/>
      <c r="C257" s="234"/>
      <c r="D257" s="218" t="s">
        <v>157</v>
      </c>
      <c r="E257" s="235" t="s">
        <v>19</v>
      </c>
      <c r="F257" s="236" t="s">
        <v>415</v>
      </c>
      <c r="G257" s="234"/>
      <c r="H257" s="237">
        <v>35.770000000000003</v>
      </c>
      <c r="I257" s="238"/>
      <c r="J257" s="234"/>
      <c r="K257" s="234"/>
      <c r="L257" s="239"/>
      <c r="M257" s="240"/>
      <c r="N257" s="241"/>
      <c r="O257" s="241"/>
      <c r="P257" s="241"/>
      <c r="Q257" s="241"/>
      <c r="R257" s="241"/>
      <c r="S257" s="241"/>
      <c r="T257" s="242"/>
      <c r="U257" s="14"/>
      <c r="V257" s="14"/>
      <c r="W257" s="14"/>
      <c r="X257" s="14"/>
      <c r="Y257" s="14"/>
      <c r="Z257" s="14"/>
      <c r="AA257" s="14"/>
      <c r="AB257" s="14"/>
      <c r="AC257" s="14"/>
      <c r="AD257" s="14"/>
      <c r="AE257" s="14"/>
      <c r="AT257" s="243" t="s">
        <v>157</v>
      </c>
      <c r="AU257" s="243" t="s">
        <v>82</v>
      </c>
      <c r="AV257" s="14" t="s">
        <v>82</v>
      </c>
      <c r="AW257" s="14" t="s">
        <v>33</v>
      </c>
      <c r="AX257" s="14" t="s">
        <v>72</v>
      </c>
      <c r="AY257" s="243" t="s">
        <v>146</v>
      </c>
    </row>
    <row r="258" s="13" customFormat="1">
      <c r="A258" s="13"/>
      <c r="B258" s="223"/>
      <c r="C258" s="224"/>
      <c r="D258" s="218" t="s">
        <v>157</v>
      </c>
      <c r="E258" s="225" t="s">
        <v>19</v>
      </c>
      <c r="F258" s="226" t="s">
        <v>222</v>
      </c>
      <c r="G258" s="224"/>
      <c r="H258" s="225" t="s">
        <v>19</v>
      </c>
      <c r="I258" s="227"/>
      <c r="J258" s="224"/>
      <c r="K258" s="224"/>
      <c r="L258" s="228"/>
      <c r="M258" s="229"/>
      <c r="N258" s="230"/>
      <c r="O258" s="230"/>
      <c r="P258" s="230"/>
      <c r="Q258" s="230"/>
      <c r="R258" s="230"/>
      <c r="S258" s="230"/>
      <c r="T258" s="231"/>
      <c r="U258" s="13"/>
      <c r="V258" s="13"/>
      <c r="W258" s="13"/>
      <c r="X258" s="13"/>
      <c r="Y258" s="13"/>
      <c r="Z258" s="13"/>
      <c r="AA258" s="13"/>
      <c r="AB258" s="13"/>
      <c r="AC258" s="13"/>
      <c r="AD258" s="13"/>
      <c r="AE258" s="13"/>
      <c r="AT258" s="232" t="s">
        <v>157</v>
      </c>
      <c r="AU258" s="232" t="s">
        <v>82</v>
      </c>
      <c r="AV258" s="13" t="s">
        <v>80</v>
      </c>
      <c r="AW258" s="13" t="s">
        <v>33</v>
      </c>
      <c r="AX258" s="13" t="s">
        <v>72</v>
      </c>
      <c r="AY258" s="232" t="s">
        <v>146</v>
      </c>
    </row>
    <row r="259" s="14" customFormat="1">
      <c r="A259" s="14"/>
      <c r="B259" s="233"/>
      <c r="C259" s="234"/>
      <c r="D259" s="218" t="s">
        <v>157</v>
      </c>
      <c r="E259" s="235" t="s">
        <v>19</v>
      </c>
      <c r="F259" s="236" t="s">
        <v>416</v>
      </c>
      <c r="G259" s="234"/>
      <c r="H259" s="237">
        <v>28.16</v>
      </c>
      <c r="I259" s="238"/>
      <c r="J259" s="234"/>
      <c r="K259" s="234"/>
      <c r="L259" s="239"/>
      <c r="M259" s="240"/>
      <c r="N259" s="241"/>
      <c r="O259" s="241"/>
      <c r="P259" s="241"/>
      <c r="Q259" s="241"/>
      <c r="R259" s="241"/>
      <c r="S259" s="241"/>
      <c r="T259" s="242"/>
      <c r="U259" s="14"/>
      <c r="V259" s="14"/>
      <c r="W259" s="14"/>
      <c r="X259" s="14"/>
      <c r="Y259" s="14"/>
      <c r="Z259" s="14"/>
      <c r="AA259" s="14"/>
      <c r="AB259" s="14"/>
      <c r="AC259" s="14"/>
      <c r="AD259" s="14"/>
      <c r="AE259" s="14"/>
      <c r="AT259" s="243" t="s">
        <v>157</v>
      </c>
      <c r="AU259" s="243" t="s">
        <v>82</v>
      </c>
      <c r="AV259" s="14" t="s">
        <v>82</v>
      </c>
      <c r="AW259" s="14" t="s">
        <v>33</v>
      </c>
      <c r="AX259" s="14" t="s">
        <v>72</v>
      </c>
      <c r="AY259" s="243" t="s">
        <v>146</v>
      </c>
    </row>
    <row r="260" s="13" customFormat="1">
      <c r="A260" s="13"/>
      <c r="B260" s="223"/>
      <c r="C260" s="224"/>
      <c r="D260" s="218" t="s">
        <v>157</v>
      </c>
      <c r="E260" s="225" t="s">
        <v>19</v>
      </c>
      <c r="F260" s="226" t="s">
        <v>224</v>
      </c>
      <c r="G260" s="224"/>
      <c r="H260" s="225" t="s">
        <v>19</v>
      </c>
      <c r="I260" s="227"/>
      <c r="J260" s="224"/>
      <c r="K260" s="224"/>
      <c r="L260" s="228"/>
      <c r="M260" s="229"/>
      <c r="N260" s="230"/>
      <c r="O260" s="230"/>
      <c r="P260" s="230"/>
      <c r="Q260" s="230"/>
      <c r="R260" s="230"/>
      <c r="S260" s="230"/>
      <c r="T260" s="231"/>
      <c r="U260" s="13"/>
      <c r="V260" s="13"/>
      <c r="W260" s="13"/>
      <c r="X260" s="13"/>
      <c r="Y260" s="13"/>
      <c r="Z260" s="13"/>
      <c r="AA260" s="13"/>
      <c r="AB260" s="13"/>
      <c r="AC260" s="13"/>
      <c r="AD260" s="13"/>
      <c r="AE260" s="13"/>
      <c r="AT260" s="232" t="s">
        <v>157</v>
      </c>
      <c r="AU260" s="232" t="s">
        <v>82</v>
      </c>
      <c r="AV260" s="13" t="s">
        <v>80</v>
      </c>
      <c r="AW260" s="13" t="s">
        <v>33</v>
      </c>
      <c r="AX260" s="13" t="s">
        <v>72</v>
      </c>
      <c r="AY260" s="232" t="s">
        <v>146</v>
      </c>
    </row>
    <row r="261" s="14" customFormat="1">
      <c r="A261" s="14"/>
      <c r="B261" s="233"/>
      <c r="C261" s="234"/>
      <c r="D261" s="218" t="s">
        <v>157</v>
      </c>
      <c r="E261" s="235" t="s">
        <v>19</v>
      </c>
      <c r="F261" s="236" t="s">
        <v>417</v>
      </c>
      <c r="G261" s="234"/>
      <c r="H261" s="237">
        <v>50.329999999999998</v>
      </c>
      <c r="I261" s="238"/>
      <c r="J261" s="234"/>
      <c r="K261" s="234"/>
      <c r="L261" s="239"/>
      <c r="M261" s="240"/>
      <c r="N261" s="241"/>
      <c r="O261" s="241"/>
      <c r="P261" s="241"/>
      <c r="Q261" s="241"/>
      <c r="R261" s="241"/>
      <c r="S261" s="241"/>
      <c r="T261" s="242"/>
      <c r="U261" s="14"/>
      <c r="V261" s="14"/>
      <c r="W261" s="14"/>
      <c r="X261" s="14"/>
      <c r="Y261" s="14"/>
      <c r="Z261" s="14"/>
      <c r="AA261" s="14"/>
      <c r="AB261" s="14"/>
      <c r="AC261" s="14"/>
      <c r="AD261" s="14"/>
      <c r="AE261" s="14"/>
      <c r="AT261" s="243" t="s">
        <v>157</v>
      </c>
      <c r="AU261" s="243" t="s">
        <v>82</v>
      </c>
      <c r="AV261" s="14" t="s">
        <v>82</v>
      </c>
      <c r="AW261" s="14" t="s">
        <v>33</v>
      </c>
      <c r="AX261" s="14" t="s">
        <v>72</v>
      </c>
      <c r="AY261" s="243" t="s">
        <v>146</v>
      </c>
    </row>
    <row r="262" s="13" customFormat="1">
      <c r="A262" s="13"/>
      <c r="B262" s="223"/>
      <c r="C262" s="224"/>
      <c r="D262" s="218" t="s">
        <v>157</v>
      </c>
      <c r="E262" s="225" t="s">
        <v>19</v>
      </c>
      <c r="F262" s="226" t="s">
        <v>226</v>
      </c>
      <c r="G262" s="224"/>
      <c r="H262" s="225" t="s">
        <v>19</v>
      </c>
      <c r="I262" s="227"/>
      <c r="J262" s="224"/>
      <c r="K262" s="224"/>
      <c r="L262" s="228"/>
      <c r="M262" s="229"/>
      <c r="N262" s="230"/>
      <c r="O262" s="230"/>
      <c r="P262" s="230"/>
      <c r="Q262" s="230"/>
      <c r="R262" s="230"/>
      <c r="S262" s="230"/>
      <c r="T262" s="231"/>
      <c r="U262" s="13"/>
      <c r="V262" s="13"/>
      <c r="W262" s="13"/>
      <c r="X262" s="13"/>
      <c r="Y262" s="13"/>
      <c r="Z262" s="13"/>
      <c r="AA262" s="13"/>
      <c r="AB262" s="13"/>
      <c r="AC262" s="13"/>
      <c r="AD262" s="13"/>
      <c r="AE262" s="13"/>
      <c r="AT262" s="232" t="s">
        <v>157</v>
      </c>
      <c r="AU262" s="232" t="s">
        <v>82</v>
      </c>
      <c r="AV262" s="13" t="s">
        <v>80</v>
      </c>
      <c r="AW262" s="13" t="s">
        <v>33</v>
      </c>
      <c r="AX262" s="13" t="s">
        <v>72</v>
      </c>
      <c r="AY262" s="232" t="s">
        <v>146</v>
      </c>
    </row>
    <row r="263" s="14" customFormat="1">
      <c r="A263" s="14"/>
      <c r="B263" s="233"/>
      <c r="C263" s="234"/>
      <c r="D263" s="218" t="s">
        <v>157</v>
      </c>
      <c r="E263" s="235" t="s">
        <v>19</v>
      </c>
      <c r="F263" s="236" t="s">
        <v>418</v>
      </c>
      <c r="G263" s="234"/>
      <c r="H263" s="237">
        <v>41.960000000000001</v>
      </c>
      <c r="I263" s="238"/>
      <c r="J263" s="234"/>
      <c r="K263" s="234"/>
      <c r="L263" s="239"/>
      <c r="M263" s="240"/>
      <c r="N263" s="241"/>
      <c r="O263" s="241"/>
      <c r="P263" s="241"/>
      <c r="Q263" s="241"/>
      <c r="R263" s="241"/>
      <c r="S263" s="241"/>
      <c r="T263" s="242"/>
      <c r="U263" s="14"/>
      <c r="V263" s="14"/>
      <c r="W263" s="14"/>
      <c r="X263" s="14"/>
      <c r="Y263" s="14"/>
      <c r="Z263" s="14"/>
      <c r="AA263" s="14"/>
      <c r="AB263" s="14"/>
      <c r="AC263" s="14"/>
      <c r="AD263" s="14"/>
      <c r="AE263" s="14"/>
      <c r="AT263" s="243" t="s">
        <v>157</v>
      </c>
      <c r="AU263" s="243" t="s">
        <v>82</v>
      </c>
      <c r="AV263" s="14" t="s">
        <v>82</v>
      </c>
      <c r="AW263" s="14" t="s">
        <v>33</v>
      </c>
      <c r="AX263" s="14" t="s">
        <v>72</v>
      </c>
      <c r="AY263" s="243" t="s">
        <v>146</v>
      </c>
    </row>
    <row r="264" s="15" customFormat="1">
      <c r="A264" s="15"/>
      <c r="B264" s="244"/>
      <c r="C264" s="245"/>
      <c r="D264" s="218" t="s">
        <v>157</v>
      </c>
      <c r="E264" s="246" t="s">
        <v>19</v>
      </c>
      <c r="F264" s="247" t="s">
        <v>162</v>
      </c>
      <c r="G264" s="245"/>
      <c r="H264" s="248">
        <v>156.22</v>
      </c>
      <c r="I264" s="249"/>
      <c r="J264" s="245"/>
      <c r="K264" s="245"/>
      <c r="L264" s="250"/>
      <c r="M264" s="251"/>
      <c r="N264" s="252"/>
      <c r="O264" s="252"/>
      <c r="P264" s="252"/>
      <c r="Q264" s="252"/>
      <c r="R264" s="252"/>
      <c r="S264" s="252"/>
      <c r="T264" s="253"/>
      <c r="U264" s="15"/>
      <c r="V264" s="15"/>
      <c r="W264" s="15"/>
      <c r="X264" s="15"/>
      <c r="Y264" s="15"/>
      <c r="Z264" s="15"/>
      <c r="AA264" s="15"/>
      <c r="AB264" s="15"/>
      <c r="AC264" s="15"/>
      <c r="AD264" s="15"/>
      <c r="AE264" s="15"/>
      <c r="AT264" s="254" t="s">
        <v>157</v>
      </c>
      <c r="AU264" s="254" t="s">
        <v>82</v>
      </c>
      <c r="AV264" s="15" t="s">
        <v>153</v>
      </c>
      <c r="AW264" s="15" t="s">
        <v>33</v>
      </c>
      <c r="AX264" s="15" t="s">
        <v>80</v>
      </c>
      <c r="AY264" s="254" t="s">
        <v>146</v>
      </c>
    </row>
    <row r="265" s="2" customFormat="1" ht="24.15" customHeight="1">
      <c r="A265" s="39"/>
      <c r="B265" s="40"/>
      <c r="C265" s="205" t="s">
        <v>419</v>
      </c>
      <c r="D265" s="205" t="s">
        <v>148</v>
      </c>
      <c r="E265" s="206" t="s">
        <v>420</v>
      </c>
      <c r="F265" s="207" t="s">
        <v>421</v>
      </c>
      <c r="G265" s="208" t="s">
        <v>165</v>
      </c>
      <c r="H265" s="209">
        <v>156.22</v>
      </c>
      <c r="I265" s="210"/>
      <c r="J265" s="211">
        <f>ROUND(I265*H265,2)</f>
        <v>0</v>
      </c>
      <c r="K265" s="207" t="s">
        <v>152</v>
      </c>
      <c r="L265" s="45"/>
      <c r="M265" s="212" t="s">
        <v>19</v>
      </c>
      <c r="N265" s="213" t="s">
        <v>43</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233</v>
      </c>
      <c r="AT265" s="216" t="s">
        <v>148</v>
      </c>
      <c r="AU265" s="216" t="s">
        <v>82</v>
      </c>
      <c r="AY265" s="18" t="s">
        <v>146</v>
      </c>
      <c r="BE265" s="217">
        <f>IF(N265="základní",J265,0)</f>
        <v>0</v>
      </c>
      <c r="BF265" s="217">
        <f>IF(N265="snížená",J265,0)</f>
        <v>0</v>
      </c>
      <c r="BG265" s="217">
        <f>IF(N265="zákl. přenesená",J265,0)</f>
        <v>0</v>
      </c>
      <c r="BH265" s="217">
        <f>IF(N265="sníž. přenesená",J265,0)</f>
        <v>0</v>
      </c>
      <c r="BI265" s="217">
        <f>IF(N265="nulová",J265,0)</f>
        <v>0</v>
      </c>
      <c r="BJ265" s="18" t="s">
        <v>80</v>
      </c>
      <c r="BK265" s="217">
        <f>ROUND(I265*H265,2)</f>
        <v>0</v>
      </c>
      <c r="BL265" s="18" t="s">
        <v>233</v>
      </c>
      <c r="BM265" s="216" t="s">
        <v>422</v>
      </c>
    </row>
    <row r="266" s="2" customFormat="1" ht="37.8" customHeight="1">
      <c r="A266" s="39"/>
      <c r="B266" s="40"/>
      <c r="C266" s="205" t="s">
        <v>423</v>
      </c>
      <c r="D266" s="205" t="s">
        <v>148</v>
      </c>
      <c r="E266" s="206" t="s">
        <v>424</v>
      </c>
      <c r="F266" s="207" t="s">
        <v>425</v>
      </c>
      <c r="G266" s="208" t="s">
        <v>165</v>
      </c>
      <c r="H266" s="209">
        <v>156.22</v>
      </c>
      <c r="I266" s="210"/>
      <c r="J266" s="211">
        <f>ROUND(I266*H266,2)</f>
        <v>0</v>
      </c>
      <c r="K266" s="207" t="s">
        <v>152</v>
      </c>
      <c r="L266" s="45"/>
      <c r="M266" s="212" t="s">
        <v>19</v>
      </c>
      <c r="N266" s="213" t="s">
        <v>43</v>
      </c>
      <c r="O266" s="85"/>
      <c r="P266" s="214">
        <f>O266*H266</f>
        <v>0</v>
      </c>
      <c r="Q266" s="214">
        <v>0.00011</v>
      </c>
      <c r="R266" s="214">
        <f>Q266*H266</f>
        <v>0.0171842</v>
      </c>
      <c r="S266" s="214">
        <v>0</v>
      </c>
      <c r="T266" s="215">
        <f>S266*H266</f>
        <v>0</v>
      </c>
      <c r="U266" s="39"/>
      <c r="V266" s="39"/>
      <c r="W266" s="39"/>
      <c r="X266" s="39"/>
      <c r="Y266" s="39"/>
      <c r="Z266" s="39"/>
      <c r="AA266" s="39"/>
      <c r="AB266" s="39"/>
      <c r="AC266" s="39"/>
      <c r="AD266" s="39"/>
      <c r="AE266" s="39"/>
      <c r="AR266" s="216" t="s">
        <v>233</v>
      </c>
      <c r="AT266" s="216" t="s">
        <v>148</v>
      </c>
      <c r="AU266" s="216" t="s">
        <v>82</v>
      </c>
      <c r="AY266" s="18" t="s">
        <v>146</v>
      </c>
      <c r="BE266" s="217">
        <f>IF(N266="základní",J266,0)</f>
        <v>0</v>
      </c>
      <c r="BF266" s="217">
        <f>IF(N266="snížená",J266,0)</f>
        <v>0</v>
      </c>
      <c r="BG266" s="217">
        <f>IF(N266="zákl. přenesená",J266,0)</f>
        <v>0</v>
      </c>
      <c r="BH266" s="217">
        <f>IF(N266="sníž. přenesená",J266,0)</f>
        <v>0</v>
      </c>
      <c r="BI266" s="217">
        <f>IF(N266="nulová",J266,0)</f>
        <v>0</v>
      </c>
      <c r="BJ266" s="18" t="s">
        <v>80</v>
      </c>
      <c r="BK266" s="217">
        <f>ROUND(I266*H266,2)</f>
        <v>0</v>
      </c>
      <c r="BL266" s="18" t="s">
        <v>233</v>
      </c>
      <c r="BM266" s="216" t="s">
        <v>426</v>
      </c>
    </row>
    <row r="267" s="2" customFormat="1" ht="37.8" customHeight="1">
      <c r="A267" s="39"/>
      <c r="B267" s="40"/>
      <c r="C267" s="205" t="s">
        <v>427</v>
      </c>
      <c r="D267" s="205" t="s">
        <v>148</v>
      </c>
      <c r="E267" s="206" t="s">
        <v>428</v>
      </c>
      <c r="F267" s="207" t="s">
        <v>429</v>
      </c>
      <c r="G267" s="208" t="s">
        <v>165</v>
      </c>
      <c r="H267" s="209">
        <v>156.22</v>
      </c>
      <c r="I267" s="210"/>
      <c r="J267" s="211">
        <f>ROUND(I267*H267,2)</f>
        <v>0</v>
      </c>
      <c r="K267" s="207" t="s">
        <v>152</v>
      </c>
      <c r="L267" s="45"/>
      <c r="M267" s="212" t="s">
        <v>19</v>
      </c>
      <c r="N267" s="213" t="s">
        <v>43</v>
      </c>
      <c r="O267" s="85"/>
      <c r="P267" s="214">
        <f>O267*H267</f>
        <v>0</v>
      </c>
      <c r="Q267" s="214">
        <v>0.00072000000000000005</v>
      </c>
      <c r="R267" s="214">
        <f>Q267*H267</f>
        <v>0.11247840000000001</v>
      </c>
      <c r="S267" s="214">
        <v>0</v>
      </c>
      <c r="T267" s="215">
        <f>S267*H267</f>
        <v>0</v>
      </c>
      <c r="U267" s="39"/>
      <c r="V267" s="39"/>
      <c r="W267" s="39"/>
      <c r="X267" s="39"/>
      <c r="Y267" s="39"/>
      <c r="Z267" s="39"/>
      <c r="AA267" s="39"/>
      <c r="AB267" s="39"/>
      <c r="AC267" s="39"/>
      <c r="AD267" s="39"/>
      <c r="AE267" s="39"/>
      <c r="AR267" s="216" t="s">
        <v>233</v>
      </c>
      <c r="AT267" s="216" t="s">
        <v>148</v>
      </c>
      <c r="AU267" s="216" t="s">
        <v>82</v>
      </c>
      <c r="AY267" s="18" t="s">
        <v>146</v>
      </c>
      <c r="BE267" s="217">
        <f>IF(N267="základní",J267,0)</f>
        <v>0</v>
      </c>
      <c r="BF267" s="217">
        <f>IF(N267="snížená",J267,0)</f>
        <v>0</v>
      </c>
      <c r="BG267" s="217">
        <f>IF(N267="zákl. přenesená",J267,0)</f>
        <v>0</v>
      </c>
      <c r="BH267" s="217">
        <f>IF(N267="sníž. přenesená",J267,0)</f>
        <v>0</v>
      </c>
      <c r="BI267" s="217">
        <f>IF(N267="nulová",J267,0)</f>
        <v>0</v>
      </c>
      <c r="BJ267" s="18" t="s">
        <v>80</v>
      </c>
      <c r="BK267" s="217">
        <f>ROUND(I267*H267,2)</f>
        <v>0</v>
      </c>
      <c r="BL267" s="18" t="s">
        <v>233</v>
      </c>
      <c r="BM267" s="216" t="s">
        <v>430</v>
      </c>
    </row>
    <row r="268" s="13" customFormat="1">
      <c r="A268" s="13"/>
      <c r="B268" s="223"/>
      <c r="C268" s="224"/>
      <c r="D268" s="218" t="s">
        <v>157</v>
      </c>
      <c r="E268" s="225" t="s">
        <v>19</v>
      </c>
      <c r="F268" s="226" t="s">
        <v>219</v>
      </c>
      <c r="G268" s="224"/>
      <c r="H268" s="225" t="s">
        <v>19</v>
      </c>
      <c r="I268" s="227"/>
      <c r="J268" s="224"/>
      <c r="K268" s="224"/>
      <c r="L268" s="228"/>
      <c r="M268" s="229"/>
      <c r="N268" s="230"/>
      <c r="O268" s="230"/>
      <c r="P268" s="230"/>
      <c r="Q268" s="230"/>
      <c r="R268" s="230"/>
      <c r="S268" s="230"/>
      <c r="T268" s="231"/>
      <c r="U268" s="13"/>
      <c r="V268" s="13"/>
      <c r="W268" s="13"/>
      <c r="X268" s="13"/>
      <c r="Y268" s="13"/>
      <c r="Z268" s="13"/>
      <c r="AA268" s="13"/>
      <c r="AB268" s="13"/>
      <c r="AC268" s="13"/>
      <c r="AD268" s="13"/>
      <c r="AE268" s="13"/>
      <c r="AT268" s="232" t="s">
        <v>157</v>
      </c>
      <c r="AU268" s="232" t="s">
        <v>82</v>
      </c>
      <c r="AV268" s="13" t="s">
        <v>80</v>
      </c>
      <c r="AW268" s="13" t="s">
        <v>33</v>
      </c>
      <c r="AX268" s="13" t="s">
        <v>72</v>
      </c>
      <c r="AY268" s="232" t="s">
        <v>146</v>
      </c>
    </row>
    <row r="269" s="13" customFormat="1">
      <c r="A269" s="13"/>
      <c r="B269" s="223"/>
      <c r="C269" s="224"/>
      <c r="D269" s="218" t="s">
        <v>157</v>
      </c>
      <c r="E269" s="225" t="s">
        <v>19</v>
      </c>
      <c r="F269" s="226" t="s">
        <v>220</v>
      </c>
      <c r="G269" s="224"/>
      <c r="H269" s="225" t="s">
        <v>19</v>
      </c>
      <c r="I269" s="227"/>
      <c r="J269" s="224"/>
      <c r="K269" s="224"/>
      <c r="L269" s="228"/>
      <c r="M269" s="229"/>
      <c r="N269" s="230"/>
      <c r="O269" s="230"/>
      <c r="P269" s="230"/>
      <c r="Q269" s="230"/>
      <c r="R269" s="230"/>
      <c r="S269" s="230"/>
      <c r="T269" s="231"/>
      <c r="U269" s="13"/>
      <c r="V269" s="13"/>
      <c r="W269" s="13"/>
      <c r="X269" s="13"/>
      <c r="Y269" s="13"/>
      <c r="Z269" s="13"/>
      <c r="AA269" s="13"/>
      <c r="AB269" s="13"/>
      <c r="AC269" s="13"/>
      <c r="AD269" s="13"/>
      <c r="AE269" s="13"/>
      <c r="AT269" s="232" t="s">
        <v>157</v>
      </c>
      <c r="AU269" s="232" t="s">
        <v>82</v>
      </c>
      <c r="AV269" s="13" t="s">
        <v>80</v>
      </c>
      <c r="AW269" s="13" t="s">
        <v>33</v>
      </c>
      <c r="AX269" s="13" t="s">
        <v>72</v>
      </c>
      <c r="AY269" s="232" t="s">
        <v>146</v>
      </c>
    </row>
    <row r="270" s="14" customFormat="1">
      <c r="A270" s="14"/>
      <c r="B270" s="233"/>
      <c r="C270" s="234"/>
      <c r="D270" s="218" t="s">
        <v>157</v>
      </c>
      <c r="E270" s="235" t="s">
        <v>19</v>
      </c>
      <c r="F270" s="236" t="s">
        <v>415</v>
      </c>
      <c r="G270" s="234"/>
      <c r="H270" s="237">
        <v>35.770000000000003</v>
      </c>
      <c r="I270" s="238"/>
      <c r="J270" s="234"/>
      <c r="K270" s="234"/>
      <c r="L270" s="239"/>
      <c r="M270" s="240"/>
      <c r="N270" s="241"/>
      <c r="O270" s="241"/>
      <c r="P270" s="241"/>
      <c r="Q270" s="241"/>
      <c r="R270" s="241"/>
      <c r="S270" s="241"/>
      <c r="T270" s="242"/>
      <c r="U270" s="14"/>
      <c r="V270" s="14"/>
      <c r="W270" s="14"/>
      <c r="X270" s="14"/>
      <c r="Y270" s="14"/>
      <c r="Z270" s="14"/>
      <c r="AA270" s="14"/>
      <c r="AB270" s="14"/>
      <c r="AC270" s="14"/>
      <c r="AD270" s="14"/>
      <c r="AE270" s="14"/>
      <c r="AT270" s="243" t="s">
        <v>157</v>
      </c>
      <c r="AU270" s="243" t="s">
        <v>82</v>
      </c>
      <c r="AV270" s="14" t="s">
        <v>82</v>
      </c>
      <c r="AW270" s="14" t="s">
        <v>33</v>
      </c>
      <c r="AX270" s="14" t="s">
        <v>72</v>
      </c>
      <c r="AY270" s="243" t="s">
        <v>146</v>
      </c>
    </row>
    <row r="271" s="13" customFormat="1">
      <c r="A271" s="13"/>
      <c r="B271" s="223"/>
      <c r="C271" s="224"/>
      <c r="D271" s="218" t="s">
        <v>157</v>
      </c>
      <c r="E271" s="225" t="s">
        <v>19</v>
      </c>
      <c r="F271" s="226" t="s">
        <v>222</v>
      </c>
      <c r="G271" s="224"/>
      <c r="H271" s="225" t="s">
        <v>19</v>
      </c>
      <c r="I271" s="227"/>
      <c r="J271" s="224"/>
      <c r="K271" s="224"/>
      <c r="L271" s="228"/>
      <c r="M271" s="229"/>
      <c r="N271" s="230"/>
      <c r="O271" s="230"/>
      <c r="P271" s="230"/>
      <c r="Q271" s="230"/>
      <c r="R271" s="230"/>
      <c r="S271" s="230"/>
      <c r="T271" s="231"/>
      <c r="U271" s="13"/>
      <c r="V271" s="13"/>
      <c r="W271" s="13"/>
      <c r="X271" s="13"/>
      <c r="Y271" s="13"/>
      <c r="Z271" s="13"/>
      <c r="AA271" s="13"/>
      <c r="AB271" s="13"/>
      <c r="AC271" s="13"/>
      <c r="AD271" s="13"/>
      <c r="AE271" s="13"/>
      <c r="AT271" s="232" t="s">
        <v>157</v>
      </c>
      <c r="AU271" s="232" t="s">
        <v>82</v>
      </c>
      <c r="AV271" s="13" t="s">
        <v>80</v>
      </c>
      <c r="AW271" s="13" t="s">
        <v>33</v>
      </c>
      <c r="AX271" s="13" t="s">
        <v>72</v>
      </c>
      <c r="AY271" s="232" t="s">
        <v>146</v>
      </c>
    </row>
    <row r="272" s="14" customFormat="1">
      <c r="A272" s="14"/>
      <c r="B272" s="233"/>
      <c r="C272" s="234"/>
      <c r="D272" s="218" t="s">
        <v>157</v>
      </c>
      <c r="E272" s="235" t="s">
        <v>19</v>
      </c>
      <c r="F272" s="236" t="s">
        <v>416</v>
      </c>
      <c r="G272" s="234"/>
      <c r="H272" s="237">
        <v>28.16</v>
      </c>
      <c r="I272" s="238"/>
      <c r="J272" s="234"/>
      <c r="K272" s="234"/>
      <c r="L272" s="239"/>
      <c r="M272" s="240"/>
      <c r="N272" s="241"/>
      <c r="O272" s="241"/>
      <c r="P272" s="241"/>
      <c r="Q272" s="241"/>
      <c r="R272" s="241"/>
      <c r="S272" s="241"/>
      <c r="T272" s="242"/>
      <c r="U272" s="14"/>
      <c r="V272" s="14"/>
      <c r="W272" s="14"/>
      <c r="X272" s="14"/>
      <c r="Y272" s="14"/>
      <c r="Z272" s="14"/>
      <c r="AA272" s="14"/>
      <c r="AB272" s="14"/>
      <c r="AC272" s="14"/>
      <c r="AD272" s="14"/>
      <c r="AE272" s="14"/>
      <c r="AT272" s="243" t="s">
        <v>157</v>
      </c>
      <c r="AU272" s="243" t="s">
        <v>82</v>
      </c>
      <c r="AV272" s="14" t="s">
        <v>82</v>
      </c>
      <c r="AW272" s="14" t="s">
        <v>33</v>
      </c>
      <c r="AX272" s="14" t="s">
        <v>72</v>
      </c>
      <c r="AY272" s="243" t="s">
        <v>146</v>
      </c>
    </row>
    <row r="273" s="13" customFormat="1">
      <c r="A273" s="13"/>
      <c r="B273" s="223"/>
      <c r="C273" s="224"/>
      <c r="D273" s="218" t="s">
        <v>157</v>
      </c>
      <c r="E273" s="225" t="s">
        <v>19</v>
      </c>
      <c r="F273" s="226" t="s">
        <v>224</v>
      </c>
      <c r="G273" s="224"/>
      <c r="H273" s="225" t="s">
        <v>19</v>
      </c>
      <c r="I273" s="227"/>
      <c r="J273" s="224"/>
      <c r="K273" s="224"/>
      <c r="L273" s="228"/>
      <c r="M273" s="229"/>
      <c r="N273" s="230"/>
      <c r="O273" s="230"/>
      <c r="P273" s="230"/>
      <c r="Q273" s="230"/>
      <c r="R273" s="230"/>
      <c r="S273" s="230"/>
      <c r="T273" s="231"/>
      <c r="U273" s="13"/>
      <c r="V273" s="13"/>
      <c r="W273" s="13"/>
      <c r="X273" s="13"/>
      <c r="Y273" s="13"/>
      <c r="Z273" s="13"/>
      <c r="AA273" s="13"/>
      <c r="AB273" s="13"/>
      <c r="AC273" s="13"/>
      <c r="AD273" s="13"/>
      <c r="AE273" s="13"/>
      <c r="AT273" s="232" t="s">
        <v>157</v>
      </c>
      <c r="AU273" s="232" t="s">
        <v>82</v>
      </c>
      <c r="AV273" s="13" t="s">
        <v>80</v>
      </c>
      <c r="AW273" s="13" t="s">
        <v>33</v>
      </c>
      <c r="AX273" s="13" t="s">
        <v>72</v>
      </c>
      <c r="AY273" s="232" t="s">
        <v>146</v>
      </c>
    </row>
    <row r="274" s="14" customFormat="1">
      <c r="A274" s="14"/>
      <c r="B274" s="233"/>
      <c r="C274" s="234"/>
      <c r="D274" s="218" t="s">
        <v>157</v>
      </c>
      <c r="E274" s="235" t="s">
        <v>19</v>
      </c>
      <c r="F274" s="236" t="s">
        <v>417</v>
      </c>
      <c r="G274" s="234"/>
      <c r="H274" s="237">
        <v>50.329999999999998</v>
      </c>
      <c r="I274" s="238"/>
      <c r="J274" s="234"/>
      <c r="K274" s="234"/>
      <c r="L274" s="239"/>
      <c r="M274" s="240"/>
      <c r="N274" s="241"/>
      <c r="O274" s="241"/>
      <c r="P274" s="241"/>
      <c r="Q274" s="241"/>
      <c r="R274" s="241"/>
      <c r="S274" s="241"/>
      <c r="T274" s="242"/>
      <c r="U274" s="14"/>
      <c r="V274" s="14"/>
      <c r="W274" s="14"/>
      <c r="X274" s="14"/>
      <c r="Y274" s="14"/>
      <c r="Z274" s="14"/>
      <c r="AA274" s="14"/>
      <c r="AB274" s="14"/>
      <c r="AC274" s="14"/>
      <c r="AD274" s="14"/>
      <c r="AE274" s="14"/>
      <c r="AT274" s="243" t="s">
        <v>157</v>
      </c>
      <c r="AU274" s="243" t="s">
        <v>82</v>
      </c>
      <c r="AV274" s="14" t="s">
        <v>82</v>
      </c>
      <c r="AW274" s="14" t="s">
        <v>33</v>
      </c>
      <c r="AX274" s="14" t="s">
        <v>72</v>
      </c>
      <c r="AY274" s="243" t="s">
        <v>146</v>
      </c>
    </row>
    <row r="275" s="13" customFormat="1">
      <c r="A275" s="13"/>
      <c r="B275" s="223"/>
      <c r="C275" s="224"/>
      <c r="D275" s="218" t="s">
        <v>157</v>
      </c>
      <c r="E275" s="225" t="s">
        <v>19</v>
      </c>
      <c r="F275" s="226" t="s">
        <v>226</v>
      </c>
      <c r="G275" s="224"/>
      <c r="H275" s="225" t="s">
        <v>19</v>
      </c>
      <c r="I275" s="227"/>
      <c r="J275" s="224"/>
      <c r="K275" s="224"/>
      <c r="L275" s="228"/>
      <c r="M275" s="229"/>
      <c r="N275" s="230"/>
      <c r="O275" s="230"/>
      <c r="P275" s="230"/>
      <c r="Q275" s="230"/>
      <c r="R275" s="230"/>
      <c r="S275" s="230"/>
      <c r="T275" s="231"/>
      <c r="U275" s="13"/>
      <c r="V275" s="13"/>
      <c r="W275" s="13"/>
      <c r="X275" s="13"/>
      <c r="Y275" s="13"/>
      <c r="Z275" s="13"/>
      <c r="AA275" s="13"/>
      <c r="AB275" s="13"/>
      <c r="AC275" s="13"/>
      <c r="AD275" s="13"/>
      <c r="AE275" s="13"/>
      <c r="AT275" s="232" t="s">
        <v>157</v>
      </c>
      <c r="AU275" s="232" t="s">
        <v>82</v>
      </c>
      <c r="AV275" s="13" t="s">
        <v>80</v>
      </c>
      <c r="AW275" s="13" t="s">
        <v>33</v>
      </c>
      <c r="AX275" s="13" t="s">
        <v>72</v>
      </c>
      <c r="AY275" s="232" t="s">
        <v>146</v>
      </c>
    </row>
    <row r="276" s="14" customFormat="1">
      <c r="A276" s="14"/>
      <c r="B276" s="233"/>
      <c r="C276" s="234"/>
      <c r="D276" s="218" t="s">
        <v>157</v>
      </c>
      <c r="E276" s="235" t="s">
        <v>19</v>
      </c>
      <c r="F276" s="236" t="s">
        <v>418</v>
      </c>
      <c r="G276" s="234"/>
      <c r="H276" s="237">
        <v>41.960000000000001</v>
      </c>
      <c r="I276" s="238"/>
      <c r="J276" s="234"/>
      <c r="K276" s="234"/>
      <c r="L276" s="239"/>
      <c r="M276" s="240"/>
      <c r="N276" s="241"/>
      <c r="O276" s="241"/>
      <c r="P276" s="241"/>
      <c r="Q276" s="241"/>
      <c r="R276" s="241"/>
      <c r="S276" s="241"/>
      <c r="T276" s="242"/>
      <c r="U276" s="14"/>
      <c r="V276" s="14"/>
      <c r="W276" s="14"/>
      <c r="X276" s="14"/>
      <c r="Y276" s="14"/>
      <c r="Z276" s="14"/>
      <c r="AA276" s="14"/>
      <c r="AB276" s="14"/>
      <c r="AC276" s="14"/>
      <c r="AD276" s="14"/>
      <c r="AE276" s="14"/>
      <c r="AT276" s="243" t="s">
        <v>157</v>
      </c>
      <c r="AU276" s="243" t="s">
        <v>82</v>
      </c>
      <c r="AV276" s="14" t="s">
        <v>82</v>
      </c>
      <c r="AW276" s="14" t="s">
        <v>33</v>
      </c>
      <c r="AX276" s="14" t="s">
        <v>72</v>
      </c>
      <c r="AY276" s="243" t="s">
        <v>146</v>
      </c>
    </row>
    <row r="277" s="15" customFormat="1">
      <c r="A277" s="15"/>
      <c r="B277" s="244"/>
      <c r="C277" s="245"/>
      <c r="D277" s="218" t="s">
        <v>157</v>
      </c>
      <c r="E277" s="246" t="s">
        <v>19</v>
      </c>
      <c r="F277" s="247" t="s">
        <v>162</v>
      </c>
      <c r="G277" s="245"/>
      <c r="H277" s="248">
        <v>156.22</v>
      </c>
      <c r="I277" s="249"/>
      <c r="J277" s="245"/>
      <c r="K277" s="245"/>
      <c r="L277" s="250"/>
      <c r="M277" s="251"/>
      <c r="N277" s="252"/>
      <c r="O277" s="252"/>
      <c r="P277" s="252"/>
      <c r="Q277" s="252"/>
      <c r="R277" s="252"/>
      <c r="S277" s="252"/>
      <c r="T277" s="253"/>
      <c r="U277" s="15"/>
      <c r="V277" s="15"/>
      <c r="W277" s="15"/>
      <c r="X277" s="15"/>
      <c r="Y277" s="15"/>
      <c r="Z277" s="15"/>
      <c r="AA277" s="15"/>
      <c r="AB277" s="15"/>
      <c r="AC277" s="15"/>
      <c r="AD277" s="15"/>
      <c r="AE277" s="15"/>
      <c r="AT277" s="254" t="s">
        <v>157</v>
      </c>
      <c r="AU277" s="254" t="s">
        <v>82</v>
      </c>
      <c r="AV277" s="15" t="s">
        <v>153</v>
      </c>
      <c r="AW277" s="15" t="s">
        <v>33</v>
      </c>
      <c r="AX277" s="15" t="s">
        <v>80</v>
      </c>
      <c r="AY277" s="254" t="s">
        <v>146</v>
      </c>
    </row>
    <row r="278" s="2" customFormat="1" ht="24.15" customHeight="1">
      <c r="A278" s="39"/>
      <c r="B278" s="40"/>
      <c r="C278" s="205" t="s">
        <v>431</v>
      </c>
      <c r="D278" s="205" t="s">
        <v>148</v>
      </c>
      <c r="E278" s="206" t="s">
        <v>432</v>
      </c>
      <c r="F278" s="207" t="s">
        <v>433</v>
      </c>
      <c r="G278" s="208" t="s">
        <v>165</v>
      </c>
      <c r="H278" s="209">
        <v>18.181000000000001</v>
      </c>
      <c r="I278" s="210"/>
      <c r="J278" s="211">
        <f>ROUND(I278*H278,2)</f>
        <v>0</v>
      </c>
      <c r="K278" s="207" t="s">
        <v>152</v>
      </c>
      <c r="L278" s="45"/>
      <c r="M278" s="212" t="s">
        <v>19</v>
      </c>
      <c r="N278" s="213" t="s">
        <v>43</v>
      </c>
      <c r="O278" s="85"/>
      <c r="P278" s="214">
        <f>O278*H278</f>
        <v>0</v>
      </c>
      <c r="Q278" s="214">
        <v>0.00012999999999999999</v>
      </c>
      <c r="R278" s="214">
        <f>Q278*H278</f>
        <v>0.00236353</v>
      </c>
      <c r="S278" s="214">
        <v>0</v>
      </c>
      <c r="T278" s="215">
        <f>S278*H278</f>
        <v>0</v>
      </c>
      <c r="U278" s="39"/>
      <c r="V278" s="39"/>
      <c r="W278" s="39"/>
      <c r="X278" s="39"/>
      <c r="Y278" s="39"/>
      <c r="Z278" s="39"/>
      <c r="AA278" s="39"/>
      <c r="AB278" s="39"/>
      <c r="AC278" s="39"/>
      <c r="AD278" s="39"/>
      <c r="AE278" s="39"/>
      <c r="AR278" s="216" t="s">
        <v>233</v>
      </c>
      <c r="AT278" s="216" t="s">
        <v>148</v>
      </c>
      <c r="AU278" s="216" t="s">
        <v>82</v>
      </c>
      <c r="AY278" s="18" t="s">
        <v>146</v>
      </c>
      <c r="BE278" s="217">
        <f>IF(N278="základní",J278,0)</f>
        <v>0</v>
      </c>
      <c r="BF278" s="217">
        <f>IF(N278="snížená",J278,0)</f>
        <v>0</v>
      </c>
      <c r="BG278" s="217">
        <f>IF(N278="zákl. přenesená",J278,0)</f>
        <v>0</v>
      </c>
      <c r="BH278" s="217">
        <f>IF(N278="sníž. přenesená",J278,0)</f>
        <v>0</v>
      </c>
      <c r="BI278" s="217">
        <f>IF(N278="nulová",J278,0)</f>
        <v>0</v>
      </c>
      <c r="BJ278" s="18" t="s">
        <v>80</v>
      </c>
      <c r="BK278" s="217">
        <f>ROUND(I278*H278,2)</f>
        <v>0</v>
      </c>
      <c r="BL278" s="18" t="s">
        <v>233</v>
      </c>
      <c r="BM278" s="216" t="s">
        <v>434</v>
      </c>
    </row>
    <row r="279" s="13" customFormat="1">
      <c r="A279" s="13"/>
      <c r="B279" s="223"/>
      <c r="C279" s="224"/>
      <c r="D279" s="218" t="s">
        <v>157</v>
      </c>
      <c r="E279" s="225" t="s">
        <v>19</v>
      </c>
      <c r="F279" s="226" t="s">
        <v>435</v>
      </c>
      <c r="G279" s="224"/>
      <c r="H279" s="225" t="s">
        <v>19</v>
      </c>
      <c r="I279" s="227"/>
      <c r="J279" s="224"/>
      <c r="K279" s="224"/>
      <c r="L279" s="228"/>
      <c r="M279" s="229"/>
      <c r="N279" s="230"/>
      <c r="O279" s="230"/>
      <c r="P279" s="230"/>
      <c r="Q279" s="230"/>
      <c r="R279" s="230"/>
      <c r="S279" s="230"/>
      <c r="T279" s="231"/>
      <c r="U279" s="13"/>
      <c r="V279" s="13"/>
      <c r="W279" s="13"/>
      <c r="X279" s="13"/>
      <c r="Y279" s="13"/>
      <c r="Z279" s="13"/>
      <c r="AA279" s="13"/>
      <c r="AB279" s="13"/>
      <c r="AC279" s="13"/>
      <c r="AD279" s="13"/>
      <c r="AE279" s="13"/>
      <c r="AT279" s="232" t="s">
        <v>157</v>
      </c>
      <c r="AU279" s="232" t="s">
        <v>82</v>
      </c>
      <c r="AV279" s="13" t="s">
        <v>80</v>
      </c>
      <c r="AW279" s="13" t="s">
        <v>33</v>
      </c>
      <c r="AX279" s="13" t="s">
        <v>72</v>
      </c>
      <c r="AY279" s="232" t="s">
        <v>146</v>
      </c>
    </row>
    <row r="280" s="14" customFormat="1">
      <c r="A280" s="14"/>
      <c r="B280" s="233"/>
      <c r="C280" s="234"/>
      <c r="D280" s="218" t="s">
        <v>157</v>
      </c>
      <c r="E280" s="235" t="s">
        <v>19</v>
      </c>
      <c r="F280" s="236" t="s">
        <v>212</v>
      </c>
      <c r="G280" s="234"/>
      <c r="H280" s="237">
        <v>15.43</v>
      </c>
      <c r="I280" s="238"/>
      <c r="J280" s="234"/>
      <c r="K280" s="234"/>
      <c r="L280" s="239"/>
      <c r="M280" s="240"/>
      <c r="N280" s="241"/>
      <c r="O280" s="241"/>
      <c r="P280" s="241"/>
      <c r="Q280" s="241"/>
      <c r="R280" s="241"/>
      <c r="S280" s="241"/>
      <c r="T280" s="242"/>
      <c r="U280" s="14"/>
      <c r="V280" s="14"/>
      <c r="W280" s="14"/>
      <c r="X280" s="14"/>
      <c r="Y280" s="14"/>
      <c r="Z280" s="14"/>
      <c r="AA280" s="14"/>
      <c r="AB280" s="14"/>
      <c r="AC280" s="14"/>
      <c r="AD280" s="14"/>
      <c r="AE280" s="14"/>
      <c r="AT280" s="243" t="s">
        <v>157</v>
      </c>
      <c r="AU280" s="243" t="s">
        <v>82</v>
      </c>
      <c r="AV280" s="14" t="s">
        <v>82</v>
      </c>
      <c r="AW280" s="14" t="s">
        <v>33</v>
      </c>
      <c r="AX280" s="14" t="s">
        <v>72</v>
      </c>
      <c r="AY280" s="243" t="s">
        <v>146</v>
      </c>
    </row>
    <row r="281" s="13" customFormat="1">
      <c r="A281" s="13"/>
      <c r="B281" s="223"/>
      <c r="C281" s="224"/>
      <c r="D281" s="218" t="s">
        <v>157</v>
      </c>
      <c r="E281" s="225" t="s">
        <v>19</v>
      </c>
      <c r="F281" s="226" t="s">
        <v>436</v>
      </c>
      <c r="G281" s="224"/>
      <c r="H281" s="225" t="s">
        <v>19</v>
      </c>
      <c r="I281" s="227"/>
      <c r="J281" s="224"/>
      <c r="K281" s="224"/>
      <c r="L281" s="228"/>
      <c r="M281" s="229"/>
      <c r="N281" s="230"/>
      <c r="O281" s="230"/>
      <c r="P281" s="230"/>
      <c r="Q281" s="230"/>
      <c r="R281" s="230"/>
      <c r="S281" s="230"/>
      <c r="T281" s="231"/>
      <c r="U281" s="13"/>
      <c r="V281" s="13"/>
      <c r="W281" s="13"/>
      <c r="X281" s="13"/>
      <c r="Y281" s="13"/>
      <c r="Z281" s="13"/>
      <c r="AA281" s="13"/>
      <c r="AB281" s="13"/>
      <c r="AC281" s="13"/>
      <c r="AD281" s="13"/>
      <c r="AE281" s="13"/>
      <c r="AT281" s="232" t="s">
        <v>157</v>
      </c>
      <c r="AU281" s="232" t="s">
        <v>82</v>
      </c>
      <c r="AV281" s="13" t="s">
        <v>80</v>
      </c>
      <c r="AW281" s="13" t="s">
        <v>33</v>
      </c>
      <c r="AX281" s="13" t="s">
        <v>72</v>
      </c>
      <c r="AY281" s="232" t="s">
        <v>146</v>
      </c>
    </row>
    <row r="282" s="14" customFormat="1">
      <c r="A282" s="14"/>
      <c r="B282" s="233"/>
      <c r="C282" s="234"/>
      <c r="D282" s="218" t="s">
        <v>157</v>
      </c>
      <c r="E282" s="235" t="s">
        <v>19</v>
      </c>
      <c r="F282" s="236" t="s">
        <v>437</v>
      </c>
      <c r="G282" s="234"/>
      <c r="H282" s="237">
        <v>0.66600000000000004</v>
      </c>
      <c r="I282" s="238"/>
      <c r="J282" s="234"/>
      <c r="K282" s="234"/>
      <c r="L282" s="239"/>
      <c r="M282" s="240"/>
      <c r="N282" s="241"/>
      <c r="O282" s="241"/>
      <c r="P282" s="241"/>
      <c r="Q282" s="241"/>
      <c r="R282" s="241"/>
      <c r="S282" s="241"/>
      <c r="T282" s="242"/>
      <c r="U282" s="14"/>
      <c r="V282" s="14"/>
      <c r="W282" s="14"/>
      <c r="X282" s="14"/>
      <c r="Y282" s="14"/>
      <c r="Z282" s="14"/>
      <c r="AA282" s="14"/>
      <c r="AB282" s="14"/>
      <c r="AC282" s="14"/>
      <c r="AD282" s="14"/>
      <c r="AE282" s="14"/>
      <c r="AT282" s="243" t="s">
        <v>157</v>
      </c>
      <c r="AU282" s="243" t="s">
        <v>82</v>
      </c>
      <c r="AV282" s="14" t="s">
        <v>82</v>
      </c>
      <c r="AW282" s="14" t="s">
        <v>33</v>
      </c>
      <c r="AX282" s="14" t="s">
        <v>72</v>
      </c>
      <c r="AY282" s="243" t="s">
        <v>146</v>
      </c>
    </row>
    <row r="283" s="14" customFormat="1">
      <c r="A283" s="14"/>
      <c r="B283" s="233"/>
      <c r="C283" s="234"/>
      <c r="D283" s="218" t="s">
        <v>157</v>
      </c>
      <c r="E283" s="235" t="s">
        <v>19</v>
      </c>
      <c r="F283" s="236" t="s">
        <v>170</v>
      </c>
      <c r="G283" s="234"/>
      <c r="H283" s="237">
        <v>2.085</v>
      </c>
      <c r="I283" s="238"/>
      <c r="J283" s="234"/>
      <c r="K283" s="234"/>
      <c r="L283" s="239"/>
      <c r="M283" s="240"/>
      <c r="N283" s="241"/>
      <c r="O283" s="241"/>
      <c r="P283" s="241"/>
      <c r="Q283" s="241"/>
      <c r="R283" s="241"/>
      <c r="S283" s="241"/>
      <c r="T283" s="242"/>
      <c r="U283" s="14"/>
      <c r="V283" s="14"/>
      <c r="W283" s="14"/>
      <c r="X283" s="14"/>
      <c r="Y283" s="14"/>
      <c r="Z283" s="14"/>
      <c r="AA283" s="14"/>
      <c r="AB283" s="14"/>
      <c r="AC283" s="14"/>
      <c r="AD283" s="14"/>
      <c r="AE283" s="14"/>
      <c r="AT283" s="243" t="s">
        <v>157</v>
      </c>
      <c r="AU283" s="243" t="s">
        <v>82</v>
      </c>
      <c r="AV283" s="14" t="s">
        <v>82</v>
      </c>
      <c r="AW283" s="14" t="s">
        <v>33</v>
      </c>
      <c r="AX283" s="14" t="s">
        <v>72</v>
      </c>
      <c r="AY283" s="243" t="s">
        <v>146</v>
      </c>
    </row>
    <row r="284" s="15" customFormat="1">
      <c r="A284" s="15"/>
      <c r="B284" s="244"/>
      <c r="C284" s="245"/>
      <c r="D284" s="218" t="s">
        <v>157</v>
      </c>
      <c r="E284" s="246" t="s">
        <v>19</v>
      </c>
      <c r="F284" s="247" t="s">
        <v>162</v>
      </c>
      <c r="G284" s="245"/>
      <c r="H284" s="248">
        <v>18.181000000000001</v>
      </c>
      <c r="I284" s="249"/>
      <c r="J284" s="245"/>
      <c r="K284" s="245"/>
      <c r="L284" s="250"/>
      <c r="M284" s="251"/>
      <c r="N284" s="252"/>
      <c r="O284" s="252"/>
      <c r="P284" s="252"/>
      <c r="Q284" s="252"/>
      <c r="R284" s="252"/>
      <c r="S284" s="252"/>
      <c r="T284" s="253"/>
      <c r="U284" s="15"/>
      <c r="V284" s="15"/>
      <c r="W284" s="15"/>
      <c r="X284" s="15"/>
      <c r="Y284" s="15"/>
      <c r="Z284" s="15"/>
      <c r="AA284" s="15"/>
      <c r="AB284" s="15"/>
      <c r="AC284" s="15"/>
      <c r="AD284" s="15"/>
      <c r="AE284" s="15"/>
      <c r="AT284" s="254" t="s">
        <v>157</v>
      </c>
      <c r="AU284" s="254" t="s">
        <v>82</v>
      </c>
      <c r="AV284" s="15" t="s">
        <v>153</v>
      </c>
      <c r="AW284" s="15" t="s">
        <v>33</v>
      </c>
      <c r="AX284" s="15" t="s">
        <v>80</v>
      </c>
      <c r="AY284" s="254" t="s">
        <v>146</v>
      </c>
    </row>
    <row r="285" s="2" customFormat="1" ht="24.15" customHeight="1">
      <c r="A285" s="39"/>
      <c r="B285" s="40"/>
      <c r="C285" s="205" t="s">
        <v>438</v>
      </c>
      <c r="D285" s="205" t="s">
        <v>148</v>
      </c>
      <c r="E285" s="206" t="s">
        <v>439</v>
      </c>
      <c r="F285" s="207" t="s">
        <v>440</v>
      </c>
      <c r="G285" s="208" t="s">
        <v>165</v>
      </c>
      <c r="H285" s="209">
        <v>18.181000000000001</v>
      </c>
      <c r="I285" s="210"/>
      <c r="J285" s="211">
        <f>ROUND(I285*H285,2)</f>
        <v>0</v>
      </c>
      <c r="K285" s="207" t="s">
        <v>152</v>
      </c>
      <c r="L285" s="45"/>
      <c r="M285" s="212" t="s">
        <v>19</v>
      </c>
      <c r="N285" s="213" t="s">
        <v>43</v>
      </c>
      <c r="O285" s="85"/>
      <c r="P285" s="214">
        <f>O285*H285</f>
        <v>0</v>
      </c>
      <c r="Q285" s="214">
        <v>0.00013999999999999999</v>
      </c>
      <c r="R285" s="214">
        <f>Q285*H285</f>
        <v>0.0025453400000000001</v>
      </c>
      <c r="S285" s="214">
        <v>0</v>
      </c>
      <c r="T285" s="215">
        <f>S285*H285</f>
        <v>0</v>
      </c>
      <c r="U285" s="39"/>
      <c r="V285" s="39"/>
      <c r="W285" s="39"/>
      <c r="X285" s="39"/>
      <c r="Y285" s="39"/>
      <c r="Z285" s="39"/>
      <c r="AA285" s="39"/>
      <c r="AB285" s="39"/>
      <c r="AC285" s="39"/>
      <c r="AD285" s="39"/>
      <c r="AE285" s="39"/>
      <c r="AR285" s="216" t="s">
        <v>233</v>
      </c>
      <c r="AT285" s="216" t="s">
        <v>148</v>
      </c>
      <c r="AU285" s="216" t="s">
        <v>82</v>
      </c>
      <c r="AY285" s="18" t="s">
        <v>146</v>
      </c>
      <c r="BE285" s="217">
        <f>IF(N285="základní",J285,0)</f>
        <v>0</v>
      </c>
      <c r="BF285" s="217">
        <f>IF(N285="snížená",J285,0)</f>
        <v>0</v>
      </c>
      <c r="BG285" s="217">
        <f>IF(N285="zákl. přenesená",J285,0)</f>
        <v>0</v>
      </c>
      <c r="BH285" s="217">
        <f>IF(N285="sníž. přenesená",J285,0)</f>
        <v>0</v>
      </c>
      <c r="BI285" s="217">
        <f>IF(N285="nulová",J285,0)</f>
        <v>0</v>
      </c>
      <c r="BJ285" s="18" t="s">
        <v>80</v>
      </c>
      <c r="BK285" s="217">
        <f>ROUND(I285*H285,2)</f>
        <v>0</v>
      </c>
      <c r="BL285" s="18" t="s">
        <v>233</v>
      </c>
      <c r="BM285" s="216" t="s">
        <v>441</v>
      </c>
    </row>
    <row r="286" s="13" customFormat="1">
      <c r="A286" s="13"/>
      <c r="B286" s="223"/>
      <c r="C286" s="224"/>
      <c r="D286" s="218" t="s">
        <v>157</v>
      </c>
      <c r="E286" s="225" t="s">
        <v>19</v>
      </c>
      <c r="F286" s="226" t="s">
        <v>435</v>
      </c>
      <c r="G286" s="224"/>
      <c r="H286" s="225" t="s">
        <v>19</v>
      </c>
      <c r="I286" s="227"/>
      <c r="J286" s="224"/>
      <c r="K286" s="224"/>
      <c r="L286" s="228"/>
      <c r="M286" s="229"/>
      <c r="N286" s="230"/>
      <c r="O286" s="230"/>
      <c r="P286" s="230"/>
      <c r="Q286" s="230"/>
      <c r="R286" s="230"/>
      <c r="S286" s="230"/>
      <c r="T286" s="231"/>
      <c r="U286" s="13"/>
      <c r="V286" s="13"/>
      <c r="W286" s="13"/>
      <c r="X286" s="13"/>
      <c r="Y286" s="13"/>
      <c r="Z286" s="13"/>
      <c r="AA286" s="13"/>
      <c r="AB286" s="13"/>
      <c r="AC286" s="13"/>
      <c r="AD286" s="13"/>
      <c r="AE286" s="13"/>
      <c r="AT286" s="232" t="s">
        <v>157</v>
      </c>
      <c r="AU286" s="232" t="s">
        <v>82</v>
      </c>
      <c r="AV286" s="13" t="s">
        <v>80</v>
      </c>
      <c r="AW286" s="13" t="s">
        <v>33</v>
      </c>
      <c r="AX286" s="13" t="s">
        <v>72</v>
      </c>
      <c r="AY286" s="232" t="s">
        <v>146</v>
      </c>
    </row>
    <row r="287" s="14" customFormat="1">
      <c r="A287" s="14"/>
      <c r="B287" s="233"/>
      <c r="C287" s="234"/>
      <c r="D287" s="218" t="s">
        <v>157</v>
      </c>
      <c r="E287" s="235" t="s">
        <v>19</v>
      </c>
      <c r="F287" s="236" t="s">
        <v>212</v>
      </c>
      <c r="G287" s="234"/>
      <c r="H287" s="237">
        <v>15.43</v>
      </c>
      <c r="I287" s="238"/>
      <c r="J287" s="234"/>
      <c r="K287" s="234"/>
      <c r="L287" s="239"/>
      <c r="M287" s="240"/>
      <c r="N287" s="241"/>
      <c r="O287" s="241"/>
      <c r="P287" s="241"/>
      <c r="Q287" s="241"/>
      <c r="R287" s="241"/>
      <c r="S287" s="241"/>
      <c r="T287" s="242"/>
      <c r="U287" s="14"/>
      <c r="V287" s="14"/>
      <c r="W287" s="14"/>
      <c r="X287" s="14"/>
      <c r="Y287" s="14"/>
      <c r="Z287" s="14"/>
      <c r="AA287" s="14"/>
      <c r="AB287" s="14"/>
      <c r="AC287" s="14"/>
      <c r="AD287" s="14"/>
      <c r="AE287" s="14"/>
      <c r="AT287" s="243" t="s">
        <v>157</v>
      </c>
      <c r="AU287" s="243" t="s">
        <v>82</v>
      </c>
      <c r="AV287" s="14" t="s">
        <v>82</v>
      </c>
      <c r="AW287" s="14" t="s">
        <v>33</v>
      </c>
      <c r="AX287" s="14" t="s">
        <v>72</v>
      </c>
      <c r="AY287" s="243" t="s">
        <v>146</v>
      </c>
    </row>
    <row r="288" s="13" customFormat="1">
      <c r="A288" s="13"/>
      <c r="B288" s="223"/>
      <c r="C288" s="224"/>
      <c r="D288" s="218" t="s">
        <v>157</v>
      </c>
      <c r="E288" s="225" t="s">
        <v>19</v>
      </c>
      <c r="F288" s="226" t="s">
        <v>436</v>
      </c>
      <c r="G288" s="224"/>
      <c r="H288" s="225" t="s">
        <v>19</v>
      </c>
      <c r="I288" s="227"/>
      <c r="J288" s="224"/>
      <c r="K288" s="224"/>
      <c r="L288" s="228"/>
      <c r="M288" s="229"/>
      <c r="N288" s="230"/>
      <c r="O288" s="230"/>
      <c r="P288" s="230"/>
      <c r="Q288" s="230"/>
      <c r="R288" s="230"/>
      <c r="S288" s="230"/>
      <c r="T288" s="231"/>
      <c r="U288" s="13"/>
      <c r="V288" s="13"/>
      <c r="W288" s="13"/>
      <c r="X288" s="13"/>
      <c r="Y288" s="13"/>
      <c r="Z288" s="13"/>
      <c r="AA288" s="13"/>
      <c r="AB288" s="13"/>
      <c r="AC288" s="13"/>
      <c r="AD288" s="13"/>
      <c r="AE288" s="13"/>
      <c r="AT288" s="232" t="s">
        <v>157</v>
      </c>
      <c r="AU288" s="232" t="s">
        <v>82</v>
      </c>
      <c r="AV288" s="13" t="s">
        <v>80</v>
      </c>
      <c r="AW288" s="13" t="s">
        <v>33</v>
      </c>
      <c r="AX288" s="13" t="s">
        <v>72</v>
      </c>
      <c r="AY288" s="232" t="s">
        <v>146</v>
      </c>
    </row>
    <row r="289" s="14" customFormat="1">
      <c r="A289" s="14"/>
      <c r="B289" s="233"/>
      <c r="C289" s="234"/>
      <c r="D289" s="218" t="s">
        <v>157</v>
      </c>
      <c r="E289" s="235" t="s">
        <v>19</v>
      </c>
      <c r="F289" s="236" t="s">
        <v>437</v>
      </c>
      <c r="G289" s="234"/>
      <c r="H289" s="237">
        <v>0.66600000000000004</v>
      </c>
      <c r="I289" s="238"/>
      <c r="J289" s="234"/>
      <c r="K289" s="234"/>
      <c r="L289" s="239"/>
      <c r="M289" s="240"/>
      <c r="N289" s="241"/>
      <c r="O289" s="241"/>
      <c r="P289" s="241"/>
      <c r="Q289" s="241"/>
      <c r="R289" s="241"/>
      <c r="S289" s="241"/>
      <c r="T289" s="242"/>
      <c r="U289" s="14"/>
      <c r="V289" s="14"/>
      <c r="W289" s="14"/>
      <c r="X289" s="14"/>
      <c r="Y289" s="14"/>
      <c r="Z289" s="14"/>
      <c r="AA289" s="14"/>
      <c r="AB289" s="14"/>
      <c r="AC289" s="14"/>
      <c r="AD289" s="14"/>
      <c r="AE289" s="14"/>
      <c r="AT289" s="243" t="s">
        <v>157</v>
      </c>
      <c r="AU289" s="243" t="s">
        <v>82</v>
      </c>
      <c r="AV289" s="14" t="s">
        <v>82</v>
      </c>
      <c r="AW289" s="14" t="s">
        <v>33</v>
      </c>
      <c r="AX289" s="14" t="s">
        <v>72</v>
      </c>
      <c r="AY289" s="243" t="s">
        <v>146</v>
      </c>
    </row>
    <row r="290" s="14" customFormat="1">
      <c r="A290" s="14"/>
      <c r="B290" s="233"/>
      <c r="C290" s="234"/>
      <c r="D290" s="218" t="s">
        <v>157</v>
      </c>
      <c r="E290" s="235" t="s">
        <v>19</v>
      </c>
      <c r="F290" s="236" t="s">
        <v>170</v>
      </c>
      <c r="G290" s="234"/>
      <c r="H290" s="237">
        <v>2.085</v>
      </c>
      <c r="I290" s="238"/>
      <c r="J290" s="234"/>
      <c r="K290" s="234"/>
      <c r="L290" s="239"/>
      <c r="M290" s="240"/>
      <c r="N290" s="241"/>
      <c r="O290" s="241"/>
      <c r="P290" s="241"/>
      <c r="Q290" s="241"/>
      <c r="R290" s="241"/>
      <c r="S290" s="241"/>
      <c r="T290" s="242"/>
      <c r="U290" s="14"/>
      <c r="V290" s="14"/>
      <c r="W290" s="14"/>
      <c r="X290" s="14"/>
      <c r="Y290" s="14"/>
      <c r="Z290" s="14"/>
      <c r="AA290" s="14"/>
      <c r="AB290" s="14"/>
      <c r="AC290" s="14"/>
      <c r="AD290" s="14"/>
      <c r="AE290" s="14"/>
      <c r="AT290" s="243" t="s">
        <v>157</v>
      </c>
      <c r="AU290" s="243" t="s">
        <v>82</v>
      </c>
      <c r="AV290" s="14" t="s">
        <v>82</v>
      </c>
      <c r="AW290" s="14" t="s">
        <v>33</v>
      </c>
      <c r="AX290" s="14" t="s">
        <v>72</v>
      </c>
      <c r="AY290" s="243" t="s">
        <v>146</v>
      </c>
    </row>
    <row r="291" s="15" customFormat="1">
      <c r="A291" s="15"/>
      <c r="B291" s="244"/>
      <c r="C291" s="245"/>
      <c r="D291" s="218" t="s">
        <v>157</v>
      </c>
      <c r="E291" s="246" t="s">
        <v>19</v>
      </c>
      <c r="F291" s="247" t="s">
        <v>162</v>
      </c>
      <c r="G291" s="245"/>
      <c r="H291" s="248">
        <v>18.181000000000001</v>
      </c>
      <c r="I291" s="249"/>
      <c r="J291" s="245"/>
      <c r="K291" s="245"/>
      <c r="L291" s="250"/>
      <c r="M291" s="251"/>
      <c r="N291" s="252"/>
      <c r="O291" s="252"/>
      <c r="P291" s="252"/>
      <c r="Q291" s="252"/>
      <c r="R291" s="252"/>
      <c r="S291" s="252"/>
      <c r="T291" s="253"/>
      <c r="U291" s="15"/>
      <c r="V291" s="15"/>
      <c r="W291" s="15"/>
      <c r="X291" s="15"/>
      <c r="Y291" s="15"/>
      <c r="Z291" s="15"/>
      <c r="AA291" s="15"/>
      <c r="AB291" s="15"/>
      <c r="AC291" s="15"/>
      <c r="AD291" s="15"/>
      <c r="AE291" s="15"/>
      <c r="AT291" s="254" t="s">
        <v>157</v>
      </c>
      <c r="AU291" s="254" t="s">
        <v>82</v>
      </c>
      <c r="AV291" s="15" t="s">
        <v>153</v>
      </c>
      <c r="AW291" s="15" t="s">
        <v>33</v>
      </c>
      <c r="AX291" s="15" t="s">
        <v>80</v>
      </c>
      <c r="AY291" s="254" t="s">
        <v>146</v>
      </c>
    </row>
    <row r="292" s="12" customFormat="1" ht="22.8" customHeight="1">
      <c r="A292" s="12"/>
      <c r="B292" s="189"/>
      <c r="C292" s="190"/>
      <c r="D292" s="191" t="s">
        <v>71</v>
      </c>
      <c r="E292" s="203" t="s">
        <v>442</v>
      </c>
      <c r="F292" s="203" t="s">
        <v>443</v>
      </c>
      <c r="G292" s="190"/>
      <c r="H292" s="190"/>
      <c r="I292" s="193"/>
      <c r="J292" s="204">
        <f>BK292</f>
        <v>0</v>
      </c>
      <c r="K292" s="190"/>
      <c r="L292" s="195"/>
      <c r="M292" s="196"/>
      <c r="N292" s="197"/>
      <c r="O292" s="197"/>
      <c r="P292" s="198">
        <f>SUM(P293:P304)</f>
        <v>0</v>
      </c>
      <c r="Q292" s="197"/>
      <c r="R292" s="198">
        <f>SUM(R293:R304)</f>
        <v>0.14438519</v>
      </c>
      <c r="S292" s="197"/>
      <c r="T292" s="199">
        <f>SUM(T293:T304)</f>
        <v>0.020116519999999999</v>
      </c>
      <c r="U292" s="12"/>
      <c r="V292" s="12"/>
      <c r="W292" s="12"/>
      <c r="X292" s="12"/>
      <c r="Y292" s="12"/>
      <c r="Z292" s="12"/>
      <c r="AA292" s="12"/>
      <c r="AB292" s="12"/>
      <c r="AC292" s="12"/>
      <c r="AD292" s="12"/>
      <c r="AE292" s="12"/>
      <c r="AR292" s="200" t="s">
        <v>82</v>
      </c>
      <c r="AT292" s="201" t="s">
        <v>71</v>
      </c>
      <c r="AU292" s="201" t="s">
        <v>80</v>
      </c>
      <c r="AY292" s="200" t="s">
        <v>146</v>
      </c>
      <c r="BK292" s="202">
        <f>SUM(BK293:BK304)</f>
        <v>0</v>
      </c>
    </row>
    <row r="293" s="2" customFormat="1" ht="14.4" customHeight="1">
      <c r="A293" s="39"/>
      <c r="B293" s="40"/>
      <c r="C293" s="205" t="s">
        <v>444</v>
      </c>
      <c r="D293" s="205" t="s">
        <v>148</v>
      </c>
      <c r="E293" s="206" t="s">
        <v>445</v>
      </c>
      <c r="F293" s="207" t="s">
        <v>446</v>
      </c>
      <c r="G293" s="208" t="s">
        <v>165</v>
      </c>
      <c r="H293" s="209">
        <v>64.891999999999996</v>
      </c>
      <c r="I293" s="210"/>
      <c r="J293" s="211">
        <f>ROUND(I293*H293,2)</f>
        <v>0</v>
      </c>
      <c r="K293" s="207" t="s">
        <v>152</v>
      </c>
      <c r="L293" s="45"/>
      <c r="M293" s="212" t="s">
        <v>19</v>
      </c>
      <c r="N293" s="213" t="s">
        <v>43</v>
      </c>
      <c r="O293" s="85"/>
      <c r="P293" s="214">
        <f>O293*H293</f>
        <v>0</v>
      </c>
      <c r="Q293" s="214">
        <v>0.001</v>
      </c>
      <c r="R293" s="214">
        <f>Q293*H293</f>
        <v>0.064891999999999991</v>
      </c>
      <c r="S293" s="214">
        <v>0.00031</v>
      </c>
      <c r="T293" s="215">
        <f>S293*H293</f>
        <v>0.020116519999999999</v>
      </c>
      <c r="U293" s="39"/>
      <c r="V293" s="39"/>
      <c r="W293" s="39"/>
      <c r="X293" s="39"/>
      <c r="Y293" s="39"/>
      <c r="Z293" s="39"/>
      <c r="AA293" s="39"/>
      <c r="AB293" s="39"/>
      <c r="AC293" s="39"/>
      <c r="AD293" s="39"/>
      <c r="AE293" s="39"/>
      <c r="AR293" s="216" t="s">
        <v>233</v>
      </c>
      <c r="AT293" s="216" t="s">
        <v>148</v>
      </c>
      <c r="AU293" s="216" t="s">
        <v>82</v>
      </c>
      <c r="AY293" s="18" t="s">
        <v>146</v>
      </c>
      <c r="BE293" s="217">
        <f>IF(N293="základní",J293,0)</f>
        <v>0</v>
      </c>
      <c r="BF293" s="217">
        <f>IF(N293="snížená",J293,0)</f>
        <v>0</v>
      </c>
      <c r="BG293" s="217">
        <f>IF(N293="zákl. přenesená",J293,0)</f>
        <v>0</v>
      </c>
      <c r="BH293" s="217">
        <f>IF(N293="sníž. přenesená",J293,0)</f>
        <v>0</v>
      </c>
      <c r="BI293" s="217">
        <f>IF(N293="nulová",J293,0)</f>
        <v>0</v>
      </c>
      <c r="BJ293" s="18" t="s">
        <v>80</v>
      </c>
      <c r="BK293" s="217">
        <f>ROUND(I293*H293,2)</f>
        <v>0</v>
      </c>
      <c r="BL293" s="18" t="s">
        <v>233</v>
      </c>
      <c r="BM293" s="216" t="s">
        <v>447</v>
      </c>
    </row>
    <row r="294" s="13" customFormat="1">
      <c r="A294" s="13"/>
      <c r="B294" s="223"/>
      <c r="C294" s="224"/>
      <c r="D294" s="218" t="s">
        <v>157</v>
      </c>
      <c r="E294" s="225" t="s">
        <v>19</v>
      </c>
      <c r="F294" s="226" t="s">
        <v>448</v>
      </c>
      <c r="G294" s="224"/>
      <c r="H294" s="225" t="s">
        <v>19</v>
      </c>
      <c r="I294" s="227"/>
      <c r="J294" s="224"/>
      <c r="K294" s="224"/>
      <c r="L294" s="228"/>
      <c r="M294" s="229"/>
      <c r="N294" s="230"/>
      <c r="O294" s="230"/>
      <c r="P294" s="230"/>
      <c r="Q294" s="230"/>
      <c r="R294" s="230"/>
      <c r="S294" s="230"/>
      <c r="T294" s="231"/>
      <c r="U294" s="13"/>
      <c r="V294" s="13"/>
      <c r="W294" s="13"/>
      <c r="X294" s="13"/>
      <c r="Y294" s="13"/>
      <c r="Z294" s="13"/>
      <c r="AA294" s="13"/>
      <c r="AB294" s="13"/>
      <c r="AC294" s="13"/>
      <c r="AD294" s="13"/>
      <c r="AE294" s="13"/>
      <c r="AT294" s="232" t="s">
        <v>157</v>
      </c>
      <c r="AU294" s="232" t="s">
        <v>82</v>
      </c>
      <c r="AV294" s="13" t="s">
        <v>80</v>
      </c>
      <c r="AW294" s="13" t="s">
        <v>33</v>
      </c>
      <c r="AX294" s="13" t="s">
        <v>72</v>
      </c>
      <c r="AY294" s="232" t="s">
        <v>146</v>
      </c>
    </row>
    <row r="295" s="14" customFormat="1">
      <c r="A295" s="14"/>
      <c r="B295" s="233"/>
      <c r="C295" s="234"/>
      <c r="D295" s="218" t="s">
        <v>157</v>
      </c>
      <c r="E295" s="235" t="s">
        <v>19</v>
      </c>
      <c r="F295" s="236" t="s">
        <v>449</v>
      </c>
      <c r="G295" s="234"/>
      <c r="H295" s="237">
        <v>64.891999999999996</v>
      </c>
      <c r="I295" s="238"/>
      <c r="J295" s="234"/>
      <c r="K295" s="234"/>
      <c r="L295" s="239"/>
      <c r="M295" s="240"/>
      <c r="N295" s="241"/>
      <c r="O295" s="241"/>
      <c r="P295" s="241"/>
      <c r="Q295" s="241"/>
      <c r="R295" s="241"/>
      <c r="S295" s="241"/>
      <c r="T295" s="242"/>
      <c r="U295" s="14"/>
      <c r="V295" s="14"/>
      <c r="W295" s="14"/>
      <c r="X295" s="14"/>
      <c r="Y295" s="14"/>
      <c r="Z295" s="14"/>
      <c r="AA295" s="14"/>
      <c r="AB295" s="14"/>
      <c r="AC295" s="14"/>
      <c r="AD295" s="14"/>
      <c r="AE295" s="14"/>
      <c r="AT295" s="243" t="s">
        <v>157</v>
      </c>
      <c r="AU295" s="243" t="s">
        <v>82</v>
      </c>
      <c r="AV295" s="14" t="s">
        <v>82</v>
      </c>
      <c r="AW295" s="14" t="s">
        <v>33</v>
      </c>
      <c r="AX295" s="14" t="s">
        <v>80</v>
      </c>
      <c r="AY295" s="243" t="s">
        <v>146</v>
      </c>
    </row>
    <row r="296" s="2" customFormat="1" ht="24.15" customHeight="1">
      <c r="A296" s="39"/>
      <c r="B296" s="40"/>
      <c r="C296" s="205" t="s">
        <v>450</v>
      </c>
      <c r="D296" s="205" t="s">
        <v>148</v>
      </c>
      <c r="E296" s="206" t="s">
        <v>451</v>
      </c>
      <c r="F296" s="207" t="s">
        <v>452</v>
      </c>
      <c r="G296" s="208" t="s">
        <v>165</v>
      </c>
      <c r="H296" s="209">
        <v>64.891999999999996</v>
      </c>
      <c r="I296" s="210"/>
      <c r="J296" s="211">
        <f>ROUND(I296*H296,2)</f>
        <v>0</v>
      </c>
      <c r="K296" s="207" t="s">
        <v>152</v>
      </c>
      <c r="L296" s="45"/>
      <c r="M296" s="212" t="s">
        <v>19</v>
      </c>
      <c r="N296" s="213" t="s">
        <v>43</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233</v>
      </c>
      <c r="AT296" s="216" t="s">
        <v>148</v>
      </c>
      <c r="AU296" s="216" t="s">
        <v>82</v>
      </c>
      <c r="AY296" s="18" t="s">
        <v>146</v>
      </c>
      <c r="BE296" s="217">
        <f>IF(N296="základní",J296,0)</f>
        <v>0</v>
      </c>
      <c r="BF296" s="217">
        <f>IF(N296="snížená",J296,0)</f>
        <v>0</v>
      </c>
      <c r="BG296" s="217">
        <f>IF(N296="zákl. přenesená",J296,0)</f>
        <v>0</v>
      </c>
      <c r="BH296" s="217">
        <f>IF(N296="sníž. přenesená",J296,0)</f>
        <v>0</v>
      </c>
      <c r="BI296" s="217">
        <f>IF(N296="nulová",J296,0)</f>
        <v>0</v>
      </c>
      <c r="BJ296" s="18" t="s">
        <v>80</v>
      </c>
      <c r="BK296" s="217">
        <f>ROUND(I296*H296,2)</f>
        <v>0</v>
      </c>
      <c r="BL296" s="18" t="s">
        <v>233</v>
      </c>
      <c r="BM296" s="216" t="s">
        <v>453</v>
      </c>
    </row>
    <row r="297" s="13" customFormat="1">
      <c r="A297" s="13"/>
      <c r="B297" s="223"/>
      <c r="C297" s="224"/>
      <c r="D297" s="218" t="s">
        <v>157</v>
      </c>
      <c r="E297" s="225" t="s">
        <v>19</v>
      </c>
      <c r="F297" s="226" t="s">
        <v>448</v>
      </c>
      <c r="G297" s="224"/>
      <c r="H297" s="225" t="s">
        <v>19</v>
      </c>
      <c r="I297" s="227"/>
      <c r="J297" s="224"/>
      <c r="K297" s="224"/>
      <c r="L297" s="228"/>
      <c r="M297" s="229"/>
      <c r="N297" s="230"/>
      <c r="O297" s="230"/>
      <c r="P297" s="230"/>
      <c r="Q297" s="230"/>
      <c r="R297" s="230"/>
      <c r="S297" s="230"/>
      <c r="T297" s="231"/>
      <c r="U297" s="13"/>
      <c r="V297" s="13"/>
      <c r="W297" s="13"/>
      <c r="X297" s="13"/>
      <c r="Y297" s="13"/>
      <c r="Z297" s="13"/>
      <c r="AA297" s="13"/>
      <c r="AB297" s="13"/>
      <c r="AC297" s="13"/>
      <c r="AD297" s="13"/>
      <c r="AE297" s="13"/>
      <c r="AT297" s="232" t="s">
        <v>157</v>
      </c>
      <c r="AU297" s="232" t="s">
        <v>82</v>
      </c>
      <c r="AV297" s="13" t="s">
        <v>80</v>
      </c>
      <c r="AW297" s="13" t="s">
        <v>33</v>
      </c>
      <c r="AX297" s="13" t="s">
        <v>72</v>
      </c>
      <c r="AY297" s="232" t="s">
        <v>146</v>
      </c>
    </row>
    <row r="298" s="14" customFormat="1">
      <c r="A298" s="14"/>
      <c r="B298" s="233"/>
      <c r="C298" s="234"/>
      <c r="D298" s="218" t="s">
        <v>157</v>
      </c>
      <c r="E298" s="235" t="s">
        <v>19</v>
      </c>
      <c r="F298" s="236" t="s">
        <v>449</v>
      </c>
      <c r="G298" s="234"/>
      <c r="H298" s="237">
        <v>64.891999999999996</v>
      </c>
      <c r="I298" s="238"/>
      <c r="J298" s="234"/>
      <c r="K298" s="234"/>
      <c r="L298" s="239"/>
      <c r="M298" s="240"/>
      <c r="N298" s="241"/>
      <c r="O298" s="241"/>
      <c r="P298" s="241"/>
      <c r="Q298" s="241"/>
      <c r="R298" s="241"/>
      <c r="S298" s="241"/>
      <c r="T298" s="242"/>
      <c r="U298" s="14"/>
      <c r="V298" s="14"/>
      <c r="W298" s="14"/>
      <c r="X298" s="14"/>
      <c r="Y298" s="14"/>
      <c r="Z298" s="14"/>
      <c r="AA298" s="14"/>
      <c r="AB298" s="14"/>
      <c r="AC298" s="14"/>
      <c r="AD298" s="14"/>
      <c r="AE298" s="14"/>
      <c r="AT298" s="243" t="s">
        <v>157</v>
      </c>
      <c r="AU298" s="243" t="s">
        <v>82</v>
      </c>
      <c r="AV298" s="14" t="s">
        <v>82</v>
      </c>
      <c r="AW298" s="14" t="s">
        <v>33</v>
      </c>
      <c r="AX298" s="14" t="s">
        <v>80</v>
      </c>
      <c r="AY298" s="243" t="s">
        <v>146</v>
      </c>
    </row>
    <row r="299" s="2" customFormat="1" ht="24.15" customHeight="1">
      <c r="A299" s="39"/>
      <c r="B299" s="40"/>
      <c r="C299" s="205" t="s">
        <v>454</v>
      </c>
      <c r="D299" s="205" t="s">
        <v>148</v>
      </c>
      <c r="E299" s="206" t="s">
        <v>455</v>
      </c>
      <c r="F299" s="207" t="s">
        <v>456</v>
      </c>
      <c r="G299" s="208" t="s">
        <v>165</v>
      </c>
      <c r="H299" s="209">
        <v>162.231</v>
      </c>
      <c r="I299" s="210"/>
      <c r="J299" s="211">
        <f>ROUND(I299*H299,2)</f>
        <v>0</v>
      </c>
      <c r="K299" s="207" t="s">
        <v>152</v>
      </c>
      <c r="L299" s="45"/>
      <c r="M299" s="212" t="s">
        <v>19</v>
      </c>
      <c r="N299" s="213" t="s">
        <v>43</v>
      </c>
      <c r="O299" s="85"/>
      <c r="P299" s="214">
        <f>O299*H299</f>
        <v>0</v>
      </c>
      <c r="Q299" s="214">
        <v>0.00020000000000000001</v>
      </c>
      <c r="R299" s="214">
        <f>Q299*H299</f>
        <v>0.032446200000000001</v>
      </c>
      <c r="S299" s="214">
        <v>0</v>
      </c>
      <c r="T299" s="215">
        <f>S299*H299</f>
        <v>0</v>
      </c>
      <c r="U299" s="39"/>
      <c r="V299" s="39"/>
      <c r="W299" s="39"/>
      <c r="X299" s="39"/>
      <c r="Y299" s="39"/>
      <c r="Z299" s="39"/>
      <c r="AA299" s="39"/>
      <c r="AB299" s="39"/>
      <c r="AC299" s="39"/>
      <c r="AD299" s="39"/>
      <c r="AE299" s="39"/>
      <c r="AR299" s="216" t="s">
        <v>233</v>
      </c>
      <c r="AT299" s="216" t="s">
        <v>148</v>
      </c>
      <c r="AU299" s="216" t="s">
        <v>82</v>
      </c>
      <c r="AY299" s="18" t="s">
        <v>146</v>
      </c>
      <c r="BE299" s="217">
        <f>IF(N299="základní",J299,0)</f>
        <v>0</v>
      </c>
      <c r="BF299" s="217">
        <f>IF(N299="snížená",J299,0)</f>
        <v>0</v>
      </c>
      <c r="BG299" s="217">
        <f>IF(N299="zákl. přenesená",J299,0)</f>
        <v>0</v>
      </c>
      <c r="BH299" s="217">
        <f>IF(N299="sníž. přenesená",J299,0)</f>
        <v>0</v>
      </c>
      <c r="BI299" s="217">
        <f>IF(N299="nulová",J299,0)</f>
        <v>0</v>
      </c>
      <c r="BJ299" s="18" t="s">
        <v>80</v>
      </c>
      <c r="BK299" s="217">
        <f>ROUND(I299*H299,2)</f>
        <v>0</v>
      </c>
      <c r="BL299" s="18" t="s">
        <v>233</v>
      </c>
      <c r="BM299" s="216" t="s">
        <v>457</v>
      </c>
    </row>
    <row r="300" s="13" customFormat="1">
      <c r="A300" s="13"/>
      <c r="B300" s="223"/>
      <c r="C300" s="224"/>
      <c r="D300" s="218" t="s">
        <v>157</v>
      </c>
      <c r="E300" s="225" t="s">
        <v>19</v>
      </c>
      <c r="F300" s="226" t="s">
        <v>458</v>
      </c>
      <c r="G300" s="224"/>
      <c r="H300" s="225" t="s">
        <v>19</v>
      </c>
      <c r="I300" s="227"/>
      <c r="J300" s="224"/>
      <c r="K300" s="224"/>
      <c r="L300" s="228"/>
      <c r="M300" s="229"/>
      <c r="N300" s="230"/>
      <c r="O300" s="230"/>
      <c r="P300" s="230"/>
      <c r="Q300" s="230"/>
      <c r="R300" s="230"/>
      <c r="S300" s="230"/>
      <c r="T300" s="231"/>
      <c r="U300" s="13"/>
      <c r="V300" s="13"/>
      <c r="W300" s="13"/>
      <c r="X300" s="13"/>
      <c r="Y300" s="13"/>
      <c r="Z300" s="13"/>
      <c r="AA300" s="13"/>
      <c r="AB300" s="13"/>
      <c r="AC300" s="13"/>
      <c r="AD300" s="13"/>
      <c r="AE300" s="13"/>
      <c r="AT300" s="232" t="s">
        <v>157</v>
      </c>
      <c r="AU300" s="232" t="s">
        <v>82</v>
      </c>
      <c r="AV300" s="13" t="s">
        <v>80</v>
      </c>
      <c r="AW300" s="13" t="s">
        <v>33</v>
      </c>
      <c r="AX300" s="13" t="s">
        <v>72</v>
      </c>
      <c r="AY300" s="232" t="s">
        <v>146</v>
      </c>
    </row>
    <row r="301" s="14" customFormat="1">
      <c r="A301" s="14"/>
      <c r="B301" s="233"/>
      <c r="C301" s="234"/>
      <c r="D301" s="218" t="s">
        <v>157</v>
      </c>
      <c r="E301" s="235" t="s">
        <v>19</v>
      </c>
      <c r="F301" s="236" t="s">
        <v>459</v>
      </c>
      <c r="G301" s="234"/>
      <c r="H301" s="237">
        <v>162.231</v>
      </c>
      <c r="I301" s="238"/>
      <c r="J301" s="234"/>
      <c r="K301" s="234"/>
      <c r="L301" s="239"/>
      <c r="M301" s="240"/>
      <c r="N301" s="241"/>
      <c r="O301" s="241"/>
      <c r="P301" s="241"/>
      <c r="Q301" s="241"/>
      <c r="R301" s="241"/>
      <c r="S301" s="241"/>
      <c r="T301" s="242"/>
      <c r="U301" s="14"/>
      <c r="V301" s="14"/>
      <c r="W301" s="14"/>
      <c r="X301" s="14"/>
      <c r="Y301" s="14"/>
      <c r="Z301" s="14"/>
      <c r="AA301" s="14"/>
      <c r="AB301" s="14"/>
      <c r="AC301" s="14"/>
      <c r="AD301" s="14"/>
      <c r="AE301" s="14"/>
      <c r="AT301" s="243" t="s">
        <v>157</v>
      </c>
      <c r="AU301" s="243" t="s">
        <v>82</v>
      </c>
      <c r="AV301" s="14" t="s">
        <v>82</v>
      </c>
      <c r="AW301" s="14" t="s">
        <v>33</v>
      </c>
      <c r="AX301" s="14" t="s">
        <v>80</v>
      </c>
      <c r="AY301" s="243" t="s">
        <v>146</v>
      </c>
    </row>
    <row r="302" s="2" customFormat="1" ht="37.8" customHeight="1">
      <c r="A302" s="39"/>
      <c r="B302" s="40"/>
      <c r="C302" s="205" t="s">
        <v>460</v>
      </c>
      <c r="D302" s="205" t="s">
        <v>148</v>
      </c>
      <c r="E302" s="206" t="s">
        <v>461</v>
      </c>
      <c r="F302" s="207" t="s">
        <v>462</v>
      </c>
      <c r="G302" s="208" t="s">
        <v>165</v>
      </c>
      <c r="H302" s="209">
        <v>162.231</v>
      </c>
      <c r="I302" s="210"/>
      <c r="J302" s="211">
        <f>ROUND(I302*H302,2)</f>
        <v>0</v>
      </c>
      <c r="K302" s="207" t="s">
        <v>152</v>
      </c>
      <c r="L302" s="45"/>
      <c r="M302" s="212" t="s">
        <v>19</v>
      </c>
      <c r="N302" s="213" t="s">
        <v>43</v>
      </c>
      <c r="O302" s="85"/>
      <c r="P302" s="214">
        <f>O302*H302</f>
        <v>0</v>
      </c>
      <c r="Q302" s="214">
        <v>0.00029</v>
      </c>
      <c r="R302" s="214">
        <f>Q302*H302</f>
        <v>0.047046989999999997</v>
      </c>
      <c r="S302" s="214">
        <v>0</v>
      </c>
      <c r="T302" s="215">
        <f>S302*H302</f>
        <v>0</v>
      </c>
      <c r="U302" s="39"/>
      <c r="V302" s="39"/>
      <c r="W302" s="39"/>
      <c r="X302" s="39"/>
      <c r="Y302" s="39"/>
      <c r="Z302" s="39"/>
      <c r="AA302" s="39"/>
      <c r="AB302" s="39"/>
      <c r="AC302" s="39"/>
      <c r="AD302" s="39"/>
      <c r="AE302" s="39"/>
      <c r="AR302" s="216" t="s">
        <v>233</v>
      </c>
      <c r="AT302" s="216" t="s">
        <v>148</v>
      </c>
      <c r="AU302" s="216" t="s">
        <v>82</v>
      </c>
      <c r="AY302" s="18" t="s">
        <v>146</v>
      </c>
      <c r="BE302" s="217">
        <f>IF(N302="základní",J302,0)</f>
        <v>0</v>
      </c>
      <c r="BF302" s="217">
        <f>IF(N302="snížená",J302,0)</f>
        <v>0</v>
      </c>
      <c r="BG302" s="217">
        <f>IF(N302="zákl. přenesená",J302,0)</f>
        <v>0</v>
      </c>
      <c r="BH302" s="217">
        <f>IF(N302="sníž. přenesená",J302,0)</f>
        <v>0</v>
      </c>
      <c r="BI302" s="217">
        <f>IF(N302="nulová",J302,0)</f>
        <v>0</v>
      </c>
      <c r="BJ302" s="18" t="s">
        <v>80</v>
      </c>
      <c r="BK302" s="217">
        <f>ROUND(I302*H302,2)</f>
        <v>0</v>
      </c>
      <c r="BL302" s="18" t="s">
        <v>233</v>
      </c>
      <c r="BM302" s="216" t="s">
        <v>463</v>
      </c>
    </row>
    <row r="303" s="13" customFormat="1">
      <c r="A303" s="13"/>
      <c r="B303" s="223"/>
      <c r="C303" s="224"/>
      <c r="D303" s="218" t="s">
        <v>157</v>
      </c>
      <c r="E303" s="225" t="s">
        <v>19</v>
      </c>
      <c r="F303" s="226" t="s">
        <v>458</v>
      </c>
      <c r="G303" s="224"/>
      <c r="H303" s="225" t="s">
        <v>19</v>
      </c>
      <c r="I303" s="227"/>
      <c r="J303" s="224"/>
      <c r="K303" s="224"/>
      <c r="L303" s="228"/>
      <c r="M303" s="229"/>
      <c r="N303" s="230"/>
      <c r="O303" s="230"/>
      <c r="P303" s="230"/>
      <c r="Q303" s="230"/>
      <c r="R303" s="230"/>
      <c r="S303" s="230"/>
      <c r="T303" s="231"/>
      <c r="U303" s="13"/>
      <c r="V303" s="13"/>
      <c r="W303" s="13"/>
      <c r="X303" s="13"/>
      <c r="Y303" s="13"/>
      <c r="Z303" s="13"/>
      <c r="AA303" s="13"/>
      <c r="AB303" s="13"/>
      <c r="AC303" s="13"/>
      <c r="AD303" s="13"/>
      <c r="AE303" s="13"/>
      <c r="AT303" s="232" t="s">
        <v>157</v>
      </c>
      <c r="AU303" s="232" t="s">
        <v>82</v>
      </c>
      <c r="AV303" s="13" t="s">
        <v>80</v>
      </c>
      <c r="AW303" s="13" t="s">
        <v>33</v>
      </c>
      <c r="AX303" s="13" t="s">
        <v>72</v>
      </c>
      <c r="AY303" s="232" t="s">
        <v>146</v>
      </c>
    </row>
    <row r="304" s="14" customFormat="1">
      <c r="A304" s="14"/>
      <c r="B304" s="233"/>
      <c r="C304" s="234"/>
      <c r="D304" s="218" t="s">
        <v>157</v>
      </c>
      <c r="E304" s="235" t="s">
        <v>19</v>
      </c>
      <c r="F304" s="236" t="s">
        <v>459</v>
      </c>
      <c r="G304" s="234"/>
      <c r="H304" s="237">
        <v>162.231</v>
      </c>
      <c r="I304" s="238"/>
      <c r="J304" s="234"/>
      <c r="K304" s="234"/>
      <c r="L304" s="239"/>
      <c r="M304" s="240"/>
      <c r="N304" s="241"/>
      <c r="O304" s="241"/>
      <c r="P304" s="241"/>
      <c r="Q304" s="241"/>
      <c r="R304" s="241"/>
      <c r="S304" s="241"/>
      <c r="T304" s="242"/>
      <c r="U304" s="14"/>
      <c r="V304" s="14"/>
      <c r="W304" s="14"/>
      <c r="X304" s="14"/>
      <c r="Y304" s="14"/>
      <c r="Z304" s="14"/>
      <c r="AA304" s="14"/>
      <c r="AB304" s="14"/>
      <c r="AC304" s="14"/>
      <c r="AD304" s="14"/>
      <c r="AE304" s="14"/>
      <c r="AT304" s="243" t="s">
        <v>157</v>
      </c>
      <c r="AU304" s="243" t="s">
        <v>82</v>
      </c>
      <c r="AV304" s="14" t="s">
        <v>82</v>
      </c>
      <c r="AW304" s="14" t="s">
        <v>33</v>
      </c>
      <c r="AX304" s="14" t="s">
        <v>80</v>
      </c>
      <c r="AY304" s="243" t="s">
        <v>146</v>
      </c>
    </row>
    <row r="305" s="12" customFormat="1" ht="25.92" customHeight="1">
      <c r="A305" s="12"/>
      <c r="B305" s="189"/>
      <c r="C305" s="190"/>
      <c r="D305" s="191" t="s">
        <v>71</v>
      </c>
      <c r="E305" s="192" t="s">
        <v>464</v>
      </c>
      <c r="F305" s="192" t="s">
        <v>465</v>
      </c>
      <c r="G305" s="190"/>
      <c r="H305" s="190"/>
      <c r="I305" s="193"/>
      <c r="J305" s="194">
        <f>BK305</f>
        <v>0</v>
      </c>
      <c r="K305" s="190"/>
      <c r="L305" s="195"/>
      <c r="M305" s="196"/>
      <c r="N305" s="197"/>
      <c r="O305" s="197"/>
      <c r="P305" s="198">
        <f>P306</f>
        <v>0</v>
      </c>
      <c r="Q305" s="197"/>
      <c r="R305" s="198">
        <f>R306</f>
        <v>0</v>
      </c>
      <c r="S305" s="197"/>
      <c r="T305" s="199">
        <f>T306</f>
        <v>0</v>
      </c>
      <c r="U305" s="12"/>
      <c r="V305" s="12"/>
      <c r="W305" s="12"/>
      <c r="X305" s="12"/>
      <c r="Y305" s="12"/>
      <c r="Z305" s="12"/>
      <c r="AA305" s="12"/>
      <c r="AB305" s="12"/>
      <c r="AC305" s="12"/>
      <c r="AD305" s="12"/>
      <c r="AE305" s="12"/>
      <c r="AR305" s="200" t="s">
        <v>175</v>
      </c>
      <c r="AT305" s="201" t="s">
        <v>71</v>
      </c>
      <c r="AU305" s="201" t="s">
        <v>72</v>
      </c>
      <c r="AY305" s="200" t="s">
        <v>146</v>
      </c>
      <c r="BK305" s="202">
        <f>BK306</f>
        <v>0</v>
      </c>
    </row>
    <row r="306" s="12" customFormat="1" ht="22.8" customHeight="1">
      <c r="A306" s="12"/>
      <c r="B306" s="189"/>
      <c r="C306" s="190"/>
      <c r="D306" s="191" t="s">
        <v>71</v>
      </c>
      <c r="E306" s="203" t="s">
        <v>466</v>
      </c>
      <c r="F306" s="203" t="s">
        <v>467</v>
      </c>
      <c r="G306" s="190"/>
      <c r="H306" s="190"/>
      <c r="I306" s="193"/>
      <c r="J306" s="204">
        <f>BK306</f>
        <v>0</v>
      </c>
      <c r="K306" s="190"/>
      <c r="L306" s="195"/>
      <c r="M306" s="196"/>
      <c r="N306" s="197"/>
      <c r="O306" s="197"/>
      <c r="P306" s="198">
        <f>SUM(P307:P310)</f>
        <v>0</v>
      </c>
      <c r="Q306" s="197"/>
      <c r="R306" s="198">
        <f>SUM(R307:R310)</f>
        <v>0</v>
      </c>
      <c r="S306" s="197"/>
      <c r="T306" s="199">
        <f>SUM(T307:T310)</f>
        <v>0</v>
      </c>
      <c r="U306" s="12"/>
      <c r="V306" s="12"/>
      <c r="W306" s="12"/>
      <c r="X306" s="12"/>
      <c r="Y306" s="12"/>
      <c r="Z306" s="12"/>
      <c r="AA306" s="12"/>
      <c r="AB306" s="12"/>
      <c r="AC306" s="12"/>
      <c r="AD306" s="12"/>
      <c r="AE306" s="12"/>
      <c r="AR306" s="200" t="s">
        <v>175</v>
      </c>
      <c r="AT306" s="201" t="s">
        <v>71</v>
      </c>
      <c r="AU306" s="201" t="s">
        <v>80</v>
      </c>
      <c r="AY306" s="200" t="s">
        <v>146</v>
      </c>
      <c r="BK306" s="202">
        <f>SUM(BK307:BK310)</f>
        <v>0</v>
      </c>
    </row>
    <row r="307" s="2" customFormat="1" ht="49.05" customHeight="1">
      <c r="A307" s="39"/>
      <c r="B307" s="40"/>
      <c r="C307" s="205" t="s">
        <v>468</v>
      </c>
      <c r="D307" s="205" t="s">
        <v>148</v>
      </c>
      <c r="E307" s="206" t="s">
        <v>469</v>
      </c>
      <c r="F307" s="207" t="s">
        <v>470</v>
      </c>
      <c r="G307" s="208" t="s">
        <v>471</v>
      </c>
      <c r="H307" s="209">
        <v>1</v>
      </c>
      <c r="I307" s="210"/>
      <c r="J307" s="211">
        <f>ROUND(I307*H307,2)</f>
        <v>0</v>
      </c>
      <c r="K307" s="207" t="s">
        <v>19</v>
      </c>
      <c r="L307" s="45"/>
      <c r="M307" s="212" t="s">
        <v>19</v>
      </c>
      <c r="N307" s="213" t="s">
        <v>43</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472</v>
      </c>
      <c r="AT307" s="216" t="s">
        <v>148</v>
      </c>
      <c r="AU307" s="216" t="s">
        <v>82</v>
      </c>
      <c r="AY307" s="18" t="s">
        <v>146</v>
      </c>
      <c r="BE307" s="217">
        <f>IF(N307="základní",J307,0)</f>
        <v>0</v>
      </c>
      <c r="BF307" s="217">
        <f>IF(N307="snížená",J307,0)</f>
        <v>0</v>
      </c>
      <c r="BG307" s="217">
        <f>IF(N307="zákl. přenesená",J307,0)</f>
        <v>0</v>
      </c>
      <c r="BH307" s="217">
        <f>IF(N307="sníž. přenesená",J307,0)</f>
        <v>0</v>
      </c>
      <c r="BI307" s="217">
        <f>IF(N307="nulová",J307,0)</f>
        <v>0</v>
      </c>
      <c r="BJ307" s="18" t="s">
        <v>80</v>
      </c>
      <c r="BK307" s="217">
        <f>ROUND(I307*H307,2)</f>
        <v>0</v>
      </c>
      <c r="BL307" s="18" t="s">
        <v>472</v>
      </c>
      <c r="BM307" s="216" t="s">
        <v>473</v>
      </c>
    </row>
    <row r="308" s="2" customFormat="1" ht="14.4" customHeight="1">
      <c r="A308" s="39"/>
      <c r="B308" s="40"/>
      <c r="C308" s="205" t="s">
        <v>474</v>
      </c>
      <c r="D308" s="205" t="s">
        <v>148</v>
      </c>
      <c r="E308" s="206" t="s">
        <v>475</v>
      </c>
      <c r="F308" s="207" t="s">
        <v>476</v>
      </c>
      <c r="G308" s="208" t="s">
        <v>477</v>
      </c>
      <c r="H308" s="209">
        <v>1</v>
      </c>
      <c r="I308" s="210"/>
      <c r="J308" s="211">
        <f>ROUND(I308*H308,2)</f>
        <v>0</v>
      </c>
      <c r="K308" s="207" t="s">
        <v>19</v>
      </c>
      <c r="L308" s="45"/>
      <c r="M308" s="212" t="s">
        <v>19</v>
      </c>
      <c r="N308" s="213" t="s">
        <v>43</v>
      </c>
      <c r="O308" s="85"/>
      <c r="P308" s="214">
        <f>O308*H308</f>
        <v>0</v>
      </c>
      <c r="Q308" s="214">
        <v>0</v>
      </c>
      <c r="R308" s="214">
        <f>Q308*H308</f>
        <v>0</v>
      </c>
      <c r="S308" s="214">
        <v>0</v>
      </c>
      <c r="T308" s="215">
        <f>S308*H308</f>
        <v>0</v>
      </c>
      <c r="U308" s="39"/>
      <c r="V308" s="39"/>
      <c r="W308" s="39"/>
      <c r="X308" s="39"/>
      <c r="Y308" s="39"/>
      <c r="Z308" s="39"/>
      <c r="AA308" s="39"/>
      <c r="AB308" s="39"/>
      <c r="AC308" s="39"/>
      <c r="AD308" s="39"/>
      <c r="AE308" s="39"/>
      <c r="AR308" s="216" t="s">
        <v>472</v>
      </c>
      <c r="AT308" s="216" t="s">
        <v>148</v>
      </c>
      <c r="AU308" s="216" t="s">
        <v>82</v>
      </c>
      <c r="AY308" s="18" t="s">
        <v>146</v>
      </c>
      <c r="BE308" s="217">
        <f>IF(N308="základní",J308,0)</f>
        <v>0</v>
      </c>
      <c r="BF308" s="217">
        <f>IF(N308="snížená",J308,0)</f>
        <v>0</v>
      </c>
      <c r="BG308" s="217">
        <f>IF(N308="zákl. přenesená",J308,0)</f>
        <v>0</v>
      </c>
      <c r="BH308" s="217">
        <f>IF(N308="sníž. přenesená",J308,0)</f>
        <v>0</v>
      </c>
      <c r="BI308" s="217">
        <f>IF(N308="nulová",J308,0)</f>
        <v>0</v>
      </c>
      <c r="BJ308" s="18" t="s">
        <v>80</v>
      </c>
      <c r="BK308" s="217">
        <f>ROUND(I308*H308,2)</f>
        <v>0</v>
      </c>
      <c r="BL308" s="18" t="s">
        <v>472</v>
      </c>
      <c r="BM308" s="216" t="s">
        <v>478</v>
      </c>
    </row>
    <row r="309" s="2" customFormat="1" ht="14.4" customHeight="1">
      <c r="A309" s="39"/>
      <c r="B309" s="40"/>
      <c r="C309" s="205" t="s">
        <v>479</v>
      </c>
      <c r="D309" s="205" t="s">
        <v>148</v>
      </c>
      <c r="E309" s="206" t="s">
        <v>480</v>
      </c>
      <c r="F309" s="207" t="s">
        <v>481</v>
      </c>
      <c r="G309" s="208" t="s">
        <v>471</v>
      </c>
      <c r="H309" s="209">
        <v>1</v>
      </c>
      <c r="I309" s="210"/>
      <c r="J309" s="211">
        <f>ROUND(I309*H309,2)</f>
        <v>0</v>
      </c>
      <c r="K309" s="207" t="s">
        <v>19</v>
      </c>
      <c r="L309" s="45"/>
      <c r="M309" s="212" t="s">
        <v>19</v>
      </c>
      <c r="N309" s="213" t="s">
        <v>43</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472</v>
      </c>
      <c r="AT309" s="216" t="s">
        <v>148</v>
      </c>
      <c r="AU309" s="216" t="s">
        <v>82</v>
      </c>
      <c r="AY309" s="18" t="s">
        <v>146</v>
      </c>
      <c r="BE309" s="217">
        <f>IF(N309="základní",J309,0)</f>
        <v>0</v>
      </c>
      <c r="BF309" s="217">
        <f>IF(N309="snížená",J309,0)</f>
        <v>0</v>
      </c>
      <c r="BG309" s="217">
        <f>IF(N309="zákl. přenesená",J309,0)</f>
        <v>0</v>
      </c>
      <c r="BH309" s="217">
        <f>IF(N309="sníž. přenesená",J309,0)</f>
        <v>0</v>
      </c>
      <c r="BI309" s="217">
        <f>IF(N309="nulová",J309,0)</f>
        <v>0</v>
      </c>
      <c r="BJ309" s="18" t="s">
        <v>80</v>
      </c>
      <c r="BK309" s="217">
        <f>ROUND(I309*H309,2)</f>
        <v>0</v>
      </c>
      <c r="BL309" s="18" t="s">
        <v>472</v>
      </c>
      <c r="BM309" s="216" t="s">
        <v>482</v>
      </c>
    </row>
    <row r="310" s="2" customFormat="1" ht="24.15" customHeight="1">
      <c r="A310" s="39"/>
      <c r="B310" s="40"/>
      <c r="C310" s="205" t="s">
        <v>483</v>
      </c>
      <c r="D310" s="205" t="s">
        <v>148</v>
      </c>
      <c r="E310" s="206" t="s">
        <v>484</v>
      </c>
      <c r="F310" s="207" t="s">
        <v>485</v>
      </c>
      <c r="G310" s="208" t="s">
        <v>486</v>
      </c>
      <c r="H310" s="209">
        <v>1</v>
      </c>
      <c r="I310" s="210"/>
      <c r="J310" s="211">
        <f>ROUND(I310*H310,2)</f>
        <v>0</v>
      </c>
      <c r="K310" s="207" t="s">
        <v>487</v>
      </c>
      <c r="L310" s="45"/>
      <c r="M310" s="266" t="s">
        <v>19</v>
      </c>
      <c r="N310" s="267" t="s">
        <v>43</v>
      </c>
      <c r="O310" s="268"/>
      <c r="P310" s="269">
        <f>O310*H310</f>
        <v>0</v>
      </c>
      <c r="Q310" s="269">
        <v>0</v>
      </c>
      <c r="R310" s="269">
        <f>Q310*H310</f>
        <v>0</v>
      </c>
      <c r="S310" s="269">
        <v>0</v>
      </c>
      <c r="T310" s="270">
        <f>S310*H310</f>
        <v>0</v>
      </c>
      <c r="U310" s="39"/>
      <c r="V310" s="39"/>
      <c r="W310" s="39"/>
      <c r="X310" s="39"/>
      <c r="Y310" s="39"/>
      <c r="Z310" s="39"/>
      <c r="AA310" s="39"/>
      <c r="AB310" s="39"/>
      <c r="AC310" s="39"/>
      <c r="AD310" s="39"/>
      <c r="AE310" s="39"/>
      <c r="AR310" s="216" t="s">
        <v>472</v>
      </c>
      <c r="AT310" s="216" t="s">
        <v>148</v>
      </c>
      <c r="AU310" s="216" t="s">
        <v>82</v>
      </c>
      <c r="AY310" s="18" t="s">
        <v>146</v>
      </c>
      <c r="BE310" s="217">
        <f>IF(N310="základní",J310,0)</f>
        <v>0</v>
      </c>
      <c r="BF310" s="217">
        <f>IF(N310="snížená",J310,0)</f>
        <v>0</v>
      </c>
      <c r="BG310" s="217">
        <f>IF(N310="zákl. přenesená",J310,0)</f>
        <v>0</v>
      </c>
      <c r="BH310" s="217">
        <f>IF(N310="sníž. přenesená",J310,0)</f>
        <v>0</v>
      </c>
      <c r="BI310" s="217">
        <f>IF(N310="nulová",J310,0)</f>
        <v>0</v>
      </c>
      <c r="BJ310" s="18" t="s">
        <v>80</v>
      </c>
      <c r="BK310" s="217">
        <f>ROUND(I310*H310,2)</f>
        <v>0</v>
      </c>
      <c r="BL310" s="18" t="s">
        <v>472</v>
      </c>
      <c r="BM310" s="216" t="s">
        <v>488</v>
      </c>
    </row>
    <row r="311" s="2" customFormat="1" ht="6.96" customHeight="1">
      <c r="A311" s="39"/>
      <c r="B311" s="60"/>
      <c r="C311" s="61"/>
      <c r="D311" s="61"/>
      <c r="E311" s="61"/>
      <c r="F311" s="61"/>
      <c r="G311" s="61"/>
      <c r="H311" s="61"/>
      <c r="I311" s="61"/>
      <c r="J311" s="61"/>
      <c r="K311" s="61"/>
      <c r="L311" s="45"/>
      <c r="M311" s="39"/>
      <c r="O311" s="39"/>
      <c r="P311" s="39"/>
      <c r="Q311" s="39"/>
      <c r="R311" s="39"/>
      <c r="S311" s="39"/>
      <c r="T311" s="39"/>
      <c r="U311" s="39"/>
      <c r="V311" s="39"/>
      <c r="W311" s="39"/>
      <c r="X311" s="39"/>
      <c r="Y311" s="39"/>
      <c r="Z311" s="39"/>
      <c r="AA311" s="39"/>
      <c r="AB311" s="39"/>
      <c r="AC311" s="39"/>
      <c r="AD311" s="39"/>
      <c r="AE311" s="39"/>
    </row>
  </sheetData>
  <sheetProtection sheet="1" autoFilter="0" formatColumns="0" formatRows="0" objects="1" scenarios="1" spinCount="100000" saltValue="Nid0FoJuhUrKHvqXhLNL6qJ3SGUXYPvv//9AKXRDKNv36nmh34IZRUllfum7N5xdL+g8+93kwoa+9YLU55kWkg==" hashValue="F5VI2c9JsjevIz63+/mbUbeGr74/abX9aGl+QXDYvmb2/K/usQYWoxOFtbYIiobL4zVkldq4p1zH3jX/KSqlBw==" algorithmName="SHA-512" password="CC35"/>
  <autoFilter ref="C92:K310"/>
  <mergeCells count="9">
    <mergeCell ref="E7:H7"/>
    <mergeCell ref="E9:H9"/>
    <mergeCell ref="E18:H18"/>
    <mergeCell ref="E27:H27"/>
    <mergeCell ref="E48:H48"/>
    <mergeCell ref="E50:H50"/>
    <mergeCell ref="E83:H83"/>
    <mergeCell ref="E85:H8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85</v>
      </c>
    </row>
    <row r="3" s="1" customFormat="1" ht="6.96" customHeight="1">
      <c r="B3" s="129"/>
      <c r="C3" s="130"/>
      <c r="D3" s="130"/>
      <c r="E3" s="130"/>
      <c r="F3" s="130"/>
      <c r="G3" s="130"/>
      <c r="H3" s="130"/>
      <c r="I3" s="130"/>
      <c r="J3" s="130"/>
      <c r="K3" s="130"/>
      <c r="L3" s="21"/>
      <c r="AT3" s="18" t="s">
        <v>82</v>
      </c>
    </row>
    <row r="4" s="1" customFormat="1" ht="24.96" customHeight="1">
      <c r="B4" s="21"/>
      <c r="D4" s="131" t="s">
        <v>110</v>
      </c>
      <c r="L4" s="21"/>
      <c r="M4" s="132" t="s">
        <v>10</v>
      </c>
      <c r="AT4" s="18" t="s">
        <v>4</v>
      </c>
    </row>
    <row r="5" s="1" customFormat="1" ht="6.96" customHeight="1">
      <c r="B5" s="21"/>
      <c r="L5" s="21"/>
    </row>
    <row r="6" s="1" customFormat="1" ht="12" customHeight="1">
      <c r="B6" s="21"/>
      <c r="D6" s="133" t="s">
        <v>16</v>
      </c>
      <c r="L6" s="21"/>
    </row>
    <row r="7" s="1" customFormat="1" ht="23.25" customHeight="1">
      <c r="B7" s="21"/>
      <c r="E7" s="134" t="str">
        <f>'Rekapitulace stavby'!K6</f>
        <v>Rekonstrukce kotelny a topné soustavy na MŠ Kachlíkova 17, 19, 21 v Brně - Bystrci</v>
      </c>
      <c r="F7" s="133"/>
      <c r="G7" s="133"/>
      <c r="H7" s="133"/>
      <c r="L7" s="21"/>
    </row>
    <row r="8" s="2" customFormat="1" ht="12" customHeight="1">
      <c r="A8" s="39"/>
      <c r="B8" s="45"/>
      <c r="C8" s="39"/>
      <c r="D8" s="133" t="s">
        <v>111</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489</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3. 7. 2020</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38</v>
      </c>
      <c r="E30" s="39"/>
      <c r="F30" s="39"/>
      <c r="G30" s="39"/>
      <c r="H30" s="39"/>
      <c r="I30" s="39"/>
      <c r="J30" s="145">
        <f>ROUND(J85,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2" customFormat="1" ht="14.4" customHeight="1">
      <c r="A33" s="39"/>
      <c r="B33" s="45"/>
      <c r="C33" s="39"/>
      <c r="D33" s="147" t="s">
        <v>42</v>
      </c>
      <c r="E33" s="133" t="s">
        <v>43</v>
      </c>
      <c r="F33" s="148">
        <f>ROUND((SUM(BE85:BE145)),  2)</f>
        <v>0</v>
      </c>
      <c r="G33" s="39"/>
      <c r="H33" s="39"/>
      <c r="I33" s="149">
        <v>0.20999999999999999</v>
      </c>
      <c r="J33" s="148">
        <f>ROUND(((SUM(BE85:BE145))*I33),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44</v>
      </c>
      <c r="F34" s="148">
        <f>ROUND((SUM(BF85:BF145)),  2)</f>
        <v>0</v>
      </c>
      <c r="G34" s="39"/>
      <c r="H34" s="39"/>
      <c r="I34" s="149">
        <v>0.14999999999999999</v>
      </c>
      <c r="J34" s="148">
        <f>ROUND(((SUM(BF85:BF145))*I34),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45</v>
      </c>
      <c r="F35" s="148">
        <f>ROUND((SUM(BG85:BG145)),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46</v>
      </c>
      <c r="F36" s="148">
        <f>ROUND((SUM(BH85:BH145)),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47</v>
      </c>
      <c r="F37" s="148">
        <f>ROUND((SUM(BI85:BI145)),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113</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23.25" customHeight="1">
      <c r="A48" s="39"/>
      <c r="B48" s="40"/>
      <c r="C48" s="41"/>
      <c r="D48" s="41"/>
      <c r="E48" s="161" t="str">
        <f>E7</f>
        <v>Rekonstrukce kotelny a topné soustavy na MŠ Kachlíkova 17, 19, 21 v Brně - Bystrci</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111</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D.1.4.1 - Strojní část</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Kachlíkova 1046, 1047, 1048, 1365 Brno - Bystrc</v>
      </c>
      <c r="G52" s="41"/>
      <c r="H52" s="41"/>
      <c r="I52" s="33" t="s">
        <v>23</v>
      </c>
      <c r="J52" s="73" t="str">
        <f>IF(J12="","",J12)</f>
        <v>3. 7. 2020</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Statutární město Brno, městská část Brno - Bystrc</v>
      </c>
      <c r="G54" s="41"/>
      <c r="H54" s="41"/>
      <c r="I54" s="33" t="s">
        <v>31</v>
      </c>
      <c r="J54" s="37" t="str">
        <f>E21</f>
        <v>Ing Jan Dinga</v>
      </c>
      <c r="K54" s="41"/>
      <c r="L54" s="135"/>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33" t="s">
        <v>34</v>
      </c>
      <c r="J55" s="37" t="str">
        <f>E24</f>
        <v>DIGITRONIC CZ</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114</v>
      </c>
      <c r="D57" s="163"/>
      <c r="E57" s="163"/>
      <c r="F57" s="163"/>
      <c r="G57" s="163"/>
      <c r="H57" s="163"/>
      <c r="I57" s="163"/>
      <c r="J57" s="164" t="s">
        <v>115</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70</v>
      </c>
      <c r="D59" s="41"/>
      <c r="E59" s="41"/>
      <c r="F59" s="41"/>
      <c r="G59" s="41"/>
      <c r="H59" s="41"/>
      <c r="I59" s="41"/>
      <c r="J59" s="103">
        <f>J85</f>
        <v>0</v>
      </c>
      <c r="K59" s="41"/>
      <c r="L59" s="135"/>
      <c r="S59" s="39"/>
      <c r="T59" s="39"/>
      <c r="U59" s="39"/>
      <c r="V59" s="39"/>
      <c r="W59" s="39"/>
      <c r="X59" s="39"/>
      <c r="Y59" s="39"/>
      <c r="Z59" s="39"/>
      <c r="AA59" s="39"/>
      <c r="AB59" s="39"/>
      <c r="AC59" s="39"/>
      <c r="AD59" s="39"/>
      <c r="AE59" s="39"/>
      <c r="AU59" s="18" t="s">
        <v>116</v>
      </c>
    </row>
    <row r="60" s="9" customFormat="1" ht="24.96" customHeight="1">
      <c r="A60" s="9"/>
      <c r="B60" s="166"/>
      <c r="C60" s="167"/>
      <c r="D60" s="168" t="s">
        <v>123</v>
      </c>
      <c r="E60" s="169"/>
      <c r="F60" s="169"/>
      <c r="G60" s="169"/>
      <c r="H60" s="169"/>
      <c r="I60" s="169"/>
      <c r="J60" s="170">
        <f>J86</f>
        <v>0</v>
      </c>
      <c r="K60" s="167"/>
      <c r="L60" s="171"/>
      <c r="S60" s="9"/>
      <c r="T60" s="9"/>
      <c r="U60" s="9"/>
      <c r="V60" s="9"/>
      <c r="W60" s="9"/>
      <c r="X60" s="9"/>
      <c r="Y60" s="9"/>
      <c r="Z60" s="9"/>
      <c r="AA60" s="9"/>
      <c r="AB60" s="9"/>
      <c r="AC60" s="9"/>
      <c r="AD60" s="9"/>
      <c r="AE60" s="9"/>
    </row>
    <row r="61" s="10" customFormat="1" ht="19.92" customHeight="1">
      <c r="A61" s="10"/>
      <c r="B61" s="172"/>
      <c r="C61" s="173"/>
      <c r="D61" s="174" t="s">
        <v>490</v>
      </c>
      <c r="E61" s="175"/>
      <c r="F61" s="175"/>
      <c r="G61" s="175"/>
      <c r="H61" s="175"/>
      <c r="I61" s="175"/>
      <c r="J61" s="176">
        <f>J87</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491</v>
      </c>
      <c r="E62" s="175"/>
      <c r="F62" s="175"/>
      <c r="G62" s="175"/>
      <c r="H62" s="175"/>
      <c r="I62" s="175"/>
      <c r="J62" s="176">
        <f>J92</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492</v>
      </c>
      <c r="E63" s="175"/>
      <c r="F63" s="175"/>
      <c r="G63" s="175"/>
      <c r="H63" s="175"/>
      <c r="I63" s="175"/>
      <c r="J63" s="176">
        <f>J98</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493</v>
      </c>
      <c r="E64" s="175"/>
      <c r="F64" s="175"/>
      <c r="G64" s="175"/>
      <c r="H64" s="175"/>
      <c r="I64" s="175"/>
      <c r="J64" s="176">
        <f>J106</f>
        <v>0</v>
      </c>
      <c r="K64" s="173"/>
      <c r="L64" s="177"/>
      <c r="S64" s="10"/>
      <c r="T64" s="10"/>
      <c r="U64" s="10"/>
      <c r="V64" s="10"/>
      <c r="W64" s="10"/>
      <c r="X64" s="10"/>
      <c r="Y64" s="10"/>
      <c r="Z64" s="10"/>
      <c r="AA64" s="10"/>
      <c r="AB64" s="10"/>
      <c r="AC64" s="10"/>
      <c r="AD64" s="10"/>
      <c r="AE64" s="10"/>
    </row>
    <row r="65" s="9" customFormat="1" ht="24.96" customHeight="1">
      <c r="A65" s="9"/>
      <c r="B65" s="166"/>
      <c r="C65" s="167"/>
      <c r="D65" s="168" t="s">
        <v>494</v>
      </c>
      <c r="E65" s="169"/>
      <c r="F65" s="169"/>
      <c r="G65" s="169"/>
      <c r="H65" s="169"/>
      <c r="I65" s="169"/>
      <c r="J65" s="170">
        <f>J136</f>
        <v>0</v>
      </c>
      <c r="K65" s="167"/>
      <c r="L65" s="171"/>
      <c r="S65" s="9"/>
      <c r="T65" s="9"/>
      <c r="U65" s="9"/>
      <c r="V65" s="9"/>
      <c r="W65" s="9"/>
      <c r="X65" s="9"/>
      <c r="Y65" s="9"/>
      <c r="Z65" s="9"/>
      <c r="AA65" s="9"/>
      <c r="AB65" s="9"/>
      <c r="AC65" s="9"/>
      <c r="AD65" s="9"/>
      <c r="AE65" s="9"/>
    </row>
    <row r="66" s="2" customFormat="1" ht="21.84" customHeight="1">
      <c r="A66" s="39"/>
      <c r="B66" s="40"/>
      <c r="C66" s="41"/>
      <c r="D66" s="41"/>
      <c r="E66" s="41"/>
      <c r="F66" s="41"/>
      <c r="G66" s="41"/>
      <c r="H66" s="41"/>
      <c r="I66" s="41"/>
      <c r="J66" s="41"/>
      <c r="K66" s="41"/>
      <c r="L66" s="135"/>
      <c r="S66" s="39"/>
      <c r="T66" s="39"/>
      <c r="U66" s="39"/>
      <c r="V66" s="39"/>
      <c r="W66" s="39"/>
      <c r="X66" s="39"/>
      <c r="Y66" s="39"/>
      <c r="Z66" s="39"/>
      <c r="AA66" s="39"/>
      <c r="AB66" s="39"/>
      <c r="AC66" s="39"/>
      <c r="AD66" s="39"/>
      <c r="AE66" s="39"/>
    </row>
    <row r="67" s="2" customFormat="1" ht="6.96" customHeight="1">
      <c r="A67" s="39"/>
      <c r="B67" s="60"/>
      <c r="C67" s="61"/>
      <c r="D67" s="61"/>
      <c r="E67" s="61"/>
      <c r="F67" s="61"/>
      <c r="G67" s="61"/>
      <c r="H67" s="61"/>
      <c r="I67" s="61"/>
      <c r="J67" s="61"/>
      <c r="K67" s="61"/>
      <c r="L67" s="135"/>
      <c r="S67" s="39"/>
      <c r="T67" s="39"/>
      <c r="U67" s="39"/>
      <c r="V67" s="39"/>
      <c r="W67" s="39"/>
      <c r="X67" s="39"/>
      <c r="Y67" s="39"/>
      <c r="Z67" s="39"/>
      <c r="AA67" s="39"/>
      <c r="AB67" s="39"/>
      <c r="AC67" s="39"/>
      <c r="AD67" s="39"/>
      <c r="AE67" s="39"/>
    </row>
    <row r="71" s="2" customFormat="1" ht="6.96" customHeight="1">
      <c r="A71" s="39"/>
      <c r="B71" s="62"/>
      <c r="C71" s="63"/>
      <c r="D71" s="63"/>
      <c r="E71" s="63"/>
      <c r="F71" s="63"/>
      <c r="G71" s="63"/>
      <c r="H71" s="63"/>
      <c r="I71" s="63"/>
      <c r="J71" s="63"/>
      <c r="K71" s="63"/>
      <c r="L71" s="135"/>
      <c r="S71" s="39"/>
      <c r="T71" s="39"/>
      <c r="U71" s="39"/>
      <c r="V71" s="39"/>
      <c r="W71" s="39"/>
      <c r="X71" s="39"/>
      <c r="Y71" s="39"/>
      <c r="Z71" s="39"/>
      <c r="AA71" s="39"/>
      <c r="AB71" s="39"/>
      <c r="AC71" s="39"/>
      <c r="AD71" s="39"/>
      <c r="AE71" s="39"/>
    </row>
    <row r="72" s="2" customFormat="1" ht="24.96" customHeight="1">
      <c r="A72" s="39"/>
      <c r="B72" s="40"/>
      <c r="C72" s="24" t="s">
        <v>131</v>
      </c>
      <c r="D72" s="41"/>
      <c r="E72" s="41"/>
      <c r="F72" s="41"/>
      <c r="G72" s="41"/>
      <c r="H72" s="41"/>
      <c r="I72" s="41"/>
      <c r="J72" s="41"/>
      <c r="K72" s="41"/>
      <c r="L72" s="135"/>
      <c r="S72" s="39"/>
      <c r="T72" s="39"/>
      <c r="U72" s="39"/>
      <c r="V72" s="39"/>
      <c r="W72" s="39"/>
      <c r="X72" s="39"/>
      <c r="Y72" s="39"/>
      <c r="Z72" s="39"/>
      <c r="AA72" s="39"/>
      <c r="AB72" s="39"/>
      <c r="AC72" s="39"/>
      <c r="AD72" s="39"/>
      <c r="AE72" s="39"/>
    </row>
    <row r="73" s="2" customFormat="1" ht="6.96"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2" customFormat="1" ht="12" customHeight="1">
      <c r="A74" s="39"/>
      <c r="B74" s="40"/>
      <c r="C74" s="33" t="s">
        <v>16</v>
      </c>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23.25" customHeight="1">
      <c r="A75" s="39"/>
      <c r="B75" s="40"/>
      <c r="C75" s="41"/>
      <c r="D75" s="41"/>
      <c r="E75" s="161" t="str">
        <f>E7</f>
        <v>Rekonstrukce kotelny a topné soustavy na MŠ Kachlíkova 17, 19, 21 v Brně - Bystrci</v>
      </c>
      <c r="F75" s="33"/>
      <c r="G75" s="33"/>
      <c r="H75" s="33"/>
      <c r="I75" s="41"/>
      <c r="J75" s="41"/>
      <c r="K75" s="41"/>
      <c r="L75" s="135"/>
      <c r="S75" s="39"/>
      <c r="T75" s="39"/>
      <c r="U75" s="39"/>
      <c r="V75" s="39"/>
      <c r="W75" s="39"/>
      <c r="X75" s="39"/>
      <c r="Y75" s="39"/>
      <c r="Z75" s="39"/>
      <c r="AA75" s="39"/>
      <c r="AB75" s="39"/>
      <c r="AC75" s="39"/>
      <c r="AD75" s="39"/>
      <c r="AE75" s="39"/>
    </row>
    <row r="76" s="2" customFormat="1" ht="12" customHeight="1">
      <c r="A76" s="39"/>
      <c r="B76" s="40"/>
      <c r="C76" s="33" t="s">
        <v>111</v>
      </c>
      <c r="D76" s="41"/>
      <c r="E76" s="41"/>
      <c r="F76" s="41"/>
      <c r="G76" s="41"/>
      <c r="H76" s="41"/>
      <c r="I76" s="41"/>
      <c r="J76" s="41"/>
      <c r="K76" s="41"/>
      <c r="L76" s="135"/>
      <c r="S76" s="39"/>
      <c r="T76" s="39"/>
      <c r="U76" s="39"/>
      <c r="V76" s="39"/>
      <c r="W76" s="39"/>
      <c r="X76" s="39"/>
      <c r="Y76" s="39"/>
      <c r="Z76" s="39"/>
      <c r="AA76" s="39"/>
      <c r="AB76" s="39"/>
      <c r="AC76" s="39"/>
      <c r="AD76" s="39"/>
      <c r="AE76" s="39"/>
    </row>
    <row r="77" s="2" customFormat="1" ht="16.5" customHeight="1">
      <c r="A77" s="39"/>
      <c r="B77" s="40"/>
      <c r="C77" s="41"/>
      <c r="D77" s="41"/>
      <c r="E77" s="70" t="str">
        <f>E9</f>
        <v>D.1.4.1 - Strojní část</v>
      </c>
      <c r="F77" s="41"/>
      <c r="G77" s="41"/>
      <c r="H77" s="41"/>
      <c r="I77" s="41"/>
      <c r="J77" s="41"/>
      <c r="K77" s="41"/>
      <c r="L77" s="135"/>
      <c r="S77" s="39"/>
      <c r="T77" s="39"/>
      <c r="U77" s="39"/>
      <c r="V77" s="39"/>
      <c r="W77" s="39"/>
      <c r="X77" s="39"/>
      <c r="Y77" s="39"/>
      <c r="Z77" s="39"/>
      <c r="AA77" s="39"/>
      <c r="AB77" s="39"/>
      <c r="AC77" s="39"/>
      <c r="AD77" s="39"/>
      <c r="AE77" s="39"/>
    </row>
    <row r="78" s="2" customFormat="1" ht="6.96"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2" customFormat="1" ht="12" customHeight="1">
      <c r="A79" s="39"/>
      <c r="B79" s="40"/>
      <c r="C79" s="33" t="s">
        <v>21</v>
      </c>
      <c r="D79" s="41"/>
      <c r="E79" s="41"/>
      <c r="F79" s="28" t="str">
        <f>F12</f>
        <v>Kachlíkova 1046, 1047, 1048, 1365 Brno - Bystrc</v>
      </c>
      <c r="G79" s="41"/>
      <c r="H79" s="41"/>
      <c r="I79" s="33" t="s">
        <v>23</v>
      </c>
      <c r="J79" s="73" t="str">
        <f>IF(J12="","",J12)</f>
        <v>3. 7. 2020</v>
      </c>
      <c r="K79" s="41"/>
      <c r="L79" s="135"/>
      <c r="S79" s="39"/>
      <c r="T79" s="39"/>
      <c r="U79" s="39"/>
      <c r="V79" s="39"/>
      <c r="W79" s="39"/>
      <c r="X79" s="39"/>
      <c r="Y79" s="39"/>
      <c r="Z79" s="39"/>
      <c r="AA79" s="39"/>
      <c r="AB79" s="39"/>
      <c r="AC79" s="39"/>
      <c r="AD79" s="39"/>
      <c r="AE79" s="39"/>
    </row>
    <row r="80" s="2" customFormat="1" ht="6.96"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2" customFormat="1" ht="15.15" customHeight="1">
      <c r="A81" s="39"/>
      <c r="B81" s="40"/>
      <c r="C81" s="33" t="s">
        <v>25</v>
      </c>
      <c r="D81" s="41"/>
      <c r="E81" s="41"/>
      <c r="F81" s="28" t="str">
        <f>E15</f>
        <v>Statutární město Brno, městská část Brno - Bystrc</v>
      </c>
      <c r="G81" s="41"/>
      <c r="H81" s="41"/>
      <c r="I81" s="33" t="s">
        <v>31</v>
      </c>
      <c r="J81" s="37" t="str">
        <f>E21</f>
        <v>Ing Jan Dinga</v>
      </c>
      <c r="K81" s="41"/>
      <c r="L81" s="135"/>
      <c r="S81" s="39"/>
      <c r="T81" s="39"/>
      <c r="U81" s="39"/>
      <c r="V81" s="39"/>
      <c r="W81" s="39"/>
      <c r="X81" s="39"/>
      <c r="Y81" s="39"/>
      <c r="Z81" s="39"/>
      <c r="AA81" s="39"/>
      <c r="AB81" s="39"/>
      <c r="AC81" s="39"/>
      <c r="AD81" s="39"/>
      <c r="AE81" s="39"/>
    </row>
    <row r="82" s="2" customFormat="1" ht="15.15" customHeight="1">
      <c r="A82" s="39"/>
      <c r="B82" s="40"/>
      <c r="C82" s="33" t="s">
        <v>29</v>
      </c>
      <c r="D82" s="41"/>
      <c r="E82" s="41"/>
      <c r="F82" s="28" t="str">
        <f>IF(E18="","",E18)</f>
        <v>Vyplň údaj</v>
      </c>
      <c r="G82" s="41"/>
      <c r="H82" s="41"/>
      <c r="I82" s="33" t="s">
        <v>34</v>
      </c>
      <c r="J82" s="37" t="str">
        <f>E24</f>
        <v>DIGITRONIC CZ</v>
      </c>
      <c r="K82" s="41"/>
      <c r="L82" s="135"/>
      <c r="S82" s="39"/>
      <c r="T82" s="39"/>
      <c r="U82" s="39"/>
      <c r="V82" s="39"/>
      <c r="W82" s="39"/>
      <c r="X82" s="39"/>
      <c r="Y82" s="39"/>
      <c r="Z82" s="39"/>
      <c r="AA82" s="39"/>
      <c r="AB82" s="39"/>
      <c r="AC82" s="39"/>
      <c r="AD82" s="39"/>
      <c r="AE82" s="39"/>
    </row>
    <row r="83" s="2" customFormat="1" ht="10.32"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11" customFormat="1" ht="29.28" customHeight="1">
      <c r="A84" s="178"/>
      <c r="B84" s="179"/>
      <c r="C84" s="180" t="s">
        <v>132</v>
      </c>
      <c r="D84" s="181" t="s">
        <v>57</v>
      </c>
      <c r="E84" s="181" t="s">
        <v>53</v>
      </c>
      <c r="F84" s="181" t="s">
        <v>54</v>
      </c>
      <c r="G84" s="181" t="s">
        <v>133</v>
      </c>
      <c r="H84" s="181" t="s">
        <v>134</v>
      </c>
      <c r="I84" s="181" t="s">
        <v>135</v>
      </c>
      <c r="J84" s="181" t="s">
        <v>115</v>
      </c>
      <c r="K84" s="182" t="s">
        <v>136</v>
      </c>
      <c r="L84" s="183"/>
      <c r="M84" s="93" t="s">
        <v>19</v>
      </c>
      <c r="N84" s="94" t="s">
        <v>42</v>
      </c>
      <c r="O84" s="94" t="s">
        <v>137</v>
      </c>
      <c r="P84" s="94" t="s">
        <v>138</v>
      </c>
      <c r="Q84" s="94" t="s">
        <v>139</v>
      </c>
      <c r="R84" s="94" t="s">
        <v>140</v>
      </c>
      <c r="S84" s="94" t="s">
        <v>141</v>
      </c>
      <c r="T84" s="95" t="s">
        <v>142</v>
      </c>
      <c r="U84" s="178"/>
      <c r="V84" s="178"/>
      <c r="W84" s="178"/>
      <c r="X84" s="178"/>
      <c r="Y84" s="178"/>
      <c r="Z84" s="178"/>
      <c r="AA84" s="178"/>
      <c r="AB84" s="178"/>
      <c r="AC84" s="178"/>
      <c r="AD84" s="178"/>
      <c r="AE84" s="178"/>
    </row>
    <row r="85" s="2" customFormat="1" ht="22.8" customHeight="1">
      <c r="A85" s="39"/>
      <c r="B85" s="40"/>
      <c r="C85" s="100" t="s">
        <v>143</v>
      </c>
      <c r="D85" s="41"/>
      <c r="E85" s="41"/>
      <c r="F85" s="41"/>
      <c r="G85" s="41"/>
      <c r="H85" s="41"/>
      <c r="I85" s="41"/>
      <c r="J85" s="184">
        <f>BK85</f>
        <v>0</v>
      </c>
      <c r="K85" s="41"/>
      <c r="L85" s="45"/>
      <c r="M85" s="96"/>
      <c r="N85" s="185"/>
      <c r="O85" s="97"/>
      <c r="P85" s="186">
        <f>P86+P136</f>
        <v>0</v>
      </c>
      <c r="Q85" s="97"/>
      <c r="R85" s="186">
        <f>R86+R136</f>
        <v>0.4632</v>
      </c>
      <c r="S85" s="97"/>
      <c r="T85" s="187">
        <f>T86+T136</f>
        <v>0</v>
      </c>
      <c r="U85" s="39"/>
      <c r="V85" s="39"/>
      <c r="W85" s="39"/>
      <c r="X85" s="39"/>
      <c r="Y85" s="39"/>
      <c r="Z85" s="39"/>
      <c r="AA85" s="39"/>
      <c r="AB85" s="39"/>
      <c r="AC85" s="39"/>
      <c r="AD85" s="39"/>
      <c r="AE85" s="39"/>
      <c r="AT85" s="18" t="s">
        <v>71</v>
      </c>
      <c r="AU85" s="18" t="s">
        <v>116</v>
      </c>
      <c r="BK85" s="188">
        <f>BK86+BK136</f>
        <v>0</v>
      </c>
    </row>
    <row r="86" s="12" customFormat="1" ht="25.92" customHeight="1">
      <c r="A86" s="12"/>
      <c r="B86" s="189"/>
      <c r="C86" s="190"/>
      <c r="D86" s="191" t="s">
        <v>71</v>
      </c>
      <c r="E86" s="192" t="s">
        <v>317</v>
      </c>
      <c r="F86" s="192" t="s">
        <v>318</v>
      </c>
      <c r="G86" s="190"/>
      <c r="H86" s="190"/>
      <c r="I86" s="193"/>
      <c r="J86" s="194">
        <f>BK86</f>
        <v>0</v>
      </c>
      <c r="K86" s="190"/>
      <c r="L86" s="195"/>
      <c r="M86" s="196"/>
      <c r="N86" s="197"/>
      <c r="O86" s="197"/>
      <c r="P86" s="198">
        <f>P87+P92+P98+P106</f>
        <v>0</v>
      </c>
      <c r="Q86" s="197"/>
      <c r="R86" s="198">
        <f>R87+R92+R98+R106</f>
        <v>0.44340000000000002</v>
      </c>
      <c r="S86" s="197"/>
      <c r="T86" s="199">
        <f>T87+T92+T98+T106</f>
        <v>0</v>
      </c>
      <c r="U86" s="12"/>
      <c r="V86" s="12"/>
      <c r="W86" s="12"/>
      <c r="X86" s="12"/>
      <c r="Y86" s="12"/>
      <c r="Z86" s="12"/>
      <c r="AA86" s="12"/>
      <c r="AB86" s="12"/>
      <c r="AC86" s="12"/>
      <c r="AD86" s="12"/>
      <c r="AE86" s="12"/>
      <c r="AR86" s="200" t="s">
        <v>82</v>
      </c>
      <c r="AT86" s="201" t="s">
        <v>71</v>
      </c>
      <c r="AU86" s="201" t="s">
        <v>72</v>
      </c>
      <c r="AY86" s="200" t="s">
        <v>146</v>
      </c>
      <c r="BK86" s="202">
        <f>BK87+BK92+BK98+BK106</f>
        <v>0</v>
      </c>
    </row>
    <row r="87" s="12" customFormat="1" ht="22.8" customHeight="1">
      <c r="A87" s="12"/>
      <c r="B87" s="189"/>
      <c r="C87" s="190"/>
      <c r="D87" s="191" t="s">
        <v>71</v>
      </c>
      <c r="E87" s="203" t="s">
        <v>495</v>
      </c>
      <c r="F87" s="203" t="s">
        <v>496</v>
      </c>
      <c r="G87" s="190"/>
      <c r="H87" s="190"/>
      <c r="I87" s="193"/>
      <c r="J87" s="204">
        <f>BK87</f>
        <v>0</v>
      </c>
      <c r="K87" s="190"/>
      <c r="L87" s="195"/>
      <c r="M87" s="196"/>
      <c r="N87" s="197"/>
      <c r="O87" s="197"/>
      <c r="P87" s="198">
        <f>SUM(P88:P91)</f>
        <v>0</v>
      </c>
      <c r="Q87" s="197"/>
      <c r="R87" s="198">
        <f>SUM(R88:R91)</f>
        <v>0.29890000000000005</v>
      </c>
      <c r="S87" s="197"/>
      <c r="T87" s="199">
        <f>SUM(T88:T91)</f>
        <v>0</v>
      </c>
      <c r="U87" s="12"/>
      <c r="V87" s="12"/>
      <c r="W87" s="12"/>
      <c r="X87" s="12"/>
      <c r="Y87" s="12"/>
      <c r="Z87" s="12"/>
      <c r="AA87" s="12"/>
      <c r="AB87" s="12"/>
      <c r="AC87" s="12"/>
      <c r="AD87" s="12"/>
      <c r="AE87" s="12"/>
      <c r="AR87" s="200" t="s">
        <v>82</v>
      </c>
      <c r="AT87" s="201" t="s">
        <v>71</v>
      </c>
      <c r="AU87" s="201" t="s">
        <v>80</v>
      </c>
      <c r="AY87" s="200" t="s">
        <v>146</v>
      </c>
      <c r="BK87" s="202">
        <f>SUM(BK88:BK91)</f>
        <v>0</v>
      </c>
    </row>
    <row r="88" s="2" customFormat="1" ht="24.15" customHeight="1">
      <c r="A88" s="39"/>
      <c r="B88" s="40"/>
      <c r="C88" s="205" t="s">
        <v>80</v>
      </c>
      <c r="D88" s="205" t="s">
        <v>148</v>
      </c>
      <c r="E88" s="206" t="s">
        <v>497</v>
      </c>
      <c r="F88" s="207" t="s">
        <v>498</v>
      </c>
      <c r="G88" s="208" t="s">
        <v>363</v>
      </c>
      <c r="H88" s="209">
        <v>10</v>
      </c>
      <c r="I88" s="210"/>
      <c r="J88" s="211">
        <f>ROUND(I88*H88,2)</f>
        <v>0</v>
      </c>
      <c r="K88" s="207" t="s">
        <v>19</v>
      </c>
      <c r="L88" s="45"/>
      <c r="M88" s="212" t="s">
        <v>19</v>
      </c>
      <c r="N88" s="213" t="s">
        <v>43</v>
      </c>
      <c r="O88" s="85"/>
      <c r="P88" s="214">
        <f>O88*H88</f>
        <v>0</v>
      </c>
      <c r="Q88" s="214">
        <v>0.00156</v>
      </c>
      <c r="R88" s="214">
        <f>Q88*H88</f>
        <v>0.015599999999999999</v>
      </c>
      <c r="S88" s="214">
        <v>0</v>
      </c>
      <c r="T88" s="215">
        <f>S88*H88</f>
        <v>0</v>
      </c>
      <c r="U88" s="39"/>
      <c r="V88" s="39"/>
      <c r="W88" s="39"/>
      <c r="X88" s="39"/>
      <c r="Y88" s="39"/>
      <c r="Z88" s="39"/>
      <c r="AA88" s="39"/>
      <c r="AB88" s="39"/>
      <c r="AC88" s="39"/>
      <c r="AD88" s="39"/>
      <c r="AE88" s="39"/>
      <c r="AR88" s="216" t="s">
        <v>233</v>
      </c>
      <c r="AT88" s="216" t="s">
        <v>148</v>
      </c>
      <c r="AU88" s="216" t="s">
        <v>82</v>
      </c>
      <c r="AY88" s="18" t="s">
        <v>146</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233</v>
      </c>
      <c r="BM88" s="216" t="s">
        <v>499</v>
      </c>
    </row>
    <row r="89" s="2" customFormat="1" ht="24.15" customHeight="1">
      <c r="A89" s="39"/>
      <c r="B89" s="40"/>
      <c r="C89" s="205" t="s">
        <v>82</v>
      </c>
      <c r="D89" s="205" t="s">
        <v>148</v>
      </c>
      <c r="E89" s="206" t="s">
        <v>500</v>
      </c>
      <c r="F89" s="207" t="s">
        <v>501</v>
      </c>
      <c r="G89" s="208" t="s">
        <v>363</v>
      </c>
      <c r="H89" s="209">
        <v>70</v>
      </c>
      <c r="I89" s="210"/>
      <c r="J89" s="211">
        <f>ROUND(I89*H89,2)</f>
        <v>0</v>
      </c>
      <c r="K89" s="207" t="s">
        <v>19</v>
      </c>
      <c r="L89" s="45"/>
      <c r="M89" s="212" t="s">
        <v>19</v>
      </c>
      <c r="N89" s="213" t="s">
        <v>43</v>
      </c>
      <c r="O89" s="85"/>
      <c r="P89" s="214">
        <f>O89*H89</f>
        <v>0</v>
      </c>
      <c r="Q89" s="214">
        <v>0.0025500000000000002</v>
      </c>
      <c r="R89" s="214">
        <f>Q89*H89</f>
        <v>0.17850000000000002</v>
      </c>
      <c r="S89" s="214">
        <v>0</v>
      </c>
      <c r="T89" s="215">
        <f>S89*H89</f>
        <v>0</v>
      </c>
      <c r="U89" s="39"/>
      <c r="V89" s="39"/>
      <c r="W89" s="39"/>
      <c r="X89" s="39"/>
      <c r="Y89" s="39"/>
      <c r="Z89" s="39"/>
      <c r="AA89" s="39"/>
      <c r="AB89" s="39"/>
      <c r="AC89" s="39"/>
      <c r="AD89" s="39"/>
      <c r="AE89" s="39"/>
      <c r="AR89" s="216" t="s">
        <v>233</v>
      </c>
      <c r="AT89" s="216" t="s">
        <v>148</v>
      </c>
      <c r="AU89" s="216" t="s">
        <v>82</v>
      </c>
      <c r="AY89" s="18" t="s">
        <v>146</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233</v>
      </c>
      <c r="BM89" s="216" t="s">
        <v>502</v>
      </c>
    </row>
    <row r="90" s="2" customFormat="1" ht="24.15" customHeight="1">
      <c r="A90" s="39"/>
      <c r="B90" s="40"/>
      <c r="C90" s="205" t="s">
        <v>171</v>
      </c>
      <c r="D90" s="205" t="s">
        <v>148</v>
      </c>
      <c r="E90" s="206" t="s">
        <v>503</v>
      </c>
      <c r="F90" s="207" t="s">
        <v>504</v>
      </c>
      <c r="G90" s="208" t="s">
        <v>363</v>
      </c>
      <c r="H90" s="209">
        <v>65</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233</v>
      </c>
      <c r="AT90" s="216" t="s">
        <v>148</v>
      </c>
      <c r="AU90" s="216" t="s">
        <v>82</v>
      </c>
      <c r="AY90" s="18" t="s">
        <v>146</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233</v>
      </c>
      <c r="BM90" s="216" t="s">
        <v>505</v>
      </c>
    </row>
    <row r="91" s="2" customFormat="1" ht="24.15" customHeight="1">
      <c r="A91" s="39"/>
      <c r="B91" s="40"/>
      <c r="C91" s="205" t="s">
        <v>153</v>
      </c>
      <c r="D91" s="205" t="s">
        <v>148</v>
      </c>
      <c r="E91" s="206" t="s">
        <v>506</v>
      </c>
      <c r="F91" s="207" t="s">
        <v>507</v>
      </c>
      <c r="G91" s="208" t="s">
        <v>363</v>
      </c>
      <c r="H91" s="209">
        <v>20</v>
      </c>
      <c r="I91" s="210"/>
      <c r="J91" s="211">
        <f>ROUND(I91*H91,2)</f>
        <v>0</v>
      </c>
      <c r="K91" s="207" t="s">
        <v>19</v>
      </c>
      <c r="L91" s="45"/>
      <c r="M91" s="212" t="s">
        <v>19</v>
      </c>
      <c r="N91" s="213" t="s">
        <v>43</v>
      </c>
      <c r="O91" s="85"/>
      <c r="P91" s="214">
        <f>O91*H91</f>
        <v>0</v>
      </c>
      <c r="Q91" s="214">
        <v>0.0052399999999999999</v>
      </c>
      <c r="R91" s="214">
        <f>Q91*H91</f>
        <v>0.1048</v>
      </c>
      <c r="S91" s="214">
        <v>0</v>
      </c>
      <c r="T91" s="215">
        <f>S91*H91</f>
        <v>0</v>
      </c>
      <c r="U91" s="39"/>
      <c r="V91" s="39"/>
      <c r="W91" s="39"/>
      <c r="X91" s="39"/>
      <c r="Y91" s="39"/>
      <c r="Z91" s="39"/>
      <c r="AA91" s="39"/>
      <c r="AB91" s="39"/>
      <c r="AC91" s="39"/>
      <c r="AD91" s="39"/>
      <c r="AE91" s="39"/>
      <c r="AR91" s="216" t="s">
        <v>233</v>
      </c>
      <c r="AT91" s="216" t="s">
        <v>148</v>
      </c>
      <c r="AU91" s="216" t="s">
        <v>82</v>
      </c>
      <c r="AY91" s="18" t="s">
        <v>146</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233</v>
      </c>
      <c r="BM91" s="216" t="s">
        <v>508</v>
      </c>
    </row>
    <row r="92" s="12" customFormat="1" ht="22.8" customHeight="1">
      <c r="A92" s="12"/>
      <c r="B92" s="189"/>
      <c r="C92" s="190"/>
      <c r="D92" s="191" t="s">
        <v>71</v>
      </c>
      <c r="E92" s="203" t="s">
        <v>509</v>
      </c>
      <c r="F92" s="203" t="s">
        <v>510</v>
      </c>
      <c r="G92" s="190"/>
      <c r="H92" s="190"/>
      <c r="I92" s="193"/>
      <c r="J92" s="204">
        <f>BK92</f>
        <v>0</v>
      </c>
      <c r="K92" s="190"/>
      <c r="L92" s="195"/>
      <c r="M92" s="196"/>
      <c r="N92" s="197"/>
      <c r="O92" s="197"/>
      <c r="P92" s="198">
        <f>SUM(P93:P97)</f>
        <v>0</v>
      </c>
      <c r="Q92" s="197"/>
      <c r="R92" s="198">
        <f>SUM(R93:R97)</f>
        <v>0.0016000000000000001</v>
      </c>
      <c r="S92" s="197"/>
      <c r="T92" s="199">
        <f>SUM(T93:T97)</f>
        <v>0</v>
      </c>
      <c r="U92" s="12"/>
      <c r="V92" s="12"/>
      <c r="W92" s="12"/>
      <c r="X92" s="12"/>
      <c r="Y92" s="12"/>
      <c r="Z92" s="12"/>
      <c r="AA92" s="12"/>
      <c r="AB92" s="12"/>
      <c r="AC92" s="12"/>
      <c r="AD92" s="12"/>
      <c r="AE92" s="12"/>
      <c r="AR92" s="200" t="s">
        <v>82</v>
      </c>
      <c r="AT92" s="201" t="s">
        <v>71</v>
      </c>
      <c r="AU92" s="201" t="s">
        <v>80</v>
      </c>
      <c r="AY92" s="200" t="s">
        <v>146</v>
      </c>
      <c r="BK92" s="202">
        <f>SUM(BK93:BK97)</f>
        <v>0</v>
      </c>
    </row>
    <row r="93" s="2" customFormat="1" ht="49.05" customHeight="1">
      <c r="A93" s="39"/>
      <c r="B93" s="40"/>
      <c r="C93" s="205" t="s">
        <v>175</v>
      </c>
      <c r="D93" s="205" t="s">
        <v>148</v>
      </c>
      <c r="E93" s="206" t="s">
        <v>511</v>
      </c>
      <c r="F93" s="207" t="s">
        <v>512</v>
      </c>
      <c r="G93" s="208" t="s">
        <v>363</v>
      </c>
      <c r="H93" s="209">
        <v>10</v>
      </c>
      <c r="I93" s="210"/>
      <c r="J93" s="211">
        <f>ROUND(I93*H93,2)</f>
        <v>0</v>
      </c>
      <c r="K93" s="207" t="s">
        <v>152</v>
      </c>
      <c r="L93" s="45"/>
      <c r="M93" s="212" t="s">
        <v>19</v>
      </c>
      <c r="N93" s="213" t="s">
        <v>43</v>
      </c>
      <c r="O93" s="85"/>
      <c r="P93" s="214">
        <f>O93*H93</f>
        <v>0</v>
      </c>
      <c r="Q93" s="214">
        <v>0.00016000000000000001</v>
      </c>
      <c r="R93" s="214">
        <f>Q93*H93</f>
        <v>0.0016000000000000001</v>
      </c>
      <c r="S93" s="214">
        <v>0</v>
      </c>
      <c r="T93" s="215">
        <f>S93*H93</f>
        <v>0</v>
      </c>
      <c r="U93" s="39"/>
      <c r="V93" s="39"/>
      <c r="W93" s="39"/>
      <c r="X93" s="39"/>
      <c r="Y93" s="39"/>
      <c r="Z93" s="39"/>
      <c r="AA93" s="39"/>
      <c r="AB93" s="39"/>
      <c r="AC93" s="39"/>
      <c r="AD93" s="39"/>
      <c r="AE93" s="39"/>
      <c r="AR93" s="216" t="s">
        <v>233</v>
      </c>
      <c r="AT93" s="216" t="s">
        <v>148</v>
      </c>
      <c r="AU93" s="216" t="s">
        <v>82</v>
      </c>
      <c r="AY93" s="18" t="s">
        <v>146</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233</v>
      </c>
      <c r="BM93" s="216" t="s">
        <v>513</v>
      </c>
    </row>
    <row r="94" s="2" customFormat="1">
      <c r="A94" s="39"/>
      <c r="B94" s="40"/>
      <c r="C94" s="41"/>
      <c r="D94" s="218" t="s">
        <v>155</v>
      </c>
      <c r="E94" s="41"/>
      <c r="F94" s="219" t="s">
        <v>514</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155</v>
      </c>
      <c r="AU94" s="18" t="s">
        <v>82</v>
      </c>
    </row>
    <row r="95" s="2" customFormat="1" ht="24.15" customHeight="1">
      <c r="A95" s="39"/>
      <c r="B95" s="40"/>
      <c r="C95" s="205" t="s">
        <v>187</v>
      </c>
      <c r="D95" s="205" t="s">
        <v>148</v>
      </c>
      <c r="E95" s="206" t="s">
        <v>515</v>
      </c>
      <c r="F95" s="207" t="s">
        <v>516</v>
      </c>
      <c r="G95" s="208" t="s">
        <v>363</v>
      </c>
      <c r="H95" s="209">
        <v>70</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233</v>
      </c>
      <c r="AT95" s="216" t="s">
        <v>148</v>
      </c>
      <c r="AU95" s="216" t="s">
        <v>82</v>
      </c>
      <c r="AY95" s="18" t="s">
        <v>146</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233</v>
      </c>
      <c r="BM95" s="216" t="s">
        <v>517</v>
      </c>
    </row>
    <row r="96" s="2" customFormat="1" ht="24.15" customHeight="1">
      <c r="A96" s="39"/>
      <c r="B96" s="40"/>
      <c r="C96" s="205" t="s">
        <v>189</v>
      </c>
      <c r="D96" s="205" t="s">
        <v>148</v>
      </c>
      <c r="E96" s="206" t="s">
        <v>518</v>
      </c>
      <c r="F96" s="207" t="s">
        <v>519</v>
      </c>
      <c r="G96" s="208" t="s">
        <v>363</v>
      </c>
      <c r="H96" s="209">
        <v>65</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233</v>
      </c>
      <c r="AT96" s="216" t="s">
        <v>148</v>
      </c>
      <c r="AU96" s="216" t="s">
        <v>82</v>
      </c>
      <c r="AY96" s="18" t="s">
        <v>146</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233</v>
      </c>
      <c r="BM96" s="216" t="s">
        <v>520</v>
      </c>
    </row>
    <row r="97" s="2" customFormat="1" ht="24.15" customHeight="1">
      <c r="A97" s="39"/>
      <c r="B97" s="40"/>
      <c r="C97" s="205" t="s">
        <v>206</v>
      </c>
      <c r="D97" s="205" t="s">
        <v>148</v>
      </c>
      <c r="E97" s="206" t="s">
        <v>521</v>
      </c>
      <c r="F97" s="207" t="s">
        <v>522</v>
      </c>
      <c r="G97" s="208" t="s">
        <v>363</v>
      </c>
      <c r="H97" s="209">
        <v>20</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233</v>
      </c>
      <c r="AT97" s="216" t="s">
        <v>148</v>
      </c>
      <c r="AU97" s="216" t="s">
        <v>82</v>
      </c>
      <c r="AY97" s="18" t="s">
        <v>146</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233</v>
      </c>
      <c r="BM97" s="216" t="s">
        <v>523</v>
      </c>
    </row>
    <row r="98" s="12" customFormat="1" ht="22.8" customHeight="1">
      <c r="A98" s="12"/>
      <c r="B98" s="189"/>
      <c r="C98" s="190"/>
      <c r="D98" s="191" t="s">
        <v>71</v>
      </c>
      <c r="E98" s="203" t="s">
        <v>524</v>
      </c>
      <c r="F98" s="203" t="s">
        <v>525</v>
      </c>
      <c r="G98" s="190"/>
      <c r="H98" s="190"/>
      <c r="I98" s="193"/>
      <c r="J98" s="204">
        <f>BK98</f>
        <v>0</v>
      </c>
      <c r="K98" s="190"/>
      <c r="L98" s="195"/>
      <c r="M98" s="196"/>
      <c r="N98" s="197"/>
      <c r="O98" s="197"/>
      <c r="P98" s="198">
        <f>SUM(P99:P105)</f>
        <v>0</v>
      </c>
      <c r="Q98" s="197"/>
      <c r="R98" s="198">
        <f>SUM(R99:R105)</f>
        <v>0.0054400000000000004</v>
      </c>
      <c r="S98" s="197"/>
      <c r="T98" s="199">
        <f>SUM(T99:T105)</f>
        <v>0</v>
      </c>
      <c r="U98" s="12"/>
      <c r="V98" s="12"/>
      <c r="W98" s="12"/>
      <c r="X98" s="12"/>
      <c r="Y98" s="12"/>
      <c r="Z98" s="12"/>
      <c r="AA98" s="12"/>
      <c r="AB98" s="12"/>
      <c r="AC98" s="12"/>
      <c r="AD98" s="12"/>
      <c r="AE98" s="12"/>
      <c r="AR98" s="200" t="s">
        <v>82</v>
      </c>
      <c r="AT98" s="201" t="s">
        <v>71</v>
      </c>
      <c r="AU98" s="201" t="s">
        <v>80</v>
      </c>
      <c r="AY98" s="200" t="s">
        <v>146</v>
      </c>
      <c r="BK98" s="202">
        <f>SUM(BK99:BK105)</f>
        <v>0</v>
      </c>
    </row>
    <row r="99" s="2" customFormat="1" ht="14.4" customHeight="1">
      <c r="A99" s="39"/>
      <c r="B99" s="40"/>
      <c r="C99" s="205" t="s">
        <v>213</v>
      </c>
      <c r="D99" s="205" t="s">
        <v>148</v>
      </c>
      <c r="E99" s="206" t="s">
        <v>526</v>
      </c>
      <c r="F99" s="207" t="s">
        <v>527</v>
      </c>
      <c r="G99" s="208" t="s">
        <v>477</v>
      </c>
      <c r="H99" s="209">
        <v>1</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233</v>
      </c>
      <c r="AT99" s="216" t="s">
        <v>148</v>
      </c>
      <c r="AU99" s="216" t="s">
        <v>82</v>
      </c>
      <c r="AY99" s="18" t="s">
        <v>146</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233</v>
      </c>
      <c r="BM99" s="216" t="s">
        <v>528</v>
      </c>
    </row>
    <row r="100" s="2" customFormat="1">
      <c r="A100" s="39"/>
      <c r="B100" s="40"/>
      <c r="C100" s="41"/>
      <c r="D100" s="218" t="s">
        <v>529</v>
      </c>
      <c r="E100" s="41"/>
      <c r="F100" s="219" t="s">
        <v>530</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529</v>
      </c>
      <c r="AU100" s="18" t="s">
        <v>82</v>
      </c>
    </row>
    <row r="101" s="2" customFormat="1" ht="24.15" customHeight="1">
      <c r="A101" s="39"/>
      <c r="B101" s="40"/>
      <c r="C101" s="205" t="s">
        <v>253</v>
      </c>
      <c r="D101" s="205" t="s">
        <v>148</v>
      </c>
      <c r="E101" s="206" t="s">
        <v>531</v>
      </c>
      <c r="F101" s="207" t="s">
        <v>532</v>
      </c>
      <c r="G101" s="208" t="s">
        <v>477</v>
      </c>
      <c r="H101" s="209">
        <v>1</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233</v>
      </c>
      <c r="AT101" s="216" t="s">
        <v>148</v>
      </c>
      <c r="AU101" s="216" t="s">
        <v>82</v>
      </c>
      <c r="AY101" s="18" t="s">
        <v>146</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233</v>
      </c>
      <c r="BM101" s="216" t="s">
        <v>533</v>
      </c>
    </row>
    <row r="102" s="2" customFormat="1">
      <c r="A102" s="39"/>
      <c r="B102" s="40"/>
      <c r="C102" s="41"/>
      <c r="D102" s="218" t="s">
        <v>529</v>
      </c>
      <c r="E102" s="41"/>
      <c r="F102" s="219" t="s">
        <v>534</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529</v>
      </c>
      <c r="AU102" s="18" t="s">
        <v>82</v>
      </c>
    </row>
    <row r="103" s="2" customFormat="1" ht="14.4" customHeight="1">
      <c r="A103" s="39"/>
      <c r="B103" s="40"/>
      <c r="C103" s="205" t="s">
        <v>259</v>
      </c>
      <c r="D103" s="205" t="s">
        <v>148</v>
      </c>
      <c r="E103" s="206" t="s">
        <v>535</v>
      </c>
      <c r="F103" s="207" t="s">
        <v>536</v>
      </c>
      <c r="G103" s="208" t="s">
        <v>477</v>
      </c>
      <c r="H103" s="209">
        <v>1</v>
      </c>
      <c r="I103" s="210"/>
      <c r="J103" s="211">
        <f>ROUND(I103*H103,2)</f>
        <v>0</v>
      </c>
      <c r="K103" s="207" t="s">
        <v>19</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233</v>
      </c>
      <c r="AT103" s="216" t="s">
        <v>148</v>
      </c>
      <c r="AU103" s="216" t="s">
        <v>82</v>
      </c>
      <c r="AY103" s="18" t="s">
        <v>146</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233</v>
      </c>
      <c r="BM103" s="216" t="s">
        <v>537</v>
      </c>
    </row>
    <row r="104" s="2" customFormat="1" ht="14.4" customHeight="1">
      <c r="A104" s="39"/>
      <c r="B104" s="40"/>
      <c r="C104" s="205" t="s">
        <v>266</v>
      </c>
      <c r="D104" s="205" t="s">
        <v>148</v>
      </c>
      <c r="E104" s="206" t="s">
        <v>538</v>
      </c>
      <c r="F104" s="207" t="s">
        <v>539</v>
      </c>
      <c r="G104" s="208" t="s">
        <v>477</v>
      </c>
      <c r="H104" s="209">
        <v>1</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233</v>
      </c>
      <c r="AT104" s="216" t="s">
        <v>148</v>
      </c>
      <c r="AU104" s="216" t="s">
        <v>82</v>
      </c>
      <c r="AY104" s="18" t="s">
        <v>146</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233</v>
      </c>
      <c r="BM104" s="216" t="s">
        <v>540</v>
      </c>
    </row>
    <row r="105" s="2" customFormat="1" ht="24.15" customHeight="1">
      <c r="A105" s="39"/>
      <c r="B105" s="40"/>
      <c r="C105" s="205" t="s">
        <v>272</v>
      </c>
      <c r="D105" s="205" t="s">
        <v>148</v>
      </c>
      <c r="E105" s="206" t="s">
        <v>541</v>
      </c>
      <c r="F105" s="207" t="s">
        <v>542</v>
      </c>
      <c r="G105" s="208" t="s">
        <v>477</v>
      </c>
      <c r="H105" s="209">
        <v>2</v>
      </c>
      <c r="I105" s="210"/>
      <c r="J105" s="211">
        <f>ROUND(I105*H105,2)</f>
        <v>0</v>
      </c>
      <c r="K105" s="207" t="s">
        <v>152</v>
      </c>
      <c r="L105" s="45"/>
      <c r="M105" s="212" t="s">
        <v>19</v>
      </c>
      <c r="N105" s="213" t="s">
        <v>43</v>
      </c>
      <c r="O105" s="85"/>
      <c r="P105" s="214">
        <f>O105*H105</f>
        <v>0</v>
      </c>
      <c r="Q105" s="214">
        <v>0.0027200000000000002</v>
      </c>
      <c r="R105" s="214">
        <f>Q105*H105</f>
        <v>0.0054400000000000004</v>
      </c>
      <c r="S105" s="214">
        <v>0</v>
      </c>
      <c r="T105" s="215">
        <f>S105*H105</f>
        <v>0</v>
      </c>
      <c r="U105" s="39"/>
      <c r="V105" s="39"/>
      <c r="W105" s="39"/>
      <c r="X105" s="39"/>
      <c r="Y105" s="39"/>
      <c r="Z105" s="39"/>
      <c r="AA105" s="39"/>
      <c r="AB105" s="39"/>
      <c r="AC105" s="39"/>
      <c r="AD105" s="39"/>
      <c r="AE105" s="39"/>
      <c r="AR105" s="216" t="s">
        <v>233</v>
      </c>
      <c r="AT105" s="216" t="s">
        <v>148</v>
      </c>
      <c r="AU105" s="216" t="s">
        <v>82</v>
      </c>
      <c r="AY105" s="18" t="s">
        <v>146</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233</v>
      </c>
      <c r="BM105" s="216" t="s">
        <v>543</v>
      </c>
    </row>
    <row r="106" s="12" customFormat="1" ht="22.8" customHeight="1">
      <c r="A106" s="12"/>
      <c r="B106" s="189"/>
      <c r="C106" s="190"/>
      <c r="D106" s="191" t="s">
        <v>71</v>
      </c>
      <c r="E106" s="203" t="s">
        <v>544</v>
      </c>
      <c r="F106" s="203" t="s">
        <v>545</v>
      </c>
      <c r="G106" s="190"/>
      <c r="H106" s="190"/>
      <c r="I106" s="193"/>
      <c r="J106" s="204">
        <f>BK106</f>
        <v>0</v>
      </c>
      <c r="K106" s="190"/>
      <c r="L106" s="195"/>
      <c r="M106" s="196"/>
      <c r="N106" s="197"/>
      <c r="O106" s="197"/>
      <c r="P106" s="198">
        <f>SUM(P107:P135)</f>
        <v>0</v>
      </c>
      <c r="Q106" s="197"/>
      <c r="R106" s="198">
        <f>SUM(R107:R135)</f>
        <v>0.13745999999999997</v>
      </c>
      <c r="S106" s="197"/>
      <c r="T106" s="199">
        <f>SUM(T107:T135)</f>
        <v>0</v>
      </c>
      <c r="U106" s="12"/>
      <c r="V106" s="12"/>
      <c r="W106" s="12"/>
      <c r="X106" s="12"/>
      <c r="Y106" s="12"/>
      <c r="Z106" s="12"/>
      <c r="AA106" s="12"/>
      <c r="AB106" s="12"/>
      <c r="AC106" s="12"/>
      <c r="AD106" s="12"/>
      <c r="AE106" s="12"/>
      <c r="AR106" s="200" t="s">
        <v>82</v>
      </c>
      <c r="AT106" s="201" t="s">
        <v>71</v>
      </c>
      <c r="AU106" s="201" t="s">
        <v>80</v>
      </c>
      <c r="AY106" s="200" t="s">
        <v>146</v>
      </c>
      <c r="BK106" s="202">
        <f>SUM(BK107:BK135)</f>
        <v>0</v>
      </c>
    </row>
    <row r="107" s="2" customFormat="1" ht="24.15" customHeight="1">
      <c r="A107" s="39"/>
      <c r="B107" s="40"/>
      <c r="C107" s="205" t="s">
        <v>8</v>
      </c>
      <c r="D107" s="205" t="s">
        <v>148</v>
      </c>
      <c r="E107" s="206" t="s">
        <v>546</v>
      </c>
      <c r="F107" s="207" t="s">
        <v>547</v>
      </c>
      <c r="G107" s="208" t="s">
        <v>209</v>
      </c>
      <c r="H107" s="209">
        <v>10</v>
      </c>
      <c r="I107" s="210"/>
      <c r="J107" s="211">
        <f>ROUND(I107*H107,2)</f>
        <v>0</v>
      </c>
      <c r="K107" s="207" t="s">
        <v>152</v>
      </c>
      <c r="L107" s="45"/>
      <c r="M107" s="212" t="s">
        <v>19</v>
      </c>
      <c r="N107" s="213" t="s">
        <v>43</v>
      </c>
      <c r="O107" s="85"/>
      <c r="P107" s="214">
        <f>O107*H107</f>
        <v>0</v>
      </c>
      <c r="Q107" s="214">
        <v>0.00069999999999999999</v>
      </c>
      <c r="R107" s="214">
        <f>Q107*H107</f>
        <v>0.0070000000000000001</v>
      </c>
      <c r="S107" s="214">
        <v>0</v>
      </c>
      <c r="T107" s="215">
        <f>S107*H107</f>
        <v>0</v>
      </c>
      <c r="U107" s="39"/>
      <c r="V107" s="39"/>
      <c r="W107" s="39"/>
      <c r="X107" s="39"/>
      <c r="Y107" s="39"/>
      <c r="Z107" s="39"/>
      <c r="AA107" s="39"/>
      <c r="AB107" s="39"/>
      <c r="AC107" s="39"/>
      <c r="AD107" s="39"/>
      <c r="AE107" s="39"/>
      <c r="AR107" s="216" t="s">
        <v>233</v>
      </c>
      <c r="AT107" s="216" t="s">
        <v>148</v>
      </c>
      <c r="AU107" s="216" t="s">
        <v>82</v>
      </c>
      <c r="AY107" s="18" t="s">
        <v>146</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233</v>
      </c>
      <c r="BM107" s="216" t="s">
        <v>548</v>
      </c>
    </row>
    <row r="108" s="2" customFormat="1" ht="24.15" customHeight="1">
      <c r="A108" s="39"/>
      <c r="B108" s="40"/>
      <c r="C108" s="205" t="s">
        <v>215</v>
      </c>
      <c r="D108" s="205" t="s">
        <v>148</v>
      </c>
      <c r="E108" s="206" t="s">
        <v>549</v>
      </c>
      <c r="F108" s="207" t="s">
        <v>550</v>
      </c>
      <c r="G108" s="208" t="s">
        <v>209</v>
      </c>
      <c r="H108" s="209">
        <v>6</v>
      </c>
      <c r="I108" s="210"/>
      <c r="J108" s="211">
        <f>ROUND(I108*H108,2)</f>
        <v>0</v>
      </c>
      <c r="K108" s="207" t="s">
        <v>152</v>
      </c>
      <c r="L108" s="45"/>
      <c r="M108" s="212" t="s">
        <v>19</v>
      </c>
      <c r="N108" s="213" t="s">
        <v>43</v>
      </c>
      <c r="O108" s="85"/>
      <c r="P108" s="214">
        <f>O108*H108</f>
        <v>0</v>
      </c>
      <c r="Q108" s="214">
        <v>0.00022000000000000001</v>
      </c>
      <c r="R108" s="214">
        <f>Q108*H108</f>
        <v>0.00132</v>
      </c>
      <c r="S108" s="214">
        <v>0</v>
      </c>
      <c r="T108" s="215">
        <f>S108*H108</f>
        <v>0</v>
      </c>
      <c r="U108" s="39"/>
      <c r="V108" s="39"/>
      <c r="W108" s="39"/>
      <c r="X108" s="39"/>
      <c r="Y108" s="39"/>
      <c r="Z108" s="39"/>
      <c r="AA108" s="39"/>
      <c r="AB108" s="39"/>
      <c r="AC108" s="39"/>
      <c r="AD108" s="39"/>
      <c r="AE108" s="39"/>
      <c r="AR108" s="216" t="s">
        <v>233</v>
      </c>
      <c r="AT108" s="216" t="s">
        <v>148</v>
      </c>
      <c r="AU108" s="216" t="s">
        <v>82</v>
      </c>
      <c r="AY108" s="18" t="s">
        <v>146</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233</v>
      </c>
      <c r="BM108" s="216" t="s">
        <v>551</v>
      </c>
    </row>
    <row r="109" s="2" customFormat="1" ht="24.15" customHeight="1">
      <c r="A109" s="39"/>
      <c r="B109" s="40"/>
      <c r="C109" s="205" t="s">
        <v>233</v>
      </c>
      <c r="D109" s="205" t="s">
        <v>148</v>
      </c>
      <c r="E109" s="206" t="s">
        <v>552</v>
      </c>
      <c r="F109" s="207" t="s">
        <v>553</v>
      </c>
      <c r="G109" s="208" t="s">
        <v>209</v>
      </c>
      <c r="H109" s="209">
        <v>2</v>
      </c>
      <c r="I109" s="210"/>
      <c r="J109" s="211">
        <f>ROUND(I109*H109,2)</f>
        <v>0</v>
      </c>
      <c r="K109" s="207" t="s">
        <v>152</v>
      </c>
      <c r="L109" s="45"/>
      <c r="M109" s="212" t="s">
        <v>19</v>
      </c>
      <c r="N109" s="213" t="s">
        <v>43</v>
      </c>
      <c r="O109" s="85"/>
      <c r="P109" s="214">
        <f>O109*H109</f>
        <v>0</v>
      </c>
      <c r="Q109" s="214">
        <v>0.00107</v>
      </c>
      <c r="R109" s="214">
        <f>Q109*H109</f>
        <v>0.00214</v>
      </c>
      <c r="S109" s="214">
        <v>0</v>
      </c>
      <c r="T109" s="215">
        <f>S109*H109</f>
        <v>0</v>
      </c>
      <c r="U109" s="39"/>
      <c r="V109" s="39"/>
      <c r="W109" s="39"/>
      <c r="X109" s="39"/>
      <c r="Y109" s="39"/>
      <c r="Z109" s="39"/>
      <c r="AA109" s="39"/>
      <c r="AB109" s="39"/>
      <c r="AC109" s="39"/>
      <c r="AD109" s="39"/>
      <c r="AE109" s="39"/>
      <c r="AR109" s="216" t="s">
        <v>233</v>
      </c>
      <c r="AT109" s="216" t="s">
        <v>148</v>
      </c>
      <c r="AU109" s="216" t="s">
        <v>82</v>
      </c>
      <c r="AY109" s="18" t="s">
        <v>146</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233</v>
      </c>
      <c r="BM109" s="216" t="s">
        <v>554</v>
      </c>
    </row>
    <row r="110" s="2" customFormat="1" ht="24.15" customHeight="1">
      <c r="A110" s="39"/>
      <c r="B110" s="40"/>
      <c r="C110" s="205" t="s">
        <v>238</v>
      </c>
      <c r="D110" s="205" t="s">
        <v>148</v>
      </c>
      <c r="E110" s="206" t="s">
        <v>555</v>
      </c>
      <c r="F110" s="207" t="s">
        <v>556</v>
      </c>
      <c r="G110" s="208" t="s">
        <v>209</v>
      </c>
      <c r="H110" s="209">
        <v>7</v>
      </c>
      <c r="I110" s="210"/>
      <c r="J110" s="211">
        <f>ROUND(I110*H110,2)</f>
        <v>0</v>
      </c>
      <c r="K110" s="207" t="s">
        <v>152</v>
      </c>
      <c r="L110" s="45"/>
      <c r="M110" s="212" t="s">
        <v>19</v>
      </c>
      <c r="N110" s="213" t="s">
        <v>43</v>
      </c>
      <c r="O110" s="85"/>
      <c r="P110" s="214">
        <f>O110*H110</f>
        <v>0</v>
      </c>
      <c r="Q110" s="214">
        <v>0.0016800000000000001</v>
      </c>
      <c r="R110" s="214">
        <f>Q110*H110</f>
        <v>0.01176</v>
      </c>
      <c r="S110" s="214">
        <v>0</v>
      </c>
      <c r="T110" s="215">
        <f>S110*H110</f>
        <v>0</v>
      </c>
      <c r="U110" s="39"/>
      <c r="V110" s="39"/>
      <c r="W110" s="39"/>
      <c r="X110" s="39"/>
      <c r="Y110" s="39"/>
      <c r="Z110" s="39"/>
      <c r="AA110" s="39"/>
      <c r="AB110" s="39"/>
      <c r="AC110" s="39"/>
      <c r="AD110" s="39"/>
      <c r="AE110" s="39"/>
      <c r="AR110" s="216" t="s">
        <v>233</v>
      </c>
      <c r="AT110" s="216" t="s">
        <v>148</v>
      </c>
      <c r="AU110" s="216" t="s">
        <v>82</v>
      </c>
      <c r="AY110" s="18" t="s">
        <v>146</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233</v>
      </c>
      <c r="BM110" s="216" t="s">
        <v>557</v>
      </c>
    </row>
    <row r="111" s="2" customFormat="1" ht="24.15" customHeight="1">
      <c r="A111" s="39"/>
      <c r="B111" s="40"/>
      <c r="C111" s="205" t="s">
        <v>243</v>
      </c>
      <c r="D111" s="205" t="s">
        <v>148</v>
      </c>
      <c r="E111" s="206" t="s">
        <v>558</v>
      </c>
      <c r="F111" s="207" t="s">
        <v>559</v>
      </c>
      <c r="G111" s="208" t="s">
        <v>477</v>
      </c>
      <c r="H111" s="209">
        <v>6</v>
      </c>
      <c r="I111" s="210"/>
      <c r="J111" s="211">
        <f>ROUND(I111*H111,2)</f>
        <v>0</v>
      </c>
      <c r="K111" s="207" t="s">
        <v>152</v>
      </c>
      <c r="L111" s="45"/>
      <c r="M111" s="212" t="s">
        <v>19</v>
      </c>
      <c r="N111" s="213" t="s">
        <v>43</v>
      </c>
      <c r="O111" s="85"/>
      <c r="P111" s="214">
        <f>O111*H111</f>
        <v>0</v>
      </c>
      <c r="Q111" s="214">
        <v>0.01159</v>
      </c>
      <c r="R111" s="214">
        <f>Q111*H111</f>
        <v>0.069539999999999991</v>
      </c>
      <c r="S111" s="214">
        <v>0</v>
      </c>
      <c r="T111" s="215">
        <f>S111*H111</f>
        <v>0</v>
      </c>
      <c r="U111" s="39"/>
      <c r="V111" s="39"/>
      <c r="W111" s="39"/>
      <c r="X111" s="39"/>
      <c r="Y111" s="39"/>
      <c r="Z111" s="39"/>
      <c r="AA111" s="39"/>
      <c r="AB111" s="39"/>
      <c r="AC111" s="39"/>
      <c r="AD111" s="39"/>
      <c r="AE111" s="39"/>
      <c r="AR111" s="216" t="s">
        <v>233</v>
      </c>
      <c r="AT111" s="216" t="s">
        <v>148</v>
      </c>
      <c r="AU111" s="216" t="s">
        <v>82</v>
      </c>
      <c r="AY111" s="18" t="s">
        <v>146</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233</v>
      </c>
      <c r="BM111" s="216" t="s">
        <v>560</v>
      </c>
    </row>
    <row r="112" s="2" customFormat="1" ht="24.15" customHeight="1">
      <c r="A112" s="39"/>
      <c r="B112" s="40"/>
      <c r="C112" s="205" t="s">
        <v>278</v>
      </c>
      <c r="D112" s="205" t="s">
        <v>148</v>
      </c>
      <c r="E112" s="206" t="s">
        <v>561</v>
      </c>
      <c r="F112" s="207" t="s">
        <v>562</v>
      </c>
      <c r="G112" s="208" t="s">
        <v>209</v>
      </c>
      <c r="H112" s="209">
        <v>1</v>
      </c>
      <c r="I112" s="210"/>
      <c r="J112" s="211">
        <f>ROUND(I112*H112,2)</f>
        <v>0</v>
      </c>
      <c r="K112" s="207" t="s">
        <v>152</v>
      </c>
      <c r="L112" s="45"/>
      <c r="M112" s="212" t="s">
        <v>19</v>
      </c>
      <c r="N112" s="213" t="s">
        <v>43</v>
      </c>
      <c r="O112" s="85"/>
      <c r="P112" s="214">
        <f>O112*H112</f>
        <v>0</v>
      </c>
      <c r="Q112" s="214">
        <v>0.00124</v>
      </c>
      <c r="R112" s="214">
        <f>Q112*H112</f>
        <v>0.00124</v>
      </c>
      <c r="S112" s="214">
        <v>0</v>
      </c>
      <c r="T112" s="215">
        <f>S112*H112</f>
        <v>0</v>
      </c>
      <c r="U112" s="39"/>
      <c r="V112" s="39"/>
      <c r="W112" s="39"/>
      <c r="X112" s="39"/>
      <c r="Y112" s="39"/>
      <c r="Z112" s="39"/>
      <c r="AA112" s="39"/>
      <c r="AB112" s="39"/>
      <c r="AC112" s="39"/>
      <c r="AD112" s="39"/>
      <c r="AE112" s="39"/>
      <c r="AR112" s="216" t="s">
        <v>233</v>
      </c>
      <c r="AT112" s="216" t="s">
        <v>148</v>
      </c>
      <c r="AU112" s="216" t="s">
        <v>82</v>
      </c>
      <c r="AY112" s="18" t="s">
        <v>146</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233</v>
      </c>
      <c r="BM112" s="216" t="s">
        <v>563</v>
      </c>
    </row>
    <row r="113" s="2" customFormat="1" ht="24.15" customHeight="1">
      <c r="A113" s="39"/>
      <c r="B113" s="40"/>
      <c r="C113" s="205" t="s">
        <v>282</v>
      </c>
      <c r="D113" s="205" t="s">
        <v>148</v>
      </c>
      <c r="E113" s="206" t="s">
        <v>564</v>
      </c>
      <c r="F113" s="207" t="s">
        <v>565</v>
      </c>
      <c r="G113" s="208" t="s">
        <v>209</v>
      </c>
      <c r="H113" s="209">
        <v>2</v>
      </c>
      <c r="I113" s="210"/>
      <c r="J113" s="211">
        <f>ROUND(I113*H113,2)</f>
        <v>0</v>
      </c>
      <c r="K113" s="207" t="s">
        <v>152</v>
      </c>
      <c r="L113" s="45"/>
      <c r="M113" s="212" t="s">
        <v>19</v>
      </c>
      <c r="N113" s="213" t="s">
        <v>43</v>
      </c>
      <c r="O113" s="85"/>
      <c r="P113" s="214">
        <f>O113*H113</f>
        <v>0</v>
      </c>
      <c r="Q113" s="214">
        <v>0.00173</v>
      </c>
      <c r="R113" s="214">
        <f>Q113*H113</f>
        <v>0.00346</v>
      </c>
      <c r="S113" s="214">
        <v>0</v>
      </c>
      <c r="T113" s="215">
        <f>S113*H113</f>
        <v>0</v>
      </c>
      <c r="U113" s="39"/>
      <c r="V113" s="39"/>
      <c r="W113" s="39"/>
      <c r="X113" s="39"/>
      <c r="Y113" s="39"/>
      <c r="Z113" s="39"/>
      <c r="AA113" s="39"/>
      <c r="AB113" s="39"/>
      <c r="AC113" s="39"/>
      <c r="AD113" s="39"/>
      <c r="AE113" s="39"/>
      <c r="AR113" s="216" t="s">
        <v>233</v>
      </c>
      <c r="AT113" s="216" t="s">
        <v>148</v>
      </c>
      <c r="AU113" s="216" t="s">
        <v>82</v>
      </c>
      <c r="AY113" s="18" t="s">
        <v>146</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233</v>
      </c>
      <c r="BM113" s="216" t="s">
        <v>566</v>
      </c>
    </row>
    <row r="114" s="2" customFormat="1" ht="14.4" customHeight="1">
      <c r="A114" s="39"/>
      <c r="B114" s="40"/>
      <c r="C114" s="205" t="s">
        <v>7</v>
      </c>
      <c r="D114" s="205" t="s">
        <v>148</v>
      </c>
      <c r="E114" s="206" t="s">
        <v>567</v>
      </c>
      <c r="F114" s="207" t="s">
        <v>568</v>
      </c>
      <c r="G114" s="208" t="s">
        <v>209</v>
      </c>
      <c r="H114" s="209">
        <v>1</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233</v>
      </c>
      <c r="AT114" s="216" t="s">
        <v>148</v>
      </c>
      <c r="AU114" s="216" t="s">
        <v>82</v>
      </c>
      <c r="AY114" s="18" t="s">
        <v>146</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233</v>
      </c>
      <c r="BM114" s="216" t="s">
        <v>569</v>
      </c>
    </row>
    <row r="115" s="2" customFormat="1" ht="14.4" customHeight="1">
      <c r="A115" s="39"/>
      <c r="B115" s="40"/>
      <c r="C115" s="205" t="s">
        <v>291</v>
      </c>
      <c r="D115" s="205" t="s">
        <v>148</v>
      </c>
      <c r="E115" s="206" t="s">
        <v>570</v>
      </c>
      <c r="F115" s="207" t="s">
        <v>571</v>
      </c>
      <c r="G115" s="208" t="s">
        <v>209</v>
      </c>
      <c r="H115" s="209">
        <v>2</v>
      </c>
      <c r="I115" s="210"/>
      <c r="J115" s="211">
        <f>ROUND(I115*H115,2)</f>
        <v>0</v>
      </c>
      <c r="K115" s="207" t="s">
        <v>152</v>
      </c>
      <c r="L115" s="45"/>
      <c r="M115" s="212" t="s">
        <v>19</v>
      </c>
      <c r="N115" s="213" t="s">
        <v>43</v>
      </c>
      <c r="O115" s="85"/>
      <c r="P115" s="214">
        <f>O115*H115</f>
        <v>0</v>
      </c>
      <c r="Q115" s="214">
        <v>0.00077999999999999999</v>
      </c>
      <c r="R115" s="214">
        <f>Q115*H115</f>
        <v>0.00156</v>
      </c>
      <c r="S115" s="214">
        <v>0</v>
      </c>
      <c r="T115" s="215">
        <f>S115*H115</f>
        <v>0</v>
      </c>
      <c r="U115" s="39"/>
      <c r="V115" s="39"/>
      <c r="W115" s="39"/>
      <c r="X115" s="39"/>
      <c r="Y115" s="39"/>
      <c r="Z115" s="39"/>
      <c r="AA115" s="39"/>
      <c r="AB115" s="39"/>
      <c r="AC115" s="39"/>
      <c r="AD115" s="39"/>
      <c r="AE115" s="39"/>
      <c r="AR115" s="216" t="s">
        <v>233</v>
      </c>
      <c r="AT115" s="216" t="s">
        <v>148</v>
      </c>
      <c r="AU115" s="216" t="s">
        <v>82</v>
      </c>
      <c r="AY115" s="18" t="s">
        <v>146</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233</v>
      </c>
      <c r="BM115" s="216" t="s">
        <v>572</v>
      </c>
    </row>
    <row r="116" s="2" customFormat="1" ht="24.15" customHeight="1">
      <c r="A116" s="39"/>
      <c r="B116" s="40"/>
      <c r="C116" s="205" t="s">
        <v>295</v>
      </c>
      <c r="D116" s="205" t="s">
        <v>148</v>
      </c>
      <c r="E116" s="206" t="s">
        <v>573</v>
      </c>
      <c r="F116" s="207" t="s">
        <v>574</v>
      </c>
      <c r="G116" s="208" t="s">
        <v>477</v>
      </c>
      <c r="H116" s="209">
        <v>1</v>
      </c>
      <c r="I116" s="210"/>
      <c r="J116" s="211">
        <f>ROUND(I116*H116,2)</f>
        <v>0</v>
      </c>
      <c r="K116" s="207" t="s">
        <v>152</v>
      </c>
      <c r="L116" s="45"/>
      <c r="M116" s="212" t="s">
        <v>19</v>
      </c>
      <c r="N116" s="213" t="s">
        <v>43</v>
      </c>
      <c r="O116" s="85"/>
      <c r="P116" s="214">
        <f>O116*H116</f>
        <v>0</v>
      </c>
      <c r="Q116" s="214">
        <v>0.032680000000000001</v>
      </c>
      <c r="R116" s="214">
        <f>Q116*H116</f>
        <v>0.032680000000000001</v>
      </c>
      <c r="S116" s="214">
        <v>0</v>
      </c>
      <c r="T116" s="215">
        <f>S116*H116</f>
        <v>0</v>
      </c>
      <c r="U116" s="39"/>
      <c r="V116" s="39"/>
      <c r="W116" s="39"/>
      <c r="X116" s="39"/>
      <c r="Y116" s="39"/>
      <c r="Z116" s="39"/>
      <c r="AA116" s="39"/>
      <c r="AB116" s="39"/>
      <c r="AC116" s="39"/>
      <c r="AD116" s="39"/>
      <c r="AE116" s="39"/>
      <c r="AR116" s="216" t="s">
        <v>233</v>
      </c>
      <c r="AT116" s="216" t="s">
        <v>148</v>
      </c>
      <c r="AU116" s="216" t="s">
        <v>82</v>
      </c>
      <c r="AY116" s="18" t="s">
        <v>146</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233</v>
      </c>
      <c r="BM116" s="216" t="s">
        <v>575</v>
      </c>
    </row>
    <row r="117" s="2" customFormat="1" ht="24.15" customHeight="1">
      <c r="A117" s="39"/>
      <c r="B117" s="40"/>
      <c r="C117" s="205" t="s">
        <v>299</v>
      </c>
      <c r="D117" s="205" t="s">
        <v>148</v>
      </c>
      <c r="E117" s="206" t="s">
        <v>576</v>
      </c>
      <c r="F117" s="207" t="s">
        <v>577</v>
      </c>
      <c r="G117" s="208" t="s">
        <v>209</v>
      </c>
      <c r="H117" s="209">
        <v>1</v>
      </c>
      <c r="I117" s="210"/>
      <c r="J117" s="211">
        <f>ROUND(I117*H117,2)</f>
        <v>0</v>
      </c>
      <c r="K117" s="207" t="s">
        <v>152</v>
      </c>
      <c r="L117" s="45"/>
      <c r="M117" s="212" t="s">
        <v>19</v>
      </c>
      <c r="N117" s="213" t="s">
        <v>43</v>
      </c>
      <c r="O117" s="85"/>
      <c r="P117" s="214">
        <f>O117*H117</f>
        <v>0</v>
      </c>
      <c r="Q117" s="214">
        <v>0.00036000000000000002</v>
      </c>
      <c r="R117" s="214">
        <f>Q117*H117</f>
        <v>0.00036000000000000002</v>
      </c>
      <c r="S117" s="214">
        <v>0</v>
      </c>
      <c r="T117" s="215">
        <f>S117*H117</f>
        <v>0</v>
      </c>
      <c r="U117" s="39"/>
      <c r="V117" s="39"/>
      <c r="W117" s="39"/>
      <c r="X117" s="39"/>
      <c r="Y117" s="39"/>
      <c r="Z117" s="39"/>
      <c r="AA117" s="39"/>
      <c r="AB117" s="39"/>
      <c r="AC117" s="39"/>
      <c r="AD117" s="39"/>
      <c r="AE117" s="39"/>
      <c r="AR117" s="216" t="s">
        <v>233</v>
      </c>
      <c r="AT117" s="216" t="s">
        <v>148</v>
      </c>
      <c r="AU117" s="216" t="s">
        <v>82</v>
      </c>
      <c r="AY117" s="18" t="s">
        <v>146</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233</v>
      </c>
      <c r="BM117" s="216" t="s">
        <v>578</v>
      </c>
    </row>
    <row r="118" s="2" customFormat="1" ht="24.15" customHeight="1">
      <c r="A118" s="39"/>
      <c r="B118" s="40"/>
      <c r="C118" s="205" t="s">
        <v>303</v>
      </c>
      <c r="D118" s="205" t="s">
        <v>148</v>
      </c>
      <c r="E118" s="206" t="s">
        <v>579</v>
      </c>
      <c r="F118" s="207" t="s">
        <v>580</v>
      </c>
      <c r="G118" s="208" t="s">
        <v>209</v>
      </c>
      <c r="H118" s="209">
        <v>1</v>
      </c>
      <c r="I118" s="210"/>
      <c r="J118" s="211">
        <f>ROUND(I118*H118,2)</f>
        <v>0</v>
      </c>
      <c r="K118" s="207" t="s">
        <v>152</v>
      </c>
      <c r="L118" s="45"/>
      <c r="M118" s="212" t="s">
        <v>19</v>
      </c>
      <c r="N118" s="213" t="s">
        <v>43</v>
      </c>
      <c r="O118" s="85"/>
      <c r="P118" s="214">
        <f>O118*H118</f>
        <v>0</v>
      </c>
      <c r="Q118" s="214">
        <v>0.00093999999999999997</v>
      </c>
      <c r="R118" s="214">
        <f>Q118*H118</f>
        <v>0.00093999999999999997</v>
      </c>
      <c r="S118" s="214">
        <v>0</v>
      </c>
      <c r="T118" s="215">
        <f>S118*H118</f>
        <v>0</v>
      </c>
      <c r="U118" s="39"/>
      <c r="V118" s="39"/>
      <c r="W118" s="39"/>
      <c r="X118" s="39"/>
      <c r="Y118" s="39"/>
      <c r="Z118" s="39"/>
      <c r="AA118" s="39"/>
      <c r="AB118" s="39"/>
      <c r="AC118" s="39"/>
      <c r="AD118" s="39"/>
      <c r="AE118" s="39"/>
      <c r="AR118" s="216" t="s">
        <v>233</v>
      </c>
      <c r="AT118" s="216" t="s">
        <v>148</v>
      </c>
      <c r="AU118" s="216" t="s">
        <v>82</v>
      </c>
      <c r="AY118" s="18" t="s">
        <v>146</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233</v>
      </c>
      <c r="BM118" s="216" t="s">
        <v>581</v>
      </c>
    </row>
    <row r="119" s="2" customFormat="1" ht="14.4" customHeight="1">
      <c r="A119" s="39"/>
      <c r="B119" s="40"/>
      <c r="C119" s="205" t="s">
        <v>307</v>
      </c>
      <c r="D119" s="205" t="s">
        <v>148</v>
      </c>
      <c r="E119" s="206" t="s">
        <v>582</v>
      </c>
      <c r="F119" s="207" t="s">
        <v>583</v>
      </c>
      <c r="G119" s="208" t="s">
        <v>477</v>
      </c>
      <c r="H119" s="209">
        <v>1</v>
      </c>
      <c r="I119" s="210"/>
      <c r="J119" s="211">
        <f>ROUND(I119*H119,2)</f>
        <v>0</v>
      </c>
      <c r="K119" s="207" t="s">
        <v>19</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233</v>
      </c>
      <c r="AT119" s="216" t="s">
        <v>148</v>
      </c>
      <c r="AU119" s="216" t="s">
        <v>82</v>
      </c>
      <c r="AY119" s="18" t="s">
        <v>146</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233</v>
      </c>
      <c r="BM119" s="216" t="s">
        <v>584</v>
      </c>
    </row>
    <row r="120" s="2" customFormat="1">
      <c r="A120" s="39"/>
      <c r="B120" s="40"/>
      <c r="C120" s="41"/>
      <c r="D120" s="218" t="s">
        <v>529</v>
      </c>
      <c r="E120" s="41"/>
      <c r="F120" s="219" t="s">
        <v>585</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529</v>
      </c>
      <c r="AU120" s="18" t="s">
        <v>82</v>
      </c>
    </row>
    <row r="121" s="2" customFormat="1" ht="14.4" customHeight="1">
      <c r="A121" s="39"/>
      <c r="B121" s="40"/>
      <c r="C121" s="205" t="s">
        <v>313</v>
      </c>
      <c r="D121" s="205" t="s">
        <v>148</v>
      </c>
      <c r="E121" s="206" t="s">
        <v>586</v>
      </c>
      <c r="F121" s="207" t="s">
        <v>587</v>
      </c>
      <c r="G121" s="208" t="s">
        <v>477</v>
      </c>
      <c r="H121" s="209">
        <v>1</v>
      </c>
      <c r="I121" s="210"/>
      <c r="J121" s="211">
        <f>ROUND(I121*H121,2)</f>
        <v>0</v>
      </c>
      <c r="K121" s="207" t="s">
        <v>19</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233</v>
      </c>
      <c r="AT121" s="216" t="s">
        <v>148</v>
      </c>
      <c r="AU121" s="216" t="s">
        <v>82</v>
      </c>
      <c r="AY121" s="18" t="s">
        <v>146</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233</v>
      </c>
      <c r="BM121" s="216" t="s">
        <v>588</v>
      </c>
    </row>
    <row r="122" s="2" customFormat="1">
      <c r="A122" s="39"/>
      <c r="B122" s="40"/>
      <c r="C122" s="41"/>
      <c r="D122" s="218" t="s">
        <v>529</v>
      </c>
      <c r="E122" s="41"/>
      <c r="F122" s="219" t="s">
        <v>589</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529</v>
      </c>
      <c r="AU122" s="18" t="s">
        <v>82</v>
      </c>
    </row>
    <row r="123" s="2" customFormat="1" ht="14.4" customHeight="1">
      <c r="A123" s="39"/>
      <c r="B123" s="40"/>
      <c r="C123" s="205" t="s">
        <v>321</v>
      </c>
      <c r="D123" s="205" t="s">
        <v>148</v>
      </c>
      <c r="E123" s="206" t="s">
        <v>590</v>
      </c>
      <c r="F123" s="207" t="s">
        <v>591</v>
      </c>
      <c r="G123" s="208" t="s">
        <v>477</v>
      </c>
      <c r="H123" s="209">
        <v>1</v>
      </c>
      <c r="I123" s="210"/>
      <c r="J123" s="211">
        <f>ROUND(I123*H123,2)</f>
        <v>0</v>
      </c>
      <c r="K123" s="207" t="s">
        <v>19</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233</v>
      </c>
      <c r="AT123" s="216" t="s">
        <v>148</v>
      </c>
      <c r="AU123" s="216" t="s">
        <v>82</v>
      </c>
      <c r="AY123" s="18" t="s">
        <v>146</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233</v>
      </c>
      <c r="BM123" s="216" t="s">
        <v>592</v>
      </c>
    </row>
    <row r="124" s="2" customFormat="1">
      <c r="A124" s="39"/>
      <c r="B124" s="40"/>
      <c r="C124" s="41"/>
      <c r="D124" s="218" t="s">
        <v>529</v>
      </c>
      <c r="E124" s="41"/>
      <c r="F124" s="219" t="s">
        <v>593</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529</v>
      </c>
      <c r="AU124" s="18" t="s">
        <v>82</v>
      </c>
    </row>
    <row r="125" s="2" customFormat="1" ht="24.15" customHeight="1">
      <c r="A125" s="39"/>
      <c r="B125" s="40"/>
      <c r="C125" s="205" t="s">
        <v>325</v>
      </c>
      <c r="D125" s="205" t="s">
        <v>148</v>
      </c>
      <c r="E125" s="206" t="s">
        <v>594</v>
      </c>
      <c r="F125" s="207" t="s">
        <v>595</v>
      </c>
      <c r="G125" s="208" t="s">
        <v>477</v>
      </c>
      <c r="H125" s="209">
        <v>1</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233</v>
      </c>
      <c r="AT125" s="216" t="s">
        <v>148</v>
      </c>
      <c r="AU125" s="216" t="s">
        <v>82</v>
      </c>
      <c r="AY125" s="18" t="s">
        <v>146</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233</v>
      </c>
      <c r="BM125" s="216" t="s">
        <v>596</v>
      </c>
    </row>
    <row r="126" s="2" customFormat="1" ht="24.15" customHeight="1">
      <c r="A126" s="39"/>
      <c r="B126" s="40"/>
      <c r="C126" s="205" t="s">
        <v>340</v>
      </c>
      <c r="D126" s="205" t="s">
        <v>148</v>
      </c>
      <c r="E126" s="206" t="s">
        <v>597</v>
      </c>
      <c r="F126" s="207" t="s">
        <v>598</v>
      </c>
      <c r="G126" s="208" t="s">
        <v>477</v>
      </c>
      <c r="H126" s="209">
        <v>2</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233</v>
      </c>
      <c r="AT126" s="216" t="s">
        <v>148</v>
      </c>
      <c r="AU126" s="216" t="s">
        <v>82</v>
      </c>
      <c r="AY126" s="18" t="s">
        <v>146</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233</v>
      </c>
      <c r="BM126" s="216" t="s">
        <v>599</v>
      </c>
    </row>
    <row r="127" s="2" customFormat="1" ht="24.15" customHeight="1">
      <c r="A127" s="39"/>
      <c r="B127" s="40"/>
      <c r="C127" s="205" t="s">
        <v>332</v>
      </c>
      <c r="D127" s="205" t="s">
        <v>148</v>
      </c>
      <c r="E127" s="206" t="s">
        <v>600</v>
      </c>
      <c r="F127" s="207" t="s">
        <v>601</v>
      </c>
      <c r="G127" s="208" t="s">
        <v>477</v>
      </c>
      <c r="H127" s="209">
        <v>2</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233</v>
      </c>
      <c r="AT127" s="216" t="s">
        <v>148</v>
      </c>
      <c r="AU127" s="216" t="s">
        <v>82</v>
      </c>
      <c r="AY127" s="18" t="s">
        <v>146</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233</v>
      </c>
      <c r="BM127" s="216" t="s">
        <v>602</v>
      </c>
    </row>
    <row r="128" s="2" customFormat="1" ht="24.15" customHeight="1">
      <c r="A128" s="39"/>
      <c r="B128" s="40"/>
      <c r="C128" s="205" t="s">
        <v>352</v>
      </c>
      <c r="D128" s="205" t="s">
        <v>148</v>
      </c>
      <c r="E128" s="206" t="s">
        <v>603</v>
      </c>
      <c r="F128" s="207" t="s">
        <v>604</v>
      </c>
      <c r="G128" s="208" t="s">
        <v>477</v>
      </c>
      <c r="H128" s="209">
        <v>1</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233</v>
      </c>
      <c r="AT128" s="216" t="s">
        <v>148</v>
      </c>
      <c r="AU128" s="216" t="s">
        <v>82</v>
      </c>
      <c r="AY128" s="18" t="s">
        <v>146</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233</v>
      </c>
      <c r="BM128" s="216" t="s">
        <v>605</v>
      </c>
    </row>
    <row r="129" s="2" customFormat="1" ht="24.15" customHeight="1">
      <c r="A129" s="39"/>
      <c r="B129" s="40"/>
      <c r="C129" s="205" t="s">
        <v>360</v>
      </c>
      <c r="D129" s="205" t="s">
        <v>148</v>
      </c>
      <c r="E129" s="206" t="s">
        <v>606</v>
      </c>
      <c r="F129" s="207" t="s">
        <v>607</v>
      </c>
      <c r="G129" s="208" t="s">
        <v>477</v>
      </c>
      <c r="H129" s="209">
        <v>2</v>
      </c>
      <c r="I129" s="210"/>
      <c r="J129" s="211">
        <f>ROUND(I129*H129,2)</f>
        <v>0</v>
      </c>
      <c r="K129" s="207" t="s">
        <v>19</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233</v>
      </c>
      <c r="AT129" s="216" t="s">
        <v>148</v>
      </c>
      <c r="AU129" s="216" t="s">
        <v>82</v>
      </c>
      <c r="AY129" s="18" t="s">
        <v>146</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233</v>
      </c>
      <c r="BM129" s="216" t="s">
        <v>608</v>
      </c>
    </row>
    <row r="130" s="2" customFormat="1">
      <c r="A130" s="39"/>
      <c r="B130" s="40"/>
      <c r="C130" s="41"/>
      <c r="D130" s="218" t="s">
        <v>529</v>
      </c>
      <c r="E130" s="41"/>
      <c r="F130" s="219" t="s">
        <v>609</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529</v>
      </c>
      <c r="AU130" s="18" t="s">
        <v>82</v>
      </c>
    </row>
    <row r="131" s="2" customFormat="1" ht="24.15" customHeight="1">
      <c r="A131" s="39"/>
      <c r="B131" s="40"/>
      <c r="C131" s="205" t="s">
        <v>336</v>
      </c>
      <c r="D131" s="205" t="s">
        <v>148</v>
      </c>
      <c r="E131" s="206" t="s">
        <v>610</v>
      </c>
      <c r="F131" s="207" t="s">
        <v>611</v>
      </c>
      <c r="G131" s="208" t="s">
        <v>477</v>
      </c>
      <c r="H131" s="209">
        <v>1</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233</v>
      </c>
      <c r="AT131" s="216" t="s">
        <v>148</v>
      </c>
      <c r="AU131" s="216" t="s">
        <v>82</v>
      </c>
      <c r="AY131" s="18" t="s">
        <v>146</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233</v>
      </c>
      <c r="BM131" s="216" t="s">
        <v>612</v>
      </c>
    </row>
    <row r="132" s="2" customFormat="1">
      <c r="A132" s="39"/>
      <c r="B132" s="40"/>
      <c r="C132" s="41"/>
      <c r="D132" s="218" t="s">
        <v>529</v>
      </c>
      <c r="E132" s="41"/>
      <c r="F132" s="219" t="s">
        <v>613</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529</v>
      </c>
      <c r="AU132" s="18" t="s">
        <v>82</v>
      </c>
    </row>
    <row r="133" s="2" customFormat="1" ht="14.4" customHeight="1">
      <c r="A133" s="39"/>
      <c r="B133" s="40"/>
      <c r="C133" s="205" t="s">
        <v>344</v>
      </c>
      <c r="D133" s="205" t="s">
        <v>148</v>
      </c>
      <c r="E133" s="206" t="s">
        <v>614</v>
      </c>
      <c r="F133" s="207" t="s">
        <v>615</v>
      </c>
      <c r="G133" s="208" t="s">
        <v>616</v>
      </c>
      <c r="H133" s="209">
        <v>2</v>
      </c>
      <c r="I133" s="210"/>
      <c r="J133" s="211">
        <f>ROUND(I133*H133,2)</f>
        <v>0</v>
      </c>
      <c r="K133" s="207" t="s">
        <v>19</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233</v>
      </c>
      <c r="AT133" s="216" t="s">
        <v>148</v>
      </c>
      <c r="AU133" s="216" t="s">
        <v>82</v>
      </c>
      <c r="AY133" s="18" t="s">
        <v>146</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233</v>
      </c>
      <c r="BM133" s="216" t="s">
        <v>617</v>
      </c>
    </row>
    <row r="134" s="2" customFormat="1" ht="37.8" customHeight="1">
      <c r="A134" s="39"/>
      <c r="B134" s="40"/>
      <c r="C134" s="205" t="s">
        <v>348</v>
      </c>
      <c r="D134" s="205" t="s">
        <v>148</v>
      </c>
      <c r="E134" s="206" t="s">
        <v>618</v>
      </c>
      <c r="F134" s="207" t="s">
        <v>619</v>
      </c>
      <c r="G134" s="208" t="s">
        <v>209</v>
      </c>
      <c r="H134" s="209">
        <v>2</v>
      </c>
      <c r="I134" s="210"/>
      <c r="J134" s="211">
        <f>ROUND(I134*H134,2)</f>
        <v>0</v>
      </c>
      <c r="K134" s="207" t="s">
        <v>152</v>
      </c>
      <c r="L134" s="45"/>
      <c r="M134" s="212" t="s">
        <v>19</v>
      </c>
      <c r="N134" s="213" t="s">
        <v>43</v>
      </c>
      <c r="O134" s="85"/>
      <c r="P134" s="214">
        <f>O134*H134</f>
        <v>0</v>
      </c>
      <c r="Q134" s="214">
        <v>0.00147</v>
      </c>
      <c r="R134" s="214">
        <f>Q134*H134</f>
        <v>0.0029399999999999999</v>
      </c>
      <c r="S134" s="214">
        <v>0</v>
      </c>
      <c r="T134" s="215">
        <f>S134*H134</f>
        <v>0</v>
      </c>
      <c r="U134" s="39"/>
      <c r="V134" s="39"/>
      <c r="W134" s="39"/>
      <c r="X134" s="39"/>
      <c r="Y134" s="39"/>
      <c r="Z134" s="39"/>
      <c r="AA134" s="39"/>
      <c r="AB134" s="39"/>
      <c r="AC134" s="39"/>
      <c r="AD134" s="39"/>
      <c r="AE134" s="39"/>
      <c r="AR134" s="216" t="s">
        <v>233</v>
      </c>
      <c r="AT134" s="216" t="s">
        <v>148</v>
      </c>
      <c r="AU134" s="216" t="s">
        <v>82</v>
      </c>
      <c r="AY134" s="18" t="s">
        <v>146</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233</v>
      </c>
      <c r="BM134" s="216" t="s">
        <v>620</v>
      </c>
    </row>
    <row r="135" s="2" customFormat="1" ht="37.8" customHeight="1">
      <c r="A135" s="39"/>
      <c r="B135" s="40"/>
      <c r="C135" s="205" t="s">
        <v>366</v>
      </c>
      <c r="D135" s="205" t="s">
        <v>148</v>
      </c>
      <c r="E135" s="206" t="s">
        <v>621</v>
      </c>
      <c r="F135" s="207" t="s">
        <v>622</v>
      </c>
      <c r="G135" s="208" t="s">
        <v>209</v>
      </c>
      <c r="H135" s="209">
        <v>4</v>
      </c>
      <c r="I135" s="210"/>
      <c r="J135" s="211">
        <f>ROUND(I135*H135,2)</f>
        <v>0</v>
      </c>
      <c r="K135" s="207" t="s">
        <v>152</v>
      </c>
      <c r="L135" s="45"/>
      <c r="M135" s="212" t="s">
        <v>19</v>
      </c>
      <c r="N135" s="213" t="s">
        <v>43</v>
      </c>
      <c r="O135" s="85"/>
      <c r="P135" s="214">
        <f>O135*H135</f>
        <v>0</v>
      </c>
      <c r="Q135" s="214">
        <v>0.00063000000000000003</v>
      </c>
      <c r="R135" s="214">
        <f>Q135*H135</f>
        <v>0.0025200000000000001</v>
      </c>
      <c r="S135" s="214">
        <v>0</v>
      </c>
      <c r="T135" s="215">
        <f>S135*H135</f>
        <v>0</v>
      </c>
      <c r="U135" s="39"/>
      <c r="V135" s="39"/>
      <c r="W135" s="39"/>
      <c r="X135" s="39"/>
      <c r="Y135" s="39"/>
      <c r="Z135" s="39"/>
      <c r="AA135" s="39"/>
      <c r="AB135" s="39"/>
      <c r="AC135" s="39"/>
      <c r="AD135" s="39"/>
      <c r="AE135" s="39"/>
      <c r="AR135" s="216" t="s">
        <v>233</v>
      </c>
      <c r="AT135" s="216" t="s">
        <v>148</v>
      </c>
      <c r="AU135" s="216" t="s">
        <v>82</v>
      </c>
      <c r="AY135" s="18" t="s">
        <v>146</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233</v>
      </c>
      <c r="BM135" s="216" t="s">
        <v>623</v>
      </c>
    </row>
    <row r="136" s="12" customFormat="1" ht="25.92" customHeight="1">
      <c r="A136" s="12"/>
      <c r="B136" s="189"/>
      <c r="C136" s="190"/>
      <c r="D136" s="191" t="s">
        <v>71</v>
      </c>
      <c r="E136" s="192" t="s">
        <v>624</v>
      </c>
      <c r="F136" s="192" t="s">
        <v>625</v>
      </c>
      <c r="G136" s="190"/>
      <c r="H136" s="190"/>
      <c r="I136" s="193"/>
      <c r="J136" s="194">
        <f>BK136</f>
        <v>0</v>
      </c>
      <c r="K136" s="190"/>
      <c r="L136" s="195"/>
      <c r="M136" s="196"/>
      <c r="N136" s="197"/>
      <c r="O136" s="197"/>
      <c r="P136" s="198">
        <f>SUM(P137:P145)</f>
        <v>0</v>
      </c>
      <c r="Q136" s="197"/>
      <c r="R136" s="198">
        <f>SUM(R137:R145)</f>
        <v>0.019800000000000002</v>
      </c>
      <c r="S136" s="197"/>
      <c r="T136" s="199">
        <f>SUM(T137:T145)</f>
        <v>0</v>
      </c>
      <c r="U136" s="12"/>
      <c r="V136" s="12"/>
      <c r="W136" s="12"/>
      <c r="X136" s="12"/>
      <c r="Y136" s="12"/>
      <c r="Z136" s="12"/>
      <c r="AA136" s="12"/>
      <c r="AB136" s="12"/>
      <c r="AC136" s="12"/>
      <c r="AD136" s="12"/>
      <c r="AE136" s="12"/>
      <c r="AR136" s="200" t="s">
        <v>153</v>
      </c>
      <c r="AT136" s="201" t="s">
        <v>71</v>
      </c>
      <c r="AU136" s="201" t="s">
        <v>72</v>
      </c>
      <c r="AY136" s="200" t="s">
        <v>146</v>
      </c>
      <c r="BK136" s="202">
        <f>SUM(BK137:BK145)</f>
        <v>0</v>
      </c>
    </row>
    <row r="137" s="2" customFormat="1" ht="24.15" customHeight="1">
      <c r="A137" s="39"/>
      <c r="B137" s="40"/>
      <c r="C137" s="205" t="s">
        <v>372</v>
      </c>
      <c r="D137" s="205" t="s">
        <v>148</v>
      </c>
      <c r="E137" s="206" t="s">
        <v>626</v>
      </c>
      <c r="F137" s="207" t="s">
        <v>627</v>
      </c>
      <c r="G137" s="208" t="s">
        <v>363</v>
      </c>
      <c r="H137" s="209">
        <v>165</v>
      </c>
      <c r="I137" s="210"/>
      <c r="J137" s="211">
        <f>ROUND(I137*H137,2)</f>
        <v>0</v>
      </c>
      <c r="K137" s="207" t="s">
        <v>152</v>
      </c>
      <c r="L137" s="45"/>
      <c r="M137" s="212" t="s">
        <v>19</v>
      </c>
      <c r="N137" s="213" t="s">
        <v>43</v>
      </c>
      <c r="O137" s="85"/>
      <c r="P137" s="214">
        <f>O137*H137</f>
        <v>0</v>
      </c>
      <c r="Q137" s="214">
        <v>0.00012</v>
      </c>
      <c r="R137" s="214">
        <f>Q137*H137</f>
        <v>0.019800000000000002</v>
      </c>
      <c r="S137" s="214">
        <v>0</v>
      </c>
      <c r="T137" s="215">
        <f>S137*H137</f>
        <v>0</v>
      </c>
      <c r="U137" s="39"/>
      <c r="V137" s="39"/>
      <c r="W137" s="39"/>
      <c r="X137" s="39"/>
      <c r="Y137" s="39"/>
      <c r="Z137" s="39"/>
      <c r="AA137" s="39"/>
      <c r="AB137" s="39"/>
      <c r="AC137" s="39"/>
      <c r="AD137" s="39"/>
      <c r="AE137" s="39"/>
      <c r="AR137" s="216" t="s">
        <v>233</v>
      </c>
      <c r="AT137" s="216" t="s">
        <v>148</v>
      </c>
      <c r="AU137" s="216" t="s">
        <v>80</v>
      </c>
      <c r="AY137" s="18" t="s">
        <v>146</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233</v>
      </c>
      <c r="BM137" s="216" t="s">
        <v>628</v>
      </c>
    </row>
    <row r="138" s="2" customFormat="1" ht="14.4" customHeight="1">
      <c r="A138" s="39"/>
      <c r="B138" s="40"/>
      <c r="C138" s="205" t="s">
        <v>378</v>
      </c>
      <c r="D138" s="205" t="s">
        <v>148</v>
      </c>
      <c r="E138" s="206" t="s">
        <v>629</v>
      </c>
      <c r="F138" s="207" t="s">
        <v>630</v>
      </c>
      <c r="G138" s="208" t="s">
        <v>631</v>
      </c>
      <c r="H138" s="209">
        <v>1</v>
      </c>
      <c r="I138" s="210"/>
      <c r="J138" s="211">
        <f>ROUND(I138*H138,2)</f>
        <v>0</v>
      </c>
      <c r="K138" s="207" t="s">
        <v>152</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632</v>
      </c>
      <c r="AT138" s="216" t="s">
        <v>148</v>
      </c>
      <c r="AU138" s="216" t="s">
        <v>80</v>
      </c>
      <c r="AY138" s="18" t="s">
        <v>146</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632</v>
      </c>
      <c r="BM138" s="216" t="s">
        <v>633</v>
      </c>
    </row>
    <row r="139" s="2" customFormat="1" ht="14.4" customHeight="1">
      <c r="A139" s="39"/>
      <c r="B139" s="40"/>
      <c r="C139" s="205" t="s">
        <v>383</v>
      </c>
      <c r="D139" s="205" t="s">
        <v>148</v>
      </c>
      <c r="E139" s="206" t="s">
        <v>634</v>
      </c>
      <c r="F139" s="207" t="s">
        <v>635</v>
      </c>
      <c r="G139" s="208" t="s">
        <v>631</v>
      </c>
      <c r="H139" s="209">
        <v>1</v>
      </c>
      <c r="I139" s="210"/>
      <c r="J139" s="211">
        <f>ROUND(I139*H139,2)</f>
        <v>0</v>
      </c>
      <c r="K139" s="207" t="s">
        <v>152</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632</v>
      </c>
      <c r="AT139" s="216" t="s">
        <v>148</v>
      </c>
      <c r="AU139" s="216" t="s">
        <v>80</v>
      </c>
      <c r="AY139" s="18" t="s">
        <v>146</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632</v>
      </c>
      <c r="BM139" s="216" t="s">
        <v>636</v>
      </c>
    </row>
    <row r="140" s="2" customFormat="1" ht="14.4" customHeight="1">
      <c r="A140" s="39"/>
      <c r="B140" s="40"/>
      <c r="C140" s="205" t="s">
        <v>388</v>
      </c>
      <c r="D140" s="205" t="s">
        <v>148</v>
      </c>
      <c r="E140" s="206" t="s">
        <v>637</v>
      </c>
      <c r="F140" s="207" t="s">
        <v>638</v>
      </c>
      <c r="G140" s="208" t="s">
        <v>363</v>
      </c>
      <c r="H140" s="209">
        <v>80</v>
      </c>
      <c r="I140" s="210"/>
      <c r="J140" s="211">
        <f>ROUND(I140*H140,2)</f>
        <v>0</v>
      </c>
      <c r="K140" s="207" t="s">
        <v>152</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632</v>
      </c>
      <c r="AT140" s="216" t="s">
        <v>148</v>
      </c>
      <c r="AU140" s="216" t="s">
        <v>80</v>
      </c>
      <c r="AY140" s="18" t="s">
        <v>146</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632</v>
      </c>
      <c r="BM140" s="216" t="s">
        <v>639</v>
      </c>
    </row>
    <row r="141" s="2" customFormat="1" ht="14.4" customHeight="1">
      <c r="A141" s="39"/>
      <c r="B141" s="40"/>
      <c r="C141" s="205" t="s">
        <v>396</v>
      </c>
      <c r="D141" s="205" t="s">
        <v>148</v>
      </c>
      <c r="E141" s="206" t="s">
        <v>640</v>
      </c>
      <c r="F141" s="207" t="s">
        <v>641</v>
      </c>
      <c r="G141" s="208" t="s">
        <v>363</v>
      </c>
      <c r="H141" s="209">
        <v>85</v>
      </c>
      <c r="I141" s="210"/>
      <c r="J141" s="211">
        <f>ROUND(I141*H141,2)</f>
        <v>0</v>
      </c>
      <c r="K141" s="207" t="s">
        <v>152</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632</v>
      </c>
      <c r="AT141" s="216" t="s">
        <v>148</v>
      </c>
      <c r="AU141" s="216" t="s">
        <v>80</v>
      </c>
      <c r="AY141" s="18" t="s">
        <v>146</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632</v>
      </c>
      <c r="BM141" s="216" t="s">
        <v>642</v>
      </c>
    </row>
    <row r="142" s="2" customFormat="1" ht="14.4" customHeight="1">
      <c r="A142" s="39"/>
      <c r="B142" s="40"/>
      <c r="C142" s="205" t="s">
        <v>400</v>
      </c>
      <c r="D142" s="205" t="s">
        <v>148</v>
      </c>
      <c r="E142" s="206" t="s">
        <v>643</v>
      </c>
      <c r="F142" s="207" t="s">
        <v>644</v>
      </c>
      <c r="G142" s="208" t="s">
        <v>645</v>
      </c>
      <c r="H142" s="209">
        <v>24</v>
      </c>
      <c r="I142" s="210"/>
      <c r="J142" s="211">
        <f>ROUND(I142*H142,2)</f>
        <v>0</v>
      </c>
      <c r="K142" s="207" t="s">
        <v>19</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632</v>
      </c>
      <c r="AT142" s="216" t="s">
        <v>148</v>
      </c>
      <c r="AU142" s="216" t="s">
        <v>80</v>
      </c>
      <c r="AY142" s="18" t="s">
        <v>146</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632</v>
      </c>
      <c r="BM142" s="216" t="s">
        <v>646</v>
      </c>
    </row>
    <row r="143" s="2" customFormat="1" ht="14.4" customHeight="1">
      <c r="A143" s="39"/>
      <c r="B143" s="40"/>
      <c r="C143" s="205" t="s">
        <v>405</v>
      </c>
      <c r="D143" s="205" t="s">
        <v>148</v>
      </c>
      <c r="E143" s="206" t="s">
        <v>647</v>
      </c>
      <c r="F143" s="207" t="s">
        <v>312</v>
      </c>
      <c r="G143" s="208" t="s">
        <v>328</v>
      </c>
      <c r="H143" s="255"/>
      <c r="I143" s="210"/>
      <c r="J143" s="211">
        <f>ROUND(I143*H143,2)</f>
        <v>0</v>
      </c>
      <c r="K143" s="207" t="s">
        <v>19</v>
      </c>
      <c r="L143" s="45"/>
      <c r="M143" s="212" t="s">
        <v>19</v>
      </c>
      <c r="N143" s="213" t="s">
        <v>43</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632</v>
      </c>
      <c r="AT143" s="216" t="s">
        <v>148</v>
      </c>
      <c r="AU143" s="216" t="s">
        <v>80</v>
      </c>
      <c r="AY143" s="18" t="s">
        <v>146</v>
      </c>
      <c r="BE143" s="217">
        <f>IF(N143="základní",J143,0)</f>
        <v>0</v>
      </c>
      <c r="BF143" s="217">
        <f>IF(N143="snížená",J143,0)</f>
        <v>0</v>
      </c>
      <c r="BG143" s="217">
        <f>IF(N143="zákl. přenesená",J143,0)</f>
        <v>0</v>
      </c>
      <c r="BH143" s="217">
        <f>IF(N143="sníž. přenesená",J143,0)</f>
        <v>0</v>
      </c>
      <c r="BI143" s="217">
        <f>IF(N143="nulová",J143,0)</f>
        <v>0</v>
      </c>
      <c r="BJ143" s="18" t="s">
        <v>80</v>
      </c>
      <c r="BK143" s="217">
        <f>ROUND(I143*H143,2)</f>
        <v>0</v>
      </c>
      <c r="BL143" s="18" t="s">
        <v>632</v>
      </c>
      <c r="BM143" s="216" t="s">
        <v>648</v>
      </c>
    </row>
    <row r="144" s="2" customFormat="1" ht="14.4" customHeight="1">
      <c r="A144" s="39"/>
      <c r="B144" s="40"/>
      <c r="C144" s="205" t="s">
        <v>431</v>
      </c>
      <c r="D144" s="205" t="s">
        <v>148</v>
      </c>
      <c r="E144" s="206" t="s">
        <v>649</v>
      </c>
      <c r="F144" s="207" t="s">
        <v>650</v>
      </c>
      <c r="G144" s="208" t="s">
        <v>477</v>
      </c>
      <c r="H144" s="209">
        <v>1</v>
      </c>
      <c r="I144" s="210"/>
      <c r="J144" s="211">
        <f>ROUND(I144*H144,2)</f>
        <v>0</v>
      </c>
      <c r="K144" s="207" t="s">
        <v>19</v>
      </c>
      <c r="L144" s="45"/>
      <c r="M144" s="212" t="s">
        <v>19</v>
      </c>
      <c r="N144" s="213" t="s">
        <v>43</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632</v>
      </c>
      <c r="AT144" s="216" t="s">
        <v>148</v>
      </c>
      <c r="AU144" s="216" t="s">
        <v>80</v>
      </c>
      <c r="AY144" s="18" t="s">
        <v>146</v>
      </c>
      <c r="BE144" s="217">
        <f>IF(N144="základní",J144,0)</f>
        <v>0</v>
      </c>
      <c r="BF144" s="217">
        <f>IF(N144="snížená",J144,0)</f>
        <v>0</v>
      </c>
      <c r="BG144" s="217">
        <f>IF(N144="zákl. přenesená",J144,0)</f>
        <v>0</v>
      </c>
      <c r="BH144" s="217">
        <f>IF(N144="sníž. přenesená",J144,0)</f>
        <v>0</v>
      </c>
      <c r="BI144" s="217">
        <f>IF(N144="nulová",J144,0)</f>
        <v>0</v>
      </c>
      <c r="BJ144" s="18" t="s">
        <v>80</v>
      </c>
      <c r="BK144" s="217">
        <f>ROUND(I144*H144,2)</f>
        <v>0</v>
      </c>
      <c r="BL144" s="18" t="s">
        <v>632</v>
      </c>
      <c r="BM144" s="216" t="s">
        <v>651</v>
      </c>
    </row>
    <row r="145" s="2" customFormat="1" ht="14.4" customHeight="1">
      <c r="A145" s="39"/>
      <c r="B145" s="40"/>
      <c r="C145" s="205" t="s">
        <v>438</v>
      </c>
      <c r="D145" s="205" t="s">
        <v>148</v>
      </c>
      <c r="E145" s="206" t="s">
        <v>652</v>
      </c>
      <c r="F145" s="207" t="s">
        <v>653</v>
      </c>
      <c r="G145" s="208" t="s">
        <v>477</v>
      </c>
      <c r="H145" s="209">
        <v>1</v>
      </c>
      <c r="I145" s="210"/>
      <c r="J145" s="211">
        <f>ROUND(I145*H145,2)</f>
        <v>0</v>
      </c>
      <c r="K145" s="207" t="s">
        <v>19</v>
      </c>
      <c r="L145" s="45"/>
      <c r="M145" s="266" t="s">
        <v>19</v>
      </c>
      <c r="N145" s="267" t="s">
        <v>43</v>
      </c>
      <c r="O145" s="268"/>
      <c r="P145" s="269">
        <f>O145*H145</f>
        <v>0</v>
      </c>
      <c r="Q145" s="269">
        <v>0</v>
      </c>
      <c r="R145" s="269">
        <f>Q145*H145</f>
        <v>0</v>
      </c>
      <c r="S145" s="269">
        <v>0</v>
      </c>
      <c r="T145" s="270">
        <f>S145*H145</f>
        <v>0</v>
      </c>
      <c r="U145" s="39"/>
      <c r="V145" s="39"/>
      <c r="W145" s="39"/>
      <c r="X145" s="39"/>
      <c r="Y145" s="39"/>
      <c r="Z145" s="39"/>
      <c r="AA145" s="39"/>
      <c r="AB145" s="39"/>
      <c r="AC145" s="39"/>
      <c r="AD145" s="39"/>
      <c r="AE145" s="39"/>
      <c r="AR145" s="216" t="s">
        <v>632</v>
      </c>
      <c r="AT145" s="216" t="s">
        <v>148</v>
      </c>
      <c r="AU145" s="216" t="s">
        <v>80</v>
      </c>
      <c r="AY145" s="18" t="s">
        <v>146</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632</v>
      </c>
      <c r="BM145" s="216" t="s">
        <v>654</v>
      </c>
    </row>
    <row r="146" s="2" customFormat="1" ht="6.96" customHeight="1">
      <c r="A146" s="39"/>
      <c r="B146" s="60"/>
      <c r="C146" s="61"/>
      <c r="D146" s="61"/>
      <c r="E146" s="61"/>
      <c r="F146" s="61"/>
      <c r="G146" s="61"/>
      <c r="H146" s="61"/>
      <c r="I146" s="61"/>
      <c r="J146" s="61"/>
      <c r="K146" s="61"/>
      <c r="L146" s="45"/>
      <c r="M146" s="39"/>
      <c r="O146" s="39"/>
      <c r="P146" s="39"/>
      <c r="Q146" s="39"/>
      <c r="R146" s="39"/>
      <c r="S146" s="39"/>
      <c r="T146" s="39"/>
      <c r="U146" s="39"/>
      <c r="V146" s="39"/>
      <c r="W146" s="39"/>
      <c r="X146" s="39"/>
      <c r="Y146" s="39"/>
      <c r="Z146" s="39"/>
      <c r="AA146" s="39"/>
      <c r="AB146" s="39"/>
      <c r="AC146" s="39"/>
      <c r="AD146" s="39"/>
      <c r="AE146" s="39"/>
    </row>
  </sheetData>
  <sheetProtection sheet="1" autoFilter="0" formatColumns="0" formatRows="0" objects="1" scenarios="1" spinCount="100000" saltValue="FnxXi2WbXu3jqBe1h3isDA0xaZ/S/F4tL5dnZ5dcPkAKbXmS52eXwP0/R8Z3CKXaJ+Dj9oV035vjSde98gS6Cg==" hashValue="O6sYnSSAtXXjeqho+jfnT+rH4Rf9hv6b/vECkzwa559fD7u1vSNF/HlvQJFgeoXn9g9RCpYf9EhSsh4PQxvNQQ==" algorithmName="SHA-512" password="CC35"/>
  <autoFilter ref="C84:K145"/>
  <mergeCells count="9">
    <mergeCell ref="E7:H7"/>
    <mergeCell ref="E9:H9"/>
    <mergeCell ref="E18:H18"/>
    <mergeCell ref="E27:H27"/>
    <mergeCell ref="E48:H48"/>
    <mergeCell ref="E50:H50"/>
    <mergeCell ref="E75:H75"/>
    <mergeCell ref="E77:H7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88</v>
      </c>
    </row>
    <row r="3" s="1" customFormat="1" ht="6.96" customHeight="1">
      <c r="B3" s="129"/>
      <c r="C3" s="130"/>
      <c r="D3" s="130"/>
      <c r="E3" s="130"/>
      <c r="F3" s="130"/>
      <c r="G3" s="130"/>
      <c r="H3" s="130"/>
      <c r="I3" s="130"/>
      <c r="J3" s="130"/>
      <c r="K3" s="130"/>
      <c r="L3" s="21"/>
      <c r="AT3" s="18" t="s">
        <v>82</v>
      </c>
    </row>
    <row r="4" s="1" customFormat="1" ht="24.96" customHeight="1">
      <c r="B4" s="21"/>
      <c r="D4" s="131" t="s">
        <v>110</v>
      </c>
      <c r="L4" s="21"/>
      <c r="M4" s="132" t="s">
        <v>10</v>
      </c>
      <c r="AT4" s="18" t="s">
        <v>4</v>
      </c>
    </row>
    <row r="5" s="1" customFormat="1" ht="6.96" customHeight="1">
      <c r="B5" s="21"/>
      <c r="L5" s="21"/>
    </row>
    <row r="6" s="1" customFormat="1" ht="12" customHeight="1">
      <c r="B6" s="21"/>
      <c r="D6" s="133" t="s">
        <v>16</v>
      </c>
      <c r="L6" s="21"/>
    </row>
    <row r="7" s="1" customFormat="1" ht="23.25" customHeight="1">
      <c r="B7" s="21"/>
      <c r="E7" s="134" t="str">
        <f>'Rekapitulace stavby'!K6</f>
        <v>Rekonstrukce kotelny a topné soustavy na MŠ Kachlíkova 17, 19, 21 v Brně - Bystrci</v>
      </c>
      <c r="F7" s="133"/>
      <c r="G7" s="133"/>
      <c r="H7" s="133"/>
      <c r="L7" s="21"/>
    </row>
    <row r="8" s="2" customFormat="1" ht="12" customHeight="1">
      <c r="A8" s="39"/>
      <c r="B8" s="45"/>
      <c r="C8" s="39"/>
      <c r="D8" s="133" t="s">
        <v>111</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655</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3. 7. 2020</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38</v>
      </c>
      <c r="E30" s="39"/>
      <c r="F30" s="39"/>
      <c r="G30" s="39"/>
      <c r="H30" s="39"/>
      <c r="I30" s="39"/>
      <c r="J30" s="145">
        <f>ROUND(J82,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2" customFormat="1" ht="14.4" customHeight="1">
      <c r="A33" s="39"/>
      <c r="B33" s="45"/>
      <c r="C33" s="39"/>
      <c r="D33" s="147" t="s">
        <v>42</v>
      </c>
      <c r="E33" s="133" t="s">
        <v>43</v>
      </c>
      <c r="F33" s="148">
        <f>ROUND((SUM(BE82:BE100)),  2)</f>
        <v>0</v>
      </c>
      <c r="G33" s="39"/>
      <c r="H33" s="39"/>
      <c r="I33" s="149">
        <v>0.20999999999999999</v>
      </c>
      <c r="J33" s="148">
        <f>ROUND(((SUM(BE82:BE100))*I33),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44</v>
      </c>
      <c r="F34" s="148">
        <f>ROUND((SUM(BF82:BF100)),  2)</f>
        <v>0</v>
      </c>
      <c r="G34" s="39"/>
      <c r="H34" s="39"/>
      <c r="I34" s="149">
        <v>0.14999999999999999</v>
      </c>
      <c r="J34" s="148">
        <f>ROUND(((SUM(BF82:BF100))*I34),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45</v>
      </c>
      <c r="F35" s="148">
        <f>ROUND((SUM(BG82:BG100)),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46</v>
      </c>
      <c r="F36" s="148">
        <f>ROUND((SUM(BH82:BH100)),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47</v>
      </c>
      <c r="F37" s="148">
        <f>ROUND((SUM(BI82:BI100)),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113</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23.25" customHeight="1">
      <c r="A48" s="39"/>
      <c r="B48" s="40"/>
      <c r="C48" s="41"/>
      <c r="D48" s="41"/>
      <c r="E48" s="161" t="str">
        <f>E7</f>
        <v>Rekonstrukce kotelny a topné soustavy na MŠ Kachlíkova 17, 19, 21 v Brně - Bystrci</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111</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D.1.4.2 - Vzduchotechnika</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Kachlíkova 1046, 1047, 1048, 1365 Brno - Bystrc</v>
      </c>
      <c r="G52" s="41"/>
      <c r="H52" s="41"/>
      <c r="I52" s="33" t="s">
        <v>23</v>
      </c>
      <c r="J52" s="73" t="str">
        <f>IF(J12="","",J12)</f>
        <v>3. 7. 2020</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Statutární město Brno, městská část Brno - Bystrc</v>
      </c>
      <c r="G54" s="41"/>
      <c r="H54" s="41"/>
      <c r="I54" s="33" t="s">
        <v>31</v>
      </c>
      <c r="J54" s="37" t="str">
        <f>E21</f>
        <v>Ing Jan Dinga</v>
      </c>
      <c r="K54" s="41"/>
      <c r="L54" s="135"/>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33" t="s">
        <v>34</v>
      </c>
      <c r="J55" s="37" t="str">
        <f>E24</f>
        <v>DIGITRONIC CZ</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114</v>
      </c>
      <c r="D57" s="163"/>
      <c r="E57" s="163"/>
      <c r="F57" s="163"/>
      <c r="G57" s="163"/>
      <c r="H57" s="163"/>
      <c r="I57" s="163"/>
      <c r="J57" s="164" t="s">
        <v>115</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70</v>
      </c>
      <c r="D59" s="41"/>
      <c r="E59" s="41"/>
      <c r="F59" s="41"/>
      <c r="G59" s="41"/>
      <c r="H59" s="41"/>
      <c r="I59" s="41"/>
      <c r="J59" s="103">
        <f>J82</f>
        <v>0</v>
      </c>
      <c r="K59" s="41"/>
      <c r="L59" s="135"/>
      <c r="S59" s="39"/>
      <c r="T59" s="39"/>
      <c r="U59" s="39"/>
      <c r="V59" s="39"/>
      <c r="W59" s="39"/>
      <c r="X59" s="39"/>
      <c r="Y59" s="39"/>
      <c r="Z59" s="39"/>
      <c r="AA59" s="39"/>
      <c r="AB59" s="39"/>
      <c r="AC59" s="39"/>
      <c r="AD59" s="39"/>
      <c r="AE59" s="39"/>
      <c r="AU59" s="18" t="s">
        <v>116</v>
      </c>
    </row>
    <row r="60" s="9" customFormat="1" ht="24.96" customHeight="1">
      <c r="A60" s="9"/>
      <c r="B60" s="166"/>
      <c r="C60" s="167"/>
      <c r="D60" s="168" t="s">
        <v>123</v>
      </c>
      <c r="E60" s="169"/>
      <c r="F60" s="169"/>
      <c r="G60" s="169"/>
      <c r="H60" s="169"/>
      <c r="I60" s="169"/>
      <c r="J60" s="170">
        <f>J83</f>
        <v>0</v>
      </c>
      <c r="K60" s="167"/>
      <c r="L60" s="171"/>
      <c r="S60" s="9"/>
      <c r="T60" s="9"/>
      <c r="U60" s="9"/>
      <c r="V60" s="9"/>
      <c r="W60" s="9"/>
      <c r="X60" s="9"/>
      <c r="Y60" s="9"/>
      <c r="Z60" s="9"/>
      <c r="AA60" s="9"/>
      <c r="AB60" s="9"/>
      <c r="AC60" s="9"/>
      <c r="AD60" s="9"/>
      <c r="AE60" s="9"/>
    </row>
    <row r="61" s="10" customFormat="1" ht="19.92" customHeight="1">
      <c r="A61" s="10"/>
      <c r="B61" s="172"/>
      <c r="C61" s="173"/>
      <c r="D61" s="174" t="s">
        <v>656</v>
      </c>
      <c r="E61" s="175"/>
      <c r="F61" s="175"/>
      <c r="G61" s="175"/>
      <c r="H61" s="175"/>
      <c r="I61" s="175"/>
      <c r="J61" s="176">
        <f>J84</f>
        <v>0</v>
      </c>
      <c r="K61" s="173"/>
      <c r="L61" s="177"/>
      <c r="S61" s="10"/>
      <c r="T61" s="10"/>
      <c r="U61" s="10"/>
      <c r="V61" s="10"/>
      <c r="W61" s="10"/>
      <c r="X61" s="10"/>
      <c r="Y61" s="10"/>
      <c r="Z61" s="10"/>
      <c r="AA61" s="10"/>
      <c r="AB61" s="10"/>
      <c r="AC61" s="10"/>
      <c r="AD61" s="10"/>
      <c r="AE61" s="10"/>
    </row>
    <row r="62" s="9" customFormat="1" ht="24.96" customHeight="1">
      <c r="A62" s="9"/>
      <c r="B62" s="166"/>
      <c r="C62" s="167"/>
      <c r="D62" s="168" t="s">
        <v>494</v>
      </c>
      <c r="E62" s="169"/>
      <c r="F62" s="169"/>
      <c r="G62" s="169"/>
      <c r="H62" s="169"/>
      <c r="I62" s="169"/>
      <c r="J62" s="170">
        <f>J93</f>
        <v>0</v>
      </c>
      <c r="K62" s="167"/>
      <c r="L62" s="171"/>
      <c r="S62" s="9"/>
      <c r="T62" s="9"/>
      <c r="U62" s="9"/>
      <c r="V62" s="9"/>
      <c r="W62" s="9"/>
      <c r="X62" s="9"/>
      <c r="Y62" s="9"/>
      <c r="Z62" s="9"/>
      <c r="AA62" s="9"/>
      <c r="AB62" s="9"/>
      <c r="AC62" s="9"/>
      <c r="AD62" s="9"/>
      <c r="AE62" s="9"/>
    </row>
    <row r="63" s="2" customFormat="1" ht="21.84" customHeight="1">
      <c r="A63" s="39"/>
      <c r="B63" s="40"/>
      <c r="C63" s="41"/>
      <c r="D63" s="41"/>
      <c r="E63" s="41"/>
      <c r="F63" s="41"/>
      <c r="G63" s="41"/>
      <c r="H63" s="41"/>
      <c r="I63" s="41"/>
      <c r="J63" s="41"/>
      <c r="K63" s="41"/>
      <c r="L63" s="135"/>
      <c r="S63" s="39"/>
      <c r="T63" s="39"/>
      <c r="U63" s="39"/>
      <c r="V63" s="39"/>
      <c r="W63" s="39"/>
      <c r="X63" s="39"/>
      <c r="Y63" s="39"/>
      <c r="Z63" s="39"/>
      <c r="AA63" s="39"/>
      <c r="AB63" s="39"/>
      <c r="AC63" s="39"/>
      <c r="AD63" s="39"/>
      <c r="AE63" s="39"/>
    </row>
    <row r="64" s="2" customFormat="1" ht="6.96" customHeight="1">
      <c r="A64" s="39"/>
      <c r="B64" s="60"/>
      <c r="C64" s="61"/>
      <c r="D64" s="61"/>
      <c r="E64" s="61"/>
      <c r="F64" s="61"/>
      <c r="G64" s="61"/>
      <c r="H64" s="61"/>
      <c r="I64" s="61"/>
      <c r="J64" s="61"/>
      <c r="K64" s="61"/>
      <c r="L64" s="135"/>
      <c r="S64" s="39"/>
      <c r="T64" s="39"/>
      <c r="U64" s="39"/>
      <c r="V64" s="39"/>
      <c r="W64" s="39"/>
      <c r="X64" s="39"/>
      <c r="Y64" s="39"/>
      <c r="Z64" s="39"/>
      <c r="AA64" s="39"/>
      <c r="AB64" s="39"/>
      <c r="AC64" s="39"/>
      <c r="AD64" s="39"/>
      <c r="AE64" s="39"/>
    </row>
    <row r="68" s="2" customFormat="1" ht="6.96" customHeight="1">
      <c r="A68" s="39"/>
      <c r="B68" s="62"/>
      <c r="C68" s="63"/>
      <c r="D68" s="63"/>
      <c r="E68" s="63"/>
      <c r="F68" s="63"/>
      <c r="G68" s="63"/>
      <c r="H68" s="63"/>
      <c r="I68" s="63"/>
      <c r="J68" s="63"/>
      <c r="K68" s="63"/>
      <c r="L68" s="135"/>
      <c r="S68" s="39"/>
      <c r="T68" s="39"/>
      <c r="U68" s="39"/>
      <c r="V68" s="39"/>
      <c r="W68" s="39"/>
      <c r="X68" s="39"/>
      <c r="Y68" s="39"/>
      <c r="Z68" s="39"/>
      <c r="AA68" s="39"/>
      <c r="AB68" s="39"/>
      <c r="AC68" s="39"/>
      <c r="AD68" s="39"/>
      <c r="AE68" s="39"/>
    </row>
    <row r="69" s="2" customFormat="1" ht="24.96" customHeight="1">
      <c r="A69" s="39"/>
      <c r="B69" s="40"/>
      <c r="C69" s="24" t="s">
        <v>131</v>
      </c>
      <c r="D69" s="41"/>
      <c r="E69" s="41"/>
      <c r="F69" s="41"/>
      <c r="G69" s="41"/>
      <c r="H69" s="41"/>
      <c r="I69" s="41"/>
      <c r="J69" s="41"/>
      <c r="K69" s="41"/>
      <c r="L69" s="135"/>
      <c r="S69" s="39"/>
      <c r="T69" s="39"/>
      <c r="U69" s="39"/>
      <c r="V69" s="39"/>
      <c r="W69" s="39"/>
      <c r="X69" s="39"/>
      <c r="Y69" s="39"/>
      <c r="Z69" s="39"/>
      <c r="AA69" s="39"/>
      <c r="AB69" s="39"/>
      <c r="AC69" s="39"/>
      <c r="AD69" s="39"/>
      <c r="AE69" s="39"/>
    </row>
    <row r="70" s="2" customFormat="1" ht="6.96"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2" customFormat="1" ht="12" customHeight="1">
      <c r="A71" s="39"/>
      <c r="B71" s="40"/>
      <c r="C71" s="33" t="s">
        <v>16</v>
      </c>
      <c r="D71" s="41"/>
      <c r="E71" s="41"/>
      <c r="F71" s="41"/>
      <c r="G71" s="41"/>
      <c r="H71" s="41"/>
      <c r="I71" s="41"/>
      <c r="J71" s="41"/>
      <c r="K71" s="41"/>
      <c r="L71" s="135"/>
      <c r="S71" s="39"/>
      <c r="T71" s="39"/>
      <c r="U71" s="39"/>
      <c r="V71" s="39"/>
      <c r="W71" s="39"/>
      <c r="X71" s="39"/>
      <c r="Y71" s="39"/>
      <c r="Z71" s="39"/>
      <c r="AA71" s="39"/>
      <c r="AB71" s="39"/>
      <c r="AC71" s="39"/>
      <c r="AD71" s="39"/>
      <c r="AE71" s="39"/>
    </row>
    <row r="72" s="2" customFormat="1" ht="23.25" customHeight="1">
      <c r="A72" s="39"/>
      <c r="B72" s="40"/>
      <c r="C72" s="41"/>
      <c r="D72" s="41"/>
      <c r="E72" s="161" t="str">
        <f>E7</f>
        <v>Rekonstrukce kotelny a topné soustavy na MŠ Kachlíkova 17, 19, 21 v Brně - Bystrci</v>
      </c>
      <c r="F72" s="33"/>
      <c r="G72" s="33"/>
      <c r="H72" s="33"/>
      <c r="I72" s="41"/>
      <c r="J72" s="41"/>
      <c r="K72" s="41"/>
      <c r="L72" s="135"/>
      <c r="S72" s="39"/>
      <c r="T72" s="39"/>
      <c r="U72" s="39"/>
      <c r="V72" s="39"/>
      <c r="W72" s="39"/>
      <c r="X72" s="39"/>
      <c r="Y72" s="39"/>
      <c r="Z72" s="39"/>
      <c r="AA72" s="39"/>
      <c r="AB72" s="39"/>
      <c r="AC72" s="39"/>
      <c r="AD72" s="39"/>
      <c r="AE72" s="39"/>
    </row>
    <row r="73" s="2" customFormat="1" ht="12" customHeight="1">
      <c r="A73" s="39"/>
      <c r="B73" s="40"/>
      <c r="C73" s="33" t="s">
        <v>111</v>
      </c>
      <c r="D73" s="41"/>
      <c r="E73" s="41"/>
      <c r="F73" s="41"/>
      <c r="G73" s="41"/>
      <c r="H73" s="41"/>
      <c r="I73" s="41"/>
      <c r="J73" s="41"/>
      <c r="K73" s="41"/>
      <c r="L73" s="135"/>
      <c r="S73" s="39"/>
      <c r="T73" s="39"/>
      <c r="U73" s="39"/>
      <c r="V73" s="39"/>
      <c r="W73" s="39"/>
      <c r="X73" s="39"/>
      <c r="Y73" s="39"/>
      <c r="Z73" s="39"/>
      <c r="AA73" s="39"/>
      <c r="AB73" s="39"/>
      <c r="AC73" s="39"/>
      <c r="AD73" s="39"/>
      <c r="AE73" s="39"/>
    </row>
    <row r="74" s="2" customFormat="1" ht="16.5" customHeight="1">
      <c r="A74" s="39"/>
      <c r="B74" s="40"/>
      <c r="C74" s="41"/>
      <c r="D74" s="41"/>
      <c r="E74" s="70" t="str">
        <f>E9</f>
        <v>D.1.4.2 - Vzduchotechnika</v>
      </c>
      <c r="F74" s="41"/>
      <c r="G74" s="41"/>
      <c r="H74" s="41"/>
      <c r="I74" s="41"/>
      <c r="J74" s="41"/>
      <c r="K74" s="41"/>
      <c r="L74" s="135"/>
      <c r="S74" s="39"/>
      <c r="T74" s="39"/>
      <c r="U74" s="39"/>
      <c r="V74" s="39"/>
      <c r="W74" s="39"/>
      <c r="X74" s="39"/>
      <c r="Y74" s="39"/>
      <c r="Z74" s="39"/>
      <c r="AA74" s="39"/>
      <c r="AB74" s="39"/>
      <c r="AC74" s="39"/>
      <c r="AD74" s="39"/>
      <c r="AE74" s="39"/>
    </row>
    <row r="75" s="2" customFormat="1" ht="6.96"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2" customFormat="1" ht="12" customHeight="1">
      <c r="A76" s="39"/>
      <c r="B76" s="40"/>
      <c r="C76" s="33" t="s">
        <v>21</v>
      </c>
      <c r="D76" s="41"/>
      <c r="E76" s="41"/>
      <c r="F76" s="28" t="str">
        <f>F12</f>
        <v>Kachlíkova 1046, 1047, 1048, 1365 Brno - Bystrc</v>
      </c>
      <c r="G76" s="41"/>
      <c r="H76" s="41"/>
      <c r="I76" s="33" t="s">
        <v>23</v>
      </c>
      <c r="J76" s="73" t="str">
        <f>IF(J12="","",J12)</f>
        <v>3. 7. 2020</v>
      </c>
      <c r="K76" s="41"/>
      <c r="L76" s="135"/>
      <c r="S76" s="39"/>
      <c r="T76" s="39"/>
      <c r="U76" s="39"/>
      <c r="V76" s="39"/>
      <c r="W76" s="39"/>
      <c r="X76" s="39"/>
      <c r="Y76" s="39"/>
      <c r="Z76" s="39"/>
      <c r="AA76" s="39"/>
      <c r="AB76" s="39"/>
      <c r="AC76" s="39"/>
      <c r="AD76" s="39"/>
      <c r="AE76" s="39"/>
    </row>
    <row r="77" s="2" customFormat="1" ht="6.96"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2" customFormat="1" ht="15.15" customHeight="1">
      <c r="A78" s="39"/>
      <c r="B78" s="40"/>
      <c r="C78" s="33" t="s">
        <v>25</v>
      </c>
      <c r="D78" s="41"/>
      <c r="E78" s="41"/>
      <c r="F78" s="28" t="str">
        <f>E15</f>
        <v>Statutární město Brno, městská část Brno - Bystrc</v>
      </c>
      <c r="G78" s="41"/>
      <c r="H78" s="41"/>
      <c r="I78" s="33" t="s">
        <v>31</v>
      </c>
      <c r="J78" s="37" t="str">
        <f>E21</f>
        <v>Ing Jan Dinga</v>
      </c>
      <c r="K78" s="41"/>
      <c r="L78" s="135"/>
      <c r="S78" s="39"/>
      <c r="T78" s="39"/>
      <c r="U78" s="39"/>
      <c r="V78" s="39"/>
      <c r="W78" s="39"/>
      <c r="X78" s="39"/>
      <c r="Y78" s="39"/>
      <c r="Z78" s="39"/>
      <c r="AA78" s="39"/>
      <c r="AB78" s="39"/>
      <c r="AC78" s="39"/>
      <c r="AD78" s="39"/>
      <c r="AE78" s="39"/>
    </row>
    <row r="79" s="2" customFormat="1" ht="15.15" customHeight="1">
      <c r="A79" s="39"/>
      <c r="B79" s="40"/>
      <c r="C79" s="33" t="s">
        <v>29</v>
      </c>
      <c r="D79" s="41"/>
      <c r="E79" s="41"/>
      <c r="F79" s="28" t="str">
        <f>IF(E18="","",E18)</f>
        <v>Vyplň údaj</v>
      </c>
      <c r="G79" s="41"/>
      <c r="H79" s="41"/>
      <c r="I79" s="33" t="s">
        <v>34</v>
      </c>
      <c r="J79" s="37" t="str">
        <f>E24</f>
        <v>DIGITRONIC CZ</v>
      </c>
      <c r="K79" s="41"/>
      <c r="L79" s="135"/>
      <c r="S79" s="39"/>
      <c r="T79" s="39"/>
      <c r="U79" s="39"/>
      <c r="V79" s="39"/>
      <c r="W79" s="39"/>
      <c r="X79" s="39"/>
      <c r="Y79" s="39"/>
      <c r="Z79" s="39"/>
      <c r="AA79" s="39"/>
      <c r="AB79" s="39"/>
      <c r="AC79" s="39"/>
      <c r="AD79" s="39"/>
      <c r="AE79" s="39"/>
    </row>
    <row r="80" s="2" customFormat="1" ht="10.32"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11" customFormat="1" ht="29.28" customHeight="1">
      <c r="A81" s="178"/>
      <c r="B81" s="179"/>
      <c r="C81" s="180" t="s">
        <v>132</v>
      </c>
      <c r="D81" s="181" t="s">
        <v>57</v>
      </c>
      <c r="E81" s="181" t="s">
        <v>53</v>
      </c>
      <c r="F81" s="181" t="s">
        <v>54</v>
      </c>
      <c r="G81" s="181" t="s">
        <v>133</v>
      </c>
      <c r="H81" s="181" t="s">
        <v>134</v>
      </c>
      <c r="I81" s="181" t="s">
        <v>135</v>
      </c>
      <c r="J81" s="181" t="s">
        <v>115</v>
      </c>
      <c r="K81" s="182" t="s">
        <v>136</v>
      </c>
      <c r="L81" s="183"/>
      <c r="M81" s="93" t="s">
        <v>19</v>
      </c>
      <c r="N81" s="94" t="s">
        <v>42</v>
      </c>
      <c r="O81" s="94" t="s">
        <v>137</v>
      </c>
      <c r="P81" s="94" t="s">
        <v>138</v>
      </c>
      <c r="Q81" s="94" t="s">
        <v>139</v>
      </c>
      <c r="R81" s="94" t="s">
        <v>140</v>
      </c>
      <c r="S81" s="94" t="s">
        <v>141</v>
      </c>
      <c r="T81" s="95" t="s">
        <v>142</v>
      </c>
      <c r="U81" s="178"/>
      <c r="V81" s="178"/>
      <c r="W81" s="178"/>
      <c r="X81" s="178"/>
      <c r="Y81" s="178"/>
      <c r="Z81" s="178"/>
      <c r="AA81" s="178"/>
      <c r="AB81" s="178"/>
      <c r="AC81" s="178"/>
      <c r="AD81" s="178"/>
      <c r="AE81" s="178"/>
    </row>
    <row r="82" s="2" customFormat="1" ht="22.8" customHeight="1">
      <c r="A82" s="39"/>
      <c r="B82" s="40"/>
      <c r="C82" s="100" t="s">
        <v>143</v>
      </c>
      <c r="D82" s="41"/>
      <c r="E82" s="41"/>
      <c r="F82" s="41"/>
      <c r="G82" s="41"/>
      <c r="H82" s="41"/>
      <c r="I82" s="41"/>
      <c r="J82" s="184">
        <f>BK82</f>
        <v>0</v>
      </c>
      <c r="K82" s="41"/>
      <c r="L82" s="45"/>
      <c r="M82" s="96"/>
      <c r="N82" s="185"/>
      <c r="O82" s="97"/>
      <c r="P82" s="186">
        <f>P83+P93</f>
        <v>0</v>
      </c>
      <c r="Q82" s="97"/>
      <c r="R82" s="186">
        <f>R83+R93</f>
        <v>0</v>
      </c>
      <c r="S82" s="97"/>
      <c r="T82" s="187">
        <f>T83+T93</f>
        <v>0</v>
      </c>
      <c r="U82" s="39"/>
      <c r="V82" s="39"/>
      <c r="W82" s="39"/>
      <c r="X82" s="39"/>
      <c r="Y82" s="39"/>
      <c r="Z82" s="39"/>
      <c r="AA82" s="39"/>
      <c r="AB82" s="39"/>
      <c r="AC82" s="39"/>
      <c r="AD82" s="39"/>
      <c r="AE82" s="39"/>
      <c r="AT82" s="18" t="s">
        <v>71</v>
      </c>
      <c r="AU82" s="18" t="s">
        <v>116</v>
      </c>
      <c r="BK82" s="188">
        <f>BK83+BK93</f>
        <v>0</v>
      </c>
    </row>
    <row r="83" s="12" customFormat="1" ht="25.92" customHeight="1">
      <c r="A83" s="12"/>
      <c r="B83" s="189"/>
      <c r="C83" s="190"/>
      <c r="D83" s="191" t="s">
        <v>71</v>
      </c>
      <c r="E83" s="192" t="s">
        <v>317</v>
      </c>
      <c r="F83" s="192" t="s">
        <v>318</v>
      </c>
      <c r="G83" s="190"/>
      <c r="H83" s="190"/>
      <c r="I83" s="193"/>
      <c r="J83" s="194">
        <f>BK83</f>
        <v>0</v>
      </c>
      <c r="K83" s="190"/>
      <c r="L83" s="195"/>
      <c r="M83" s="196"/>
      <c r="N83" s="197"/>
      <c r="O83" s="197"/>
      <c r="P83" s="198">
        <f>P84</f>
        <v>0</v>
      </c>
      <c r="Q83" s="197"/>
      <c r="R83" s="198">
        <f>R84</f>
        <v>0</v>
      </c>
      <c r="S83" s="197"/>
      <c r="T83" s="199">
        <f>T84</f>
        <v>0</v>
      </c>
      <c r="U83" s="12"/>
      <c r="V83" s="12"/>
      <c r="W83" s="12"/>
      <c r="X83" s="12"/>
      <c r="Y83" s="12"/>
      <c r="Z83" s="12"/>
      <c r="AA83" s="12"/>
      <c r="AB83" s="12"/>
      <c r="AC83" s="12"/>
      <c r="AD83" s="12"/>
      <c r="AE83" s="12"/>
      <c r="AR83" s="200" t="s">
        <v>82</v>
      </c>
      <c r="AT83" s="201" t="s">
        <v>71</v>
      </c>
      <c r="AU83" s="201" t="s">
        <v>72</v>
      </c>
      <c r="AY83" s="200" t="s">
        <v>146</v>
      </c>
      <c r="BK83" s="202">
        <f>BK84</f>
        <v>0</v>
      </c>
    </row>
    <row r="84" s="12" customFormat="1" ht="22.8" customHeight="1">
      <c r="A84" s="12"/>
      <c r="B84" s="189"/>
      <c r="C84" s="190"/>
      <c r="D84" s="191" t="s">
        <v>71</v>
      </c>
      <c r="E84" s="203" t="s">
        <v>657</v>
      </c>
      <c r="F84" s="203" t="s">
        <v>87</v>
      </c>
      <c r="G84" s="190"/>
      <c r="H84" s="190"/>
      <c r="I84" s="193"/>
      <c r="J84" s="204">
        <f>BK84</f>
        <v>0</v>
      </c>
      <c r="K84" s="190"/>
      <c r="L84" s="195"/>
      <c r="M84" s="196"/>
      <c r="N84" s="197"/>
      <c r="O84" s="197"/>
      <c r="P84" s="198">
        <f>SUM(P85:P92)</f>
        <v>0</v>
      </c>
      <c r="Q84" s="197"/>
      <c r="R84" s="198">
        <f>SUM(R85:R92)</f>
        <v>0</v>
      </c>
      <c r="S84" s="197"/>
      <c r="T84" s="199">
        <f>SUM(T85:T92)</f>
        <v>0</v>
      </c>
      <c r="U84" s="12"/>
      <c r="V84" s="12"/>
      <c r="W84" s="12"/>
      <c r="X84" s="12"/>
      <c r="Y84" s="12"/>
      <c r="Z84" s="12"/>
      <c r="AA84" s="12"/>
      <c r="AB84" s="12"/>
      <c r="AC84" s="12"/>
      <c r="AD84" s="12"/>
      <c r="AE84" s="12"/>
      <c r="AR84" s="200" t="s">
        <v>82</v>
      </c>
      <c r="AT84" s="201" t="s">
        <v>71</v>
      </c>
      <c r="AU84" s="201" t="s">
        <v>80</v>
      </c>
      <c r="AY84" s="200" t="s">
        <v>146</v>
      </c>
      <c r="BK84" s="202">
        <f>SUM(BK85:BK92)</f>
        <v>0</v>
      </c>
    </row>
    <row r="85" s="2" customFormat="1" ht="24.15" customHeight="1">
      <c r="A85" s="39"/>
      <c r="B85" s="40"/>
      <c r="C85" s="205" t="s">
        <v>80</v>
      </c>
      <c r="D85" s="205" t="s">
        <v>148</v>
      </c>
      <c r="E85" s="206" t="s">
        <v>658</v>
      </c>
      <c r="F85" s="207" t="s">
        <v>659</v>
      </c>
      <c r="G85" s="208" t="s">
        <v>616</v>
      </c>
      <c r="H85" s="209">
        <v>1</v>
      </c>
      <c r="I85" s="210"/>
      <c r="J85" s="211">
        <f>ROUND(I85*H85,2)</f>
        <v>0</v>
      </c>
      <c r="K85" s="207" t="s">
        <v>19</v>
      </c>
      <c r="L85" s="45"/>
      <c r="M85" s="212" t="s">
        <v>19</v>
      </c>
      <c r="N85" s="213" t="s">
        <v>43</v>
      </c>
      <c r="O85" s="85"/>
      <c r="P85" s="214">
        <f>O85*H85</f>
        <v>0</v>
      </c>
      <c r="Q85" s="214">
        <v>0</v>
      </c>
      <c r="R85" s="214">
        <f>Q85*H85</f>
        <v>0</v>
      </c>
      <c r="S85" s="214">
        <v>0</v>
      </c>
      <c r="T85" s="215">
        <f>S85*H85</f>
        <v>0</v>
      </c>
      <c r="U85" s="39"/>
      <c r="V85" s="39"/>
      <c r="W85" s="39"/>
      <c r="X85" s="39"/>
      <c r="Y85" s="39"/>
      <c r="Z85" s="39"/>
      <c r="AA85" s="39"/>
      <c r="AB85" s="39"/>
      <c r="AC85" s="39"/>
      <c r="AD85" s="39"/>
      <c r="AE85" s="39"/>
      <c r="AR85" s="216" t="s">
        <v>233</v>
      </c>
      <c r="AT85" s="216" t="s">
        <v>148</v>
      </c>
      <c r="AU85" s="216" t="s">
        <v>82</v>
      </c>
      <c r="AY85" s="18" t="s">
        <v>146</v>
      </c>
      <c r="BE85" s="217">
        <f>IF(N85="základní",J85,0)</f>
        <v>0</v>
      </c>
      <c r="BF85" s="217">
        <f>IF(N85="snížená",J85,0)</f>
        <v>0</v>
      </c>
      <c r="BG85" s="217">
        <f>IF(N85="zákl. přenesená",J85,0)</f>
        <v>0</v>
      </c>
      <c r="BH85" s="217">
        <f>IF(N85="sníž. přenesená",J85,0)</f>
        <v>0</v>
      </c>
      <c r="BI85" s="217">
        <f>IF(N85="nulová",J85,0)</f>
        <v>0</v>
      </c>
      <c r="BJ85" s="18" t="s">
        <v>80</v>
      </c>
      <c r="BK85" s="217">
        <f>ROUND(I85*H85,2)</f>
        <v>0</v>
      </c>
      <c r="BL85" s="18" t="s">
        <v>233</v>
      </c>
      <c r="BM85" s="216" t="s">
        <v>660</v>
      </c>
    </row>
    <row r="86" s="2" customFormat="1" ht="14.4" customHeight="1">
      <c r="A86" s="39"/>
      <c r="B86" s="40"/>
      <c r="C86" s="205" t="s">
        <v>82</v>
      </c>
      <c r="D86" s="205" t="s">
        <v>148</v>
      </c>
      <c r="E86" s="206" t="s">
        <v>661</v>
      </c>
      <c r="F86" s="207" t="s">
        <v>662</v>
      </c>
      <c r="G86" s="208" t="s">
        <v>616</v>
      </c>
      <c r="H86" s="209">
        <v>1</v>
      </c>
      <c r="I86" s="210"/>
      <c r="J86" s="211">
        <f>ROUND(I86*H86,2)</f>
        <v>0</v>
      </c>
      <c r="K86" s="207" t="s">
        <v>19</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233</v>
      </c>
      <c r="AT86" s="216" t="s">
        <v>148</v>
      </c>
      <c r="AU86" s="216" t="s">
        <v>82</v>
      </c>
      <c r="AY86" s="18" t="s">
        <v>146</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233</v>
      </c>
      <c r="BM86" s="216" t="s">
        <v>663</v>
      </c>
    </row>
    <row r="87" s="2" customFormat="1" ht="14.4" customHeight="1">
      <c r="A87" s="39"/>
      <c r="B87" s="40"/>
      <c r="C87" s="205" t="s">
        <v>171</v>
      </c>
      <c r="D87" s="205" t="s">
        <v>148</v>
      </c>
      <c r="E87" s="206" t="s">
        <v>664</v>
      </c>
      <c r="F87" s="207" t="s">
        <v>665</v>
      </c>
      <c r="G87" s="208" t="s">
        <v>616</v>
      </c>
      <c r="H87" s="209">
        <v>1</v>
      </c>
      <c r="I87" s="210"/>
      <c r="J87" s="211">
        <f>ROUND(I87*H87,2)</f>
        <v>0</v>
      </c>
      <c r="K87" s="207" t="s">
        <v>19</v>
      </c>
      <c r="L87" s="45"/>
      <c r="M87" s="212" t="s">
        <v>19</v>
      </c>
      <c r="N87" s="213" t="s">
        <v>43</v>
      </c>
      <c r="O87" s="85"/>
      <c r="P87" s="214">
        <f>O87*H87</f>
        <v>0</v>
      </c>
      <c r="Q87" s="214">
        <v>0</v>
      </c>
      <c r="R87" s="214">
        <f>Q87*H87</f>
        <v>0</v>
      </c>
      <c r="S87" s="214">
        <v>0</v>
      </c>
      <c r="T87" s="215">
        <f>S87*H87</f>
        <v>0</v>
      </c>
      <c r="U87" s="39"/>
      <c r="V87" s="39"/>
      <c r="W87" s="39"/>
      <c r="X87" s="39"/>
      <c r="Y87" s="39"/>
      <c r="Z87" s="39"/>
      <c r="AA87" s="39"/>
      <c r="AB87" s="39"/>
      <c r="AC87" s="39"/>
      <c r="AD87" s="39"/>
      <c r="AE87" s="39"/>
      <c r="AR87" s="216" t="s">
        <v>233</v>
      </c>
      <c r="AT87" s="216" t="s">
        <v>148</v>
      </c>
      <c r="AU87" s="216" t="s">
        <v>82</v>
      </c>
      <c r="AY87" s="18" t="s">
        <v>146</v>
      </c>
      <c r="BE87" s="217">
        <f>IF(N87="základní",J87,0)</f>
        <v>0</v>
      </c>
      <c r="BF87" s="217">
        <f>IF(N87="snížená",J87,0)</f>
        <v>0</v>
      </c>
      <c r="BG87" s="217">
        <f>IF(N87="zákl. přenesená",J87,0)</f>
        <v>0</v>
      </c>
      <c r="BH87" s="217">
        <f>IF(N87="sníž. přenesená",J87,0)</f>
        <v>0</v>
      </c>
      <c r="BI87" s="217">
        <f>IF(N87="nulová",J87,0)</f>
        <v>0</v>
      </c>
      <c r="BJ87" s="18" t="s">
        <v>80</v>
      </c>
      <c r="BK87" s="217">
        <f>ROUND(I87*H87,2)</f>
        <v>0</v>
      </c>
      <c r="BL87" s="18" t="s">
        <v>233</v>
      </c>
      <c r="BM87" s="216" t="s">
        <v>666</v>
      </c>
    </row>
    <row r="88" s="2" customFormat="1" ht="24.15" customHeight="1">
      <c r="A88" s="39"/>
      <c r="B88" s="40"/>
      <c r="C88" s="205" t="s">
        <v>153</v>
      </c>
      <c r="D88" s="205" t="s">
        <v>148</v>
      </c>
      <c r="E88" s="206" t="s">
        <v>667</v>
      </c>
      <c r="F88" s="207" t="s">
        <v>668</v>
      </c>
      <c r="G88" s="208" t="s">
        <v>616</v>
      </c>
      <c r="H88" s="209">
        <v>1</v>
      </c>
      <c r="I88" s="210"/>
      <c r="J88" s="211">
        <f>ROUND(I88*H88,2)</f>
        <v>0</v>
      </c>
      <c r="K88" s="207" t="s">
        <v>19</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233</v>
      </c>
      <c r="AT88" s="216" t="s">
        <v>148</v>
      </c>
      <c r="AU88" s="216" t="s">
        <v>82</v>
      </c>
      <c r="AY88" s="18" t="s">
        <v>146</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233</v>
      </c>
      <c r="BM88" s="216" t="s">
        <v>669</v>
      </c>
    </row>
    <row r="89" s="2" customFormat="1" ht="14.4" customHeight="1">
      <c r="A89" s="39"/>
      <c r="B89" s="40"/>
      <c r="C89" s="205" t="s">
        <v>175</v>
      </c>
      <c r="D89" s="205" t="s">
        <v>148</v>
      </c>
      <c r="E89" s="206" t="s">
        <v>670</v>
      </c>
      <c r="F89" s="207" t="s">
        <v>671</v>
      </c>
      <c r="G89" s="208" t="s">
        <v>616</v>
      </c>
      <c r="H89" s="209">
        <v>1</v>
      </c>
      <c r="I89" s="210"/>
      <c r="J89" s="211">
        <f>ROUND(I89*H89,2)</f>
        <v>0</v>
      </c>
      <c r="K89" s="207" t="s">
        <v>19</v>
      </c>
      <c r="L89" s="45"/>
      <c r="M89" s="212" t="s">
        <v>19</v>
      </c>
      <c r="N89" s="213"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233</v>
      </c>
      <c r="AT89" s="216" t="s">
        <v>148</v>
      </c>
      <c r="AU89" s="216" t="s">
        <v>82</v>
      </c>
      <c r="AY89" s="18" t="s">
        <v>146</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233</v>
      </c>
      <c r="BM89" s="216" t="s">
        <v>672</v>
      </c>
    </row>
    <row r="90" s="2" customFormat="1" ht="14.4" customHeight="1">
      <c r="A90" s="39"/>
      <c r="B90" s="40"/>
      <c r="C90" s="205" t="s">
        <v>187</v>
      </c>
      <c r="D90" s="205" t="s">
        <v>148</v>
      </c>
      <c r="E90" s="206" t="s">
        <v>673</v>
      </c>
      <c r="F90" s="207" t="s">
        <v>674</v>
      </c>
      <c r="G90" s="208" t="s">
        <v>616</v>
      </c>
      <c r="H90" s="209">
        <v>1</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233</v>
      </c>
      <c r="AT90" s="216" t="s">
        <v>148</v>
      </c>
      <c r="AU90" s="216" t="s">
        <v>82</v>
      </c>
      <c r="AY90" s="18" t="s">
        <v>146</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233</v>
      </c>
      <c r="BM90" s="216" t="s">
        <v>675</v>
      </c>
    </row>
    <row r="91" s="2" customFormat="1" ht="14.4" customHeight="1">
      <c r="A91" s="39"/>
      <c r="B91" s="40"/>
      <c r="C91" s="205" t="s">
        <v>189</v>
      </c>
      <c r="D91" s="205" t="s">
        <v>148</v>
      </c>
      <c r="E91" s="206" t="s">
        <v>676</v>
      </c>
      <c r="F91" s="207" t="s">
        <v>677</v>
      </c>
      <c r="G91" s="208" t="s">
        <v>363</v>
      </c>
      <c r="H91" s="209">
        <v>10</v>
      </c>
      <c r="I91" s="210"/>
      <c r="J91" s="211">
        <f>ROUND(I91*H91,2)</f>
        <v>0</v>
      </c>
      <c r="K91" s="207" t="s">
        <v>19</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233</v>
      </c>
      <c r="AT91" s="216" t="s">
        <v>148</v>
      </c>
      <c r="AU91" s="216" t="s">
        <v>82</v>
      </c>
      <c r="AY91" s="18" t="s">
        <v>146</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233</v>
      </c>
      <c r="BM91" s="216" t="s">
        <v>678</v>
      </c>
    </row>
    <row r="92" s="2" customFormat="1" ht="14.4" customHeight="1">
      <c r="A92" s="39"/>
      <c r="B92" s="40"/>
      <c r="C92" s="205" t="s">
        <v>206</v>
      </c>
      <c r="D92" s="205" t="s">
        <v>148</v>
      </c>
      <c r="E92" s="206" t="s">
        <v>679</v>
      </c>
      <c r="F92" s="207" t="s">
        <v>680</v>
      </c>
      <c r="G92" s="208" t="s">
        <v>616</v>
      </c>
      <c r="H92" s="209">
        <v>1</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233</v>
      </c>
      <c r="AT92" s="216" t="s">
        <v>148</v>
      </c>
      <c r="AU92" s="216" t="s">
        <v>82</v>
      </c>
      <c r="AY92" s="18" t="s">
        <v>146</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233</v>
      </c>
      <c r="BM92" s="216" t="s">
        <v>681</v>
      </c>
    </row>
    <row r="93" s="12" customFormat="1" ht="25.92" customHeight="1">
      <c r="A93" s="12"/>
      <c r="B93" s="189"/>
      <c r="C93" s="190"/>
      <c r="D93" s="191" t="s">
        <v>71</v>
      </c>
      <c r="E93" s="192" t="s">
        <v>624</v>
      </c>
      <c r="F93" s="192" t="s">
        <v>625</v>
      </c>
      <c r="G93" s="190"/>
      <c r="H93" s="190"/>
      <c r="I93" s="193"/>
      <c r="J93" s="194">
        <f>BK93</f>
        <v>0</v>
      </c>
      <c r="K93" s="190"/>
      <c r="L93" s="195"/>
      <c r="M93" s="196"/>
      <c r="N93" s="197"/>
      <c r="O93" s="197"/>
      <c r="P93" s="198">
        <f>SUM(P94:P100)</f>
        <v>0</v>
      </c>
      <c r="Q93" s="197"/>
      <c r="R93" s="198">
        <f>SUM(R94:R100)</f>
        <v>0</v>
      </c>
      <c r="S93" s="197"/>
      <c r="T93" s="199">
        <f>SUM(T94:T100)</f>
        <v>0</v>
      </c>
      <c r="U93" s="12"/>
      <c r="V93" s="12"/>
      <c r="W93" s="12"/>
      <c r="X93" s="12"/>
      <c r="Y93" s="12"/>
      <c r="Z93" s="12"/>
      <c r="AA93" s="12"/>
      <c r="AB93" s="12"/>
      <c r="AC93" s="12"/>
      <c r="AD93" s="12"/>
      <c r="AE93" s="12"/>
      <c r="AR93" s="200" t="s">
        <v>153</v>
      </c>
      <c r="AT93" s="201" t="s">
        <v>71</v>
      </c>
      <c r="AU93" s="201" t="s">
        <v>72</v>
      </c>
      <c r="AY93" s="200" t="s">
        <v>146</v>
      </c>
      <c r="BK93" s="202">
        <f>SUM(BK94:BK100)</f>
        <v>0</v>
      </c>
    </row>
    <row r="94" s="2" customFormat="1" ht="14.4" customHeight="1">
      <c r="A94" s="39"/>
      <c r="B94" s="40"/>
      <c r="C94" s="205" t="s">
        <v>213</v>
      </c>
      <c r="D94" s="205" t="s">
        <v>148</v>
      </c>
      <c r="E94" s="206" t="s">
        <v>647</v>
      </c>
      <c r="F94" s="207" t="s">
        <v>312</v>
      </c>
      <c r="G94" s="208" t="s">
        <v>328</v>
      </c>
      <c r="H94" s="255"/>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632</v>
      </c>
      <c r="AT94" s="216" t="s">
        <v>148</v>
      </c>
      <c r="AU94" s="216" t="s">
        <v>80</v>
      </c>
      <c r="AY94" s="18" t="s">
        <v>146</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632</v>
      </c>
      <c r="BM94" s="216" t="s">
        <v>682</v>
      </c>
    </row>
    <row r="95" s="2" customFormat="1" ht="14.4" customHeight="1">
      <c r="A95" s="39"/>
      <c r="B95" s="40"/>
      <c r="C95" s="205" t="s">
        <v>253</v>
      </c>
      <c r="D95" s="205" t="s">
        <v>148</v>
      </c>
      <c r="E95" s="206" t="s">
        <v>649</v>
      </c>
      <c r="F95" s="207" t="s">
        <v>683</v>
      </c>
      <c r="G95" s="208" t="s">
        <v>328</v>
      </c>
      <c r="H95" s="255"/>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632</v>
      </c>
      <c r="AT95" s="216" t="s">
        <v>148</v>
      </c>
      <c r="AU95" s="216" t="s">
        <v>80</v>
      </c>
      <c r="AY95" s="18" t="s">
        <v>146</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632</v>
      </c>
      <c r="BM95" s="216" t="s">
        <v>684</v>
      </c>
    </row>
    <row r="96" s="2" customFormat="1" ht="14.4" customHeight="1">
      <c r="A96" s="39"/>
      <c r="B96" s="40"/>
      <c r="C96" s="205" t="s">
        <v>259</v>
      </c>
      <c r="D96" s="205" t="s">
        <v>148</v>
      </c>
      <c r="E96" s="206" t="s">
        <v>652</v>
      </c>
      <c r="F96" s="207" t="s">
        <v>685</v>
      </c>
      <c r="G96" s="208" t="s">
        <v>477</v>
      </c>
      <c r="H96" s="209">
        <v>1</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632</v>
      </c>
      <c r="AT96" s="216" t="s">
        <v>148</v>
      </c>
      <c r="AU96" s="216" t="s">
        <v>80</v>
      </c>
      <c r="AY96" s="18" t="s">
        <v>146</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632</v>
      </c>
      <c r="BM96" s="216" t="s">
        <v>686</v>
      </c>
    </row>
    <row r="97" s="2" customFormat="1" ht="14.4" customHeight="1">
      <c r="A97" s="39"/>
      <c r="B97" s="40"/>
      <c r="C97" s="205" t="s">
        <v>266</v>
      </c>
      <c r="D97" s="205" t="s">
        <v>148</v>
      </c>
      <c r="E97" s="206" t="s">
        <v>687</v>
      </c>
      <c r="F97" s="207" t="s">
        <v>688</v>
      </c>
      <c r="G97" s="208" t="s">
        <v>477</v>
      </c>
      <c r="H97" s="209">
        <v>1</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632</v>
      </c>
      <c r="AT97" s="216" t="s">
        <v>148</v>
      </c>
      <c r="AU97" s="216" t="s">
        <v>80</v>
      </c>
      <c r="AY97" s="18" t="s">
        <v>146</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632</v>
      </c>
      <c r="BM97" s="216" t="s">
        <v>689</v>
      </c>
    </row>
    <row r="98" s="2" customFormat="1" ht="14.4" customHeight="1">
      <c r="A98" s="39"/>
      <c r="B98" s="40"/>
      <c r="C98" s="205" t="s">
        <v>272</v>
      </c>
      <c r="D98" s="205" t="s">
        <v>148</v>
      </c>
      <c r="E98" s="206" t="s">
        <v>690</v>
      </c>
      <c r="F98" s="207" t="s">
        <v>653</v>
      </c>
      <c r="G98" s="208" t="s">
        <v>477</v>
      </c>
      <c r="H98" s="209">
        <v>1</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632</v>
      </c>
      <c r="AT98" s="216" t="s">
        <v>148</v>
      </c>
      <c r="AU98" s="216" t="s">
        <v>80</v>
      </c>
      <c r="AY98" s="18" t="s">
        <v>146</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632</v>
      </c>
      <c r="BM98" s="216" t="s">
        <v>691</v>
      </c>
    </row>
    <row r="99" s="2" customFormat="1" ht="14.4" customHeight="1">
      <c r="A99" s="39"/>
      <c r="B99" s="40"/>
      <c r="C99" s="205" t="s">
        <v>215</v>
      </c>
      <c r="D99" s="205" t="s">
        <v>148</v>
      </c>
      <c r="E99" s="206" t="s">
        <v>692</v>
      </c>
      <c r="F99" s="207" t="s">
        <v>693</v>
      </c>
      <c r="G99" s="208" t="s">
        <v>477</v>
      </c>
      <c r="H99" s="209">
        <v>1</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632</v>
      </c>
      <c r="AT99" s="216" t="s">
        <v>148</v>
      </c>
      <c r="AU99" s="216" t="s">
        <v>80</v>
      </c>
      <c r="AY99" s="18" t="s">
        <v>146</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632</v>
      </c>
      <c r="BM99" s="216" t="s">
        <v>694</v>
      </c>
    </row>
    <row r="100" s="2" customFormat="1" ht="14.4" customHeight="1">
      <c r="A100" s="39"/>
      <c r="B100" s="40"/>
      <c r="C100" s="205" t="s">
        <v>8</v>
      </c>
      <c r="D100" s="205" t="s">
        <v>148</v>
      </c>
      <c r="E100" s="206" t="s">
        <v>695</v>
      </c>
      <c r="F100" s="207" t="s">
        <v>696</v>
      </c>
      <c r="G100" s="208" t="s">
        <v>616</v>
      </c>
      <c r="H100" s="209">
        <v>3</v>
      </c>
      <c r="I100" s="210"/>
      <c r="J100" s="211">
        <f>ROUND(I100*H100,2)</f>
        <v>0</v>
      </c>
      <c r="K100" s="207" t="s">
        <v>19</v>
      </c>
      <c r="L100" s="45"/>
      <c r="M100" s="266" t="s">
        <v>19</v>
      </c>
      <c r="N100" s="267" t="s">
        <v>43</v>
      </c>
      <c r="O100" s="268"/>
      <c r="P100" s="269">
        <f>O100*H100</f>
        <v>0</v>
      </c>
      <c r="Q100" s="269">
        <v>0</v>
      </c>
      <c r="R100" s="269">
        <f>Q100*H100</f>
        <v>0</v>
      </c>
      <c r="S100" s="269">
        <v>0</v>
      </c>
      <c r="T100" s="270">
        <f>S100*H100</f>
        <v>0</v>
      </c>
      <c r="U100" s="39"/>
      <c r="V100" s="39"/>
      <c r="W100" s="39"/>
      <c r="X100" s="39"/>
      <c r="Y100" s="39"/>
      <c r="Z100" s="39"/>
      <c r="AA100" s="39"/>
      <c r="AB100" s="39"/>
      <c r="AC100" s="39"/>
      <c r="AD100" s="39"/>
      <c r="AE100" s="39"/>
      <c r="AR100" s="216" t="s">
        <v>632</v>
      </c>
      <c r="AT100" s="216" t="s">
        <v>148</v>
      </c>
      <c r="AU100" s="216" t="s">
        <v>80</v>
      </c>
      <c r="AY100" s="18" t="s">
        <v>146</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632</v>
      </c>
      <c r="BM100" s="216" t="s">
        <v>697</v>
      </c>
    </row>
    <row r="101" s="2" customFormat="1" ht="6.96" customHeight="1">
      <c r="A101" s="39"/>
      <c r="B101" s="60"/>
      <c r="C101" s="61"/>
      <c r="D101" s="61"/>
      <c r="E101" s="61"/>
      <c r="F101" s="61"/>
      <c r="G101" s="61"/>
      <c r="H101" s="61"/>
      <c r="I101" s="61"/>
      <c r="J101" s="61"/>
      <c r="K101" s="61"/>
      <c r="L101" s="45"/>
      <c r="M101" s="39"/>
      <c r="O101" s="39"/>
      <c r="P101" s="39"/>
      <c r="Q101" s="39"/>
      <c r="R101" s="39"/>
      <c r="S101" s="39"/>
      <c r="T101" s="39"/>
      <c r="U101" s="39"/>
      <c r="V101" s="39"/>
      <c r="W101" s="39"/>
      <c r="X101" s="39"/>
      <c r="Y101" s="39"/>
      <c r="Z101" s="39"/>
      <c r="AA101" s="39"/>
      <c r="AB101" s="39"/>
      <c r="AC101" s="39"/>
      <c r="AD101" s="39"/>
      <c r="AE101" s="39"/>
    </row>
  </sheetData>
  <sheetProtection sheet="1" autoFilter="0" formatColumns="0" formatRows="0" objects="1" scenarios="1" spinCount="100000" saltValue="4QdLiaJI2uU1aBR8FAQVdXsEmdZUccMIqZxFj4UFPw3x7aij8OqoaMIpxXzbEKKPDFH/UGh1mGxVhFUzfifVeQ==" hashValue="Mm9BOws/mBc1yuX+eP+UoAJSdlrpYuiie1B6g+SId19haEz8zUyXTQPjw+SEO+tP2Am+NpmDQowOnqlRcv38VA==" algorithmName="SHA-512" password="CC35"/>
  <autoFilter ref="C81:K100"/>
  <mergeCells count="9">
    <mergeCell ref="E7:H7"/>
    <mergeCell ref="E9:H9"/>
    <mergeCell ref="E18:H18"/>
    <mergeCell ref="E27:H27"/>
    <mergeCell ref="E48:H48"/>
    <mergeCell ref="E50:H50"/>
    <mergeCell ref="E72:H72"/>
    <mergeCell ref="E74:H7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91</v>
      </c>
    </row>
    <row r="3" s="1" customFormat="1" ht="6.96" customHeight="1">
      <c r="B3" s="129"/>
      <c r="C3" s="130"/>
      <c r="D3" s="130"/>
      <c r="E3" s="130"/>
      <c r="F3" s="130"/>
      <c r="G3" s="130"/>
      <c r="H3" s="130"/>
      <c r="I3" s="130"/>
      <c r="J3" s="130"/>
      <c r="K3" s="130"/>
      <c r="L3" s="21"/>
      <c r="AT3" s="18" t="s">
        <v>82</v>
      </c>
    </row>
    <row r="4" s="1" customFormat="1" ht="24.96" customHeight="1">
      <c r="B4" s="21"/>
      <c r="D4" s="131" t="s">
        <v>110</v>
      </c>
      <c r="L4" s="21"/>
      <c r="M4" s="132" t="s">
        <v>10</v>
      </c>
      <c r="AT4" s="18" t="s">
        <v>4</v>
      </c>
    </row>
    <row r="5" s="1" customFormat="1" ht="6.96" customHeight="1">
      <c r="B5" s="21"/>
      <c r="L5" s="21"/>
    </row>
    <row r="6" s="1" customFormat="1" ht="12" customHeight="1">
      <c r="B6" s="21"/>
      <c r="D6" s="133" t="s">
        <v>16</v>
      </c>
      <c r="L6" s="21"/>
    </row>
    <row r="7" s="1" customFormat="1" ht="23.25" customHeight="1">
      <c r="B7" s="21"/>
      <c r="E7" s="134" t="str">
        <f>'Rekapitulace stavby'!K6</f>
        <v>Rekonstrukce kotelny a topné soustavy na MŠ Kachlíkova 17, 19, 21 v Brně - Bystrci</v>
      </c>
      <c r="F7" s="133"/>
      <c r="G7" s="133"/>
      <c r="H7" s="133"/>
      <c r="L7" s="21"/>
    </row>
    <row r="8" s="2" customFormat="1" ht="12" customHeight="1">
      <c r="A8" s="39"/>
      <c r="B8" s="45"/>
      <c r="C8" s="39"/>
      <c r="D8" s="133" t="s">
        <v>111</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698</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3. 7. 2020</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38</v>
      </c>
      <c r="E30" s="39"/>
      <c r="F30" s="39"/>
      <c r="G30" s="39"/>
      <c r="H30" s="39"/>
      <c r="I30" s="39"/>
      <c r="J30" s="145">
        <f>ROUND(J96,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2" customFormat="1" ht="14.4" customHeight="1">
      <c r="A33" s="39"/>
      <c r="B33" s="45"/>
      <c r="C33" s="39"/>
      <c r="D33" s="147" t="s">
        <v>42</v>
      </c>
      <c r="E33" s="133" t="s">
        <v>43</v>
      </c>
      <c r="F33" s="148">
        <f>ROUND((SUM(BE96:BE189)),  2)</f>
        <v>0</v>
      </c>
      <c r="G33" s="39"/>
      <c r="H33" s="39"/>
      <c r="I33" s="149">
        <v>0.20999999999999999</v>
      </c>
      <c r="J33" s="148">
        <f>ROUND(((SUM(BE96:BE189))*I33),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44</v>
      </c>
      <c r="F34" s="148">
        <f>ROUND((SUM(BF96:BF189)),  2)</f>
        <v>0</v>
      </c>
      <c r="G34" s="39"/>
      <c r="H34" s="39"/>
      <c r="I34" s="149">
        <v>0.14999999999999999</v>
      </c>
      <c r="J34" s="148">
        <f>ROUND(((SUM(BF96:BF189))*I34),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45</v>
      </c>
      <c r="F35" s="148">
        <f>ROUND((SUM(BG96:BG189)),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46</v>
      </c>
      <c r="F36" s="148">
        <f>ROUND((SUM(BH96:BH189)),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47</v>
      </c>
      <c r="F37" s="148">
        <f>ROUND((SUM(BI96:BI189)),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113</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23.25" customHeight="1">
      <c r="A48" s="39"/>
      <c r="B48" s="40"/>
      <c r="C48" s="41"/>
      <c r="D48" s="41"/>
      <c r="E48" s="161" t="str">
        <f>E7</f>
        <v>Rekonstrukce kotelny a topné soustavy na MŠ Kachlíkova 17, 19, 21 v Brně - Bystrci</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111</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D.1.4.3 - Zdravotně-technické instalace</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Kachlíkova 1046, 1047, 1048, 1365 Brno - Bystrc</v>
      </c>
      <c r="G52" s="41"/>
      <c r="H52" s="41"/>
      <c r="I52" s="33" t="s">
        <v>23</v>
      </c>
      <c r="J52" s="73" t="str">
        <f>IF(J12="","",J12)</f>
        <v>3. 7. 2020</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Statutární město Brno, městská část Brno - Bystrc</v>
      </c>
      <c r="G54" s="41"/>
      <c r="H54" s="41"/>
      <c r="I54" s="33" t="s">
        <v>31</v>
      </c>
      <c r="J54" s="37" t="str">
        <f>E21</f>
        <v>Ing Jan Dinga</v>
      </c>
      <c r="K54" s="41"/>
      <c r="L54" s="135"/>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33" t="s">
        <v>34</v>
      </c>
      <c r="J55" s="37" t="str">
        <f>E24</f>
        <v>DIGITRONIC CZ</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114</v>
      </c>
      <c r="D57" s="163"/>
      <c r="E57" s="163"/>
      <c r="F57" s="163"/>
      <c r="G57" s="163"/>
      <c r="H57" s="163"/>
      <c r="I57" s="163"/>
      <c r="J57" s="164" t="s">
        <v>115</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70</v>
      </c>
      <c r="D59" s="41"/>
      <c r="E59" s="41"/>
      <c r="F59" s="41"/>
      <c r="G59" s="41"/>
      <c r="H59" s="41"/>
      <c r="I59" s="41"/>
      <c r="J59" s="103">
        <f>J96</f>
        <v>0</v>
      </c>
      <c r="K59" s="41"/>
      <c r="L59" s="135"/>
      <c r="S59" s="39"/>
      <c r="T59" s="39"/>
      <c r="U59" s="39"/>
      <c r="V59" s="39"/>
      <c r="W59" s="39"/>
      <c r="X59" s="39"/>
      <c r="Y59" s="39"/>
      <c r="Z59" s="39"/>
      <c r="AA59" s="39"/>
      <c r="AB59" s="39"/>
      <c r="AC59" s="39"/>
      <c r="AD59" s="39"/>
      <c r="AE59" s="39"/>
      <c r="AU59" s="18" t="s">
        <v>116</v>
      </c>
    </row>
    <row r="60" s="9" customFormat="1" ht="24.96" customHeight="1">
      <c r="A60" s="9"/>
      <c r="B60" s="166"/>
      <c r="C60" s="167"/>
      <c r="D60" s="168" t="s">
        <v>123</v>
      </c>
      <c r="E60" s="169"/>
      <c r="F60" s="169"/>
      <c r="G60" s="169"/>
      <c r="H60" s="169"/>
      <c r="I60" s="169"/>
      <c r="J60" s="170">
        <f>J97</f>
        <v>0</v>
      </c>
      <c r="K60" s="167"/>
      <c r="L60" s="171"/>
      <c r="S60" s="9"/>
      <c r="T60" s="9"/>
      <c r="U60" s="9"/>
      <c r="V60" s="9"/>
      <c r="W60" s="9"/>
      <c r="X60" s="9"/>
      <c r="Y60" s="9"/>
      <c r="Z60" s="9"/>
      <c r="AA60" s="9"/>
      <c r="AB60" s="9"/>
      <c r="AC60" s="9"/>
      <c r="AD60" s="9"/>
      <c r="AE60" s="9"/>
    </row>
    <row r="61" s="10" customFormat="1" ht="19.92" customHeight="1">
      <c r="A61" s="10"/>
      <c r="B61" s="172"/>
      <c r="C61" s="173"/>
      <c r="D61" s="174" t="s">
        <v>699</v>
      </c>
      <c r="E61" s="175"/>
      <c r="F61" s="175"/>
      <c r="G61" s="175"/>
      <c r="H61" s="175"/>
      <c r="I61" s="175"/>
      <c r="J61" s="176">
        <f>J98</f>
        <v>0</v>
      </c>
      <c r="K61" s="173"/>
      <c r="L61" s="177"/>
      <c r="S61" s="10"/>
      <c r="T61" s="10"/>
      <c r="U61" s="10"/>
      <c r="V61" s="10"/>
      <c r="W61" s="10"/>
      <c r="X61" s="10"/>
      <c r="Y61" s="10"/>
      <c r="Z61" s="10"/>
      <c r="AA61" s="10"/>
      <c r="AB61" s="10"/>
      <c r="AC61" s="10"/>
      <c r="AD61" s="10"/>
      <c r="AE61" s="10"/>
    </row>
    <row r="62" s="10" customFormat="1" ht="14.88" customHeight="1">
      <c r="A62" s="10"/>
      <c r="B62" s="172"/>
      <c r="C62" s="173"/>
      <c r="D62" s="174" t="s">
        <v>700</v>
      </c>
      <c r="E62" s="175"/>
      <c r="F62" s="175"/>
      <c r="G62" s="175"/>
      <c r="H62" s="175"/>
      <c r="I62" s="175"/>
      <c r="J62" s="176">
        <f>J99</f>
        <v>0</v>
      </c>
      <c r="K62" s="173"/>
      <c r="L62" s="177"/>
      <c r="S62" s="10"/>
      <c r="T62" s="10"/>
      <c r="U62" s="10"/>
      <c r="V62" s="10"/>
      <c r="W62" s="10"/>
      <c r="X62" s="10"/>
      <c r="Y62" s="10"/>
      <c r="Z62" s="10"/>
      <c r="AA62" s="10"/>
      <c r="AB62" s="10"/>
      <c r="AC62" s="10"/>
      <c r="AD62" s="10"/>
      <c r="AE62" s="10"/>
    </row>
    <row r="63" s="10" customFormat="1" ht="14.88" customHeight="1">
      <c r="A63" s="10"/>
      <c r="B63" s="172"/>
      <c r="C63" s="173"/>
      <c r="D63" s="174" t="s">
        <v>701</v>
      </c>
      <c r="E63" s="175"/>
      <c r="F63" s="175"/>
      <c r="G63" s="175"/>
      <c r="H63" s="175"/>
      <c r="I63" s="175"/>
      <c r="J63" s="176">
        <f>J104</f>
        <v>0</v>
      </c>
      <c r="K63" s="173"/>
      <c r="L63" s="177"/>
      <c r="S63" s="10"/>
      <c r="T63" s="10"/>
      <c r="U63" s="10"/>
      <c r="V63" s="10"/>
      <c r="W63" s="10"/>
      <c r="X63" s="10"/>
      <c r="Y63" s="10"/>
      <c r="Z63" s="10"/>
      <c r="AA63" s="10"/>
      <c r="AB63" s="10"/>
      <c r="AC63" s="10"/>
      <c r="AD63" s="10"/>
      <c r="AE63" s="10"/>
    </row>
    <row r="64" s="10" customFormat="1" ht="14.88" customHeight="1">
      <c r="A64" s="10"/>
      <c r="B64" s="172"/>
      <c r="C64" s="173"/>
      <c r="D64" s="174" t="s">
        <v>702</v>
      </c>
      <c r="E64" s="175"/>
      <c r="F64" s="175"/>
      <c r="G64" s="175"/>
      <c r="H64" s="175"/>
      <c r="I64" s="175"/>
      <c r="J64" s="176">
        <f>J109</f>
        <v>0</v>
      </c>
      <c r="K64" s="173"/>
      <c r="L64" s="177"/>
      <c r="S64" s="10"/>
      <c r="T64" s="10"/>
      <c r="U64" s="10"/>
      <c r="V64" s="10"/>
      <c r="W64" s="10"/>
      <c r="X64" s="10"/>
      <c r="Y64" s="10"/>
      <c r="Z64" s="10"/>
      <c r="AA64" s="10"/>
      <c r="AB64" s="10"/>
      <c r="AC64" s="10"/>
      <c r="AD64" s="10"/>
      <c r="AE64" s="10"/>
    </row>
    <row r="65" s="10" customFormat="1" ht="14.88" customHeight="1">
      <c r="A65" s="10"/>
      <c r="B65" s="172"/>
      <c r="C65" s="173"/>
      <c r="D65" s="174" t="s">
        <v>703</v>
      </c>
      <c r="E65" s="175"/>
      <c r="F65" s="175"/>
      <c r="G65" s="175"/>
      <c r="H65" s="175"/>
      <c r="I65" s="175"/>
      <c r="J65" s="176">
        <f>J113</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704</v>
      </c>
      <c r="E66" s="175"/>
      <c r="F66" s="175"/>
      <c r="G66" s="175"/>
      <c r="H66" s="175"/>
      <c r="I66" s="175"/>
      <c r="J66" s="176">
        <f>J117</f>
        <v>0</v>
      </c>
      <c r="K66" s="173"/>
      <c r="L66" s="177"/>
      <c r="S66" s="10"/>
      <c r="T66" s="10"/>
      <c r="U66" s="10"/>
      <c r="V66" s="10"/>
      <c r="W66" s="10"/>
      <c r="X66" s="10"/>
      <c r="Y66" s="10"/>
      <c r="Z66" s="10"/>
      <c r="AA66" s="10"/>
      <c r="AB66" s="10"/>
      <c r="AC66" s="10"/>
      <c r="AD66" s="10"/>
      <c r="AE66" s="10"/>
    </row>
    <row r="67" s="10" customFormat="1" ht="14.88" customHeight="1">
      <c r="A67" s="10"/>
      <c r="B67" s="172"/>
      <c r="C67" s="173"/>
      <c r="D67" s="174" t="s">
        <v>705</v>
      </c>
      <c r="E67" s="175"/>
      <c r="F67" s="175"/>
      <c r="G67" s="175"/>
      <c r="H67" s="175"/>
      <c r="I67" s="175"/>
      <c r="J67" s="176">
        <f>J118</f>
        <v>0</v>
      </c>
      <c r="K67" s="173"/>
      <c r="L67" s="177"/>
      <c r="S67" s="10"/>
      <c r="T67" s="10"/>
      <c r="U67" s="10"/>
      <c r="V67" s="10"/>
      <c r="W67" s="10"/>
      <c r="X67" s="10"/>
      <c r="Y67" s="10"/>
      <c r="Z67" s="10"/>
      <c r="AA67" s="10"/>
      <c r="AB67" s="10"/>
      <c r="AC67" s="10"/>
      <c r="AD67" s="10"/>
      <c r="AE67" s="10"/>
    </row>
    <row r="68" s="10" customFormat="1" ht="14.88" customHeight="1">
      <c r="A68" s="10"/>
      <c r="B68" s="172"/>
      <c r="C68" s="173"/>
      <c r="D68" s="174" t="s">
        <v>706</v>
      </c>
      <c r="E68" s="175"/>
      <c r="F68" s="175"/>
      <c r="G68" s="175"/>
      <c r="H68" s="175"/>
      <c r="I68" s="175"/>
      <c r="J68" s="176">
        <f>J134</f>
        <v>0</v>
      </c>
      <c r="K68" s="173"/>
      <c r="L68" s="177"/>
      <c r="S68" s="10"/>
      <c r="T68" s="10"/>
      <c r="U68" s="10"/>
      <c r="V68" s="10"/>
      <c r="W68" s="10"/>
      <c r="X68" s="10"/>
      <c r="Y68" s="10"/>
      <c r="Z68" s="10"/>
      <c r="AA68" s="10"/>
      <c r="AB68" s="10"/>
      <c r="AC68" s="10"/>
      <c r="AD68" s="10"/>
      <c r="AE68" s="10"/>
    </row>
    <row r="69" s="10" customFormat="1" ht="14.88" customHeight="1">
      <c r="A69" s="10"/>
      <c r="B69" s="172"/>
      <c r="C69" s="173"/>
      <c r="D69" s="174" t="s">
        <v>707</v>
      </c>
      <c r="E69" s="175"/>
      <c r="F69" s="175"/>
      <c r="G69" s="175"/>
      <c r="H69" s="175"/>
      <c r="I69" s="175"/>
      <c r="J69" s="176">
        <f>J142</f>
        <v>0</v>
      </c>
      <c r="K69" s="173"/>
      <c r="L69" s="177"/>
      <c r="S69" s="10"/>
      <c r="T69" s="10"/>
      <c r="U69" s="10"/>
      <c r="V69" s="10"/>
      <c r="W69" s="10"/>
      <c r="X69" s="10"/>
      <c r="Y69" s="10"/>
      <c r="Z69" s="10"/>
      <c r="AA69" s="10"/>
      <c r="AB69" s="10"/>
      <c r="AC69" s="10"/>
      <c r="AD69" s="10"/>
      <c r="AE69" s="10"/>
    </row>
    <row r="70" s="10" customFormat="1" ht="14.88" customHeight="1">
      <c r="A70" s="10"/>
      <c r="B70" s="172"/>
      <c r="C70" s="173"/>
      <c r="D70" s="174" t="s">
        <v>708</v>
      </c>
      <c r="E70" s="175"/>
      <c r="F70" s="175"/>
      <c r="G70" s="175"/>
      <c r="H70" s="175"/>
      <c r="I70" s="175"/>
      <c r="J70" s="176">
        <f>J158</f>
        <v>0</v>
      </c>
      <c r="K70" s="173"/>
      <c r="L70" s="177"/>
      <c r="S70" s="10"/>
      <c r="T70" s="10"/>
      <c r="U70" s="10"/>
      <c r="V70" s="10"/>
      <c r="W70" s="10"/>
      <c r="X70" s="10"/>
      <c r="Y70" s="10"/>
      <c r="Z70" s="10"/>
      <c r="AA70" s="10"/>
      <c r="AB70" s="10"/>
      <c r="AC70" s="10"/>
      <c r="AD70" s="10"/>
      <c r="AE70" s="10"/>
    </row>
    <row r="71" s="10" customFormat="1" ht="14.88" customHeight="1">
      <c r="A71" s="10"/>
      <c r="B71" s="172"/>
      <c r="C71" s="173"/>
      <c r="D71" s="174" t="s">
        <v>709</v>
      </c>
      <c r="E71" s="175"/>
      <c r="F71" s="175"/>
      <c r="G71" s="175"/>
      <c r="H71" s="175"/>
      <c r="I71" s="175"/>
      <c r="J71" s="176">
        <f>J160</f>
        <v>0</v>
      </c>
      <c r="K71" s="173"/>
      <c r="L71" s="177"/>
      <c r="S71" s="10"/>
      <c r="T71" s="10"/>
      <c r="U71" s="10"/>
      <c r="V71" s="10"/>
      <c r="W71" s="10"/>
      <c r="X71" s="10"/>
      <c r="Y71" s="10"/>
      <c r="Z71" s="10"/>
      <c r="AA71" s="10"/>
      <c r="AB71" s="10"/>
      <c r="AC71" s="10"/>
      <c r="AD71" s="10"/>
      <c r="AE71" s="10"/>
    </row>
    <row r="72" s="10" customFormat="1" ht="14.88" customHeight="1">
      <c r="A72" s="10"/>
      <c r="B72" s="172"/>
      <c r="C72" s="173"/>
      <c r="D72" s="174" t="s">
        <v>710</v>
      </c>
      <c r="E72" s="175"/>
      <c r="F72" s="175"/>
      <c r="G72" s="175"/>
      <c r="H72" s="175"/>
      <c r="I72" s="175"/>
      <c r="J72" s="176">
        <f>J165</f>
        <v>0</v>
      </c>
      <c r="K72" s="173"/>
      <c r="L72" s="177"/>
      <c r="S72" s="10"/>
      <c r="T72" s="10"/>
      <c r="U72" s="10"/>
      <c r="V72" s="10"/>
      <c r="W72" s="10"/>
      <c r="X72" s="10"/>
      <c r="Y72" s="10"/>
      <c r="Z72" s="10"/>
      <c r="AA72" s="10"/>
      <c r="AB72" s="10"/>
      <c r="AC72" s="10"/>
      <c r="AD72" s="10"/>
      <c r="AE72" s="10"/>
    </row>
    <row r="73" s="10" customFormat="1" ht="19.92" customHeight="1">
      <c r="A73" s="10"/>
      <c r="B73" s="172"/>
      <c r="C73" s="173"/>
      <c r="D73" s="174" t="s">
        <v>711</v>
      </c>
      <c r="E73" s="175"/>
      <c r="F73" s="175"/>
      <c r="G73" s="175"/>
      <c r="H73" s="175"/>
      <c r="I73" s="175"/>
      <c r="J73" s="176">
        <f>J170</f>
        <v>0</v>
      </c>
      <c r="K73" s="173"/>
      <c r="L73" s="177"/>
      <c r="S73" s="10"/>
      <c r="T73" s="10"/>
      <c r="U73" s="10"/>
      <c r="V73" s="10"/>
      <c r="W73" s="10"/>
      <c r="X73" s="10"/>
      <c r="Y73" s="10"/>
      <c r="Z73" s="10"/>
      <c r="AA73" s="10"/>
      <c r="AB73" s="10"/>
      <c r="AC73" s="10"/>
      <c r="AD73" s="10"/>
      <c r="AE73" s="10"/>
    </row>
    <row r="74" s="10" customFormat="1" ht="14.88" customHeight="1">
      <c r="A74" s="10"/>
      <c r="B74" s="172"/>
      <c r="C74" s="173"/>
      <c r="D74" s="174" t="s">
        <v>712</v>
      </c>
      <c r="E74" s="175"/>
      <c r="F74" s="175"/>
      <c r="G74" s="175"/>
      <c r="H74" s="175"/>
      <c r="I74" s="175"/>
      <c r="J74" s="176">
        <f>J171</f>
        <v>0</v>
      </c>
      <c r="K74" s="173"/>
      <c r="L74" s="177"/>
      <c r="S74" s="10"/>
      <c r="T74" s="10"/>
      <c r="U74" s="10"/>
      <c r="V74" s="10"/>
      <c r="W74" s="10"/>
      <c r="X74" s="10"/>
      <c r="Y74" s="10"/>
      <c r="Z74" s="10"/>
      <c r="AA74" s="10"/>
      <c r="AB74" s="10"/>
      <c r="AC74" s="10"/>
      <c r="AD74" s="10"/>
      <c r="AE74" s="10"/>
    </row>
    <row r="75" s="10" customFormat="1" ht="14.88" customHeight="1">
      <c r="A75" s="10"/>
      <c r="B75" s="172"/>
      <c r="C75" s="173"/>
      <c r="D75" s="174" t="s">
        <v>713</v>
      </c>
      <c r="E75" s="175"/>
      <c r="F75" s="175"/>
      <c r="G75" s="175"/>
      <c r="H75" s="175"/>
      <c r="I75" s="175"/>
      <c r="J75" s="176">
        <f>J176</f>
        <v>0</v>
      </c>
      <c r="K75" s="173"/>
      <c r="L75" s="177"/>
      <c r="S75" s="10"/>
      <c r="T75" s="10"/>
      <c r="U75" s="10"/>
      <c r="V75" s="10"/>
      <c r="W75" s="10"/>
      <c r="X75" s="10"/>
      <c r="Y75" s="10"/>
      <c r="Z75" s="10"/>
      <c r="AA75" s="10"/>
      <c r="AB75" s="10"/>
      <c r="AC75" s="10"/>
      <c r="AD75" s="10"/>
      <c r="AE75" s="10"/>
    </row>
    <row r="76" s="10" customFormat="1" ht="14.88" customHeight="1">
      <c r="A76" s="10"/>
      <c r="B76" s="172"/>
      <c r="C76" s="173"/>
      <c r="D76" s="174" t="s">
        <v>714</v>
      </c>
      <c r="E76" s="175"/>
      <c r="F76" s="175"/>
      <c r="G76" s="175"/>
      <c r="H76" s="175"/>
      <c r="I76" s="175"/>
      <c r="J76" s="176">
        <f>J185</f>
        <v>0</v>
      </c>
      <c r="K76" s="173"/>
      <c r="L76" s="177"/>
      <c r="S76" s="10"/>
      <c r="T76" s="10"/>
      <c r="U76" s="10"/>
      <c r="V76" s="10"/>
      <c r="W76" s="10"/>
      <c r="X76" s="10"/>
      <c r="Y76" s="10"/>
      <c r="Z76" s="10"/>
      <c r="AA76" s="10"/>
      <c r="AB76" s="10"/>
      <c r="AC76" s="10"/>
      <c r="AD76" s="10"/>
      <c r="AE76" s="10"/>
    </row>
    <row r="77" s="2" customFormat="1" ht="21.84"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2" customFormat="1" ht="6.96" customHeight="1">
      <c r="A78" s="39"/>
      <c r="B78" s="60"/>
      <c r="C78" s="61"/>
      <c r="D78" s="61"/>
      <c r="E78" s="61"/>
      <c r="F78" s="61"/>
      <c r="G78" s="61"/>
      <c r="H78" s="61"/>
      <c r="I78" s="61"/>
      <c r="J78" s="61"/>
      <c r="K78" s="61"/>
      <c r="L78" s="135"/>
      <c r="S78" s="39"/>
      <c r="T78" s="39"/>
      <c r="U78" s="39"/>
      <c r="V78" s="39"/>
      <c r="W78" s="39"/>
      <c r="X78" s="39"/>
      <c r="Y78" s="39"/>
      <c r="Z78" s="39"/>
      <c r="AA78" s="39"/>
      <c r="AB78" s="39"/>
      <c r="AC78" s="39"/>
      <c r="AD78" s="39"/>
      <c r="AE78" s="39"/>
    </row>
    <row r="82" s="2" customFormat="1" ht="6.96" customHeight="1">
      <c r="A82" s="39"/>
      <c r="B82" s="62"/>
      <c r="C82" s="63"/>
      <c r="D82" s="63"/>
      <c r="E82" s="63"/>
      <c r="F82" s="63"/>
      <c r="G82" s="63"/>
      <c r="H82" s="63"/>
      <c r="I82" s="63"/>
      <c r="J82" s="63"/>
      <c r="K82" s="63"/>
      <c r="L82" s="135"/>
      <c r="S82" s="39"/>
      <c r="T82" s="39"/>
      <c r="U82" s="39"/>
      <c r="V82" s="39"/>
      <c r="W82" s="39"/>
      <c r="X82" s="39"/>
      <c r="Y82" s="39"/>
      <c r="Z82" s="39"/>
      <c r="AA82" s="39"/>
      <c r="AB82" s="39"/>
      <c r="AC82" s="39"/>
      <c r="AD82" s="39"/>
      <c r="AE82" s="39"/>
    </row>
    <row r="83" s="2" customFormat="1" ht="24.96" customHeight="1">
      <c r="A83" s="39"/>
      <c r="B83" s="40"/>
      <c r="C83" s="24" t="s">
        <v>131</v>
      </c>
      <c r="D83" s="41"/>
      <c r="E83" s="41"/>
      <c r="F83" s="41"/>
      <c r="G83" s="41"/>
      <c r="H83" s="41"/>
      <c r="I83" s="41"/>
      <c r="J83" s="41"/>
      <c r="K83" s="41"/>
      <c r="L83" s="135"/>
      <c r="S83" s="39"/>
      <c r="T83" s="39"/>
      <c r="U83" s="39"/>
      <c r="V83" s="39"/>
      <c r="W83" s="39"/>
      <c r="X83" s="39"/>
      <c r="Y83" s="39"/>
      <c r="Z83" s="39"/>
      <c r="AA83" s="39"/>
      <c r="AB83" s="39"/>
      <c r="AC83" s="39"/>
      <c r="AD83" s="39"/>
      <c r="AE83" s="39"/>
    </row>
    <row r="84" s="2" customFormat="1" ht="6.96"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2" customFormat="1" ht="12" customHeight="1">
      <c r="A85" s="39"/>
      <c r="B85" s="40"/>
      <c r="C85" s="33" t="s">
        <v>16</v>
      </c>
      <c r="D85" s="41"/>
      <c r="E85" s="41"/>
      <c r="F85" s="41"/>
      <c r="G85" s="41"/>
      <c r="H85" s="41"/>
      <c r="I85" s="41"/>
      <c r="J85" s="41"/>
      <c r="K85" s="41"/>
      <c r="L85" s="135"/>
      <c r="S85" s="39"/>
      <c r="T85" s="39"/>
      <c r="U85" s="39"/>
      <c r="V85" s="39"/>
      <c r="W85" s="39"/>
      <c r="X85" s="39"/>
      <c r="Y85" s="39"/>
      <c r="Z85" s="39"/>
      <c r="AA85" s="39"/>
      <c r="AB85" s="39"/>
      <c r="AC85" s="39"/>
      <c r="AD85" s="39"/>
      <c r="AE85" s="39"/>
    </row>
    <row r="86" s="2" customFormat="1" ht="23.25" customHeight="1">
      <c r="A86" s="39"/>
      <c r="B86" s="40"/>
      <c r="C86" s="41"/>
      <c r="D86" s="41"/>
      <c r="E86" s="161" t="str">
        <f>E7</f>
        <v>Rekonstrukce kotelny a topné soustavy na MŠ Kachlíkova 17, 19, 21 v Brně - Bystrci</v>
      </c>
      <c r="F86" s="33"/>
      <c r="G86" s="33"/>
      <c r="H86" s="33"/>
      <c r="I86" s="41"/>
      <c r="J86" s="41"/>
      <c r="K86" s="41"/>
      <c r="L86" s="135"/>
      <c r="S86" s="39"/>
      <c r="T86" s="39"/>
      <c r="U86" s="39"/>
      <c r="V86" s="39"/>
      <c r="W86" s="39"/>
      <c r="X86" s="39"/>
      <c r="Y86" s="39"/>
      <c r="Z86" s="39"/>
      <c r="AA86" s="39"/>
      <c r="AB86" s="39"/>
      <c r="AC86" s="39"/>
      <c r="AD86" s="39"/>
      <c r="AE86" s="39"/>
    </row>
    <row r="87" s="2" customFormat="1" ht="12" customHeight="1">
      <c r="A87" s="39"/>
      <c r="B87" s="40"/>
      <c r="C87" s="33" t="s">
        <v>111</v>
      </c>
      <c r="D87" s="41"/>
      <c r="E87" s="41"/>
      <c r="F87" s="41"/>
      <c r="G87" s="41"/>
      <c r="H87" s="41"/>
      <c r="I87" s="41"/>
      <c r="J87" s="41"/>
      <c r="K87" s="41"/>
      <c r="L87" s="135"/>
      <c r="S87" s="39"/>
      <c r="T87" s="39"/>
      <c r="U87" s="39"/>
      <c r="V87" s="39"/>
      <c r="W87" s="39"/>
      <c r="X87" s="39"/>
      <c r="Y87" s="39"/>
      <c r="Z87" s="39"/>
      <c r="AA87" s="39"/>
      <c r="AB87" s="39"/>
      <c r="AC87" s="39"/>
      <c r="AD87" s="39"/>
      <c r="AE87" s="39"/>
    </row>
    <row r="88" s="2" customFormat="1" ht="16.5" customHeight="1">
      <c r="A88" s="39"/>
      <c r="B88" s="40"/>
      <c r="C88" s="41"/>
      <c r="D88" s="41"/>
      <c r="E88" s="70" t="str">
        <f>E9</f>
        <v>D.1.4.3 - Zdravotně-technické instalace</v>
      </c>
      <c r="F88" s="41"/>
      <c r="G88" s="41"/>
      <c r="H88" s="41"/>
      <c r="I88" s="41"/>
      <c r="J88" s="41"/>
      <c r="K88" s="41"/>
      <c r="L88" s="135"/>
      <c r="S88" s="39"/>
      <c r="T88" s="39"/>
      <c r="U88" s="39"/>
      <c r="V88" s="39"/>
      <c r="W88" s="39"/>
      <c r="X88" s="39"/>
      <c r="Y88" s="39"/>
      <c r="Z88" s="39"/>
      <c r="AA88" s="39"/>
      <c r="AB88" s="39"/>
      <c r="AC88" s="39"/>
      <c r="AD88" s="39"/>
      <c r="AE88" s="39"/>
    </row>
    <row r="89" s="2" customFormat="1" ht="6.96" customHeight="1">
      <c r="A89" s="39"/>
      <c r="B89" s="40"/>
      <c r="C89" s="41"/>
      <c r="D89" s="41"/>
      <c r="E89" s="41"/>
      <c r="F89" s="41"/>
      <c r="G89" s="41"/>
      <c r="H89" s="41"/>
      <c r="I89" s="41"/>
      <c r="J89" s="41"/>
      <c r="K89" s="41"/>
      <c r="L89" s="135"/>
      <c r="S89" s="39"/>
      <c r="T89" s="39"/>
      <c r="U89" s="39"/>
      <c r="V89" s="39"/>
      <c r="W89" s="39"/>
      <c r="X89" s="39"/>
      <c r="Y89" s="39"/>
      <c r="Z89" s="39"/>
      <c r="AA89" s="39"/>
      <c r="AB89" s="39"/>
      <c r="AC89" s="39"/>
      <c r="AD89" s="39"/>
      <c r="AE89" s="39"/>
    </row>
    <row r="90" s="2" customFormat="1" ht="12" customHeight="1">
      <c r="A90" s="39"/>
      <c r="B90" s="40"/>
      <c r="C90" s="33" t="s">
        <v>21</v>
      </c>
      <c r="D90" s="41"/>
      <c r="E90" s="41"/>
      <c r="F90" s="28" t="str">
        <f>F12</f>
        <v>Kachlíkova 1046, 1047, 1048, 1365 Brno - Bystrc</v>
      </c>
      <c r="G90" s="41"/>
      <c r="H90" s="41"/>
      <c r="I90" s="33" t="s">
        <v>23</v>
      </c>
      <c r="J90" s="73" t="str">
        <f>IF(J12="","",J12)</f>
        <v>3. 7. 2020</v>
      </c>
      <c r="K90" s="41"/>
      <c r="L90" s="135"/>
      <c r="S90" s="39"/>
      <c r="T90" s="39"/>
      <c r="U90" s="39"/>
      <c r="V90" s="39"/>
      <c r="W90" s="39"/>
      <c r="X90" s="39"/>
      <c r="Y90" s="39"/>
      <c r="Z90" s="39"/>
      <c r="AA90" s="39"/>
      <c r="AB90" s="39"/>
      <c r="AC90" s="39"/>
      <c r="AD90" s="39"/>
      <c r="AE90" s="39"/>
    </row>
    <row r="91" s="2" customFormat="1" ht="6.96"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2" customFormat="1" ht="15.15" customHeight="1">
      <c r="A92" s="39"/>
      <c r="B92" s="40"/>
      <c r="C92" s="33" t="s">
        <v>25</v>
      </c>
      <c r="D92" s="41"/>
      <c r="E92" s="41"/>
      <c r="F92" s="28" t="str">
        <f>E15</f>
        <v>Statutární město Brno, městská část Brno - Bystrc</v>
      </c>
      <c r="G92" s="41"/>
      <c r="H92" s="41"/>
      <c r="I92" s="33" t="s">
        <v>31</v>
      </c>
      <c r="J92" s="37" t="str">
        <f>E21</f>
        <v>Ing Jan Dinga</v>
      </c>
      <c r="K92" s="41"/>
      <c r="L92" s="135"/>
      <c r="S92" s="39"/>
      <c r="T92" s="39"/>
      <c r="U92" s="39"/>
      <c r="V92" s="39"/>
      <c r="W92" s="39"/>
      <c r="X92" s="39"/>
      <c r="Y92" s="39"/>
      <c r="Z92" s="39"/>
      <c r="AA92" s="39"/>
      <c r="AB92" s="39"/>
      <c r="AC92" s="39"/>
      <c r="AD92" s="39"/>
      <c r="AE92" s="39"/>
    </row>
    <row r="93" s="2" customFormat="1" ht="15.15" customHeight="1">
      <c r="A93" s="39"/>
      <c r="B93" s="40"/>
      <c r="C93" s="33" t="s">
        <v>29</v>
      </c>
      <c r="D93" s="41"/>
      <c r="E93" s="41"/>
      <c r="F93" s="28" t="str">
        <f>IF(E18="","",E18)</f>
        <v>Vyplň údaj</v>
      </c>
      <c r="G93" s="41"/>
      <c r="H93" s="41"/>
      <c r="I93" s="33" t="s">
        <v>34</v>
      </c>
      <c r="J93" s="37" t="str">
        <f>E24</f>
        <v>DIGITRONIC CZ</v>
      </c>
      <c r="K93" s="41"/>
      <c r="L93" s="135"/>
      <c r="S93" s="39"/>
      <c r="T93" s="39"/>
      <c r="U93" s="39"/>
      <c r="V93" s="39"/>
      <c r="W93" s="39"/>
      <c r="X93" s="39"/>
      <c r="Y93" s="39"/>
      <c r="Z93" s="39"/>
      <c r="AA93" s="39"/>
      <c r="AB93" s="39"/>
      <c r="AC93" s="39"/>
      <c r="AD93" s="39"/>
      <c r="AE93" s="39"/>
    </row>
    <row r="94" s="2" customFormat="1" ht="10.32" customHeight="1">
      <c r="A94" s="39"/>
      <c r="B94" s="40"/>
      <c r="C94" s="41"/>
      <c r="D94" s="41"/>
      <c r="E94" s="41"/>
      <c r="F94" s="41"/>
      <c r="G94" s="41"/>
      <c r="H94" s="41"/>
      <c r="I94" s="41"/>
      <c r="J94" s="41"/>
      <c r="K94" s="41"/>
      <c r="L94" s="135"/>
      <c r="S94" s="39"/>
      <c r="T94" s="39"/>
      <c r="U94" s="39"/>
      <c r="V94" s="39"/>
      <c r="W94" s="39"/>
      <c r="X94" s="39"/>
      <c r="Y94" s="39"/>
      <c r="Z94" s="39"/>
      <c r="AA94" s="39"/>
      <c r="AB94" s="39"/>
      <c r="AC94" s="39"/>
      <c r="AD94" s="39"/>
      <c r="AE94" s="39"/>
    </row>
    <row r="95" s="11" customFormat="1" ht="29.28" customHeight="1">
      <c r="A95" s="178"/>
      <c r="B95" s="179"/>
      <c r="C95" s="180" t="s">
        <v>132</v>
      </c>
      <c r="D95" s="181" t="s">
        <v>57</v>
      </c>
      <c r="E95" s="181" t="s">
        <v>53</v>
      </c>
      <c r="F95" s="181" t="s">
        <v>54</v>
      </c>
      <c r="G95" s="181" t="s">
        <v>133</v>
      </c>
      <c r="H95" s="181" t="s">
        <v>134</v>
      </c>
      <c r="I95" s="181" t="s">
        <v>135</v>
      </c>
      <c r="J95" s="181" t="s">
        <v>115</v>
      </c>
      <c r="K95" s="182" t="s">
        <v>136</v>
      </c>
      <c r="L95" s="183"/>
      <c r="M95" s="93" t="s">
        <v>19</v>
      </c>
      <c r="N95" s="94" t="s">
        <v>42</v>
      </c>
      <c r="O95" s="94" t="s">
        <v>137</v>
      </c>
      <c r="P95" s="94" t="s">
        <v>138</v>
      </c>
      <c r="Q95" s="94" t="s">
        <v>139</v>
      </c>
      <c r="R95" s="94" t="s">
        <v>140</v>
      </c>
      <c r="S95" s="94" t="s">
        <v>141</v>
      </c>
      <c r="T95" s="95" t="s">
        <v>142</v>
      </c>
      <c r="U95" s="178"/>
      <c r="V95" s="178"/>
      <c r="W95" s="178"/>
      <c r="X95" s="178"/>
      <c r="Y95" s="178"/>
      <c r="Z95" s="178"/>
      <c r="AA95" s="178"/>
      <c r="AB95" s="178"/>
      <c r="AC95" s="178"/>
      <c r="AD95" s="178"/>
      <c r="AE95" s="178"/>
    </row>
    <row r="96" s="2" customFormat="1" ht="22.8" customHeight="1">
      <c r="A96" s="39"/>
      <c r="B96" s="40"/>
      <c r="C96" s="100" t="s">
        <v>143</v>
      </c>
      <c r="D96" s="41"/>
      <c r="E96" s="41"/>
      <c r="F96" s="41"/>
      <c r="G96" s="41"/>
      <c r="H96" s="41"/>
      <c r="I96" s="41"/>
      <c r="J96" s="184">
        <f>BK96</f>
        <v>0</v>
      </c>
      <c r="K96" s="41"/>
      <c r="L96" s="45"/>
      <c r="M96" s="96"/>
      <c r="N96" s="185"/>
      <c r="O96" s="97"/>
      <c r="P96" s="186">
        <f>P97</f>
        <v>0</v>
      </c>
      <c r="Q96" s="97"/>
      <c r="R96" s="186">
        <f>R97</f>
        <v>0.75191000000000008</v>
      </c>
      <c r="S96" s="97"/>
      <c r="T96" s="187">
        <f>T97</f>
        <v>0</v>
      </c>
      <c r="U96" s="39"/>
      <c r="V96" s="39"/>
      <c r="W96" s="39"/>
      <c r="X96" s="39"/>
      <c r="Y96" s="39"/>
      <c r="Z96" s="39"/>
      <c r="AA96" s="39"/>
      <c r="AB96" s="39"/>
      <c r="AC96" s="39"/>
      <c r="AD96" s="39"/>
      <c r="AE96" s="39"/>
      <c r="AT96" s="18" t="s">
        <v>71</v>
      </c>
      <c r="AU96" s="18" t="s">
        <v>116</v>
      </c>
      <c r="BK96" s="188">
        <f>BK97</f>
        <v>0</v>
      </c>
    </row>
    <row r="97" s="12" customFormat="1" ht="25.92" customHeight="1">
      <c r="A97" s="12"/>
      <c r="B97" s="189"/>
      <c r="C97" s="190"/>
      <c r="D97" s="191" t="s">
        <v>71</v>
      </c>
      <c r="E97" s="192" t="s">
        <v>317</v>
      </c>
      <c r="F97" s="192" t="s">
        <v>318</v>
      </c>
      <c r="G97" s="190"/>
      <c r="H97" s="190"/>
      <c r="I97" s="193"/>
      <c r="J97" s="194">
        <f>BK97</f>
        <v>0</v>
      </c>
      <c r="K97" s="190"/>
      <c r="L97" s="195"/>
      <c r="M97" s="196"/>
      <c r="N97" s="197"/>
      <c r="O97" s="197"/>
      <c r="P97" s="198">
        <f>P98+P117+P170</f>
        <v>0</v>
      </c>
      <c r="Q97" s="197"/>
      <c r="R97" s="198">
        <f>R98+R117+R170</f>
        <v>0.75191000000000008</v>
      </c>
      <c r="S97" s="197"/>
      <c r="T97" s="199">
        <f>T98+T117+T170</f>
        <v>0</v>
      </c>
      <c r="U97" s="12"/>
      <c r="V97" s="12"/>
      <c r="W97" s="12"/>
      <c r="X97" s="12"/>
      <c r="Y97" s="12"/>
      <c r="Z97" s="12"/>
      <c r="AA97" s="12"/>
      <c r="AB97" s="12"/>
      <c r="AC97" s="12"/>
      <c r="AD97" s="12"/>
      <c r="AE97" s="12"/>
      <c r="AR97" s="200" t="s">
        <v>82</v>
      </c>
      <c r="AT97" s="201" t="s">
        <v>71</v>
      </c>
      <c r="AU97" s="201" t="s">
        <v>72</v>
      </c>
      <c r="AY97" s="200" t="s">
        <v>146</v>
      </c>
      <c r="BK97" s="202">
        <f>BK98+BK117+BK170</f>
        <v>0</v>
      </c>
    </row>
    <row r="98" s="12" customFormat="1" ht="22.8" customHeight="1">
      <c r="A98" s="12"/>
      <c r="B98" s="189"/>
      <c r="C98" s="190"/>
      <c r="D98" s="191" t="s">
        <v>71</v>
      </c>
      <c r="E98" s="203" t="s">
        <v>715</v>
      </c>
      <c r="F98" s="203" t="s">
        <v>716</v>
      </c>
      <c r="G98" s="190"/>
      <c r="H98" s="190"/>
      <c r="I98" s="193"/>
      <c r="J98" s="204">
        <f>BK98</f>
        <v>0</v>
      </c>
      <c r="K98" s="190"/>
      <c r="L98" s="195"/>
      <c r="M98" s="196"/>
      <c r="N98" s="197"/>
      <c r="O98" s="197"/>
      <c r="P98" s="198">
        <f>P99+P104+P109+P113</f>
        <v>0</v>
      </c>
      <c r="Q98" s="197"/>
      <c r="R98" s="198">
        <f>R99+R104+R109+R113</f>
        <v>0.012999999999999999</v>
      </c>
      <c r="S98" s="197"/>
      <c r="T98" s="199">
        <f>T99+T104+T109+T113</f>
        <v>0</v>
      </c>
      <c r="U98" s="12"/>
      <c r="V98" s="12"/>
      <c r="W98" s="12"/>
      <c r="X98" s="12"/>
      <c r="Y98" s="12"/>
      <c r="Z98" s="12"/>
      <c r="AA98" s="12"/>
      <c r="AB98" s="12"/>
      <c r="AC98" s="12"/>
      <c r="AD98" s="12"/>
      <c r="AE98" s="12"/>
      <c r="AR98" s="200" t="s">
        <v>82</v>
      </c>
      <c r="AT98" s="201" t="s">
        <v>71</v>
      </c>
      <c r="AU98" s="201" t="s">
        <v>80</v>
      </c>
      <c r="AY98" s="200" t="s">
        <v>146</v>
      </c>
      <c r="BK98" s="202">
        <f>BK99+BK104+BK109+BK113</f>
        <v>0</v>
      </c>
    </row>
    <row r="99" s="12" customFormat="1" ht="20.88" customHeight="1">
      <c r="A99" s="12"/>
      <c r="B99" s="189"/>
      <c r="C99" s="190"/>
      <c r="D99" s="191" t="s">
        <v>71</v>
      </c>
      <c r="E99" s="203" t="s">
        <v>717</v>
      </c>
      <c r="F99" s="203" t="s">
        <v>718</v>
      </c>
      <c r="G99" s="190"/>
      <c r="H99" s="190"/>
      <c r="I99" s="193"/>
      <c r="J99" s="204">
        <f>BK99</f>
        <v>0</v>
      </c>
      <c r="K99" s="190"/>
      <c r="L99" s="195"/>
      <c r="M99" s="196"/>
      <c r="N99" s="197"/>
      <c r="O99" s="197"/>
      <c r="P99" s="198">
        <f>SUM(P100:P103)</f>
        <v>0</v>
      </c>
      <c r="Q99" s="197"/>
      <c r="R99" s="198">
        <f>SUM(R100:R103)</f>
        <v>0.012999999999999999</v>
      </c>
      <c r="S99" s="197"/>
      <c r="T99" s="199">
        <f>SUM(T100:T103)</f>
        <v>0</v>
      </c>
      <c r="U99" s="12"/>
      <c r="V99" s="12"/>
      <c r="W99" s="12"/>
      <c r="X99" s="12"/>
      <c r="Y99" s="12"/>
      <c r="Z99" s="12"/>
      <c r="AA99" s="12"/>
      <c r="AB99" s="12"/>
      <c r="AC99" s="12"/>
      <c r="AD99" s="12"/>
      <c r="AE99" s="12"/>
      <c r="AR99" s="200" t="s">
        <v>82</v>
      </c>
      <c r="AT99" s="201" t="s">
        <v>71</v>
      </c>
      <c r="AU99" s="201" t="s">
        <v>82</v>
      </c>
      <c r="AY99" s="200" t="s">
        <v>146</v>
      </c>
      <c r="BK99" s="202">
        <f>SUM(BK100:BK103)</f>
        <v>0</v>
      </c>
    </row>
    <row r="100" s="2" customFormat="1" ht="14.4" customHeight="1">
      <c r="A100" s="39"/>
      <c r="B100" s="40"/>
      <c r="C100" s="205" t="s">
        <v>80</v>
      </c>
      <c r="D100" s="205" t="s">
        <v>148</v>
      </c>
      <c r="E100" s="206" t="s">
        <v>719</v>
      </c>
      <c r="F100" s="207" t="s">
        <v>720</v>
      </c>
      <c r="G100" s="208" t="s">
        <v>363</v>
      </c>
      <c r="H100" s="209">
        <v>20</v>
      </c>
      <c r="I100" s="210"/>
      <c r="J100" s="211">
        <f>ROUND(I100*H100,2)</f>
        <v>0</v>
      </c>
      <c r="K100" s="207" t="s">
        <v>152</v>
      </c>
      <c r="L100" s="45"/>
      <c r="M100" s="212" t="s">
        <v>19</v>
      </c>
      <c r="N100" s="213" t="s">
        <v>43</v>
      </c>
      <c r="O100" s="85"/>
      <c r="P100" s="214">
        <f>O100*H100</f>
        <v>0</v>
      </c>
      <c r="Q100" s="214">
        <v>0.00040999999999999999</v>
      </c>
      <c r="R100" s="214">
        <f>Q100*H100</f>
        <v>0.008199999999999999</v>
      </c>
      <c r="S100" s="214">
        <v>0</v>
      </c>
      <c r="T100" s="215">
        <f>S100*H100</f>
        <v>0</v>
      </c>
      <c r="U100" s="39"/>
      <c r="V100" s="39"/>
      <c r="W100" s="39"/>
      <c r="X100" s="39"/>
      <c r="Y100" s="39"/>
      <c r="Z100" s="39"/>
      <c r="AA100" s="39"/>
      <c r="AB100" s="39"/>
      <c r="AC100" s="39"/>
      <c r="AD100" s="39"/>
      <c r="AE100" s="39"/>
      <c r="AR100" s="216" t="s">
        <v>233</v>
      </c>
      <c r="AT100" s="216" t="s">
        <v>148</v>
      </c>
      <c r="AU100" s="216" t="s">
        <v>171</v>
      </c>
      <c r="AY100" s="18" t="s">
        <v>146</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233</v>
      </c>
      <c r="BM100" s="216" t="s">
        <v>721</v>
      </c>
    </row>
    <row r="101" s="2" customFormat="1">
      <c r="A101" s="39"/>
      <c r="B101" s="40"/>
      <c r="C101" s="41"/>
      <c r="D101" s="218" t="s">
        <v>155</v>
      </c>
      <c r="E101" s="41"/>
      <c r="F101" s="219" t="s">
        <v>722</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155</v>
      </c>
      <c r="AU101" s="18" t="s">
        <v>171</v>
      </c>
    </row>
    <row r="102" s="2" customFormat="1" ht="14.4" customHeight="1">
      <c r="A102" s="39"/>
      <c r="B102" s="40"/>
      <c r="C102" s="205" t="s">
        <v>82</v>
      </c>
      <c r="D102" s="205" t="s">
        <v>148</v>
      </c>
      <c r="E102" s="206" t="s">
        <v>723</v>
      </c>
      <c r="F102" s="207" t="s">
        <v>724</v>
      </c>
      <c r="G102" s="208" t="s">
        <v>363</v>
      </c>
      <c r="H102" s="209">
        <v>10</v>
      </c>
      <c r="I102" s="210"/>
      <c r="J102" s="211">
        <f>ROUND(I102*H102,2)</f>
        <v>0</v>
      </c>
      <c r="K102" s="207" t="s">
        <v>152</v>
      </c>
      <c r="L102" s="45"/>
      <c r="M102" s="212" t="s">
        <v>19</v>
      </c>
      <c r="N102" s="213" t="s">
        <v>43</v>
      </c>
      <c r="O102" s="85"/>
      <c r="P102" s="214">
        <f>O102*H102</f>
        <v>0</v>
      </c>
      <c r="Q102" s="214">
        <v>0.00048000000000000001</v>
      </c>
      <c r="R102" s="214">
        <f>Q102*H102</f>
        <v>0.0048000000000000004</v>
      </c>
      <c r="S102" s="214">
        <v>0</v>
      </c>
      <c r="T102" s="215">
        <f>S102*H102</f>
        <v>0</v>
      </c>
      <c r="U102" s="39"/>
      <c r="V102" s="39"/>
      <c r="W102" s="39"/>
      <c r="X102" s="39"/>
      <c r="Y102" s="39"/>
      <c r="Z102" s="39"/>
      <c r="AA102" s="39"/>
      <c r="AB102" s="39"/>
      <c r="AC102" s="39"/>
      <c r="AD102" s="39"/>
      <c r="AE102" s="39"/>
      <c r="AR102" s="216" t="s">
        <v>233</v>
      </c>
      <c r="AT102" s="216" t="s">
        <v>148</v>
      </c>
      <c r="AU102" s="216" t="s">
        <v>171</v>
      </c>
      <c r="AY102" s="18" t="s">
        <v>146</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233</v>
      </c>
      <c r="BM102" s="216" t="s">
        <v>725</v>
      </c>
    </row>
    <row r="103" s="2" customFormat="1">
      <c r="A103" s="39"/>
      <c r="B103" s="40"/>
      <c r="C103" s="41"/>
      <c r="D103" s="218" t="s">
        <v>155</v>
      </c>
      <c r="E103" s="41"/>
      <c r="F103" s="219" t="s">
        <v>722</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155</v>
      </c>
      <c r="AU103" s="18" t="s">
        <v>171</v>
      </c>
    </row>
    <row r="104" s="12" customFormat="1" ht="20.88" customHeight="1">
      <c r="A104" s="12"/>
      <c r="B104" s="189"/>
      <c r="C104" s="190"/>
      <c r="D104" s="191" t="s">
        <v>71</v>
      </c>
      <c r="E104" s="203" t="s">
        <v>726</v>
      </c>
      <c r="F104" s="203" t="s">
        <v>727</v>
      </c>
      <c r="G104" s="190"/>
      <c r="H104" s="190"/>
      <c r="I104" s="193"/>
      <c r="J104" s="204">
        <f>BK104</f>
        <v>0</v>
      </c>
      <c r="K104" s="190"/>
      <c r="L104" s="195"/>
      <c r="M104" s="196"/>
      <c r="N104" s="197"/>
      <c r="O104" s="197"/>
      <c r="P104" s="198">
        <f>SUM(P105:P108)</f>
        <v>0</v>
      </c>
      <c r="Q104" s="197"/>
      <c r="R104" s="198">
        <f>SUM(R105:R108)</f>
        <v>0</v>
      </c>
      <c r="S104" s="197"/>
      <c r="T104" s="199">
        <f>SUM(T105:T108)</f>
        <v>0</v>
      </c>
      <c r="U104" s="12"/>
      <c r="V104" s="12"/>
      <c r="W104" s="12"/>
      <c r="X104" s="12"/>
      <c r="Y104" s="12"/>
      <c r="Z104" s="12"/>
      <c r="AA104" s="12"/>
      <c r="AB104" s="12"/>
      <c r="AC104" s="12"/>
      <c r="AD104" s="12"/>
      <c r="AE104" s="12"/>
      <c r="AR104" s="200" t="s">
        <v>82</v>
      </c>
      <c r="AT104" s="201" t="s">
        <v>71</v>
      </c>
      <c r="AU104" s="201" t="s">
        <v>82</v>
      </c>
      <c r="AY104" s="200" t="s">
        <v>146</v>
      </c>
      <c r="BK104" s="202">
        <f>SUM(BK105:BK108)</f>
        <v>0</v>
      </c>
    </row>
    <row r="105" s="2" customFormat="1" ht="24.15" customHeight="1">
      <c r="A105" s="39"/>
      <c r="B105" s="40"/>
      <c r="C105" s="205" t="s">
        <v>171</v>
      </c>
      <c r="D105" s="205" t="s">
        <v>148</v>
      </c>
      <c r="E105" s="206" t="s">
        <v>728</v>
      </c>
      <c r="F105" s="207" t="s">
        <v>729</v>
      </c>
      <c r="G105" s="208" t="s">
        <v>616</v>
      </c>
      <c r="H105" s="209">
        <v>1</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233</v>
      </c>
      <c r="AT105" s="216" t="s">
        <v>148</v>
      </c>
      <c r="AU105" s="216" t="s">
        <v>171</v>
      </c>
      <c r="AY105" s="18" t="s">
        <v>146</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233</v>
      </c>
      <c r="BM105" s="216" t="s">
        <v>730</v>
      </c>
    </row>
    <row r="106" s="2" customFormat="1" ht="24.15" customHeight="1">
      <c r="A106" s="39"/>
      <c r="B106" s="40"/>
      <c r="C106" s="205" t="s">
        <v>153</v>
      </c>
      <c r="D106" s="205" t="s">
        <v>148</v>
      </c>
      <c r="E106" s="206" t="s">
        <v>731</v>
      </c>
      <c r="F106" s="207" t="s">
        <v>732</v>
      </c>
      <c r="G106" s="208" t="s">
        <v>19</v>
      </c>
      <c r="H106" s="209">
        <v>1</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233</v>
      </c>
      <c r="AT106" s="216" t="s">
        <v>148</v>
      </c>
      <c r="AU106" s="216" t="s">
        <v>171</v>
      </c>
      <c r="AY106" s="18" t="s">
        <v>146</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233</v>
      </c>
      <c r="BM106" s="216" t="s">
        <v>733</v>
      </c>
    </row>
    <row r="107" s="2" customFormat="1" ht="24.15" customHeight="1">
      <c r="A107" s="39"/>
      <c r="B107" s="40"/>
      <c r="C107" s="205" t="s">
        <v>175</v>
      </c>
      <c r="D107" s="205" t="s">
        <v>148</v>
      </c>
      <c r="E107" s="206" t="s">
        <v>734</v>
      </c>
      <c r="F107" s="207" t="s">
        <v>735</v>
      </c>
      <c r="G107" s="208" t="s">
        <v>616</v>
      </c>
      <c r="H107" s="209">
        <v>1</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233</v>
      </c>
      <c r="AT107" s="216" t="s">
        <v>148</v>
      </c>
      <c r="AU107" s="216" t="s">
        <v>171</v>
      </c>
      <c r="AY107" s="18" t="s">
        <v>146</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233</v>
      </c>
      <c r="BM107" s="216" t="s">
        <v>736</v>
      </c>
    </row>
    <row r="108" s="2" customFormat="1" ht="24.15" customHeight="1">
      <c r="A108" s="39"/>
      <c r="B108" s="40"/>
      <c r="C108" s="205" t="s">
        <v>187</v>
      </c>
      <c r="D108" s="205" t="s">
        <v>148</v>
      </c>
      <c r="E108" s="206" t="s">
        <v>737</v>
      </c>
      <c r="F108" s="207" t="s">
        <v>738</v>
      </c>
      <c r="G108" s="208" t="s">
        <v>616</v>
      </c>
      <c r="H108" s="209">
        <v>3</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233</v>
      </c>
      <c r="AT108" s="216" t="s">
        <v>148</v>
      </c>
      <c r="AU108" s="216" t="s">
        <v>171</v>
      </c>
      <c r="AY108" s="18" t="s">
        <v>146</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233</v>
      </c>
      <c r="BM108" s="216" t="s">
        <v>739</v>
      </c>
    </row>
    <row r="109" s="12" customFormat="1" ht="20.88" customHeight="1">
      <c r="A109" s="12"/>
      <c r="B109" s="189"/>
      <c r="C109" s="190"/>
      <c r="D109" s="191" t="s">
        <v>71</v>
      </c>
      <c r="E109" s="203" t="s">
        <v>740</v>
      </c>
      <c r="F109" s="203" t="s">
        <v>741</v>
      </c>
      <c r="G109" s="190"/>
      <c r="H109" s="190"/>
      <c r="I109" s="193"/>
      <c r="J109" s="204">
        <f>BK109</f>
        <v>0</v>
      </c>
      <c r="K109" s="190"/>
      <c r="L109" s="195"/>
      <c r="M109" s="196"/>
      <c r="N109" s="197"/>
      <c r="O109" s="197"/>
      <c r="P109" s="198">
        <f>SUM(P110:P112)</f>
        <v>0</v>
      </c>
      <c r="Q109" s="197"/>
      <c r="R109" s="198">
        <f>SUM(R110:R112)</f>
        <v>0</v>
      </c>
      <c r="S109" s="197"/>
      <c r="T109" s="199">
        <f>SUM(T110:T112)</f>
        <v>0</v>
      </c>
      <c r="U109" s="12"/>
      <c r="V109" s="12"/>
      <c r="W109" s="12"/>
      <c r="X109" s="12"/>
      <c r="Y109" s="12"/>
      <c r="Z109" s="12"/>
      <c r="AA109" s="12"/>
      <c r="AB109" s="12"/>
      <c r="AC109" s="12"/>
      <c r="AD109" s="12"/>
      <c r="AE109" s="12"/>
      <c r="AR109" s="200" t="s">
        <v>82</v>
      </c>
      <c r="AT109" s="201" t="s">
        <v>71</v>
      </c>
      <c r="AU109" s="201" t="s">
        <v>82</v>
      </c>
      <c r="AY109" s="200" t="s">
        <v>146</v>
      </c>
      <c r="BK109" s="202">
        <f>SUM(BK110:BK112)</f>
        <v>0</v>
      </c>
    </row>
    <row r="110" s="2" customFormat="1" ht="37.8" customHeight="1">
      <c r="A110" s="39"/>
      <c r="B110" s="40"/>
      <c r="C110" s="205" t="s">
        <v>189</v>
      </c>
      <c r="D110" s="205" t="s">
        <v>148</v>
      </c>
      <c r="E110" s="206" t="s">
        <v>742</v>
      </c>
      <c r="F110" s="207" t="s">
        <v>743</v>
      </c>
      <c r="G110" s="208" t="s">
        <v>616</v>
      </c>
      <c r="H110" s="209">
        <v>1</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233</v>
      </c>
      <c r="AT110" s="216" t="s">
        <v>148</v>
      </c>
      <c r="AU110" s="216" t="s">
        <v>171</v>
      </c>
      <c r="AY110" s="18" t="s">
        <v>146</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233</v>
      </c>
      <c r="BM110" s="216" t="s">
        <v>744</v>
      </c>
    </row>
    <row r="111" s="2" customFormat="1" ht="24.15" customHeight="1">
      <c r="A111" s="39"/>
      <c r="B111" s="40"/>
      <c r="C111" s="205" t="s">
        <v>206</v>
      </c>
      <c r="D111" s="205" t="s">
        <v>148</v>
      </c>
      <c r="E111" s="206" t="s">
        <v>745</v>
      </c>
      <c r="F111" s="207" t="s">
        <v>746</v>
      </c>
      <c r="G111" s="208" t="s">
        <v>616</v>
      </c>
      <c r="H111" s="209">
        <v>1</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233</v>
      </c>
      <c r="AT111" s="216" t="s">
        <v>148</v>
      </c>
      <c r="AU111" s="216" t="s">
        <v>171</v>
      </c>
      <c r="AY111" s="18" t="s">
        <v>146</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233</v>
      </c>
      <c r="BM111" s="216" t="s">
        <v>747</v>
      </c>
    </row>
    <row r="112" s="2" customFormat="1" ht="24.15" customHeight="1">
      <c r="A112" s="39"/>
      <c r="B112" s="40"/>
      <c r="C112" s="205" t="s">
        <v>213</v>
      </c>
      <c r="D112" s="205" t="s">
        <v>148</v>
      </c>
      <c r="E112" s="206" t="s">
        <v>748</v>
      </c>
      <c r="F112" s="207" t="s">
        <v>749</v>
      </c>
      <c r="G112" s="208" t="s">
        <v>616</v>
      </c>
      <c r="H112" s="209">
        <v>6</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233</v>
      </c>
      <c r="AT112" s="216" t="s">
        <v>148</v>
      </c>
      <c r="AU112" s="216" t="s">
        <v>171</v>
      </c>
      <c r="AY112" s="18" t="s">
        <v>146</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233</v>
      </c>
      <c r="BM112" s="216" t="s">
        <v>750</v>
      </c>
    </row>
    <row r="113" s="12" customFormat="1" ht="20.88" customHeight="1">
      <c r="A113" s="12"/>
      <c r="B113" s="189"/>
      <c r="C113" s="190"/>
      <c r="D113" s="191" t="s">
        <v>71</v>
      </c>
      <c r="E113" s="203" t="s">
        <v>751</v>
      </c>
      <c r="F113" s="203" t="s">
        <v>752</v>
      </c>
      <c r="G113" s="190"/>
      <c r="H113" s="190"/>
      <c r="I113" s="193"/>
      <c r="J113" s="204">
        <f>BK113</f>
        <v>0</v>
      </c>
      <c r="K113" s="190"/>
      <c r="L113" s="195"/>
      <c r="M113" s="196"/>
      <c r="N113" s="197"/>
      <c r="O113" s="197"/>
      <c r="P113" s="198">
        <f>SUM(P114:P116)</f>
        <v>0</v>
      </c>
      <c r="Q113" s="197"/>
      <c r="R113" s="198">
        <f>SUM(R114:R116)</f>
        <v>0</v>
      </c>
      <c r="S113" s="197"/>
      <c r="T113" s="199">
        <f>SUM(T114:T116)</f>
        <v>0</v>
      </c>
      <c r="U113" s="12"/>
      <c r="V113" s="12"/>
      <c r="W113" s="12"/>
      <c r="X113" s="12"/>
      <c r="Y113" s="12"/>
      <c r="Z113" s="12"/>
      <c r="AA113" s="12"/>
      <c r="AB113" s="12"/>
      <c r="AC113" s="12"/>
      <c r="AD113" s="12"/>
      <c r="AE113" s="12"/>
      <c r="AR113" s="200" t="s">
        <v>82</v>
      </c>
      <c r="AT113" s="201" t="s">
        <v>71</v>
      </c>
      <c r="AU113" s="201" t="s">
        <v>82</v>
      </c>
      <c r="AY113" s="200" t="s">
        <v>146</v>
      </c>
      <c r="BK113" s="202">
        <f>SUM(BK114:BK116)</f>
        <v>0</v>
      </c>
    </row>
    <row r="114" s="2" customFormat="1" ht="14.4" customHeight="1">
      <c r="A114" s="39"/>
      <c r="B114" s="40"/>
      <c r="C114" s="205" t="s">
        <v>253</v>
      </c>
      <c r="D114" s="205" t="s">
        <v>148</v>
      </c>
      <c r="E114" s="206" t="s">
        <v>753</v>
      </c>
      <c r="F114" s="207" t="s">
        <v>653</v>
      </c>
      <c r="G114" s="208" t="s">
        <v>477</v>
      </c>
      <c r="H114" s="209">
        <v>1</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233</v>
      </c>
      <c r="AT114" s="216" t="s">
        <v>148</v>
      </c>
      <c r="AU114" s="216" t="s">
        <v>171</v>
      </c>
      <c r="AY114" s="18" t="s">
        <v>146</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233</v>
      </c>
      <c r="BM114" s="216" t="s">
        <v>754</v>
      </c>
    </row>
    <row r="115" s="2" customFormat="1" ht="14.4" customHeight="1">
      <c r="A115" s="39"/>
      <c r="B115" s="40"/>
      <c r="C115" s="205" t="s">
        <v>259</v>
      </c>
      <c r="D115" s="205" t="s">
        <v>148</v>
      </c>
      <c r="E115" s="206" t="s">
        <v>755</v>
      </c>
      <c r="F115" s="207" t="s">
        <v>312</v>
      </c>
      <c r="G115" s="208" t="s">
        <v>328</v>
      </c>
      <c r="H115" s="255"/>
      <c r="I115" s="210"/>
      <c r="J115" s="211">
        <f>ROUND(I115*H115,2)</f>
        <v>0</v>
      </c>
      <c r="K115" s="207" t="s">
        <v>19</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233</v>
      </c>
      <c r="AT115" s="216" t="s">
        <v>148</v>
      </c>
      <c r="AU115" s="216" t="s">
        <v>171</v>
      </c>
      <c r="AY115" s="18" t="s">
        <v>146</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233</v>
      </c>
      <c r="BM115" s="216" t="s">
        <v>756</v>
      </c>
    </row>
    <row r="116" s="2" customFormat="1" ht="14.4" customHeight="1">
      <c r="A116" s="39"/>
      <c r="B116" s="40"/>
      <c r="C116" s="205" t="s">
        <v>266</v>
      </c>
      <c r="D116" s="205" t="s">
        <v>148</v>
      </c>
      <c r="E116" s="206" t="s">
        <v>757</v>
      </c>
      <c r="F116" s="207" t="s">
        <v>650</v>
      </c>
      <c r="G116" s="208" t="s">
        <v>477</v>
      </c>
      <c r="H116" s="209">
        <v>1</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233</v>
      </c>
      <c r="AT116" s="216" t="s">
        <v>148</v>
      </c>
      <c r="AU116" s="216" t="s">
        <v>171</v>
      </c>
      <c r="AY116" s="18" t="s">
        <v>146</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233</v>
      </c>
      <c r="BM116" s="216" t="s">
        <v>758</v>
      </c>
    </row>
    <row r="117" s="12" customFormat="1" ht="22.8" customHeight="1">
      <c r="A117" s="12"/>
      <c r="B117" s="189"/>
      <c r="C117" s="190"/>
      <c r="D117" s="191" t="s">
        <v>71</v>
      </c>
      <c r="E117" s="203" t="s">
        <v>759</v>
      </c>
      <c r="F117" s="203" t="s">
        <v>760</v>
      </c>
      <c r="G117" s="190"/>
      <c r="H117" s="190"/>
      <c r="I117" s="193"/>
      <c r="J117" s="204">
        <f>BK117</f>
        <v>0</v>
      </c>
      <c r="K117" s="190"/>
      <c r="L117" s="195"/>
      <c r="M117" s="196"/>
      <c r="N117" s="197"/>
      <c r="O117" s="197"/>
      <c r="P117" s="198">
        <f>P118+P134+P142+P158+P160+P165</f>
        <v>0</v>
      </c>
      <c r="Q117" s="197"/>
      <c r="R117" s="198">
        <f>R118+R134+R142+R158+R160+R165</f>
        <v>0.47709000000000001</v>
      </c>
      <c r="S117" s="197"/>
      <c r="T117" s="199">
        <f>T118+T134+T142+T158+T160+T165</f>
        <v>0</v>
      </c>
      <c r="U117" s="12"/>
      <c r="V117" s="12"/>
      <c r="W117" s="12"/>
      <c r="X117" s="12"/>
      <c r="Y117" s="12"/>
      <c r="Z117" s="12"/>
      <c r="AA117" s="12"/>
      <c r="AB117" s="12"/>
      <c r="AC117" s="12"/>
      <c r="AD117" s="12"/>
      <c r="AE117" s="12"/>
      <c r="AR117" s="200" t="s">
        <v>82</v>
      </c>
      <c r="AT117" s="201" t="s">
        <v>71</v>
      </c>
      <c r="AU117" s="201" t="s">
        <v>80</v>
      </c>
      <c r="AY117" s="200" t="s">
        <v>146</v>
      </c>
      <c r="BK117" s="202">
        <f>BK118+BK134+BK142+BK158+BK160+BK165</f>
        <v>0</v>
      </c>
    </row>
    <row r="118" s="12" customFormat="1" ht="20.88" customHeight="1">
      <c r="A118" s="12"/>
      <c r="B118" s="189"/>
      <c r="C118" s="190"/>
      <c r="D118" s="191" t="s">
        <v>71</v>
      </c>
      <c r="E118" s="203" t="s">
        <v>761</v>
      </c>
      <c r="F118" s="203" t="s">
        <v>762</v>
      </c>
      <c r="G118" s="190"/>
      <c r="H118" s="190"/>
      <c r="I118" s="193"/>
      <c r="J118" s="204">
        <f>BK118</f>
        <v>0</v>
      </c>
      <c r="K118" s="190"/>
      <c r="L118" s="195"/>
      <c r="M118" s="196"/>
      <c r="N118" s="197"/>
      <c r="O118" s="197"/>
      <c r="P118" s="198">
        <f>SUM(P119:P133)</f>
        <v>0</v>
      </c>
      <c r="Q118" s="197"/>
      <c r="R118" s="198">
        <f>SUM(R119:R133)</f>
        <v>0.45801000000000003</v>
      </c>
      <c r="S118" s="197"/>
      <c r="T118" s="199">
        <f>SUM(T119:T133)</f>
        <v>0</v>
      </c>
      <c r="U118" s="12"/>
      <c r="V118" s="12"/>
      <c r="W118" s="12"/>
      <c r="X118" s="12"/>
      <c r="Y118" s="12"/>
      <c r="Z118" s="12"/>
      <c r="AA118" s="12"/>
      <c r="AB118" s="12"/>
      <c r="AC118" s="12"/>
      <c r="AD118" s="12"/>
      <c r="AE118" s="12"/>
      <c r="AR118" s="200" t="s">
        <v>82</v>
      </c>
      <c r="AT118" s="201" t="s">
        <v>71</v>
      </c>
      <c r="AU118" s="201" t="s">
        <v>82</v>
      </c>
      <c r="AY118" s="200" t="s">
        <v>146</v>
      </c>
      <c r="BK118" s="202">
        <f>SUM(BK119:BK133)</f>
        <v>0</v>
      </c>
    </row>
    <row r="119" s="2" customFormat="1" ht="24.15" customHeight="1">
      <c r="A119" s="39"/>
      <c r="B119" s="40"/>
      <c r="C119" s="205" t="s">
        <v>272</v>
      </c>
      <c r="D119" s="205" t="s">
        <v>148</v>
      </c>
      <c r="E119" s="206" t="s">
        <v>763</v>
      </c>
      <c r="F119" s="207" t="s">
        <v>764</v>
      </c>
      <c r="G119" s="208" t="s">
        <v>363</v>
      </c>
      <c r="H119" s="209">
        <v>10</v>
      </c>
      <c r="I119" s="210"/>
      <c r="J119" s="211">
        <f>ROUND(I119*H119,2)</f>
        <v>0</v>
      </c>
      <c r="K119" s="207" t="s">
        <v>152</v>
      </c>
      <c r="L119" s="45"/>
      <c r="M119" s="212" t="s">
        <v>19</v>
      </c>
      <c r="N119" s="213" t="s">
        <v>43</v>
      </c>
      <c r="O119" s="85"/>
      <c r="P119" s="214">
        <f>O119*H119</f>
        <v>0</v>
      </c>
      <c r="Q119" s="214">
        <v>0.0014400000000000001</v>
      </c>
      <c r="R119" s="214">
        <f>Q119*H119</f>
        <v>0.014400000000000001</v>
      </c>
      <c r="S119" s="214">
        <v>0</v>
      </c>
      <c r="T119" s="215">
        <f>S119*H119</f>
        <v>0</v>
      </c>
      <c r="U119" s="39"/>
      <c r="V119" s="39"/>
      <c r="W119" s="39"/>
      <c r="X119" s="39"/>
      <c r="Y119" s="39"/>
      <c r="Z119" s="39"/>
      <c r="AA119" s="39"/>
      <c r="AB119" s="39"/>
      <c r="AC119" s="39"/>
      <c r="AD119" s="39"/>
      <c r="AE119" s="39"/>
      <c r="AR119" s="216" t="s">
        <v>233</v>
      </c>
      <c r="AT119" s="216" t="s">
        <v>148</v>
      </c>
      <c r="AU119" s="216" t="s">
        <v>171</v>
      </c>
      <c r="AY119" s="18" t="s">
        <v>146</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233</v>
      </c>
      <c r="BM119" s="216" t="s">
        <v>765</v>
      </c>
    </row>
    <row r="120" s="2" customFormat="1">
      <c r="A120" s="39"/>
      <c r="B120" s="40"/>
      <c r="C120" s="41"/>
      <c r="D120" s="218" t="s">
        <v>155</v>
      </c>
      <c r="E120" s="41"/>
      <c r="F120" s="219" t="s">
        <v>766</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155</v>
      </c>
      <c r="AU120" s="18" t="s">
        <v>171</v>
      </c>
    </row>
    <row r="121" s="2" customFormat="1" ht="24.15" customHeight="1">
      <c r="A121" s="39"/>
      <c r="B121" s="40"/>
      <c r="C121" s="205" t="s">
        <v>215</v>
      </c>
      <c r="D121" s="205" t="s">
        <v>148</v>
      </c>
      <c r="E121" s="206" t="s">
        <v>767</v>
      </c>
      <c r="F121" s="207" t="s">
        <v>768</v>
      </c>
      <c r="G121" s="208" t="s">
        <v>363</v>
      </c>
      <c r="H121" s="209">
        <v>3</v>
      </c>
      <c r="I121" s="210"/>
      <c r="J121" s="211">
        <f>ROUND(I121*H121,2)</f>
        <v>0</v>
      </c>
      <c r="K121" s="207" t="s">
        <v>152</v>
      </c>
      <c r="L121" s="45"/>
      <c r="M121" s="212" t="s">
        <v>19</v>
      </c>
      <c r="N121" s="213" t="s">
        <v>43</v>
      </c>
      <c r="O121" s="85"/>
      <c r="P121" s="214">
        <f>O121*H121</f>
        <v>0</v>
      </c>
      <c r="Q121" s="214">
        <v>0.00281</v>
      </c>
      <c r="R121" s="214">
        <f>Q121*H121</f>
        <v>0.00843</v>
      </c>
      <c r="S121" s="214">
        <v>0</v>
      </c>
      <c r="T121" s="215">
        <f>S121*H121</f>
        <v>0</v>
      </c>
      <c r="U121" s="39"/>
      <c r="V121" s="39"/>
      <c r="W121" s="39"/>
      <c r="X121" s="39"/>
      <c r="Y121" s="39"/>
      <c r="Z121" s="39"/>
      <c r="AA121" s="39"/>
      <c r="AB121" s="39"/>
      <c r="AC121" s="39"/>
      <c r="AD121" s="39"/>
      <c r="AE121" s="39"/>
      <c r="AR121" s="216" t="s">
        <v>233</v>
      </c>
      <c r="AT121" s="216" t="s">
        <v>148</v>
      </c>
      <c r="AU121" s="216" t="s">
        <v>171</v>
      </c>
      <c r="AY121" s="18" t="s">
        <v>146</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233</v>
      </c>
      <c r="BM121" s="216" t="s">
        <v>769</v>
      </c>
    </row>
    <row r="122" s="2" customFormat="1">
      <c r="A122" s="39"/>
      <c r="B122" s="40"/>
      <c r="C122" s="41"/>
      <c r="D122" s="218" t="s">
        <v>155</v>
      </c>
      <c r="E122" s="41"/>
      <c r="F122" s="219" t="s">
        <v>766</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155</v>
      </c>
      <c r="AU122" s="18" t="s">
        <v>171</v>
      </c>
    </row>
    <row r="123" s="2" customFormat="1" ht="24.15" customHeight="1">
      <c r="A123" s="39"/>
      <c r="B123" s="40"/>
      <c r="C123" s="205" t="s">
        <v>8</v>
      </c>
      <c r="D123" s="205" t="s">
        <v>148</v>
      </c>
      <c r="E123" s="206" t="s">
        <v>770</v>
      </c>
      <c r="F123" s="207" t="s">
        <v>771</v>
      </c>
      <c r="G123" s="208" t="s">
        <v>363</v>
      </c>
      <c r="H123" s="209">
        <v>5</v>
      </c>
      <c r="I123" s="210"/>
      <c r="J123" s="211">
        <f>ROUND(I123*H123,2)</f>
        <v>0</v>
      </c>
      <c r="K123" s="207" t="s">
        <v>152</v>
      </c>
      <c r="L123" s="45"/>
      <c r="M123" s="212" t="s">
        <v>19</v>
      </c>
      <c r="N123" s="213" t="s">
        <v>43</v>
      </c>
      <c r="O123" s="85"/>
      <c r="P123" s="214">
        <f>O123*H123</f>
        <v>0</v>
      </c>
      <c r="Q123" s="214">
        <v>0.0015299999999999999</v>
      </c>
      <c r="R123" s="214">
        <f>Q123*H123</f>
        <v>0.0076499999999999997</v>
      </c>
      <c r="S123" s="214">
        <v>0</v>
      </c>
      <c r="T123" s="215">
        <f>S123*H123</f>
        <v>0</v>
      </c>
      <c r="U123" s="39"/>
      <c r="V123" s="39"/>
      <c r="W123" s="39"/>
      <c r="X123" s="39"/>
      <c r="Y123" s="39"/>
      <c r="Z123" s="39"/>
      <c r="AA123" s="39"/>
      <c r="AB123" s="39"/>
      <c r="AC123" s="39"/>
      <c r="AD123" s="39"/>
      <c r="AE123" s="39"/>
      <c r="AR123" s="216" t="s">
        <v>233</v>
      </c>
      <c r="AT123" s="216" t="s">
        <v>148</v>
      </c>
      <c r="AU123" s="216" t="s">
        <v>171</v>
      </c>
      <c r="AY123" s="18" t="s">
        <v>146</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233</v>
      </c>
      <c r="BM123" s="216" t="s">
        <v>772</v>
      </c>
    </row>
    <row r="124" s="2" customFormat="1">
      <c r="A124" s="39"/>
      <c r="B124" s="40"/>
      <c r="C124" s="41"/>
      <c r="D124" s="218" t="s">
        <v>155</v>
      </c>
      <c r="E124" s="41"/>
      <c r="F124" s="219" t="s">
        <v>766</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155</v>
      </c>
      <c r="AU124" s="18" t="s">
        <v>171</v>
      </c>
    </row>
    <row r="125" s="2" customFormat="1" ht="24.15" customHeight="1">
      <c r="A125" s="39"/>
      <c r="B125" s="40"/>
      <c r="C125" s="205" t="s">
        <v>233</v>
      </c>
      <c r="D125" s="205" t="s">
        <v>148</v>
      </c>
      <c r="E125" s="206" t="s">
        <v>773</v>
      </c>
      <c r="F125" s="207" t="s">
        <v>774</v>
      </c>
      <c r="G125" s="208" t="s">
        <v>363</v>
      </c>
      <c r="H125" s="209">
        <v>5</v>
      </c>
      <c r="I125" s="210"/>
      <c r="J125" s="211">
        <f>ROUND(I125*H125,2)</f>
        <v>0</v>
      </c>
      <c r="K125" s="207" t="s">
        <v>152</v>
      </c>
      <c r="L125" s="45"/>
      <c r="M125" s="212" t="s">
        <v>19</v>
      </c>
      <c r="N125" s="213" t="s">
        <v>43</v>
      </c>
      <c r="O125" s="85"/>
      <c r="P125" s="214">
        <f>O125*H125</f>
        <v>0</v>
      </c>
      <c r="Q125" s="214">
        <v>0.0028400000000000001</v>
      </c>
      <c r="R125" s="214">
        <f>Q125*H125</f>
        <v>0.014200000000000001</v>
      </c>
      <c r="S125" s="214">
        <v>0</v>
      </c>
      <c r="T125" s="215">
        <f>S125*H125</f>
        <v>0</v>
      </c>
      <c r="U125" s="39"/>
      <c r="V125" s="39"/>
      <c r="W125" s="39"/>
      <c r="X125" s="39"/>
      <c r="Y125" s="39"/>
      <c r="Z125" s="39"/>
      <c r="AA125" s="39"/>
      <c r="AB125" s="39"/>
      <c r="AC125" s="39"/>
      <c r="AD125" s="39"/>
      <c r="AE125" s="39"/>
      <c r="AR125" s="216" t="s">
        <v>233</v>
      </c>
      <c r="AT125" s="216" t="s">
        <v>148</v>
      </c>
      <c r="AU125" s="216" t="s">
        <v>171</v>
      </c>
      <c r="AY125" s="18" t="s">
        <v>146</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233</v>
      </c>
      <c r="BM125" s="216" t="s">
        <v>775</v>
      </c>
    </row>
    <row r="126" s="2" customFormat="1">
      <c r="A126" s="39"/>
      <c r="B126" s="40"/>
      <c r="C126" s="41"/>
      <c r="D126" s="218" t="s">
        <v>155</v>
      </c>
      <c r="E126" s="41"/>
      <c r="F126" s="219" t="s">
        <v>766</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155</v>
      </c>
      <c r="AU126" s="18" t="s">
        <v>171</v>
      </c>
    </row>
    <row r="127" s="2" customFormat="1" ht="24.15" customHeight="1">
      <c r="A127" s="39"/>
      <c r="B127" s="40"/>
      <c r="C127" s="205" t="s">
        <v>238</v>
      </c>
      <c r="D127" s="205" t="s">
        <v>148</v>
      </c>
      <c r="E127" s="206" t="s">
        <v>776</v>
      </c>
      <c r="F127" s="207" t="s">
        <v>777</v>
      </c>
      <c r="G127" s="208" t="s">
        <v>363</v>
      </c>
      <c r="H127" s="209">
        <v>15</v>
      </c>
      <c r="I127" s="210"/>
      <c r="J127" s="211">
        <f>ROUND(I127*H127,2)</f>
        <v>0</v>
      </c>
      <c r="K127" s="207" t="s">
        <v>152</v>
      </c>
      <c r="L127" s="45"/>
      <c r="M127" s="212" t="s">
        <v>19</v>
      </c>
      <c r="N127" s="213" t="s">
        <v>43</v>
      </c>
      <c r="O127" s="85"/>
      <c r="P127" s="214">
        <f>O127*H127</f>
        <v>0</v>
      </c>
      <c r="Q127" s="214">
        <v>0.0037299999999999998</v>
      </c>
      <c r="R127" s="214">
        <f>Q127*H127</f>
        <v>0.05595</v>
      </c>
      <c r="S127" s="214">
        <v>0</v>
      </c>
      <c r="T127" s="215">
        <f>S127*H127</f>
        <v>0</v>
      </c>
      <c r="U127" s="39"/>
      <c r="V127" s="39"/>
      <c r="W127" s="39"/>
      <c r="X127" s="39"/>
      <c r="Y127" s="39"/>
      <c r="Z127" s="39"/>
      <c r="AA127" s="39"/>
      <c r="AB127" s="39"/>
      <c r="AC127" s="39"/>
      <c r="AD127" s="39"/>
      <c r="AE127" s="39"/>
      <c r="AR127" s="216" t="s">
        <v>233</v>
      </c>
      <c r="AT127" s="216" t="s">
        <v>148</v>
      </c>
      <c r="AU127" s="216" t="s">
        <v>171</v>
      </c>
      <c r="AY127" s="18" t="s">
        <v>146</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233</v>
      </c>
      <c r="BM127" s="216" t="s">
        <v>778</v>
      </c>
    </row>
    <row r="128" s="2" customFormat="1">
      <c r="A128" s="39"/>
      <c r="B128" s="40"/>
      <c r="C128" s="41"/>
      <c r="D128" s="218" t="s">
        <v>155</v>
      </c>
      <c r="E128" s="41"/>
      <c r="F128" s="219" t="s">
        <v>766</v>
      </c>
      <c r="G128" s="41"/>
      <c r="H128" s="41"/>
      <c r="I128" s="220"/>
      <c r="J128" s="41"/>
      <c r="K128" s="41"/>
      <c r="L128" s="45"/>
      <c r="M128" s="221"/>
      <c r="N128" s="222"/>
      <c r="O128" s="85"/>
      <c r="P128" s="85"/>
      <c r="Q128" s="85"/>
      <c r="R128" s="85"/>
      <c r="S128" s="85"/>
      <c r="T128" s="86"/>
      <c r="U128" s="39"/>
      <c r="V128" s="39"/>
      <c r="W128" s="39"/>
      <c r="X128" s="39"/>
      <c r="Y128" s="39"/>
      <c r="Z128" s="39"/>
      <c r="AA128" s="39"/>
      <c r="AB128" s="39"/>
      <c r="AC128" s="39"/>
      <c r="AD128" s="39"/>
      <c r="AE128" s="39"/>
      <c r="AT128" s="18" t="s">
        <v>155</v>
      </c>
      <c r="AU128" s="18" t="s">
        <v>171</v>
      </c>
    </row>
    <row r="129" s="2" customFormat="1" ht="24.15" customHeight="1">
      <c r="A129" s="39"/>
      <c r="B129" s="40"/>
      <c r="C129" s="205" t="s">
        <v>243</v>
      </c>
      <c r="D129" s="205" t="s">
        <v>148</v>
      </c>
      <c r="E129" s="206" t="s">
        <v>779</v>
      </c>
      <c r="F129" s="207" t="s">
        <v>780</v>
      </c>
      <c r="G129" s="208" t="s">
        <v>363</v>
      </c>
      <c r="H129" s="209">
        <v>15</v>
      </c>
      <c r="I129" s="210"/>
      <c r="J129" s="211">
        <f>ROUND(I129*H129,2)</f>
        <v>0</v>
      </c>
      <c r="K129" s="207" t="s">
        <v>152</v>
      </c>
      <c r="L129" s="45"/>
      <c r="M129" s="212" t="s">
        <v>19</v>
      </c>
      <c r="N129" s="213" t="s">
        <v>43</v>
      </c>
      <c r="O129" s="85"/>
      <c r="P129" s="214">
        <f>O129*H129</f>
        <v>0</v>
      </c>
      <c r="Q129" s="214">
        <v>0.014840000000000001</v>
      </c>
      <c r="R129" s="214">
        <f>Q129*H129</f>
        <v>0.22260000000000002</v>
      </c>
      <c r="S129" s="214">
        <v>0</v>
      </c>
      <c r="T129" s="215">
        <f>S129*H129</f>
        <v>0</v>
      </c>
      <c r="U129" s="39"/>
      <c r="V129" s="39"/>
      <c r="W129" s="39"/>
      <c r="X129" s="39"/>
      <c r="Y129" s="39"/>
      <c r="Z129" s="39"/>
      <c r="AA129" s="39"/>
      <c r="AB129" s="39"/>
      <c r="AC129" s="39"/>
      <c r="AD129" s="39"/>
      <c r="AE129" s="39"/>
      <c r="AR129" s="216" t="s">
        <v>233</v>
      </c>
      <c r="AT129" s="216" t="s">
        <v>148</v>
      </c>
      <c r="AU129" s="216" t="s">
        <v>171</v>
      </c>
      <c r="AY129" s="18" t="s">
        <v>146</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233</v>
      </c>
      <c r="BM129" s="216" t="s">
        <v>781</v>
      </c>
    </row>
    <row r="130" s="2" customFormat="1">
      <c r="A130" s="39"/>
      <c r="B130" s="40"/>
      <c r="C130" s="41"/>
      <c r="D130" s="218" t="s">
        <v>155</v>
      </c>
      <c r="E130" s="41"/>
      <c r="F130" s="219" t="s">
        <v>766</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155</v>
      </c>
      <c r="AU130" s="18" t="s">
        <v>171</v>
      </c>
    </row>
    <row r="131" s="2" customFormat="1" ht="24.15" customHeight="1">
      <c r="A131" s="39"/>
      <c r="B131" s="40"/>
      <c r="C131" s="205" t="s">
        <v>278</v>
      </c>
      <c r="D131" s="205" t="s">
        <v>148</v>
      </c>
      <c r="E131" s="206" t="s">
        <v>782</v>
      </c>
      <c r="F131" s="207" t="s">
        <v>783</v>
      </c>
      <c r="G131" s="208" t="s">
        <v>363</v>
      </c>
      <c r="H131" s="209">
        <v>7</v>
      </c>
      <c r="I131" s="210"/>
      <c r="J131" s="211">
        <f>ROUND(I131*H131,2)</f>
        <v>0</v>
      </c>
      <c r="K131" s="207" t="s">
        <v>152</v>
      </c>
      <c r="L131" s="45"/>
      <c r="M131" s="212" t="s">
        <v>19</v>
      </c>
      <c r="N131" s="213" t="s">
        <v>43</v>
      </c>
      <c r="O131" s="85"/>
      <c r="P131" s="214">
        <f>O131*H131</f>
        <v>0</v>
      </c>
      <c r="Q131" s="214">
        <v>0.0024499999999999999</v>
      </c>
      <c r="R131" s="214">
        <f>Q131*H131</f>
        <v>0.017149999999999999</v>
      </c>
      <c r="S131" s="214">
        <v>0</v>
      </c>
      <c r="T131" s="215">
        <f>S131*H131</f>
        <v>0</v>
      </c>
      <c r="U131" s="39"/>
      <c r="V131" s="39"/>
      <c r="W131" s="39"/>
      <c r="X131" s="39"/>
      <c r="Y131" s="39"/>
      <c r="Z131" s="39"/>
      <c r="AA131" s="39"/>
      <c r="AB131" s="39"/>
      <c r="AC131" s="39"/>
      <c r="AD131" s="39"/>
      <c r="AE131" s="39"/>
      <c r="AR131" s="216" t="s">
        <v>233</v>
      </c>
      <c r="AT131" s="216" t="s">
        <v>148</v>
      </c>
      <c r="AU131" s="216" t="s">
        <v>171</v>
      </c>
      <c r="AY131" s="18" t="s">
        <v>146</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233</v>
      </c>
      <c r="BM131" s="216" t="s">
        <v>784</v>
      </c>
    </row>
    <row r="132" s="2" customFormat="1" ht="24.15" customHeight="1">
      <c r="A132" s="39"/>
      <c r="B132" s="40"/>
      <c r="C132" s="205" t="s">
        <v>282</v>
      </c>
      <c r="D132" s="205" t="s">
        <v>148</v>
      </c>
      <c r="E132" s="206" t="s">
        <v>785</v>
      </c>
      <c r="F132" s="207" t="s">
        <v>786</v>
      </c>
      <c r="G132" s="208" t="s">
        <v>363</v>
      </c>
      <c r="H132" s="209">
        <v>7</v>
      </c>
      <c r="I132" s="210"/>
      <c r="J132" s="211">
        <f>ROUND(I132*H132,2)</f>
        <v>0</v>
      </c>
      <c r="K132" s="207" t="s">
        <v>152</v>
      </c>
      <c r="L132" s="45"/>
      <c r="M132" s="212" t="s">
        <v>19</v>
      </c>
      <c r="N132" s="213" t="s">
        <v>43</v>
      </c>
      <c r="O132" s="85"/>
      <c r="P132" s="214">
        <f>O132*H132</f>
        <v>0</v>
      </c>
      <c r="Q132" s="214">
        <v>0.0030899999999999999</v>
      </c>
      <c r="R132" s="214">
        <f>Q132*H132</f>
        <v>0.02163</v>
      </c>
      <c r="S132" s="214">
        <v>0</v>
      </c>
      <c r="T132" s="215">
        <f>S132*H132</f>
        <v>0</v>
      </c>
      <c r="U132" s="39"/>
      <c r="V132" s="39"/>
      <c r="W132" s="39"/>
      <c r="X132" s="39"/>
      <c r="Y132" s="39"/>
      <c r="Z132" s="39"/>
      <c r="AA132" s="39"/>
      <c r="AB132" s="39"/>
      <c r="AC132" s="39"/>
      <c r="AD132" s="39"/>
      <c r="AE132" s="39"/>
      <c r="AR132" s="216" t="s">
        <v>233</v>
      </c>
      <c r="AT132" s="216" t="s">
        <v>148</v>
      </c>
      <c r="AU132" s="216" t="s">
        <v>171</v>
      </c>
      <c r="AY132" s="18" t="s">
        <v>146</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233</v>
      </c>
      <c r="BM132" s="216" t="s">
        <v>787</v>
      </c>
    </row>
    <row r="133" s="2" customFormat="1" ht="24.15" customHeight="1">
      <c r="A133" s="39"/>
      <c r="B133" s="40"/>
      <c r="C133" s="205" t="s">
        <v>7</v>
      </c>
      <c r="D133" s="205" t="s">
        <v>148</v>
      </c>
      <c r="E133" s="206" t="s">
        <v>788</v>
      </c>
      <c r="F133" s="207" t="s">
        <v>789</v>
      </c>
      <c r="G133" s="208" t="s">
        <v>363</v>
      </c>
      <c r="H133" s="209">
        <v>15</v>
      </c>
      <c r="I133" s="210"/>
      <c r="J133" s="211">
        <f>ROUND(I133*H133,2)</f>
        <v>0</v>
      </c>
      <c r="K133" s="207" t="s">
        <v>152</v>
      </c>
      <c r="L133" s="45"/>
      <c r="M133" s="212" t="s">
        <v>19</v>
      </c>
      <c r="N133" s="213" t="s">
        <v>43</v>
      </c>
      <c r="O133" s="85"/>
      <c r="P133" s="214">
        <f>O133*H133</f>
        <v>0</v>
      </c>
      <c r="Q133" s="214">
        <v>0.0064000000000000003</v>
      </c>
      <c r="R133" s="214">
        <f>Q133*H133</f>
        <v>0.096000000000000002</v>
      </c>
      <c r="S133" s="214">
        <v>0</v>
      </c>
      <c r="T133" s="215">
        <f>S133*H133</f>
        <v>0</v>
      </c>
      <c r="U133" s="39"/>
      <c r="V133" s="39"/>
      <c r="W133" s="39"/>
      <c r="X133" s="39"/>
      <c r="Y133" s="39"/>
      <c r="Z133" s="39"/>
      <c r="AA133" s="39"/>
      <c r="AB133" s="39"/>
      <c r="AC133" s="39"/>
      <c r="AD133" s="39"/>
      <c r="AE133" s="39"/>
      <c r="AR133" s="216" t="s">
        <v>233</v>
      </c>
      <c r="AT133" s="216" t="s">
        <v>148</v>
      </c>
      <c r="AU133" s="216" t="s">
        <v>171</v>
      </c>
      <c r="AY133" s="18" t="s">
        <v>146</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233</v>
      </c>
      <c r="BM133" s="216" t="s">
        <v>790</v>
      </c>
    </row>
    <row r="134" s="12" customFormat="1" ht="20.88" customHeight="1">
      <c r="A134" s="12"/>
      <c r="B134" s="189"/>
      <c r="C134" s="190"/>
      <c r="D134" s="191" t="s">
        <v>71</v>
      </c>
      <c r="E134" s="203" t="s">
        <v>791</v>
      </c>
      <c r="F134" s="203" t="s">
        <v>792</v>
      </c>
      <c r="G134" s="190"/>
      <c r="H134" s="190"/>
      <c r="I134" s="193"/>
      <c r="J134" s="204">
        <f>BK134</f>
        <v>0</v>
      </c>
      <c r="K134" s="190"/>
      <c r="L134" s="195"/>
      <c r="M134" s="196"/>
      <c r="N134" s="197"/>
      <c r="O134" s="197"/>
      <c r="P134" s="198">
        <f>SUM(P135:P141)</f>
        <v>0</v>
      </c>
      <c r="Q134" s="197"/>
      <c r="R134" s="198">
        <f>SUM(R135:R141)</f>
        <v>0.00562</v>
      </c>
      <c r="S134" s="197"/>
      <c r="T134" s="199">
        <f>SUM(T135:T141)</f>
        <v>0</v>
      </c>
      <c r="U134" s="12"/>
      <c r="V134" s="12"/>
      <c r="W134" s="12"/>
      <c r="X134" s="12"/>
      <c r="Y134" s="12"/>
      <c r="Z134" s="12"/>
      <c r="AA134" s="12"/>
      <c r="AB134" s="12"/>
      <c r="AC134" s="12"/>
      <c r="AD134" s="12"/>
      <c r="AE134" s="12"/>
      <c r="AR134" s="200" t="s">
        <v>82</v>
      </c>
      <c r="AT134" s="201" t="s">
        <v>71</v>
      </c>
      <c r="AU134" s="201" t="s">
        <v>82</v>
      </c>
      <c r="AY134" s="200" t="s">
        <v>146</v>
      </c>
      <c r="BK134" s="202">
        <f>SUM(BK135:BK141)</f>
        <v>0</v>
      </c>
    </row>
    <row r="135" s="2" customFormat="1" ht="49.05" customHeight="1">
      <c r="A135" s="39"/>
      <c r="B135" s="40"/>
      <c r="C135" s="205" t="s">
        <v>291</v>
      </c>
      <c r="D135" s="205" t="s">
        <v>148</v>
      </c>
      <c r="E135" s="206" t="s">
        <v>793</v>
      </c>
      <c r="F135" s="207" t="s">
        <v>794</v>
      </c>
      <c r="G135" s="208" t="s">
        <v>363</v>
      </c>
      <c r="H135" s="209">
        <v>13</v>
      </c>
      <c r="I135" s="210"/>
      <c r="J135" s="211">
        <f>ROUND(I135*H135,2)</f>
        <v>0</v>
      </c>
      <c r="K135" s="207" t="s">
        <v>152</v>
      </c>
      <c r="L135" s="45"/>
      <c r="M135" s="212" t="s">
        <v>19</v>
      </c>
      <c r="N135" s="213" t="s">
        <v>43</v>
      </c>
      <c r="O135" s="85"/>
      <c r="P135" s="214">
        <f>O135*H135</f>
        <v>0</v>
      </c>
      <c r="Q135" s="214">
        <v>9.0000000000000006E-05</v>
      </c>
      <c r="R135" s="214">
        <f>Q135*H135</f>
        <v>0.00117</v>
      </c>
      <c r="S135" s="214">
        <v>0</v>
      </c>
      <c r="T135" s="215">
        <f>S135*H135</f>
        <v>0</v>
      </c>
      <c r="U135" s="39"/>
      <c r="V135" s="39"/>
      <c r="W135" s="39"/>
      <c r="X135" s="39"/>
      <c r="Y135" s="39"/>
      <c r="Z135" s="39"/>
      <c r="AA135" s="39"/>
      <c r="AB135" s="39"/>
      <c r="AC135" s="39"/>
      <c r="AD135" s="39"/>
      <c r="AE135" s="39"/>
      <c r="AR135" s="216" t="s">
        <v>233</v>
      </c>
      <c r="AT135" s="216" t="s">
        <v>148</v>
      </c>
      <c r="AU135" s="216" t="s">
        <v>171</v>
      </c>
      <c r="AY135" s="18" t="s">
        <v>146</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233</v>
      </c>
      <c r="BM135" s="216" t="s">
        <v>795</v>
      </c>
    </row>
    <row r="136" s="2" customFormat="1">
      <c r="A136" s="39"/>
      <c r="B136" s="40"/>
      <c r="C136" s="41"/>
      <c r="D136" s="218" t="s">
        <v>155</v>
      </c>
      <c r="E136" s="41"/>
      <c r="F136" s="219" t="s">
        <v>514</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155</v>
      </c>
      <c r="AU136" s="18" t="s">
        <v>171</v>
      </c>
    </row>
    <row r="137" s="2" customFormat="1" ht="49.05" customHeight="1">
      <c r="A137" s="39"/>
      <c r="B137" s="40"/>
      <c r="C137" s="205" t="s">
        <v>295</v>
      </c>
      <c r="D137" s="205" t="s">
        <v>148</v>
      </c>
      <c r="E137" s="206" t="s">
        <v>796</v>
      </c>
      <c r="F137" s="207" t="s">
        <v>797</v>
      </c>
      <c r="G137" s="208" t="s">
        <v>363</v>
      </c>
      <c r="H137" s="209">
        <v>10</v>
      </c>
      <c r="I137" s="210"/>
      <c r="J137" s="211">
        <f>ROUND(I137*H137,2)</f>
        <v>0</v>
      </c>
      <c r="K137" s="207" t="s">
        <v>152</v>
      </c>
      <c r="L137" s="45"/>
      <c r="M137" s="212" t="s">
        <v>19</v>
      </c>
      <c r="N137" s="213" t="s">
        <v>43</v>
      </c>
      <c r="O137" s="85"/>
      <c r="P137" s="214">
        <f>O137*H137</f>
        <v>0</v>
      </c>
      <c r="Q137" s="214">
        <v>0.00016000000000000001</v>
      </c>
      <c r="R137" s="214">
        <f>Q137*H137</f>
        <v>0.0016000000000000001</v>
      </c>
      <c r="S137" s="214">
        <v>0</v>
      </c>
      <c r="T137" s="215">
        <f>S137*H137</f>
        <v>0</v>
      </c>
      <c r="U137" s="39"/>
      <c r="V137" s="39"/>
      <c r="W137" s="39"/>
      <c r="X137" s="39"/>
      <c r="Y137" s="39"/>
      <c r="Z137" s="39"/>
      <c r="AA137" s="39"/>
      <c r="AB137" s="39"/>
      <c r="AC137" s="39"/>
      <c r="AD137" s="39"/>
      <c r="AE137" s="39"/>
      <c r="AR137" s="216" t="s">
        <v>233</v>
      </c>
      <c r="AT137" s="216" t="s">
        <v>148</v>
      </c>
      <c r="AU137" s="216" t="s">
        <v>171</v>
      </c>
      <c r="AY137" s="18" t="s">
        <v>146</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233</v>
      </c>
      <c r="BM137" s="216" t="s">
        <v>798</v>
      </c>
    </row>
    <row r="138" s="2" customFormat="1">
      <c r="A138" s="39"/>
      <c r="B138" s="40"/>
      <c r="C138" s="41"/>
      <c r="D138" s="218" t="s">
        <v>155</v>
      </c>
      <c r="E138" s="41"/>
      <c r="F138" s="219" t="s">
        <v>514</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155</v>
      </c>
      <c r="AU138" s="18" t="s">
        <v>171</v>
      </c>
    </row>
    <row r="139" s="2" customFormat="1" ht="49.05" customHeight="1">
      <c r="A139" s="39"/>
      <c r="B139" s="40"/>
      <c r="C139" s="205" t="s">
        <v>299</v>
      </c>
      <c r="D139" s="205" t="s">
        <v>148</v>
      </c>
      <c r="E139" s="206" t="s">
        <v>799</v>
      </c>
      <c r="F139" s="207" t="s">
        <v>800</v>
      </c>
      <c r="G139" s="208" t="s">
        <v>363</v>
      </c>
      <c r="H139" s="209">
        <v>15</v>
      </c>
      <c r="I139" s="210"/>
      <c r="J139" s="211">
        <f>ROUND(I139*H139,2)</f>
        <v>0</v>
      </c>
      <c r="K139" s="207" t="s">
        <v>152</v>
      </c>
      <c r="L139" s="45"/>
      <c r="M139" s="212" t="s">
        <v>19</v>
      </c>
      <c r="N139" s="213" t="s">
        <v>43</v>
      </c>
      <c r="O139" s="85"/>
      <c r="P139" s="214">
        <f>O139*H139</f>
        <v>0</v>
      </c>
      <c r="Q139" s="214">
        <v>0.00019000000000000001</v>
      </c>
      <c r="R139" s="214">
        <f>Q139*H139</f>
        <v>0.0028500000000000001</v>
      </c>
      <c r="S139" s="214">
        <v>0</v>
      </c>
      <c r="T139" s="215">
        <f>S139*H139</f>
        <v>0</v>
      </c>
      <c r="U139" s="39"/>
      <c r="V139" s="39"/>
      <c r="W139" s="39"/>
      <c r="X139" s="39"/>
      <c r="Y139" s="39"/>
      <c r="Z139" s="39"/>
      <c r="AA139" s="39"/>
      <c r="AB139" s="39"/>
      <c r="AC139" s="39"/>
      <c r="AD139" s="39"/>
      <c r="AE139" s="39"/>
      <c r="AR139" s="216" t="s">
        <v>233</v>
      </c>
      <c r="AT139" s="216" t="s">
        <v>148</v>
      </c>
      <c r="AU139" s="216" t="s">
        <v>171</v>
      </c>
      <c r="AY139" s="18" t="s">
        <v>146</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233</v>
      </c>
      <c r="BM139" s="216" t="s">
        <v>801</v>
      </c>
    </row>
    <row r="140" s="2" customFormat="1">
      <c r="A140" s="39"/>
      <c r="B140" s="40"/>
      <c r="C140" s="41"/>
      <c r="D140" s="218" t="s">
        <v>155</v>
      </c>
      <c r="E140" s="41"/>
      <c r="F140" s="219" t="s">
        <v>514</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155</v>
      </c>
      <c r="AU140" s="18" t="s">
        <v>171</v>
      </c>
    </row>
    <row r="141" s="2" customFormat="1" ht="49.05" customHeight="1">
      <c r="A141" s="39"/>
      <c r="B141" s="40"/>
      <c r="C141" s="205" t="s">
        <v>303</v>
      </c>
      <c r="D141" s="205" t="s">
        <v>148</v>
      </c>
      <c r="E141" s="206" t="s">
        <v>802</v>
      </c>
      <c r="F141" s="207" t="s">
        <v>803</v>
      </c>
      <c r="G141" s="208" t="s">
        <v>363</v>
      </c>
      <c r="H141" s="209">
        <v>15</v>
      </c>
      <c r="I141" s="210"/>
      <c r="J141" s="211">
        <f>ROUND(I141*H141,2)</f>
        <v>0</v>
      </c>
      <c r="K141" s="207" t="s">
        <v>19</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233</v>
      </c>
      <c r="AT141" s="216" t="s">
        <v>148</v>
      </c>
      <c r="AU141" s="216" t="s">
        <v>171</v>
      </c>
      <c r="AY141" s="18" t="s">
        <v>146</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233</v>
      </c>
      <c r="BM141" s="216" t="s">
        <v>804</v>
      </c>
    </row>
    <row r="142" s="12" customFormat="1" ht="20.88" customHeight="1">
      <c r="A142" s="12"/>
      <c r="B142" s="189"/>
      <c r="C142" s="190"/>
      <c r="D142" s="191" t="s">
        <v>71</v>
      </c>
      <c r="E142" s="203" t="s">
        <v>805</v>
      </c>
      <c r="F142" s="203" t="s">
        <v>806</v>
      </c>
      <c r="G142" s="190"/>
      <c r="H142" s="190"/>
      <c r="I142" s="193"/>
      <c r="J142" s="204">
        <f>BK142</f>
        <v>0</v>
      </c>
      <c r="K142" s="190"/>
      <c r="L142" s="195"/>
      <c r="M142" s="196"/>
      <c r="N142" s="197"/>
      <c r="O142" s="197"/>
      <c r="P142" s="198">
        <f>SUM(P143:P157)</f>
        <v>0</v>
      </c>
      <c r="Q142" s="197"/>
      <c r="R142" s="198">
        <f>SUM(R143:R157)</f>
        <v>0.01346</v>
      </c>
      <c r="S142" s="197"/>
      <c r="T142" s="199">
        <f>SUM(T143:T157)</f>
        <v>0</v>
      </c>
      <c r="U142" s="12"/>
      <c r="V142" s="12"/>
      <c r="W142" s="12"/>
      <c r="X142" s="12"/>
      <c r="Y142" s="12"/>
      <c r="Z142" s="12"/>
      <c r="AA142" s="12"/>
      <c r="AB142" s="12"/>
      <c r="AC142" s="12"/>
      <c r="AD142" s="12"/>
      <c r="AE142" s="12"/>
      <c r="AR142" s="200" t="s">
        <v>82</v>
      </c>
      <c r="AT142" s="201" t="s">
        <v>71</v>
      </c>
      <c r="AU142" s="201" t="s">
        <v>82</v>
      </c>
      <c r="AY142" s="200" t="s">
        <v>146</v>
      </c>
      <c r="BK142" s="202">
        <f>SUM(BK143:BK157)</f>
        <v>0</v>
      </c>
    </row>
    <row r="143" s="2" customFormat="1" ht="14.4" customHeight="1">
      <c r="A143" s="39"/>
      <c r="B143" s="40"/>
      <c r="C143" s="205" t="s">
        <v>307</v>
      </c>
      <c r="D143" s="205" t="s">
        <v>148</v>
      </c>
      <c r="E143" s="206" t="s">
        <v>807</v>
      </c>
      <c r="F143" s="207" t="s">
        <v>808</v>
      </c>
      <c r="G143" s="208" t="s">
        <v>477</v>
      </c>
      <c r="H143" s="209">
        <v>1</v>
      </c>
      <c r="I143" s="210"/>
      <c r="J143" s="211">
        <f>ROUND(I143*H143,2)</f>
        <v>0</v>
      </c>
      <c r="K143" s="207" t="s">
        <v>152</v>
      </c>
      <c r="L143" s="45"/>
      <c r="M143" s="212" t="s">
        <v>19</v>
      </c>
      <c r="N143" s="213" t="s">
        <v>43</v>
      </c>
      <c r="O143" s="85"/>
      <c r="P143" s="214">
        <f>O143*H143</f>
        <v>0</v>
      </c>
      <c r="Q143" s="214">
        <v>0.0018</v>
      </c>
      <c r="R143" s="214">
        <f>Q143*H143</f>
        <v>0.0018</v>
      </c>
      <c r="S143" s="214">
        <v>0</v>
      </c>
      <c r="T143" s="215">
        <f>S143*H143</f>
        <v>0</v>
      </c>
      <c r="U143" s="39"/>
      <c r="V143" s="39"/>
      <c r="W143" s="39"/>
      <c r="X143" s="39"/>
      <c r="Y143" s="39"/>
      <c r="Z143" s="39"/>
      <c r="AA143" s="39"/>
      <c r="AB143" s="39"/>
      <c r="AC143" s="39"/>
      <c r="AD143" s="39"/>
      <c r="AE143" s="39"/>
      <c r="AR143" s="216" t="s">
        <v>233</v>
      </c>
      <c r="AT143" s="216" t="s">
        <v>148</v>
      </c>
      <c r="AU143" s="216" t="s">
        <v>171</v>
      </c>
      <c r="AY143" s="18" t="s">
        <v>146</v>
      </c>
      <c r="BE143" s="217">
        <f>IF(N143="základní",J143,0)</f>
        <v>0</v>
      </c>
      <c r="BF143" s="217">
        <f>IF(N143="snížená",J143,0)</f>
        <v>0</v>
      </c>
      <c r="BG143" s="217">
        <f>IF(N143="zákl. přenesená",J143,0)</f>
        <v>0</v>
      </c>
      <c r="BH143" s="217">
        <f>IF(N143="sníž. přenesená",J143,0)</f>
        <v>0</v>
      </c>
      <c r="BI143" s="217">
        <f>IF(N143="nulová",J143,0)</f>
        <v>0</v>
      </c>
      <c r="BJ143" s="18" t="s">
        <v>80</v>
      </c>
      <c r="BK143" s="217">
        <f>ROUND(I143*H143,2)</f>
        <v>0</v>
      </c>
      <c r="BL143" s="18" t="s">
        <v>233</v>
      </c>
      <c r="BM143" s="216" t="s">
        <v>809</v>
      </c>
    </row>
    <row r="144" s="2" customFormat="1">
      <c r="A144" s="39"/>
      <c r="B144" s="40"/>
      <c r="C144" s="41"/>
      <c r="D144" s="218" t="s">
        <v>155</v>
      </c>
      <c r="E144" s="41"/>
      <c r="F144" s="219" t="s">
        <v>810</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155</v>
      </c>
      <c r="AU144" s="18" t="s">
        <v>171</v>
      </c>
    </row>
    <row r="145" s="2" customFormat="1" ht="14.4" customHeight="1">
      <c r="A145" s="39"/>
      <c r="B145" s="40"/>
      <c r="C145" s="205" t="s">
        <v>313</v>
      </c>
      <c r="D145" s="205" t="s">
        <v>148</v>
      </c>
      <c r="E145" s="206" t="s">
        <v>811</v>
      </c>
      <c r="F145" s="207" t="s">
        <v>812</v>
      </c>
      <c r="G145" s="208" t="s">
        <v>477</v>
      </c>
      <c r="H145" s="209">
        <v>1</v>
      </c>
      <c r="I145" s="210"/>
      <c r="J145" s="211">
        <f>ROUND(I145*H145,2)</f>
        <v>0</v>
      </c>
      <c r="K145" s="207" t="s">
        <v>152</v>
      </c>
      <c r="L145" s="45"/>
      <c r="M145" s="212" t="s">
        <v>19</v>
      </c>
      <c r="N145" s="213" t="s">
        <v>43</v>
      </c>
      <c r="O145" s="85"/>
      <c r="P145" s="214">
        <f>O145*H145</f>
        <v>0</v>
      </c>
      <c r="Q145" s="214">
        <v>0.0018400000000000001</v>
      </c>
      <c r="R145" s="214">
        <f>Q145*H145</f>
        <v>0.0018400000000000001</v>
      </c>
      <c r="S145" s="214">
        <v>0</v>
      </c>
      <c r="T145" s="215">
        <f>S145*H145</f>
        <v>0</v>
      </c>
      <c r="U145" s="39"/>
      <c r="V145" s="39"/>
      <c r="W145" s="39"/>
      <c r="X145" s="39"/>
      <c r="Y145" s="39"/>
      <c r="Z145" s="39"/>
      <c r="AA145" s="39"/>
      <c r="AB145" s="39"/>
      <c r="AC145" s="39"/>
      <c r="AD145" s="39"/>
      <c r="AE145" s="39"/>
      <c r="AR145" s="216" t="s">
        <v>233</v>
      </c>
      <c r="AT145" s="216" t="s">
        <v>148</v>
      </c>
      <c r="AU145" s="216" t="s">
        <v>171</v>
      </c>
      <c r="AY145" s="18" t="s">
        <v>146</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233</v>
      </c>
      <c r="BM145" s="216" t="s">
        <v>813</v>
      </c>
    </row>
    <row r="146" s="2" customFormat="1">
      <c r="A146" s="39"/>
      <c r="B146" s="40"/>
      <c r="C146" s="41"/>
      <c r="D146" s="218" t="s">
        <v>155</v>
      </c>
      <c r="E146" s="41"/>
      <c r="F146" s="219" t="s">
        <v>814</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155</v>
      </c>
      <c r="AU146" s="18" t="s">
        <v>171</v>
      </c>
    </row>
    <row r="147" s="2" customFormat="1" ht="24.15" customHeight="1">
      <c r="A147" s="39"/>
      <c r="B147" s="40"/>
      <c r="C147" s="205" t="s">
        <v>321</v>
      </c>
      <c r="D147" s="205" t="s">
        <v>148</v>
      </c>
      <c r="E147" s="206" t="s">
        <v>549</v>
      </c>
      <c r="F147" s="207" t="s">
        <v>550</v>
      </c>
      <c r="G147" s="208" t="s">
        <v>209</v>
      </c>
      <c r="H147" s="209">
        <v>1</v>
      </c>
      <c r="I147" s="210"/>
      <c r="J147" s="211">
        <f>ROUND(I147*H147,2)</f>
        <v>0</v>
      </c>
      <c r="K147" s="207" t="s">
        <v>152</v>
      </c>
      <c r="L147" s="45"/>
      <c r="M147" s="212" t="s">
        <v>19</v>
      </c>
      <c r="N147" s="213" t="s">
        <v>43</v>
      </c>
      <c r="O147" s="85"/>
      <c r="P147" s="214">
        <f>O147*H147</f>
        <v>0</v>
      </c>
      <c r="Q147" s="214">
        <v>0.00022000000000000001</v>
      </c>
      <c r="R147" s="214">
        <f>Q147*H147</f>
        <v>0.00022000000000000001</v>
      </c>
      <c r="S147" s="214">
        <v>0</v>
      </c>
      <c r="T147" s="215">
        <f>S147*H147</f>
        <v>0</v>
      </c>
      <c r="U147" s="39"/>
      <c r="V147" s="39"/>
      <c r="W147" s="39"/>
      <c r="X147" s="39"/>
      <c r="Y147" s="39"/>
      <c r="Z147" s="39"/>
      <c r="AA147" s="39"/>
      <c r="AB147" s="39"/>
      <c r="AC147" s="39"/>
      <c r="AD147" s="39"/>
      <c r="AE147" s="39"/>
      <c r="AR147" s="216" t="s">
        <v>233</v>
      </c>
      <c r="AT147" s="216" t="s">
        <v>148</v>
      </c>
      <c r="AU147" s="216" t="s">
        <v>171</v>
      </c>
      <c r="AY147" s="18" t="s">
        <v>146</v>
      </c>
      <c r="BE147" s="217">
        <f>IF(N147="základní",J147,0)</f>
        <v>0</v>
      </c>
      <c r="BF147" s="217">
        <f>IF(N147="snížená",J147,0)</f>
        <v>0</v>
      </c>
      <c r="BG147" s="217">
        <f>IF(N147="zákl. přenesená",J147,0)</f>
        <v>0</v>
      </c>
      <c r="BH147" s="217">
        <f>IF(N147="sníž. přenesená",J147,0)</f>
        <v>0</v>
      </c>
      <c r="BI147" s="217">
        <f>IF(N147="nulová",J147,0)</f>
        <v>0</v>
      </c>
      <c r="BJ147" s="18" t="s">
        <v>80</v>
      </c>
      <c r="BK147" s="217">
        <f>ROUND(I147*H147,2)</f>
        <v>0</v>
      </c>
      <c r="BL147" s="18" t="s">
        <v>233</v>
      </c>
      <c r="BM147" s="216" t="s">
        <v>815</v>
      </c>
    </row>
    <row r="148" s="2" customFormat="1" ht="14.4" customHeight="1">
      <c r="A148" s="39"/>
      <c r="B148" s="40"/>
      <c r="C148" s="205" t="s">
        <v>325</v>
      </c>
      <c r="D148" s="205" t="s">
        <v>148</v>
      </c>
      <c r="E148" s="206" t="s">
        <v>816</v>
      </c>
      <c r="F148" s="207" t="s">
        <v>817</v>
      </c>
      <c r="G148" s="208" t="s">
        <v>616</v>
      </c>
      <c r="H148" s="209">
        <v>1</v>
      </c>
      <c r="I148" s="210"/>
      <c r="J148" s="211">
        <f>ROUND(I148*H148,2)</f>
        <v>0</v>
      </c>
      <c r="K148" s="207" t="s">
        <v>19</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233</v>
      </c>
      <c r="AT148" s="216" t="s">
        <v>148</v>
      </c>
      <c r="AU148" s="216" t="s">
        <v>171</v>
      </c>
      <c r="AY148" s="18" t="s">
        <v>146</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233</v>
      </c>
      <c r="BM148" s="216" t="s">
        <v>818</v>
      </c>
    </row>
    <row r="149" s="2" customFormat="1" ht="24.15" customHeight="1">
      <c r="A149" s="39"/>
      <c r="B149" s="40"/>
      <c r="C149" s="205" t="s">
        <v>340</v>
      </c>
      <c r="D149" s="205" t="s">
        <v>148</v>
      </c>
      <c r="E149" s="206" t="s">
        <v>819</v>
      </c>
      <c r="F149" s="207" t="s">
        <v>820</v>
      </c>
      <c r="G149" s="208" t="s">
        <v>209</v>
      </c>
      <c r="H149" s="209">
        <v>1</v>
      </c>
      <c r="I149" s="210"/>
      <c r="J149" s="211">
        <f>ROUND(I149*H149,2)</f>
        <v>0</v>
      </c>
      <c r="K149" s="207" t="s">
        <v>152</v>
      </c>
      <c r="L149" s="45"/>
      <c r="M149" s="212" t="s">
        <v>19</v>
      </c>
      <c r="N149" s="213" t="s">
        <v>43</v>
      </c>
      <c r="O149" s="85"/>
      <c r="P149" s="214">
        <f>O149*H149</f>
        <v>0</v>
      </c>
      <c r="Q149" s="214">
        <v>0.00010000000000000001</v>
      </c>
      <c r="R149" s="214">
        <f>Q149*H149</f>
        <v>0.00010000000000000001</v>
      </c>
      <c r="S149" s="214">
        <v>0</v>
      </c>
      <c r="T149" s="215">
        <f>S149*H149</f>
        <v>0</v>
      </c>
      <c r="U149" s="39"/>
      <c r="V149" s="39"/>
      <c r="W149" s="39"/>
      <c r="X149" s="39"/>
      <c r="Y149" s="39"/>
      <c r="Z149" s="39"/>
      <c r="AA149" s="39"/>
      <c r="AB149" s="39"/>
      <c r="AC149" s="39"/>
      <c r="AD149" s="39"/>
      <c r="AE149" s="39"/>
      <c r="AR149" s="216" t="s">
        <v>233</v>
      </c>
      <c r="AT149" s="216" t="s">
        <v>148</v>
      </c>
      <c r="AU149" s="216" t="s">
        <v>171</v>
      </c>
      <c r="AY149" s="18" t="s">
        <v>146</v>
      </c>
      <c r="BE149" s="217">
        <f>IF(N149="základní",J149,0)</f>
        <v>0</v>
      </c>
      <c r="BF149" s="217">
        <f>IF(N149="snížená",J149,0)</f>
        <v>0</v>
      </c>
      <c r="BG149" s="217">
        <f>IF(N149="zákl. přenesená",J149,0)</f>
        <v>0</v>
      </c>
      <c r="BH149" s="217">
        <f>IF(N149="sníž. přenesená",J149,0)</f>
        <v>0</v>
      </c>
      <c r="BI149" s="217">
        <f>IF(N149="nulová",J149,0)</f>
        <v>0</v>
      </c>
      <c r="BJ149" s="18" t="s">
        <v>80</v>
      </c>
      <c r="BK149" s="217">
        <f>ROUND(I149*H149,2)</f>
        <v>0</v>
      </c>
      <c r="BL149" s="18" t="s">
        <v>233</v>
      </c>
      <c r="BM149" s="216" t="s">
        <v>821</v>
      </c>
    </row>
    <row r="150" s="2" customFormat="1" ht="24.15" customHeight="1">
      <c r="A150" s="39"/>
      <c r="B150" s="40"/>
      <c r="C150" s="205" t="s">
        <v>332</v>
      </c>
      <c r="D150" s="205" t="s">
        <v>148</v>
      </c>
      <c r="E150" s="206" t="s">
        <v>822</v>
      </c>
      <c r="F150" s="207" t="s">
        <v>823</v>
      </c>
      <c r="G150" s="208" t="s">
        <v>209</v>
      </c>
      <c r="H150" s="209">
        <v>1</v>
      </c>
      <c r="I150" s="210"/>
      <c r="J150" s="211">
        <f>ROUND(I150*H150,2)</f>
        <v>0</v>
      </c>
      <c r="K150" s="207" t="s">
        <v>152</v>
      </c>
      <c r="L150" s="45"/>
      <c r="M150" s="212" t="s">
        <v>19</v>
      </c>
      <c r="N150" s="213" t="s">
        <v>43</v>
      </c>
      <c r="O150" s="85"/>
      <c r="P150" s="214">
        <f>O150*H150</f>
        <v>0</v>
      </c>
      <c r="Q150" s="214">
        <v>0.00027</v>
      </c>
      <c r="R150" s="214">
        <f>Q150*H150</f>
        <v>0.00027</v>
      </c>
      <c r="S150" s="214">
        <v>0</v>
      </c>
      <c r="T150" s="215">
        <f>S150*H150</f>
        <v>0</v>
      </c>
      <c r="U150" s="39"/>
      <c r="V150" s="39"/>
      <c r="W150" s="39"/>
      <c r="X150" s="39"/>
      <c r="Y150" s="39"/>
      <c r="Z150" s="39"/>
      <c r="AA150" s="39"/>
      <c r="AB150" s="39"/>
      <c r="AC150" s="39"/>
      <c r="AD150" s="39"/>
      <c r="AE150" s="39"/>
      <c r="AR150" s="216" t="s">
        <v>233</v>
      </c>
      <c r="AT150" s="216" t="s">
        <v>148</v>
      </c>
      <c r="AU150" s="216" t="s">
        <v>171</v>
      </c>
      <c r="AY150" s="18" t="s">
        <v>146</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233</v>
      </c>
      <c r="BM150" s="216" t="s">
        <v>824</v>
      </c>
    </row>
    <row r="151" s="2" customFormat="1" ht="24.15" customHeight="1">
      <c r="A151" s="39"/>
      <c r="B151" s="40"/>
      <c r="C151" s="205" t="s">
        <v>352</v>
      </c>
      <c r="D151" s="205" t="s">
        <v>148</v>
      </c>
      <c r="E151" s="206" t="s">
        <v>825</v>
      </c>
      <c r="F151" s="207" t="s">
        <v>826</v>
      </c>
      <c r="G151" s="208" t="s">
        <v>209</v>
      </c>
      <c r="H151" s="209">
        <v>2</v>
      </c>
      <c r="I151" s="210"/>
      <c r="J151" s="211">
        <f>ROUND(I151*H151,2)</f>
        <v>0</v>
      </c>
      <c r="K151" s="207" t="s">
        <v>152</v>
      </c>
      <c r="L151" s="45"/>
      <c r="M151" s="212" t="s">
        <v>19</v>
      </c>
      <c r="N151" s="213" t="s">
        <v>43</v>
      </c>
      <c r="O151" s="85"/>
      <c r="P151" s="214">
        <f>O151*H151</f>
        <v>0</v>
      </c>
      <c r="Q151" s="214">
        <v>0.00107</v>
      </c>
      <c r="R151" s="214">
        <f>Q151*H151</f>
        <v>0.00214</v>
      </c>
      <c r="S151" s="214">
        <v>0</v>
      </c>
      <c r="T151" s="215">
        <f>S151*H151</f>
        <v>0</v>
      </c>
      <c r="U151" s="39"/>
      <c r="V151" s="39"/>
      <c r="W151" s="39"/>
      <c r="X151" s="39"/>
      <c r="Y151" s="39"/>
      <c r="Z151" s="39"/>
      <c r="AA151" s="39"/>
      <c r="AB151" s="39"/>
      <c r="AC151" s="39"/>
      <c r="AD151" s="39"/>
      <c r="AE151" s="39"/>
      <c r="AR151" s="216" t="s">
        <v>233</v>
      </c>
      <c r="AT151" s="216" t="s">
        <v>148</v>
      </c>
      <c r="AU151" s="216" t="s">
        <v>171</v>
      </c>
      <c r="AY151" s="18" t="s">
        <v>146</v>
      </c>
      <c r="BE151" s="217">
        <f>IF(N151="základní",J151,0)</f>
        <v>0</v>
      </c>
      <c r="BF151" s="217">
        <f>IF(N151="snížená",J151,0)</f>
        <v>0</v>
      </c>
      <c r="BG151" s="217">
        <f>IF(N151="zákl. přenesená",J151,0)</f>
        <v>0</v>
      </c>
      <c r="BH151" s="217">
        <f>IF(N151="sníž. přenesená",J151,0)</f>
        <v>0</v>
      </c>
      <c r="BI151" s="217">
        <f>IF(N151="nulová",J151,0)</f>
        <v>0</v>
      </c>
      <c r="BJ151" s="18" t="s">
        <v>80</v>
      </c>
      <c r="BK151" s="217">
        <f>ROUND(I151*H151,2)</f>
        <v>0</v>
      </c>
      <c r="BL151" s="18" t="s">
        <v>233</v>
      </c>
      <c r="BM151" s="216" t="s">
        <v>827</v>
      </c>
    </row>
    <row r="152" s="2" customFormat="1" ht="24.15" customHeight="1">
      <c r="A152" s="39"/>
      <c r="B152" s="40"/>
      <c r="C152" s="205" t="s">
        <v>360</v>
      </c>
      <c r="D152" s="205" t="s">
        <v>148</v>
      </c>
      <c r="E152" s="206" t="s">
        <v>828</v>
      </c>
      <c r="F152" s="207" t="s">
        <v>829</v>
      </c>
      <c r="G152" s="208" t="s">
        <v>209</v>
      </c>
      <c r="H152" s="209">
        <v>2</v>
      </c>
      <c r="I152" s="210"/>
      <c r="J152" s="211">
        <f>ROUND(I152*H152,2)</f>
        <v>0</v>
      </c>
      <c r="K152" s="207" t="s">
        <v>152</v>
      </c>
      <c r="L152" s="45"/>
      <c r="M152" s="212" t="s">
        <v>19</v>
      </c>
      <c r="N152" s="213" t="s">
        <v>43</v>
      </c>
      <c r="O152" s="85"/>
      <c r="P152" s="214">
        <f>O152*H152</f>
        <v>0</v>
      </c>
      <c r="Q152" s="214">
        <v>0.0016800000000000001</v>
      </c>
      <c r="R152" s="214">
        <f>Q152*H152</f>
        <v>0.0033600000000000001</v>
      </c>
      <c r="S152" s="214">
        <v>0</v>
      </c>
      <c r="T152" s="215">
        <f>S152*H152</f>
        <v>0</v>
      </c>
      <c r="U152" s="39"/>
      <c r="V152" s="39"/>
      <c r="W152" s="39"/>
      <c r="X152" s="39"/>
      <c r="Y152" s="39"/>
      <c r="Z152" s="39"/>
      <c r="AA152" s="39"/>
      <c r="AB152" s="39"/>
      <c r="AC152" s="39"/>
      <c r="AD152" s="39"/>
      <c r="AE152" s="39"/>
      <c r="AR152" s="216" t="s">
        <v>233</v>
      </c>
      <c r="AT152" s="216" t="s">
        <v>148</v>
      </c>
      <c r="AU152" s="216" t="s">
        <v>171</v>
      </c>
      <c r="AY152" s="18" t="s">
        <v>146</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233</v>
      </c>
      <c r="BM152" s="216" t="s">
        <v>830</v>
      </c>
    </row>
    <row r="153" s="2" customFormat="1" ht="24.15" customHeight="1">
      <c r="A153" s="39"/>
      <c r="B153" s="40"/>
      <c r="C153" s="205" t="s">
        <v>336</v>
      </c>
      <c r="D153" s="205" t="s">
        <v>148</v>
      </c>
      <c r="E153" s="206" t="s">
        <v>831</v>
      </c>
      <c r="F153" s="207" t="s">
        <v>832</v>
      </c>
      <c r="G153" s="208" t="s">
        <v>209</v>
      </c>
      <c r="H153" s="209">
        <v>1</v>
      </c>
      <c r="I153" s="210"/>
      <c r="J153" s="211">
        <f>ROUND(I153*H153,2)</f>
        <v>0</v>
      </c>
      <c r="K153" s="207" t="s">
        <v>152</v>
      </c>
      <c r="L153" s="45"/>
      <c r="M153" s="212" t="s">
        <v>19</v>
      </c>
      <c r="N153" s="213" t="s">
        <v>43</v>
      </c>
      <c r="O153" s="85"/>
      <c r="P153" s="214">
        <f>O153*H153</f>
        <v>0</v>
      </c>
      <c r="Q153" s="214">
        <v>0.00050000000000000001</v>
      </c>
      <c r="R153" s="214">
        <f>Q153*H153</f>
        <v>0.00050000000000000001</v>
      </c>
      <c r="S153" s="214">
        <v>0</v>
      </c>
      <c r="T153" s="215">
        <f>S153*H153</f>
        <v>0</v>
      </c>
      <c r="U153" s="39"/>
      <c r="V153" s="39"/>
      <c r="W153" s="39"/>
      <c r="X153" s="39"/>
      <c r="Y153" s="39"/>
      <c r="Z153" s="39"/>
      <c r="AA153" s="39"/>
      <c r="AB153" s="39"/>
      <c r="AC153" s="39"/>
      <c r="AD153" s="39"/>
      <c r="AE153" s="39"/>
      <c r="AR153" s="216" t="s">
        <v>233</v>
      </c>
      <c r="AT153" s="216" t="s">
        <v>148</v>
      </c>
      <c r="AU153" s="216" t="s">
        <v>171</v>
      </c>
      <c r="AY153" s="18" t="s">
        <v>146</v>
      </c>
      <c r="BE153" s="217">
        <f>IF(N153="základní",J153,0)</f>
        <v>0</v>
      </c>
      <c r="BF153" s="217">
        <f>IF(N153="snížená",J153,0)</f>
        <v>0</v>
      </c>
      <c r="BG153" s="217">
        <f>IF(N153="zákl. přenesená",J153,0)</f>
        <v>0</v>
      </c>
      <c r="BH153" s="217">
        <f>IF(N153="sníž. přenesená",J153,0)</f>
        <v>0</v>
      </c>
      <c r="BI153" s="217">
        <f>IF(N153="nulová",J153,0)</f>
        <v>0</v>
      </c>
      <c r="BJ153" s="18" t="s">
        <v>80</v>
      </c>
      <c r="BK153" s="217">
        <f>ROUND(I153*H153,2)</f>
        <v>0</v>
      </c>
      <c r="BL153" s="18" t="s">
        <v>233</v>
      </c>
      <c r="BM153" s="216" t="s">
        <v>833</v>
      </c>
    </row>
    <row r="154" s="2" customFormat="1" ht="24.15" customHeight="1">
      <c r="A154" s="39"/>
      <c r="B154" s="40"/>
      <c r="C154" s="205" t="s">
        <v>344</v>
      </c>
      <c r="D154" s="205" t="s">
        <v>148</v>
      </c>
      <c r="E154" s="206" t="s">
        <v>834</v>
      </c>
      <c r="F154" s="207" t="s">
        <v>835</v>
      </c>
      <c r="G154" s="208" t="s">
        <v>209</v>
      </c>
      <c r="H154" s="209">
        <v>1</v>
      </c>
      <c r="I154" s="210"/>
      <c r="J154" s="211">
        <f>ROUND(I154*H154,2)</f>
        <v>0</v>
      </c>
      <c r="K154" s="207" t="s">
        <v>152</v>
      </c>
      <c r="L154" s="45"/>
      <c r="M154" s="212" t="s">
        <v>19</v>
      </c>
      <c r="N154" s="213" t="s">
        <v>43</v>
      </c>
      <c r="O154" s="85"/>
      <c r="P154" s="214">
        <f>O154*H154</f>
        <v>0</v>
      </c>
      <c r="Q154" s="214">
        <v>0.00076000000000000004</v>
      </c>
      <c r="R154" s="214">
        <f>Q154*H154</f>
        <v>0.00076000000000000004</v>
      </c>
      <c r="S154" s="214">
        <v>0</v>
      </c>
      <c r="T154" s="215">
        <f>S154*H154</f>
        <v>0</v>
      </c>
      <c r="U154" s="39"/>
      <c r="V154" s="39"/>
      <c r="W154" s="39"/>
      <c r="X154" s="39"/>
      <c r="Y154" s="39"/>
      <c r="Z154" s="39"/>
      <c r="AA154" s="39"/>
      <c r="AB154" s="39"/>
      <c r="AC154" s="39"/>
      <c r="AD154" s="39"/>
      <c r="AE154" s="39"/>
      <c r="AR154" s="216" t="s">
        <v>233</v>
      </c>
      <c r="AT154" s="216" t="s">
        <v>148</v>
      </c>
      <c r="AU154" s="216" t="s">
        <v>171</v>
      </c>
      <c r="AY154" s="18" t="s">
        <v>146</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233</v>
      </c>
      <c r="BM154" s="216" t="s">
        <v>836</v>
      </c>
    </row>
    <row r="155" s="2" customFormat="1" ht="24.15" customHeight="1">
      <c r="A155" s="39"/>
      <c r="B155" s="40"/>
      <c r="C155" s="205" t="s">
        <v>348</v>
      </c>
      <c r="D155" s="205" t="s">
        <v>148</v>
      </c>
      <c r="E155" s="206" t="s">
        <v>837</v>
      </c>
      <c r="F155" s="207" t="s">
        <v>838</v>
      </c>
      <c r="G155" s="208" t="s">
        <v>209</v>
      </c>
      <c r="H155" s="209">
        <v>1</v>
      </c>
      <c r="I155" s="210"/>
      <c r="J155" s="211">
        <f>ROUND(I155*H155,2)</f>
        <v>0</v>
      </c>
      <c r="K155" s="207" t="s">
        <v>152</v>
      </c>
      <c r="L155" s="45"/>
      <c r="M155" s="212" t="s">
        <v>19</v>
      </c>
      <c r="N155" s="213" t="s">
        <v>43</v>
      </c>
      <c r="O155" s="85"/>
      <c r="P155" s="214">
        <f>O155*H155</f>
        <v>0</v>
      </c>
      <c r="Q155" s="214">
        <v>0.00071000000000000002</v>
      </c>
      <c r="R155" s="214">
        <f>Q155*H155</f>
        <v>0.00071000000000000002</v>
      </c>
      <c r="S155" s="214">
        <v>0</v>
      </c>
      <c r="T155" s="215">
        <f>S155*H155</f>
        <v>0</v>
      </c>
      <c r="U155" s="39"/>
      <c r="V155" s="39"/>
      <c r="W155" s="39"/>
      <c r="X155" s="39"/>
      <c r="Y155" s="39"/>
      <c r="Z155" s="39"/>
      <c r="AA155" s="39"/>
      <c r="AB155" s="39"/>
      <c r="AC155" s="39"/>
      <c r="AD155" s="39"/>
      <c r="AE155" s="39"/>
      <c r="AR155" s="216" t="s">
        <v>233</v>
      </c>
      <c r="AT155" s="216" t="s">
        <v>148</v>
      </c>
      <c r="AU155" s="216" t="s">
        <v>171</v>
      </c>
      <c r="AY155" s="18" t="s">
        <v>146</v>
      </c>
      <c r="BE155" s="217">
        <f>IF(N155="základní",J155,0)</f>
        <v>0</v>
      </c>
      <c r="BF155" s="217">
        <f>IF(N155="snížená",J155,0)</f>
        <v>0</v>
      </c>
      <c r="BG155" s="217">
        <f>IF(N155="zákl. přenesená",J155,0)</f>
        <v>0</v>
      </c>
      <c r="BH155" s="217">
        <f>IF(N155="sníž. přenesená",J155,0)</f>
        <v>0</v>
      </c>
      <c r="BI155" s="217">
        <f>IF(N155="nulová",J155,0)</f>
        <v>0</v>
      </c>
      <c r="BJ155" s="18" t="s">
        <v>80</v>
      </c>
      <c r="BK155" s="217">
        <f>ROUND(I155*H155,2)</f>
        <v>0</v>
      </c>
      <c r="BL155" s="18" t="s">
        <v>233</v>
      </c>
      <c r="BM155" s="216" t="s">
        <v>839</v>
      </c>
    </row>
    <row r="156" s="2" customFormat="1" ht="14.4" customHeight="1">
      <c r="A156" s="39"/>
      <c r="B156" s="40"/>
      <c r="C156" s="205" t="s">
        <v>366</v>
      </c>
      <c r="D156" s="205" t="s">
        <v>148</v>
      </c>
      <c r="E156" s="206" t="s">
        <v>840</v>
      </c>
      <c r="F156" s="207" t="s">
        <v>841</v>
      </c>
      <c r="G156" s="208" t="s">
        <v>209</v>
      </c>
      <c r="H156" s="209">
        <v>1</v>
      </c>
      <c r="I156" s="210"/>
      <c r="J156" s="211">
        <f>ROUND(I156*H156,2)</f>
        <v>0</v>
      </c>
      <c r="K156" s="207" t="s">
        <v>152</v>
      </c>
      <c r="L156" s="45"/>
      <c r="M156" s="212" t="s">
        <v>19</v>
      </c>
      <c r="N156" s="213" t="s">
        <v>43</v>
      </c>
      <c r="O156" s="85"/>
      <c r="P156" s="214">
        <f>O156*H156</f>
        <v>0</v>
      </c>
      <c r="Q156" s="214">
        <v>0.00029</v>
      </c>
      <c r="R156" s="214">
        <f>Q156*H156</f>
        <v>0.00029</v>
      </c>
      <c r="S156" s="214">
        <v>0</v>
      </c>
      <c r="T156" s="215">
        <f>S156*H156</f>
        <v>0</v>
      </c>
      <c r="U156" s="39"/>
      <c r="V156" s="39"/>
      <c r="W156" s="39"/>
      <c r="X156" s="39"/>
      <c r="Y156" s="39"/>
      <c r="Z156" s="39"/>
      <c r="AA156" s="39"/>
      <c r="AB156" s="39"/>
      <c r="AC156" s="39"/>
      <c r="AD156" s="39"/>
      <c r="AE156" s="39"/>
      <c r="AR156" s="216" t="s">
        <v>233</v>
      </c>
      <c r="AT156" s="216" t="s">
        <v>148</v>
      </c>
      <c r="AU156" s="216" t="s">
        <v>171</v>
      </c>
      <c r="AY156" s="18" t="s">
        <v>146</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233</v>
      </c>
      <c r="BM156" s="216" t="s">
        <v>842</v>
      </c>
    </row>
    <row r="157" s="2" customFormat="1" ht="37.8" customHeight="1">
      <c r="A157" s="39"/>
      <c r="B157" s="40"/>
      <c r="C157" s="205" t="s">
        <v>392</v>
      </c>
      <c r="D157" s="205" t="s">
        <v>148</v>
      </c>
      <c r="E157" s="206" t="s">
        <v>618</v>
      </c>
      <c r="F157" s="207" t="s">
        <v>619</v>
      </c>
      <c r="G157" s="208" t="s">
        <v>209</v>
      </c>
      <c r="H157" s="209">
        <v>1</v>
      </c>
      <c r="I157" s="210"/>
      <c r="J157" s="211">
        <f>ROUND(I157*H157,2)</f>
        <v>0</v>
      </c>
      <c r="K157" s="207" t="s">
        <v>152</v>
      </c>
      <c r="L157" s="45"/>
      <c r="M157" s="212" t="s">
        <v>19</v>
      </c>
      <c r="N157" s="213" t="s">
        <v>43</v>
      </c>
      <c r="O157" s="85"/>
      <c r="P157" s="214">
        <f>O157*H157</f>
        <v>0</v>
      </c>
      <c r="Q157" s="214">
        <v>0.00147</v>
      </c>
      <c r="R157" s="214">
        <f>Q157*H157</f>
        <v>0.00147</v>
      </c>
      <c r="S157" s="214">
        <v>0</v>
      </c>
      <c r="T157" s="215">
        <f>S157*H157</f>
        <v>0</v>
      </c>
      <c r="U157" s="39"/>
      <c r="V157" s="39"/>
      <c r="W157" s="39"/>
      <c r="X157" s="39"/>
      <c r="Y157" s="39"/>
      <c r="Z157" s="39"/>
      <c r="AA157" s="39"/>
      <c r="AB157" s="39"/>
      <c r="AC157" s="39"/>
      <c r="AD157" s="39"/>
      <c r="AE157" s="39"/>
      <c r="AR157" s="216" t="s">
        <v>233</v>
      </c>
      <c r="AT157" s="216" t="s">
        <v>148</v>
      </c>
      <c r="AU157" s="216" t="s">
        <v>171</v>
      </c>
      <c r="AY157" s="18" t="s">
        <v>146</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233</v>
      </c>
      <c r="BM157" s="216" t="s">
        <v>843</v>
      </c>
    </row>
    <row r="158" s="12" customFormat="1" ht="20.88" customHeight="1">
      <c r="A158" s="12"/>
      <c r="B158" s="189"/>
      <c r="C158" s="190"/>
      <c r="D158" s="191" t="s">
        <v>71</v>
      </c>
      <c r="E158" s="203" t="s">
        <v>844</v>
      </c>
      <c r="F158" s="203" t="s">
        <v>845</v>
      </c>
      <c r="G158" s="190"/>
      <c r="H158" s="190"/>
      <c r="I158" s="193"/>
      <c r="J158" s="204">
        <f>BK158</f>
        <v>0</v>
      </c>
      <c r="K158" s="190"/>
      <c r="L158" s="195"/>
      <c r="M158" s="196"/>
      <c r="N158" s="197"/>
      <c r="O158" s="197"/>
      <c r="P158" s="198">
        <f>P159</f>
        <v>0</v>
      </c>
      <c r="Q158" s="197"/>
      <c r="R158" s="198">
        <f>R159</f>
        <v>0</v>
      </c>
      <c r="S158" s="197"/>
      <c r="T158" s="199">
        <f>T159</f>
        <v>0</v>
      </c>
      <c r="U158" s="12"/>
      <c r="V158" s="12"/>
      <c r="W158" s="12"/>
      <c r="X158" s="12"/>
      <c r="Y158" s="12"/>
      <c r="Z158" s="12"/>
      <c r="AA158" s="12"/>
      <c r="AB158" s="12"/>
      <c r="AC158" s="12"/>
      <c r="AD158" s="12"/>
      <c r="AE158" s="12"/>
      <c r="AR158" s="200" t="s">
        <v>82</v>
      </c>
      <c r="AT158" s="201" t="s">
        <v>71</v>
      </c>
      <c r="AU158" s="201" t="s">
        <v>82</v>
      </c>
      <c r="AY158" s="200" t="s">
        <v>146</v>
      </c>
      <c r="BK158" s="202">
        <f>BK159</f>
        <v>0</v>
      </c>
    </row>
    <row r="159" s="2" customFormat="1" ht="37.8" customHeight="1">
      <c r="A159" s="39"/>
      <c r="B159" s="40"/>
      <c r="C159" s="205" t="s">
        <v>372</v>
      </c>
      <c r="D159" s="205" t="s">
        <v>148</v>
      </c>
      <c r="E159" s="206" t="s">
        <v>846</v>
      </c>
      <c r="F159" s="207" t="s">
        <v>847</v>
      </c>
      <c r="G159" s="208" t="s">
        <v>616</v>
      </c>
      <c r="H159" s="209">
        <v>1</v>
      </c>
      <c r="I159" s="210"/>
      <c r="J159" s="211">
        <f>ROUND(I159*H159,2)</f>
        <v>0</v>
      </c>
      <c r="K159" s="207" t="s">
        <v>19</v>
      </c>
      <c r="L159" s="45"/>
      <c r="M159" s="212" t="s">
        <v>19</v>
      </c>
      <c r="N159" s="213" t="s">
        <v>43</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233</v>
      </c>
      <c r="AT159" s="216" t="s">
        <v>148</v>
      </c>
      <c r="AU159" s="216" t="s">
        <v>171</v>
      </c>
      <c r="AY159" s="18" t="s">
        <v>146</v>
      </c>
      <c r="BE159" s="217">
        <f>IF(N159="základní",J159,0)</f>
        <v>0</v>
      </c>
      <c r="BF159" s="217">
        <f>IF(N159="snížená",J159,0)</f>
        <v>0</v>
      </c>
      <c r="BG159" s="217">
        <f>IF(N159="zákl. přenesená",J159,0)</f>
        <v>0</v>
      </c>
      <c r="BH159" s="217">
        <f>IF(N159="sníž. přenesená",J159,0)</f>
        <v>0</v>
      </c>
      <c r="BI159" s="217">
        <f>IF(N159="nulová",J159,0)</f>
        <v>0</v>
      </c>
      <c r="BJ159" s="18" t="s">
        <v>80</v>
      </c>
      <c r="BK159" s="217">
        <f>ROUND(I159*H159,2)</f>
        <v>0</v>
      </c>
      <c r="BL159" s="18" t="s">
        <v>233</v>
      </c>
      <c r="BM159" s="216" t="s">
        <v>848</v>
      </c>
    </row>
    <row r="160" s="12" customFormat="1" ht="20.88" customHeight="1">
      <c r="A160" s="12"/>
      <c r="B160" s="189"/>
      <c r="C160" s="190"/>
      <c r="D160" s="191" t="s">
        <v>71</v>
      </c>
      <c r="E160" s="203" t="s">
        <v>849</v>
      </c>
      <c r="F160" s="203" t="s">
        <v>545</v>
      </c>
      <c r="G160" s="190"/>
      <c r="H160" s="190"/>
      <c r="I160" s="193"/>
      <c r="J160" s="204">
        <f>BK160</f>
        <v>0</v>
      </c>
      <c r="K160" s="190"/>
      <c r="L160" s="195"/>
      <c r="M160" s="196"/>
      <c r="N160" s="197"/>
      <c r="O160" s="197"/>
      <c r="P160" s="198">
        <f>SUM(P161:P164)</f>
        <v>0</v>
      </c>
      <c r="Q160" s="197"/>
      <c r="R160" s="198">
        <f>SUM(R161:R164)</f>
        <v>0</v>
      </c>
      <c r="S160" s="197"/>
      <c r="T160" s="199">
        <f>SUM(T161:T164)</f>
        <v>0</v>
      </c>
      <c r="U160" s="12"/>
      <c r="V160" s="12"/>
      <c r="W160" s="12"/>
      <c r="X160" s="12"/>
      <c r="Y160" s="12"/>
      <c r="Z160" s="12"/>
      <c r="AA160" s="12"/>
      <c r="AB160" s="12"/>
      <c r="AC160" s="12"/>
      <c r="AD160" s="12"/>
      <c r="AE160" s="12"/>
      <c r="AR160" s="200" t="s">
        <v>82</v>
      </c>
      <c r="AT160" s="201" t="s">
        <v>71</v>
      </c>
      <c r="AU160" s="201" t="s">
        <v>82</v>
      </c>
      <c r="AY160" s="200" t="s">
        <v>146</v>
      </c>
      <c r="BK160" s="202">
        <f>SUM(BK161:BK164)</f>
        <v>0</v>
      </c>
    </row>
    <row r="161" s="2" customFormat="1" ht="24.15" customHeight="1">
      <c r="A161" s="39"/>
      <c r="B161" s="40"/>
      <c r="C161" s="205" t="s">
        <v>378</v>
      </c>
      <c r="D161" s="205" t="s">
        <v>148</v>
      </c>
      <c r="E161" s="206" t="s">
        <v>594</v>
      </c>
      <c r="F161" s="207" t="s">
        <v>850</v>
      </c>
      <c r="G161" s="208" t="s">
        <v>616</v>
      </c>
      <c r="H161" s="209">
        <v>1</v>
      </c>
      <c r="I161" s="210"/>
      <c r="J161" s="211">
        <f>ROUND(I161*H161,2)</f>
        <v>0</v>
      </c>
      <c r="K161" s="207" t="s">
        <v>19</v>
      </c>
      <c r="L161" s="45"/>
      <c r="M161" s="212" t="s">
        <v>19</v>
      </c>
      <c r="N161" s="213" t="s">
        <v>43</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233</v>
      </c>
      <c r="AT161" s="216" t="s">
        <v>148</v>
      </c>
      <c r="AU161" s="216" t="s">
        <v>171</v>
      </c>
      <c r="AY161" s="18" t="s">
        <v>146</v>
      </c>
      <c r="BE161" s="217">
        <f>IF(N161="základní",J161,0)</f>
        <v>0</v>
      </c>
      <c r="BF161" s="217">
        <f>IF(N161="snížená",J161,0)</f>
        <v>0</v>
      </c>
      <c r="BG161" s="217">
        <f>IF(N161="zákl. přenesená",J161,0)</f>
        <v>0</v>
      </c>
      <c r="BH161" s="217">
        <f>IF(N161="sníž. přenesená",J161,0)</f>
        <v>0</v>
      </c>
      <c r="BI161" s="217">
        <f>IF(N161="nulová",J161,0)</f>
        <v>0</v>
      </c>
      <c r="BJ161" s="18" t="s">
        <v>80</v>
      </c>
      <c r="BK161" s="217">
        <f>ROUND(I161*H161,2)</f>
        <v>0</v>
      </c>
      <c r="BL161" s="18" t="s">
        <v>233</v>
      </c>
      <c r="BM161" s="216" t="s">
        <v>851</v>
      </c>
    </row>
    <row r="162" s="2" customFormat="1" ht="14.4" customHeight="1">
      <c r="A162" s="39"/>
      <c r="B162" s="40"/>
      <c r="C162" s="205" t="s">
        <v>383</v>
      </c>
      <c r="D162" s="205" t="s">
        <v>148</v>
      </c>
      <c r="E162" s="206" t="s">
        <v>852</v>
      </c>
      <c r="F162" s="207" t="s">
        <v>853</v>
      </c>
      <c r="G162" s="208" t="s">
        <v>616</v>
      </c>
      <c r="H162" s="209">
        <v>1</v>
      </c>
      <c r="I162" s="210"/>
      <c r="J162" s="211">
        <f>ROUND(I162*H162,2)</f>
        <v>0</v>
      </c>
      <c r="K162" s="207" t="s">
        <v>19</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233</v>
      </c>
      <c r="AT162" s="216" t="s">
        <v>148</v>
      </c>
      <c r="AU162" s="216" t="s">
        <v>171</v>
      </c>
      <c r="AY162" s="18" t="s">
        <v>146</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233</v>
      </c>
      <c r="BM162" s="216" t="s">
        <v>854</v>
      </c>
    </row>
    <row r="163" s="2" customFormat="1" ht="24.15" customHeight="1">
      <c r="A163" s="39"/>
      <c r="B163" s="40"/>
      <c r="C163" s="205" t="s">
        <v>388</v>
      </c>
      <c r="D163" s="205" t="s">
        <v>148</v>
      </c>
      <c r="E163" s="206" t="s">
        <v>855</v>
      </c>
      <c r="F163" s="207" t="s">
        <v>856</v>
      </c>
      <c r="G163" s="208" t="s">
        <v>616</v>
      </c>
      <c r="H163" s="209">
        <v>1</v>
      </c>
      <c r="I163" s="210"/>
      <c r="J163" s="211">
        <f>ROUND(I163*H163,2)</f>
        <v>0</v>
      </c>
      <c r="K163" s="207" t="s">
        <v>19</v>
      </c>
      <c r="L163" s="45"/>
      <c r="M163" s="212" t="s">
        <v>19</v>
      </c>
      <c r="N163" s="213" t="s">
        <v>43</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233</v>
      </c>
      <c r="AT163" s="216" t="s">
        <v>148</v>
      </c>
      <c r="AU163" s="216" t="s">
        <v>171</v>
      </c>
      <c r="AY163" s="18" t="s">
        <v>146</v>
      </c>
      <c r="BE163" s="217">
        <f>IF(N163="základní",J163,0)</f>
        <v>0</v>
      </c>
      <c r="BF163" s="217">
        <f>IF(N163="snížená",J163,0)</f>
        <v>0</v>
      </c>
      <c r="BG163" s="217">
        <f>IF(N163="zákl. přenesená",J163,0)</f>
        <v>0</v>
      </c>
      <c r="BH163" s="217">
        <f>IF(N163="sníž. přenesená",J163,0)</f>
        <v>0</v>
      </c>
      <c r="BI163" s="217">
        <f>IF(N163="nulová",J163,0)</f>
        <v>0</v>
      </c>
      <c r="BJ163" s="18" t="s">
        <v>80</v>
      </c>
      <c r="BK163" s="217">
        <f>ROUND(I163*H163,2)</f>
        <v>0</v>
      </c>
      <c r="BL163" s="18" t="s">
        <v>233</v>
      </c>
      <c r="BM163" s="216" t="s">
        <v>857</v>
      </c>
    </row>
    <row r="164" s="2" customFormat="1" ht="14.4" customHeight="1">
      <c r="A164" s="39"/>
      <c r="B164" s="40"/>
      <c r="C164" s="205" t="s">
        <v>396</v>
      </c>
      <c r="D164" s="205" t="s">
        <v>148</v>
      </c>
      <c r="E164" s="206" t="s">
        <v>858</v>
      </c>
      <c r="F164" s="207" t="s">
        <v>859</v>
      </c>
      <c r="G164" s="208" t="s">
        <v>616</v>
      </c>
      <c r="H164" s="209">
        <v>1</v>
      </c>
      <c r="I164" s="210"/>
      <c r="J164" s="211">
        <f>ROUND(I164*H164,2)</f>
        <v>0</v>
      </c>
      <c r="K164" s="207" t="s">
        <v>19</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233</v>
      </c>
      <c r="AT164" s="216" t="s">
        <v>148</v>
      </c>
      <c r="AU164" s="216" t="s">
        <v>171</v>
      </c>
      <c r="AY164" s="18" t="s">
        <v>146</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233</v>
      </c>
      <c r="BM164" s="216" t="s">
        <v>860</v>
      </c>
    </row>
    <row r="165" s="12" customFormat="1" ht="20.88" customHeight="1">
      <c r="A165" s="12"/>
      <c r="B165" s="189"/>
      <c r="C165" s="190"/>
      <c r="D165" s="191" t="s">
        <v>71</v>
      </c>
      <c r="E165" s="203" t="s">
        <v>861</v>
      </c>
      <c r="F165" s="203" t="s">
        <v>862</v>
      </c>
      <c r="G165" s="190"/>
      <c r="H165" s="190"/>
      <c r="I165" s="193"/>
      <c r="J165" s="204">
        <f>BK165</f>
        <v>0</v>
      </c>
      <c r="K165" s="190"/>
      <c r="L165" s="195"/>
      <c r="M165" s="196"/>
      <c r="N165" s="197"/>
      <c r="O165" s="197"/>
      <c r="P165" s="198">
        <f>SUM(P166:P169)</f>
        <v>0</v>
      </c>
      <c r="Q165" s="197"/>
      <c r="R165" s="198">
        <f>SUM(R166:R169)</f>
        <v>0</v>
      </c>
      <c r="S165" s="197"/>
      <c r="T165" s="199">
        <f>SUM(T166:T169)</f>
        <v>0</v>
      </c>
      <c r="U165" s="12"/>
      <c r="V165" s="12"/>
      <c r="W165" s="12"/>
      <c r="X165" s="12"/>
      <c r="Y165" s="12"/>
      <c r="Z165" s="12"/>
      <c r="AA165" s="12"/>
      <c r="AB165" s="12"/>
      <c r="AC165" s="12"/>
      <c r="AD165" s="12"/>
      <c r="AE165" s="12"/>
      <c r="AR165" s="200" t="s">
        <v>82</v>
      </c>
      <c r="AT165" s="201" t="s">
        <v>71</v>
      </c>
      <c r="AU165" s="201" t="s">
        <v>82</v>
      </c>
      <c r="AY165" s="200" t="s">
        <v>146</v>
      </c>
      <c r="BK165" s="202">
        <f>SUM(BK166:BK169)</f>
        <v>0</v>
      </c>
    </row>
    <row r="166" s="2" customFormat="1" ht="14.4" customHeight="1">
      <c r="A166" s="39"/>
      <c r="B166" s="40"/>
      <c r="C166" s="205" t="s">
        <v>400</v>
      </c>
      <c r="D166" s="205" t="s">
        <v>148</v>
      </c>
      <c r="E166" s="206" t="s">
        <v>863</v>
      </c>
      <c r="F166" s="207" t="s">
        <v>864</v>
      </c>
      <c r="G166" s="208" t="s">
        <v>477</v>
      </c>
      <c r="H166" s="209">
        <v>1</v>
      </c>
      <c r="I166" s="210"/>
      <c r="J166" s="211">
        <f>ROUND(I166*H166,2)</f>
        <v>0</v>
      </c>
      <c r="K166" s="207" t="s">
        <v>19</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233</v>
      </c>
      <c r="AT166" s="216" t="s">
        <v>148</v>
      </c>
      <c r="AU166" s="216" t="s">
        <v>171</v>
      </c>
      <c r="AY166" s="18" t="s">
        <v>146</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233</v>
      </c>
      <c r="BM166" s="216" t="s">
        <v>865</v>
      </c>
    </row>
    <row r="167" s="2" customFormat="1" ht="14.4" customHeight="1">
      <c r="A167" s="39"/>
      <c r="B167" s="40"/>
      <c r="C167" s="205" t="s">
        <v>405</v>
      </c>
      <c r="D167" s="205" t="s">
        <v>148</v>
      </c>
      <c r="E167" s="206" t="s">
        <v>866</v>
      </c>
      <c r="F167" s="207" t="s">
        <v>653</v>
      </c>
      <c r="G167" s="208" t="s">
        <v>477</v>
      </c>
      <c r="H167" s="209">
        <v>1</v>
      </c>
      <c r="I167" s="210"/>
      <c r="J167" s="211">
        <f>ROUND(I167*H167,2)</f>
        <v>0</v>
      </c>
      <c r="K167" s="207" t="s">
        <v>19</v>
      </c>
      <c r="L167" s="45"/>
      <c r="M167" s="212" t="s">
        <v>19</v>
      </c>
      <c r="N167" s="213" t="s">
        <v>43</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233</v>
      </c>
      <c r="AT167" s="216" t="s">
        <v>148</v>
      </c>
      <c r="AU167" s="216" t="s">
        <v>171</v>
      </c>
      <c r="AY167" s="18" t="s">
        <v>146</v>
      </c>
      <c r="BE167" s="217">
        <f>IF(N167="základní",J167,0)</f>
        <v>0</v>
      </c>
      <c r="BF167" s="217">
        <f>IF(N167="snížená",J167,0)</f>
        <v>0</v>
      </c>
      <c r="BG167" s="217">
        <f>IF(N167="zákl. přenesená",J167,0)</f>
        <v>0</v>
      </c>
      <c r="BH167" s="217">
        <f>IF(N167="sníž. přenesená",J167,0)</f>
        <v>0</v>
      </c>
      <c r="BI167" s="217">
        <f>IF(N167="nulová",J167,0)</f>
        <v>0</v>
      </c>
      <c r="BJ167" s="18" t="s">
        <v>80</v>
      </c>
      <c r="BK167" s="217">
        <f>ROUND(I167*H167,2)</f>
        <v>0</v>
      </c>
      <c r="BL167" s="18" t="s">
        <v>233</v>
      </c>
      <c r="BM167" s="216" t="s">
        <v>867</v>
      </c>
    </row>
    <row r="168" s="2" customFormat="1" ht="14.4" customHeight="1">
      <c r="A168" s="39"/>
      <c r="B168" s="40"/>
      <c r="C168" s="205" t="s">
        <v>431</v>
      </c>
      <c r="D168" s="205" t="s">
        <v>148</v>
      </c>
      <c r="E168" s="206" t="s">
        <v>868</v>
      </c>
      <c r="F168" s="207" t="s">
        <v>312</v>
      </c>
      <c r="G168" s="208" t="s">
        <v>477</v>
      </c>
      <c r="H168" s="209">
        <v>2106.5630000000001</v>
      </c>
      <c r="I168" s="210"/>
      <c r="J168" s="211">
        <f>ROUND(I168*H168,2)</f>
        <v>0</v>
      </c>
      <c r="K168" s="207" t="s">
        <v>19</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233</v>
      </c>
      <c r="AT168" s="216" t="s">
        <v>148</v>
      </c>
      <c r="AU168" s="216" t="s">
        <v>171</v>
      </c>
      <c r="AY168" s="18" t="s">
        <v>146</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233</v>
      </c>
      <c r="BM168" s="216" t="s">
        <v>869</v>
      </c>
    </row>
    <row r="169" s="2" customFormat="1" ht="14.4" customHeight="1">
      <c r="A169" s="39"/>
      <c r="B169" s="40"/>
      <c r="C169" s="205" t="s">
        <v>438</v>
      </c>
      <c r="D169" s="205" t="s">
        <v>148</v>
      </c>
      <c r="E169" s="206" t="s">
        <v>870</v>
      </c>
      <c r="F169" s="207" t="s">
        <v>650</v>
      </c>
      <c r="G169" s="208" t="s">
        <v>477</v>
      </c>
      <c r="H169" s="209">
        <v>1</v>
      </c>
      <c r="I169" s="210"/>
      <c r="J169" s="211">
        <f>ROUND(I169*H169,2)</f>
        <v>0</v>
      </c>
      <c r="K169" s="207" t="s">
        <v>19</v>
      </c>
      <c r="L169" s="45"/>
      <c r="M169" s="212" t="s">
        <v>19</v>
      </c>
      <c r="N169" s="213" t="s">
        <v>43</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233</v>
      </c>
      <c r="AT169" s="216" t="s">
        <v>148</v>
      </c>
      <c r="AU169" s="216" t="s">
        <v>171</v>
      </c>
      <c r="AY169" s="18" t="s">
        <v>146</v>
      </c>
      <c r="BE169" s="217">
        <f>IF(N169="základní",J169,0)</f>
        <v>0</v>
      </c>
      <c r="BF169" s="217">
        <f>IF(N169="snížená",J169,0)</f>
        <v>0</v>
      </c>
      <c r="BG169" s="217">
        <f>IF(N169="zákl. přenesená",J169,0)</f>
        <v>0</v>
      </c>
      <c r="BH169" s="217">
        <f>IF(N169="sníž. přenesená",J169,0)</f>
        <v>0</v>
      </c>
      <c r="BI169" s="217">
        <f>IF(N169="nulová",J169,0)</f>
        <v>0</v>
      </c>
      <c r="BJ169" s="18" t="s">
        <v>80</v>
      </c>
      <c r="BK169" s="217">
        <f>ROUND(I169*H169,2)</f>
        <v>0</v>
      </c>
      <c r="BL169" s="18" t="s">
        <v>233</v>
      </c>
      <c r="BM169" s="216" t="s">
        <v>871</v>
      </c>
    </row>
    <row r="170" s="12" customFormat="1" ht="22.8" customHeight="1">
      <c r="A170" s="12"/>
      <c r="B170" s="189"/>
      <c r="C170" s="190"/>
      <c r="D170" s="191" t="s">
        <v>71</v>
      </c>
      <c r="E170" s="203" t="s">
        <v>872</v>
      </c>
      <c r="F170" s="203" t="s">
        <v>873</v>
      </c>
      <c r="G170" s="190"/>
      <c r="H170" s="190"/>
      <c r="I170" s="193"/>
      <c r="J170" s="204">
        <f>BK170</f>
        <v>0</v>
      </c>
      <c r="K170" s="190"/>
      <c r="L170" s="195"/>
      <c r="M170" s="196"/>
      <c r="N170" s="197"/>
      <c r="O170" s="197"/>
      <c r="P170" s="198">
        <f>P171+P176+P185</f>
        <v>0</v>
      </c>
      <c r="Q170" s="197"/>
      <c r="R170" s="198">
        <f>R171+R176+R185</f>
        <v>0.26182</v>
      </c>
      <c r="S170" s="197"/>
      <c r="T170" s="199">
        <f>T171+T176+T185</f>
        <v>0</v>
      </c>
      <c r="U170" s="12"/>
      <c r="V170" s="12"/>
      <c r="W170" s="12"/>
      <c r="X170" s="12"/>
      <c r="Y170" s="12"/>
      <c r="Z170" s="12"/>
      <c r="AA170" s="12"/>
      <c r="AB170" s="12"/>
      <c r="AC170" s="12"/>
      <c r="AD170" s="12"/>
      <c r="AE170" s="12"/>
      <c r="AR170" s="200" t="s">
        <v>82</v>
      </c>
      <c r="AT170" s="201" t="s">
        <v>71</v>
      </c>
      <c r="AU170" s="201" t="s">
        <v>80</v>
      </c>
      <c r="AY170" s="200" t="s">
        <v>146</v>
      </c>
      <c r="BK170" s="202">
        <f>BK171+BK176+BK185</f>
        <v>0</v>
      </c>
    </row>
    <row r="171" s="12" customFormat="1" ht="20.88" customHeight="1">
      <c r="A171" s="12"/>
      <c r="B171" s="189"/>
      <c r="C171" s="190"/>
      <c r="D171" s="191" t="s">
        <v>71</v>
      </c>
      <c r="E171" s="203" t="s">
        <v>874</v>
      </c>
      <c r="F171" s="203" t="s">
        <v>875</v>
      </c>
      <c r="G171" s="190"/>
      <c r="H171" s="190"/>
      <c r="I171" s="193"/>
      <c r="J171" s="204">
        <f>BK171</f>
        <v>0</v>
      </c>
      <c r="K171" s="190"/>
      <c r="L171" s="195"/>
      <c r="M171" s="196"/>
      <c r="N171" s="197"/>
      <c r="O171" s="197"/>
      <c r="P171" s="198">
        <f>SUM(P172:P175)</f>
        <v>0</v>
      </c>
      <c r="Q171" s="197"/>
      <c r="R171" s="198">
        <f>SUM(R172:R175)</f>
        <v>0.22425000000000001</v>
      </c>
      <c r="S171" s="197"/>
      <c r="T171" s="199">
        <f>SUM(T172:T175)</f>
        <v>0</v>
      </c>
      <c r="U171" s="12"/>
      <c r="V171" s="12"/>
      <c r="W171" s="12"/>
      <c r="X171" s="12"/>
      <c r="Y171" s="12"/>
      <c r="Z171" s="12"/>
      <c r="AA171" s="12"/>
      <c r="AB171" s="12"/>
      <c r="AC171" s="12"/>
      <c r="AD171" s="12"/>
      <c r="AE171" s="12"/>
      <c r="AR171" s="200" t="s">
        <v>82</v>
      </c>
      <c r="AT171" s="201" t="s">
        <v>71</v>
      </c>
      <c r="AU171" s="201" t="s">
        <v>82</v>
      </c>
      <c r="AY171" s="200" t="s">
        <v>146</v>
      </c>
      <c r="BK171" s="202">
        <f>SUM(BK172:BK175)</f>
        <v>0</v>
      </c>
    </row>
    <row r="172" s="2" customFormat="1" ht="24.15" customHeight="1">
      <c r="A172" s="39"/>
      <c r="B172" s="40"/>
      <c r="C172" s="205" t="s">
        <v>411</v>
      </c>
      <c r="D172" s="205" t="s">
        <v>148</v>
      </c>
      <c r="E172" s="206" t="s">
        <v>876</v>
      </c>
      <c r="F172" s="207" t="s">
        <v>877</v>
      </c>
      <c r="G172" s="208" t="s">
        <v>363</v>
      </c>
      <c r="H172" s="209">
        <v>10</v>
      </c>
      <c r="I172" s="210"/>
      <c r="J172" s="211">
        <f>ROUND(I172*H172,2)</f>
        <v>0</v>
      </c>
      <c r="K172" s="207" t="s">
        <v>152</v>
      </c>
      <c r="L172" s="45"/>
      <c r="M172" s="212" t="s">
        <v>19</v>
      </c>
      <c r="N172" s="213" t="s">
        <v>43</v>
      </c>
      <c r="O172" s="85"/>
      <c r="P172" s="214">
        <f>O172*H172</f>
        <v>0</v>
      </c>
      <c r="Q172" s="214">
        <v>0.00147</v>
      </c>
      <c r="R172" s="214">
        <f>Q172*H172</f>
        <v>0.0147</v>
      </c>
      <c r="S172" s="214">
        <v>0</v>
      </c>
      <c r="T172" s="215">
        <f>S172*H172</f>
        <v>0</v>
      </c>
      <c r="U172" s="39"/>
      <c r="V172" s="39"/>
      <c r="W172" s="39"/>
      <c r="X172" s="39"/>
      <c r="Y172" s="39"/>
      <c r="Z172" s="39"/>
      <c r="AA172" s="39"/>
      <c r="AB172" s="39"/>
      <c r="AC172" s="39"/>
      <c r="AD172" s="39"/>
      <c r="AE172" s="39"/>
      <c r="AR172" s="216" t="s">
        <v>233</v>
      </c>
      <c r="AT172" s="216" t="s">
        <v>148</v>
      </c>
      <c r="AU172" s="216" t="s">
        <v>171</v>
      </c>
      <c r="AY172" s="18" t="s">
        <v>146</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233</v>
      </c>
      <c r="BM172" s="216" t="s">
        <v>878</v>
      </c>
    </row>
    <row r="173" s="2" customFormat="1" ht="24.15" customHeight="1">
      <c r="A173" s="39"/>
      <c r="B173" s="40"/>
      <c r="C173" s="205" t="s">
        <v>419</v>
      </c>
      <c r="D173" s="205" t="s">
        <v>148</v>
      </c>
      <c r="E173" s="206" t="s">
        <v>879</v>
      </c>
      <c r="F173" s="207" t="s">
        <v>880</v>
      </c>
      <c r="G173" s="208" t="s">
        <v>363</v>
      </c>
      <c r="H173" s="209">
        <v>3</v>
      </c>
      <c r="I173" s="210"/>
      <c r="J173" s="211">
        <f>ROUND(I173*H173,2)</f>
        <v>0</v>
      </c>
      <c r="K173" s="207" t="s">
        <v>152</v>
      </c>
      <c r="L173" s="45"/>
      <c r="M173" s="212" t="s">
        <v>19</v>
      </c>
      <c r="N173" s="213" t="s">
        <v>43</v>
      </c>
      <c r="O173" s="85"/>
      <c r="P173" s="214">
        <f>O173*H173</f>
        <v>0</v>
      </c>
      <c r="Q173" s="214">
        <v>0.0018500000000000001</v>
      </c>
      <c r="R173" s="214">
        <f>Q173*H173</f>
        <v>0.0055500000000000002</v>
      </c>
      <c r="S173" s="214">
        <v>0</v>
      </c>
      <c r="T173" s="215">
        <f>S173*H173</f>
        <v>0</v>
      </c>
      <c r="U173" s="39"/>
      <c r="V173" s="39"/>
      <c r="W173" s="39"/>
      <c r="X173" s="39"/>
      <c r="Y173" s="39"/>
      <c r="Z173" s="39"/>
      <c r="AA173" s="39"/>
      <c r="AB173" s="39"/>
      <c r="AC173" s="39"/>
      <c r="AD173" s="39"/>
      <c r="AE173" s="39"/>
      <c r="AR173" s="216" t="s">
        <v>233</v>
      </c>
      <c r="AT173" s="216" t="s">
        <v>148</v>
      </c>
      <c r="AU173" s="216" t="s">
        <v>171</v>
      </c>
      <c r="AY173" s="18" t="s">
        <v>146</v>
      </c>
      <c r="BE173" s="217">
        <f>IF(N173="základní",J173,0)</f>
        <v>0</v>
      </c>
      <c r="BF173" s="217">
        <f>IF(N173="snížená",J173,0)</f>
        <v>0</v>
      </c>
      <c r="BG173" s="217">
        <f>IF(N173="zákl. přenesená",J173,0)</f>
        <v>0</v>
      </c>
      <c r="BH173" s="217">
        <f>IF(N173="sníž. přenesená",J173,0)</f>
        <v>0</v>
      </c>
      <c r="BI173" s="217">
        <f>IF(N173="nulová",J173,0)</f>
        <v>0</v>
      </c>
      <c r="BJ173" s="18" t="s">
        <v>80</v>
      </c>
      <c r="BK173" s="217">
        <f>ROUND(I173*H173,2)</f>
        <v>0</v>
      </c>
      <c r="BL173" s="18" t="s">
        <v>233</v>
      </c>
      <c r="BM173" s="216" t="s">
        <v>881</v>
      </c>
    </row>
    <row r="174" s="2" customFormat="1" ht="24.15" customHeight="1">
      <c r="A174" s="39"/>
      <c r="B174" s="40"/>
      <c r="C174" s="205" t="s">
        <v>423</v>
      </c>
      <c r="D174" s="205" t="s">
        <v>148</v>
      </c>
      <c r="E174" s="206" t="s">
        <v>882</v>
      </c>
      <c r="F174" s="207" t="s">
        <v>883</v>
      </c>
      <c r="G174" s="208" t="s">
        <v>363</v>
      </c>
      <c r="H174" s="209">
        <v>10</v>
      </c>
      <c r="I174" s="210"/>
      <c r="J174" s="211">
        <f>ROUND(I174*H174,2)</f>
        <v>0</v>
      </c>
      <c r="K174" s="207" t="s">
        <v>152</v>
      </c>
      <c r="L174" s="45"/>
      <c r="M174" s="212" t="s">
        <v>19</v>
      </c>
      <c r="N174" s="213" t="s">
        <v>43</v>
      </c>
      <c r="O174" s="85"/>
      <c r="P174" s="214">
        <f>O174*H174</f>
        <v>0</v>
      </c>
      <c r="Q174" s="214">
        <v>0.00264</v>
      </c>
      <c r="R174" s="214">
        <f>Q174*H174</f>
        <v>0.0264</v>
      </c>
      <c r="S174" s="214">
        <v>0</v>
      </c>
      <c r="T174" s="215">
        <f>S174*H174</f>
        <v>0</v>
      </c>
      <c r="U174" s="39"/>
      <c r="V174" s="39"/>
      <c r="W174" s="39"/>
      <c r="X174" s="39"/>
      <c r="Y174" s="39"/>
      <c r="Z174" s="39"/>
      <c r="AA174" s="39"/>
      <c r="AB174" s="39"/>
      <c r="AC174" s="39"/>
      <c r="AD174" s="39"/>
      <c r="AE174" s="39"/>
      <c r="AR174" s="216" t="s">
        <v>233</v>
      </c>
      <c r="AT174" s="216" t="s">
        <v>148</v>
      </c>
      <c r="AU174" s="216" t="s">
        <v>171</v>
      </c>
      <c r="AY174" s="18" t="s">
        <v>146</v>
      </c>
      <c r="BE174" s="217">
        <f>IF(N174="základní",J174,0)</f>
        <v>0</v>
      </c>
      <c r="BF174" s="217">
        <f>IF(N174="snížená",J174,0)</f>
        <v>0</v>
      </c>
      <c r="BG174" s="217">
        <f>IF(N174="zákl. přenesená",J174,0)</f>
        <v>0</v>
      </c>
      <c r="BH174" s="217">
        <f>IF(N174="sníž. přenesená",J174,0)</f>
        <v>0</v>
      </c>
      <c r="BI174" s="217">
        <f>IF(N174="nulová",J174,0)</f>
        <v>0</v>
      </c>
      <c r="BJ174" s="18" t="s">
        <v>80</v>
      </c>
      <c r="BK174" s="217">
        <f>ROUND(I174*H174,2)</f>
        <v>0</v>
      </c>
      <c r="BL174" s="18" t="s">
        <v>233</v>
      </c>
      <c r="BM174" s="216" t="s">
        <v>884</v>
      </c>
    </row>
    <row r="175" s="2" customFormat="1" ht="24.15" customHeight="1">
      <c r="A175" s="39"/>
      <c r="B175" s="40"/>
      <c r="C175" s="205" t="s">
        <v>427</v>
      </c>
      <c r="D175" s="205" t="s">
        <v>148</v>
      </c>
      <c r="E175" s="206" t="s">
        <v>885</v>
      </c>
      <c r="F175" s="207" t="s">
        <v>886</v>
      </c>
      <c r="G175" s="208" t="s">
        <v>363</v>
      </c>
      <c r="H175" s="209">
        <v>20</v>
      </c>
      <c r="I175" s="210"/>
      <c r="J175" s="211">
        <f>ROUND(I175*H175,2)</f>
        <v>0</v>
      </c>
      <c r="K175" s="207" t="s">
        <v>152</v>
      </c>
      <c r="L175" s="45"/>
      <c r="M175" s="212" t="s">
        <v>19</v>
      </c>
      <c r="N175" s="213" t="s">
        <v>43</v>
      </c>
      <c r="O175" s="85"/>
      <c r="P175" s="214">
        <f>O175*H175</f>
        <v>0</v>
      </c>
      <c r="Q175" s="214">
        <v>0.0088800000000000007</v>
      </c>
      <c r="R175" s="214">
        <f>Q175*H175</f>
        <v>0.17760000000000001</v>
      </c>
      <c r="S175" s="214">
        <v>0</v>
      </c>
      <c r="T175" s="215">
        <f>S175*H175</f>
        <v>0</v>
      </c>
      <c r="U175" s="39"/>
      <c r="V175" s="39"/>
      <c r="W175" s="39"/>
      <c r="X175" s="39"/>
      <c r="Y175" s="39"/>
      <c r="Z175" s="39"/>
      <c r="AA175" s="39"/>
      <c r="AB175" s="39"/>
      <c r="AC175" s="39"/>
      <c r="AD175" s="39"/>
      <c r="AE175" s="39"/>
      <c r="AR175" s="216" t="s">
        <v>233</v>
      </c>
      <c r="AT175" s="216" t="s">
        <v>148</v>
      </c>
      <c r="AU175" s="216" t="s">
        <v>171</v>
      </c>
      <c r="AY175" s="18" t="s">
        <v>146</v>
      </c>
      <c r="BE175" s="217">
        <f>IF(N175="základní",J175,0)</f>
        <v>0</v>
      </c>
      <c r="BF175" s="217">
        <f>IF(N175="snížená",J175,0)</f>
        <v>0</v>
      </c>
      <c r="BG175" s="217">
        <f>IF(N175="zákl. přenesená",J175,0)</f>
        <v>0</v>
      </c>
      <c r="BH175" s="217">
        <f>IF(N175="sníž. přenesená",J175,0)</f>
        <v>0</v>
      </c>
      <c r="BI175" s="217">
        <f>IF(N175="nulová",J175,0)</f>
        <v>0</v>
      </c>
      <c r="BJ175" s="18" t="s">
        <v>80</v>
      </c>
      <c r="BK175" s="217">
        <f>ROUND(I175*H175,2)</f>
        <v>0</v>
      </c>
      <c r="BL175" s="18" t="s">
        <v>233</v>
      </c>
      <c r="BM175" s="216" t="s">
        <v>887</v>
      </c>
    </row>
    <row r="176" s="12" customFormat="1" ht="20.88" customHeight="1">
      <c r="A176" s="12"/>
      <c r="B176" s="189"/>
      <c r="C176" s="190"/>
      <c r="D176" s="191" t="s">
        <v>71</v>
      </c>
      <c r="E176" s="203" t="s">
        <v>888</v>
      </c>
      <c r="F176" s="203" t="s">
        <v>889</v>
      </c>
      <c r="G176" s="190"/>
      <c r="H176" s="190"/>
      <c r="I176" s="193"/>
      <c r="J176" s="204">
        <f>BK176</f>
        <v>0</v>
      </c>
      <c r="K176" s="190"/>
      <c r="L176" s="195"/>
      <c r="M176" s="196"/>
      <c r="N176" s="197"/>
      <c r="O176" s="197"/>
      <c r="P176" s="198">
        <f>SUM(P177:P184)</f>
        <v>0</v>
      </c>
      <c r="Q176" s="197"/>
      <c r="R176" s="198">
        <f>SUM(R177:R184)</f>
        <v>0.037569999999999999</v>
      </c>
      <c r="S176" s="197"/>
      <c r="T176" s="199">
        <f>SUM(T177:T184)</f>
        <v>0</v>
      </c>
      <c r="U176" s="12"/>
      <c r="V176" s="12"/>
      <c r="W176" s="12"/>
      <c r="X176" s="12"/>
      <c r="Y176" s="12"/>
      <c r="Z176" s="12"/>
      <c r="AA176" s="12"/>
      <c r="AB176" s="12"/>
      <c r="AC176" s="12"/>
      <c r="AD176" s="12"/>
      <c r="AE176" s="12"/>
      <c r="AR176" s="200" t="s">
        <v>82</v>
      </c>
      <c r="AT176" s="201" t="s">
        <v>71</v>
      </c>
      <c r="AU176" s="201" t="s">
        <v>82</v>
      </c>
      <c r="AY176" s="200" t="s">
        <v>146</v>
      </c>
      <c r="BK176" s="202">
        <f>SUM(BK177:BK184)</f>
        <v>0</v>
      </c>
    </row>
    <row r="177" s="2" customFormat="1" ht="24.15" customHeight="1">
      <c r="A177" s="39"/>
      <c r="B177" s="40"/>
      <c r="C177" s="205" t="s">
        <v>444</v>
      </c>
      <c r="D177" s="205" t="s">
        <v>148</v>
      </c>
      <c r="E177" s="206" t="s">
        <v>890</v>
      </c>
      <c r="F177" s="207" t="s">
        <v>891</v>
      </c>
      <c r="G177" s="208" t="s">
        <v>209</v>
      </c>
      <c r="H177" s="209">
        <v>6</v>
      </c>
      <c r="I177" s="210"/>
      <c r="J177" s="211">
        <f>ROUND(I177*H177,2)</f>
        <v>0</v>
      </c>
      <c r="K177" s="207" t="s">
        <v>152</v>
      </c>
      <c r="L177" s="45"/>
      <c r="M177" s="212" t="s">
        <v>19</v>
      </c>
      <c r="N177" s="213" t="s">
        <v>43</v>
      </c>
      <c r="O177" s="85"/>
      <c r="P177" s="214">
        <f>O177*H177</f>
        <v>0</v>
      </c>
      <c r="Q177" s="214">
        <v>0.00024000000000000001</v>
      </c>
      <c r="R177" s="214">
        <f>Q177*H177</f>
        <v>0.0014400000000000001</v>
      </c>
      <c r="S177" s="214">
        <v>0</v>
      </c>
      <c r="T177" s="215">
        <f>S177*H177</f>
        <v>0</v>
      </c>
      <c r="U177" s="39"/>
      <c r="V177" s="39"/>
      <c r="W177" s="39"/>
      <c r="X177" s="39"/>
      <c r="Y177" s="39"/>
      <c r="Z177" s="39"/>
      <c r="AA177" s="39"/>
      <c r="AB177" s="39"/>
      <c r="AC177" s="39"/>
      <c r="AD177" s="39"/>
      <c r="AE177" s="39"/>
      <c r="AR177" s="216" t="s">
        <v>233</v>
      </c>
      <c r="AT177" s="216" t="s">
        <v>148</v>
      </c>
      <c r="AU177" s="216" t="s">
        <v>171</v>
      </c>
      <c r="AY177" s="18" t="s">
        <v>146</v>
      </c>
      <c r="BE177" s="217">
        <f>IF(N177="základní",J177,0)</f>
        <v>0</v>
      </c>
      <c r="BF177" s="217">
        <f>IF(N177="snížená",J177,0)</f>
        <v>0</v>
      </c>
      <c r="BG177" s="217">
        <f>IF(N177="zákl. přenesená",J177,0)</f>
        <v>0</v>
      </c>
      <c r="BH177" s="217">
        <f>IF(N177="sníž. přenesená",J177,0)</f>
        <v>0</v>
      </c>
      <c r="BI177" s="217">
        <f>IF(N177="nulová",J177,0)</f>
        <v>0</v>
      </c>
      <c r="BJ177" s="18" t="s">
        <v>80</v>
      </c>
      <c r="BK177" s="217">
        <f>ROUND(I177*H177,2)</f>
        <v>0</v>
      </c>
      <c r="BL177" s="18" t="s">
        <v>233</v>
      </c>
      <c r="BM177" s="216" t="s">
        <v>892</v>
      </c>
    </row>
    <row r="178" s="2" customFormat="1">
      <c r="A178" s="39"/>
      <c r="B178" s="40"/>
      <c r="C178" s="41"/>
      <c r="D178" s="218" t="s">
        <v>155</v>
      </c>
      <c r="E178" s="41"/>
      <c r="F178" s="219" t="s">
        <v>893</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155</v>
      </c>
      <c r="AU178" s="18" t="s">
        <v>171</v>
      </c>
    </row>
    <row r="179" s="2" customFormat="1" ht="24.15" customHeight="1">
      <c r="A179" s="39"/>
      <c r="B179" s="40"/>
      <c r="C179" s="205" t="s">
        <v>450</v>
      </c>
      <c r="D179" s="205" t="s">
        <v>148</v>
      </c>
      <c r="E179" s="206" t="s">
        <v>894</v>
      </c>
      <c r="F179" s="207" t="s">
        <v>895</v>
      </c>
      <c r="G179" s="208" t="s">
        <v>209</v>
      </c>
      <c r="H179" s="209">
        <v>2</v>
      </c>
      <c r="I179" s="210"/>
      <c r="J179" s="211">
        <f>ROUND(I179*H179,2)</f>
        <v>0</v>
      </c>
      <c r="K179" s="207" t="s">
        <v>152</v>
      </c>
      <c r="L179" s="45"/>
      <c r="M179" s="212" t="s">
        <v>19</v>
      </c>
      <c r="N179" s="213" t="s">
        <v>43</v>
      </c>
      <c r="O179" s="85"/>
      <c r="P179" s="214">
        <f>O179*H179</f>
        <v>0</v>
      </c>
      <c r="Q179" s="214">
        <v>0.00060999999999999997</v>
      </c>
      <c r="R179" s="214">
        <f>Q179*H179</f>
        <v>0.00122</v>
      </c>
      <c r="S179" s="214">
        <v>0</v>
      </c>
      <c r="T179" s="215">
        <f>S179*H179</f>
        <v>0</v>
      </c>
      <c r="U179" s="39"/>
      <c r="V179" s="39"/>
      <c r="W179" s="39"/>
      <c r="X179" s="39"/>
      <c r="Y179" s="39"/>
      <c r="Z179" s="39"/>
      <c r="AA179" s="39"/>
      <c r="AB179" s="39"/>
      <c r="AC179" s="39"/>
      <c r="AD179" s="39"/>
      <c r="AE179" s="39"/>
      <c r="AR179" s="216" t="s">
        <v>233</v>
      </c>
      <c r="AT179" s="216" t="s">
        <v>148</v>
      </c>
      <c r="AU179" s="216" t="s">
        <v>171</v>
      </c>
      <c r="AY179" s="18" t="s">
        <v>146</v>
      </c>
      <c r="BE179" s="217">
        <f>IF(N179="základní",J179,0)</f>
        <v>0</v>
      </c>
      <c r="BF179" s="217">
        <f>IF(N179="snížená",J179,0)</f>
        <v>0</v>
      </c>
      <c r="BG179" s="217">
        <f>IF(N179="zákl. přenesená",J179,0)</f>
        <v>0</v>
      </c>
      <c r="BH179" s="217">
        <f>IF(N179="sníž. přenesená",J179,0)</f>
        <v>0</v>
      </c>
      <c r="BI179" s="217">
        <f>IF(N179="nulová",J179,0)</f>
        <v>0</v>
      </c>
      <c r="BJ179" s="18" t="s">
        <v>80</v>
      </c>
      <c r="BK179" s="217">
        <f>ROUND(I179*H179,2)</f>
        <v>0</v>
      </c>
      <c r="BL179" s="18" t="s">
        <v>233</v>
      </c>
      <c r="BM179" s="216" t="s">
        <v>896</v>
      </c>
    </row>
    <row r="180" s="2" customFormat="1">
      <c r="A180" s="39"/>
      <c r="B180" s="40"/>
      <c r="C180" s="41"/>
      <c r="D180" s="218" t="s">
        <v>155</v>
      </c>
      <c r="E180" s="41"/>
      <c r="F180" s="219" t="s">
        <v>893</v>
      </c>
      <c r="G180" s="41"/>
      <c r="H180" s="41"/>
      <c r="I180" s="220"/>
      <c r="J180" s="41"/>
      <c r="K180" s="41"/>
      <c r="L180" s="45"/>
      <c r="M180" s="221"/>
      <c r="N180" s="222"/>
      <c r="O180" s="85"/>
      <c r="P180" s="85"/>
      <c r="Q180" s="85"/>
      <c r="R180" s="85"/>
      <c r="S180" s="85"/>
      <c r="T180" s="86"/>
      <c r="U180" s="39"/>
      <c r="V180" s="39"/>
      <c r="W180" s="39"/>
      <c r="X180" s="39"/>
      <c r="Y180" s="39"/>
      <c r="Z180" s="39"/>
      <c r="AA180" s="39"/>
      <c r="AB180" s="39"/>
      <c r="AC180" s="39"/>
      <c r="AD180" s="39"/>
      <c r="AE180" s="39"/>
      <c r="AT180" s="18" t="s">
        <v>155</v>
      </c>
      <c r="AU180" s="18" t="s">
        <v>171</v>
      </c>
    </row>
    <row r="181" s="2" customFormat="1" ht="24.15" customHeight="1">
      <c r="A181" s="39"/>
      <c r="B181" s="40"/>
      <c r="C181" s="205" t="s">
        <v>454</v>
      </c>
      <c r="D181" s="205" t="s">
        <v>148</v>
      </c>
      <c r="E181" s="206" t="s">
        <v>897</v>
      </c>
      <c r="F181" s="207" t="s">
        <v>898</v>
      </c>
      <c r="G181" s="208" t="s">
        <v>477</v>
      </c>
      <c r="H181" s="209">
        <v>1</v>
      </c>
      <c r="I181" s="210"/>
      <c r="J181" s="211">
        <f>ROUND(I181*H181,2)</f>
        <v>0</v>
      </c>
      <c r="K181" s="207" t="s">
        <v>152</v>
      </c>
      <c r="L181" s="45"/>
      <c r="M181" s="212" t="s">
        <v>19</v>
      </c>
      <c r="N181" s="213" t="s">
        <v>43</v>
      </c>
      <c r="O181" s="85"/>
      <c r="P181" s="214">
        <f>O181*H181</f>
        <v>0</v>
      </c>
      <c r="Q181" s="214">
        <v>0.034909999999999997</v>
      </c>
      <c r="R181" s="214">
        <f>Q181*H181</f>
        <v>0.034909999999999997</v>
      </c>
      <c r="S181" s="214">
        <v>0</v>
      </c>
      <c r="T181" s="215">
        <f>S181*H181</f>
        <v>0</v>
      </c>
      <c r="U181" s="39"/>
      <c r="V181" s="39"/>
      <c r="W181" s="39"/>
      <c r="X181" s="39"/>
      <c r="Y181" s="39"/>
      <c r="Z181" s="39"/>
      <c r="AA181" s="39"/>
      <c r="AB181" s="39"/>
      <c r="AC181" s="39"/>
      <c r="AD181" s="39"/>
      <c r="AE181" s="39"/>
      <c r="AR181" s="216" t="s">
        <v>233</v>
      </c>
      <c r="AT181" s="216" t="s">
        <v>148</v>
      </c>
      <c r="AU181" s="216" t="s">
        <v>171</v>
      </c>
      <c r="AY181" s="18" t="s">
        <v>146</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233</v>
      </c>
      <c r="BM181" s="216" t="s">
        <v>899</v>
      </c>
    </row>
    <row r="182" s="2" customFormat="1">
      <c r="A182" s="39"/>
      <c r="B182" s="40"/>
      <c r="C182" s="41"/>
      <c r="D182" s="218" t="s">
        <v>155</v>
      </c>
      <c r="E182" s="41"/>
      <c r="F182" s="219" t="s">
        <v>900</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155</v>
      </c>
      <c r="AU182" s="18" t="s">
        <v>171</v>
      </c>
    </row>
    <row r="183" s="2" customFormat="1" ht="24.15" customHeight="1">
      <c r="A183" s="39"/>
      <c r="B183" s="40"/>
      <c r="C183" s="205" t="s">
        <v>460</v>
      </c>
      <c r="D183" s="205" t="s">
        <v>148</v>
      </c>
      <c r="E183" s="206" t="s">
        <v>901</v>
      </c>
      <c r="F183" s="207" t="s">
        <v>902</v>
      </c>
      <c r="G183" s="208" t="s">
        <v>477</v>
      </c>
      <c r="H183" s="209">
        <v>1</v>
      </c>
      <c r="I183" s="210"/>
      <c r="J183" s="211">
        <f>ROUND(I183*H183,2)</f>
        <v>0</v>
      </c>
      <c r="K183" s="207" t="s">
        <v>19</v>
      </c>
      <c r="L183" s="45"/>
      <c r="M183" s="212" t="s">
        <v>19</v>
      </c>
      <c r="N183" s="213" t="s">
        <v>43</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233</v>
      </c>
      <c r="AT183" s="216" t="s">
        <v>148</v>
      </c>
      <c r="AU183" s="216" t="s">
        <v>171</v>
      </c>
      <c r="AY183" s="18" t="s">
        <v>146</v>
      </c>
      <c r="BE183" s="217">
        <f>IF(N183="základní",J183,0)</f>
        <v>0</v>
      </c>
      <c r="BF183" s="217">
        <f>IF(N183="snížená",J183,0)</f>
        <v>0</v>
      </c>
      <c r="BG183" s="217">
        <f>IF(N183="zákl. přenesená",J183,0)</f>
        <v>0</v>
      </c>
      <c r="BH183" s="217">
        <f>IF(N183="sníž. přenesená",J183,0)</f>
        <v>0</v>
      </c>
      <c r="BI183" s="217">
        <f>IF(N183="nulová",J183,0)</f>
        <v>0</v>
      </c>
      <c r="BJ183" s="18" t="s">
        <v>80</v>
      </c>
      <c r="BK183" s="217">
        <f>ROUND(I183*H183,2)</f>
        <v>0</v>
      </c>
      <c r="BL183" s="18" t="s">
        <v>233</v>
      </c>
      <c r="BM183" s="216" t="s">
        <v>903</v>
      </c>
    </row>
    <row r="184" s="2" customFormat="1" ht="24.15" customHeight="1">
      <c r="A184" s="39"/>
      <c r="B184" s="40"/>
      <c r="C184" s="205" t="s">
        <v>468</v>
      </c>
      <c r="D184" s="205" t="s">
        <v>148</v>
      </c>
      <c r="E184" s="206" t="s">
        <v>904</v>
      </c>
      <c r="F184" s="207" t="s">
        <v>905</v>
      </c>
      <c r="G184" s="208" t="s">
        <v>209</v>
      </c>
      <c r="H184" s="209">
        <v>2</v>
      </c>
      <c r="I184" s="210"/>
      <c r="J184" s="211">
        <f>ROUND(I184*H184,2)</f>
        <v>0</v>
      </c>
      <c r="K184" s="207" t="s">
        <v>19</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233</v>
      </c>
      <c r="AT184" s="216" t="s">
        <v>148</v>
      </c>
      <c r="AU184" s="216" t="s">
        <v>171</v>
      </c>
      <c r="AY184" s="18" t="s">
        <v>146</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233</v>
      </c>
      <c r="BM184" s="216" t="s">
        <v>906</v>
      </c>
    </row>
    <row r="185" s="12" customFormat="1" ht="20.88" customHeight="1">
      <c r="A185" s="12"/>
      <c r="B185" s="189"/>
      <c r="C185" s="190"/>
      <c r="D185" s="191" t="s">
        <v>71</v>
      </c>
      <c r="E185" s="203" t="s">
        <v>907</v>
      </c>
      <c r="F185" s="203" t="s">
        <v>908</v>
      </c>
      <c r="G185" s="190"/>
      <c r="H185" s="190"/>
      <c r="I185" s="193"/>
      <c r="J185" s="204">
        <f>BK185</f>
        <v>0</v>
      </c>
      <c r="K185" s="190"/>
      <c r="L185" s="195"/>
      <c r="M185" s="196"/>
      <c r="N185" s="197"/>
      <c r="O185" s="197"/>
      <c r="P185" s="198">
        <f>SUM(P186:P189)</f>
        <v>0</v>
      </c>
      <c r="Q185" s="197"/>
      <c r="R185" s="198">
        <f>SUM(R186:R189)</f>
        <v>0</v>
      </c>
      <c r="S185" s="197"/>
      <c r="T185" s="199">
        <f>SUM(T186:T189)</f>
        <v>0</v>
      </c>
      <c r="U185" s="12"/>
      <c r="V185" s="12"/>
      <c r="W185" s="12"/>
      <c r="X185" s="12"/>
      <c r="Y185" s="12"/>
      <c r="Z185" s="12"/>
      <c r="AA185" s="12"/>
      <c r="AB185" s="12"/>
      <c r="AC185" s="12"/>
      <c r="AD185" s="12"/>
      <c r="AE185" s="12"/>
      <c r="AR185" s="200" t="s">
        <v>82</v>
      </c>
      <c r="AT185" s="201" t="s">
        <v>71</v>
      </c>
      <c r="AU185" s="201" t="s">
        <v>82</v>
      </c>
      <c r="AY185" s="200" t="s">
        <v>146</v>
      </c>
      <c r="BK185" s="202">
        <f>SUM(BK186:BK189)</f>
        <v>0</v>
      </c>
    </row>
    <row r="186" s="2" customFormat="1" ht="14.4" customHeight="1">
      <c r="A186" s="39"/>
      <c r="B186" s="40"/>
      <c r="C186" s="205" t="s">
        <v>483</v>
      </c>
      <c r="D186" s="205" t="s">
        <v>148</v>
      </c>
      <c r="E186" s="206" t="s">
        <v>909</v>
      </c>
      <c r="F186" s="207" t="s">
        <v>910</v>
      </c>
      <c r="G186" s="208" t="s">
        <v>477</v>
      </c>
      <c r="H186" s="209">
        <v>1</v>
      </c>
      <c r="I186" s="210"/>
      <c r="J186" s="211">
        <f>ROUND(I186*H186,2)</f>
        <v>0</v>
      </c>
      <c r="K186" s="207" t="s">
        <v>19</v>
      </c>
      <c r="L186" s="45"/>
      <c r="M186" s="212" t="s">
        <v>19</v>
      </c>
      <c r="N186" s="213" t="s">
        <v>43</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233</v>
      </c>
      <c r="AT186" s="216" t="s">
        <v>148</v>
      </c>
      <c r="AU186" s="216" t="s">
        <v>171</v>
      </c>
      <c r="AY186" s="18" t="s">
        <v>146</v>
      </c>
      <c r="BE186" s="217">
        <f>IF(N186="základní",J186,0)</f>
        <v>0</v>
      </c>
      <c r="BF186" s="217">
        <f>IF(N186="snížená",J186,0)</f>
        <v>0</v>
      </c>
      <c r="BG186" s="217">
        <f>IF(N186="zákl. přenesená",J186,0)</f>
        <v>0</v>
      </c>
      <c r="BH186" s="217">
        <f>IF(N186="sníž. přenesená",J186,0)</f>
        <v>0</v>
      </c>
      <c r="BI186" s="217">
        <f>IF(N186="nulová",J186,0)</f>
        <v>0</v>
      </c>
      <c r="BJ186" s="18" t="s">
        <v>80</v>
      </c>
      <c r="BK186" s="217">
        <f>ROUND(I186*H186,2)</f>
        <v>0</v>
      </c>
      <c r="BL186" s="18" t="s">
        <v>233</v>
      </c>
      <c r="BM186" s="216" t="s">
        <v>911</v>
      </c>
    </row>
    <row r="187" s="2" customFormat="1" ht="14.4" customHeight="1">
      <c r="A187" s="39"/>
      <c r="B187" s="40"/>
      <c r="C187" s="205" t="s">
        <v>479</v>
      </c>
      <c r="D187" s="205" t="s">
        <v>148</v>
      </c>
      <c r="E187" s="206" t="s">
        <v>912</v>
      </c>
      <c r="F187" s="207" t="s">
        <v>653</v>
      </c>
      <c r="G187" s="208" t="s">
        <v>477</v>
      </c>
      <c r="H187" s="209">
        <v>1</v>
      </c>
      <c r="I187" s="210"/>
      <c r="J187" s="211">
        <f>ROUND(I187*H187,2)</f>
        <v>0</v>
      </c>
      <c r="K187" s="207" t="s">
        <v>19</v>
      </c>
      <c r="L187" s="45"/>
      <c r="M187" s="212" t="s">
        <v>19</v>
      </c>
      <c r="N187" s="213" t="s">
        <v>43</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233</v>
      </c>
      <c r="AT187" s="216" t="s">
        <v>148</v>
      </c>
      <c r="AU187" s="216" t="s">
        <v>171</v>
      </c>
      <c r="AY187" s="18" t="s">
        <v>146</v>
      </c>
      <c r="BE187" s="217">
        <f>IF(N187="základní",J187,0)</f>
        <v>0</v>
      </c>
      <c r="BF187" s="217">
        <f>IF(N187="snížená",J187,0)</f>
        <v>0</v>
      </c>
      <c r="BG187" s="217">
        <f>IF(N187="zákl. přenesená",J187,0)</f>
        <v>0</v>
      </c>
      <c r="BH187" s="217">
        <f>IF(N187="sníž. přenesená",J187,0)</f>
        <v>0</v>
      </c>
      <c r="BI187" s="217">
        <f>IF(N187="nulová",J187,0)</f>
        <v>0</v>
      </c>
      <c r="BJ187" s="18" t="s">
        <v>80</v>
      </c>
      <c r="BK187" s="217">
        <f>ROUND(I187*H187,2)</f>
        <v>0</v>
      </c>
      <c r="BL187" s="18" t="s">
        <v>233</v>
      </c>
      <c r="BM187" s="216" t="s">
        <v>913</v>
      </c>
    </row>
    <row r="188" s="2" customFormat="1" ht="14.4" customHeight="1">
      <c r="A188" s="39"/>
      <c r="B188" s="40"/>
      <c r="C188" s="205" t="s">
        <v>474</v>
      </c>
      <c r="D188" s="205" t="s">
        <v>148</v>
      </c>
      <c r="E188" s="206" t="s">
        <v>914</v>
      </c>
      <c r="F188" s="207" t="s">
        <v>312</v>
      </c>
      <c r="G188" s="208" t="s">
        <v>328</v>
      </c>
      <c r="H188" s="255"/>
      <c r="I188" s="210"/>
      <c r="J188" s="211">
        <f>ROUND(I188*H188,2)</f>
        <v>0</v>
      </c>
      <c r="K188" s="207" t="s">
        <v>19</v>
      </c>
      <c r="L188" s="45"/>
      <c r="M188" s="212" t="s">
        <v>19</v>
      </c>
      <c r="N188" s="213" t="s">
        <v>43</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233</v>
      </c>
      <c r="AT188" s="216" t="s">
        <v>148</v>
      </c>
      <c r="AU188" s="216" t="s">
        <v>171</v>
      </c>
      <c r="AY188" s="18" t="s">
        <v>146</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233</v>
      </c>
      <c r="BM188" s="216" t="s">
        <v>915</v>
      </c>
    </row>
    <row r="189" s="2" customFormat="1" ht="14.4" customHeight="1">
      <c r="A189" s="39"/>
      <c r="B189" s="40"/>
      <c r="C189" s="205" t="s">
        <v>916</v>
      </c>
      <c r="D189" s="205" t="s">
        <v>148</v>
      </c>
      <c r="E189" s="206" t="s">
        <v>917</v>
      </c>
      <c r="F189" s="207" t="s">
        <v>650</v>
      </c>
      <c r="G189" s="208" t="s">
        <v>477</v>
      </c>
      <c r="H189" s="209">
        <v>1</v>
      </c>
      <c r="I189" s="210"/>
      <c r="J189" s="211">
        <f>ROUND(I189*H189,2)</f>
        <v>0</v>
      </c>
      <c r="K189" s="207" t="s">
        <v>19</v>
      </c>
      <c r="L189" s="45"/>
      <c r="M189" s="266" t="s">
        <v>19</v>
      </c>
      <c r="N189" s="267" t="s">
        <v>43</v>
      </c>
      <c r="O189" s="268"/>
      <c r="P189" s="269">
        <f>O189*H189</f>
        <v>0</v>
      </c>
      <c r="Q189" s="269">
        <v>0</v>
      </c>
      <c r="R189" s="269">
        <f>Q189*H189</f>
        <v>0</v>
      </c>
      <c r="S189" s="269">
        <v>0</v>
      </c>
      <c r="T189" s="270">
        <f>S189*H189</f>
        <v>0</v>
      </c>
      <c r="U189" s="39"/>
      <c r="V189" s="39"/>
      <c r="W189" s="39"/>
      <c r="X189" s="39"/>
      <c r="Y189" s="39"/>
      <c r="Z189" s="39"/>
      <c r="AA189" s="39"/>
      <c r="AB189" s="39"/>
      <c r="AC189" s="39"/>
      <c r="AD189" s="39"/>
      <c r="AE189" s="39"/>
      <c r="AR189" s="216" t="s">
        <v>233</v>
      </c>
      <c r="AT189" s="216" t="s">
        <v>148</v>
      </c>
      <c r="AU189" s="216" t="s">
        <v>171</v>
      </c>
      <c r="AY189" s="18" t="s">
        <v>146</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233</v>
      </c>
      <c r="BM189" s="216" t="s">
        <v>918</v>
      </c>
    </row>
    <row r="190" s="2" customFormat="1" ht="6.96" customHeight="1">
      <c r="A190" s="39"/>
      <c r="B190" s="60"/>
      <c r="C190" s="61"/>
      <c r="D190" s="61"/>
      <c r="E190" s="61"/>
      <c r="F190" s="61"/>
      <c r="G190" s="61"/>
      <c r="H190" s="61"/>
      <c r="I190" s="61"/>
      <c r="J190" s="61"/>
      <c r="K190" s="61"/>
      <c r="L190" s="45"/>
      <c r="M190" s="39"/>
      <c r="O190" s="39"/>
      <c r="P190" s="39"/>
      <c r="Q190" s="39"/>
      <c r="R190" s="39"/>
      <c r="S190" s="39"/>
      <c r="T190" s="39"/>
      <c r="U190" s="39"/>
      <c r="V190" s="39"/>
      <c r="W190" s="39"/>
      <c r="X190" s="39"/>
      <c r="Y190" s="39"/>
      <c r="Z190" s="39"/>
      <c r="AA190" s="39"/>
      <c r="AB190" s="39"/>
      <c r="AC190" s="39"/>
      <c r="AD190" s="39"/>
      <c r="AE190" s="39"/>
    </row>
  </sheetData>
  <sheetProtection sheet="1" autoFilter="0" formatColumns="0" formatRows="0" objects="1" scenarios="1" spinCount="100000" saltValue="PowZSIh8u3aAoZ+QxsQbOTuUSYvfzXr71BY14xk2/mbDEoqRYKEaQeSD+YjzZdaADEZM4BsN9aPsPE21NU8ueA==" hashValue="PW3kJoclV3ApTE/2rbTLehwRIoX9emTybFmf+GcNbdfCBoc+DVAolnBv/DLCyWLoTWL/mTjtSQh+QtaggdaBOw==" algorithmName="SHA-512" password="CC35"/>
  <autoFilter ref="C95:K189"/>
  <mergeCells count="9">
    <mergeCell ref="E7:H7"/>
    <mergeCell ref="E9:H9"/>
    <mergeCell ref="E18:H18"/>
    <mergeCell ref="E27:H27"/>
    <mergeCell ref="E48:H48"/>
    <mergeCell ref="E50:H50"/>
    <mergeCell ref="E86:H86"/>
    <mergeCell ref="E88:H88"/>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94</v>
      </c>
    </row>
    <row r="3" s="1" customFormat="1" ht="6.96" customHeight="1">
      <c r="B3" s="129"/>
      <c r="C3" s="130"/>
      <c r="D3" s="130"/>
      <c r="E3" s="130"/>
      <c r="F3" s="130"/>
      <c r="G3" s="130"/>
      <c r="H3" s="130"/>
      <c r="I3" s="130"/>
      <c r="J3" s="130"/>
      <c r="K3" s="130"/>
      <c r="L3" s="21"/>
      <c r="AT3" s="18" t="s">
        <v>82</v>
      </c>
    </row>
    <row r="4" s="1" customFormat="1" ht="24.96" customHeight="1">
      <c r="B4" s="21"/>
      <c r="D4" s="131" t="s">
        <v>110</v>
      </c>
      <c r="L4" s="21"/>
      <c r="M4" s="132" t="s">
        <v>10</v>
      </c>
      <c r="AT4" s="18" t="s">
        <v>4</v>
      </c>
    </row>
    <row r="5" s="1" customFormat="1" ht="6.96" customHeight="1">
      <c r="B5" s="21"/>
      <c r="L5" s="21"/>
    </row>
    <row r="6" s="1" customFormat="1" ht="12" customHeight="1">
      <c r="B6" s="21"/>
      <c r="D6" s="133" t="s">
        <v>16</v>
      </c>
      <c r="L6" s="21"/>
    </row>
    <row r="7" s="1" customFormat="1" ht="23.25" customHeight="1">
      <c r="B7" s="21"/>
      <c r="E7" s="134" t="str">
        <f>'Rekapitulace stavby'!K6</f>
        <v>Rekonstrukce kotelny a topné soustavy na MŠ Kachlíkova 17, 19, 21 v Brně - Bystrci</v>
      </c>
      <c r="F7" s="133"/>
      <c r="G7" s="133"/>
      <c r="H7" s="133"/>
      <c r="L7" s="21"/>
    </row>
    <row r="8" s="2" customFormat="1" ht="12" customHeight="1">
      <c r="A8" s="39"/>
      <c r="B8" s="45"/>
      <c r="C8" s="39"/>
      <c r="D8" s="133" t="s">
        <v>111</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919</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3. 7. 2020</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38</v>
      </c>
      <c r="E30" s="39"/>
      <c r="F30" s="39"/>
      <c r="G30" s="39"/>
      <c r="H30" s="39"/>
      <c r="I30" s="39"/>
      <c r="J30" s="145">
        <f>ROUND(J86,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2" customFormat="1" ht="14.4" customHeight="1">
      <c r="A33" s="39"/>
      <c r="B33" s="45"/>
      <c r="C33" s="39"/>
      <c r="D33" s="147" t="s">
        <v>42</v>
      </c>
      <c r="E33" s="133" t="s">
        <v>43</v>
      </c>
      <c r="F33" s="148">
        <f>ROUND((SUM(BE86:BE194)),  2)</f>
        <v>0</v>
      </c>
      <c r="G33" s="39"/>
      <c r="H33" s="39"/>
      <c r="I33" s="149">
        <v>0.20999999999999999</v>
      </c>
      <c r="J33" s="148">
        <f>ROUND(((SUM(BE86:BE194))*I33),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44</v>
      </c>
      <c r="F34" s="148">
        <f>ROUND((SUM(BF86:BF194)),  2)</f>
        <v>0</v>
      </c>
      <c r="G34" s="39"/>
      <c r="H34" s="39"/>
      <c r="I34" s="149">
        <v>0.14999999999999999</v>
      </c>
      <c r="J34" s="148">
        <f>ROUND(((SUM(BF86:BF194))*I34),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45</v>
      </c>
      <c r="F35" s="148">
        <f>ROUND((SUM(BG86:BG194)),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46</v>
      </c>
      <c r="F36" s="148">
        <f>ROUND((SUM(BH86:BH194)),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47</v>
      </c>
      <c r="F37" s="148">
        <f>ROUND((SUM(BI86:BI194)),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113</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23.25" customHeight="1">
      <c r="A48" s="39"/>
      <c r="B48" s="40"/>
      <c r="C48" s="41"/>
      <c r="D48" s="41"/>
      <c r="E48" s="161" t="str">
        <f>E7</f>
        <v>Rekonstrukce kotelny a topné soustavy na MŠ Kachlíkova 17, 19, 21 v Brně - Bystrci</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111</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D.1.4.4 - Měření a Regulace</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Kachlíkova 1046, 1047, 1048, 1365 Brno - Bystrc</v>
      </c>
      <c r="G52" s="41"/>
      <c r="H52" s="41"/>
      <c r="I52" s="33" t="s">
        <v>23</v>
      </c>
      <c r="J52" s="73" t="str">
        <f>IF(J12="","",J12)</f>
        <v>3. 7. 2020</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Statutární město Brno, městská část Brno - Bystrc</v>
      </c>
      <c r="G54" s="41"/>
      <c r="H54" s="41"/>
      <c r="I54" s="33" t="s">
        <v>31</v>
      </c>
      <c r="J54" s="37" t="str">
        <f>E21</f>
        <v>Ing Jan Dinga</v>
      </c>
      <c r="K54" s="41"/>
      <c r="L54" s="135"/>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33" t="s">
        <v>34</v>
      </c>
      <c r="J55" s="37" t="str">
        <f>E24</f>
        <v>DIGITRONIC CZ</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114</v>
      </c>
      <c r="D57" s="163"/>
      <c r="E57" s="163"/>
      <c r="F57" s="163"/>
      <c r="G57" s="163"/>
      <c r="H57" s="163"/>
      <c r="I57" s="163"/>
      <c r="J57" s="164" t="s">
        <v>115</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70</v>
      </c>
      <c r="D59" s="41"/>
      <c r="E59" s="41"/>
      <c r="F59" s="41"/>
      <c r="G59" s="41"/>
      <c r="H59" s="41"/>
      <c r="I59" s="41"/>
      <c r="J59" s="103">
        <f>J86</f>
        <v>0</v>
      </c>
      <c r="K59" s="41"/>
      <c r="L59" s="135"/>
      <c r="S59" s="39"/>
      <c r="T59" s="39"/>
      <c r="U59" s="39"/>
      <c r="V59" s="39"/>
      <c r="W59" s="39"/>
      <c r="X59" s="39"/>
      <c r="Y59" s="39"/>
      <c r="Z59" s="39"/>
      <c r="AA59" s="39"/>
      <c r="AB59" s="39"/>
      <c r="AC59" s="39"/>
      <c r="AD59" s="39"/>
      <c r="AE59" s="39"/>
      <c r="AU59" s="18" t="s">
        <v>116</v>
      </c>
    </row>
    <row r="60" s="9" customFormat="1" ht="24.96" customHeight="1">
      <c r="A60" s="9"/>
      <c r="B60" s="166"/>
      <c r="C60" s="167"/>
      <c r="D60" s="168" t="s">
        <v>920</v>
      </c>
      <c r="E60" s="169"/>
      <c r="F60" s="169"/>
      <c r="G60" s="169"/>
      <c r="H60" s="169"/>
      <c r="I60" s="169"/>
      <c r="J60" s="170">
        <f>J87</f>
        <v>0</v>
      </c>
      <c r="K60" s="167"/>
      <c r="L60" s="171"/>
      <c r="S60" s="9"/>
      <c r="T60" s="9"/>
      <c r="U60" s="9"/>
      <c r="V60" s="9"/>
      <c r="W60" s="9"/>
      <c r="X60" s="9"/>
      <c r="Y60" s="9"/>
      <c r="Z60" s="9"/>
      <c r="AA60" s="9"/>
      <c r="AB60" s="9"/>
      <c r="AC60" s="9"/>
      <c r="AD60" s="9"/>
      <c r="AE60" s="9"/>
    </row>
    <row r="61" s="10" customFormat="1" ht="19.92" customHeight="1">
      <c r="A61" s="10"/>
      <c r="B61" s="172"/>
      <c r="C61" s="173"/>
      <c r="D61" s="174" t="s">
        <v>921</v>
      </c>
      <c r="E61" s="175"/>
      <c r="F61" s="175"/>
      <c r="G61" s="175"/>
      <c r="H61" s="175"/>
      <c r="I61" s="175"/>
      <c r="J61" s="176">
        <f>J88</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922</v>
      </c>
      <c r="E62" s="175"/>
      <c r="F62" s="175"/>
      <c r="G62" s="175"/>
      <c r="H62" s="175"/>
      <c r="I62" s="175"/>
      <c r="J62" s="176">
        <f>J129</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923</v>
      </c>
      <c r="E63" s="175"/>
      <c r="F63" s="175"/>
      <c r="G63" s="175"/>
      <c r="H63" s="175"/>
      <c r="I63" s="175"/>
      <c r="J63" s="176">
        <f>J141</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924</v>
      </c>
      <c r="E64" s="175"/>
      <c r="F64" s="175"/>
      <c r="G64" s="175"/>
      <c r="H64" s="175"/>
      <c r="I64" s="175"/>
      <c r="J64" s="176">
        <f>J144</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925</v>
      </c>
      <c r="E65" s="175"/>
      <c r="F65" s="175"/>
      <c r="G65" s="175"/>
      <c r="H65" s="175"/>
      <c r="I65" s="175"/>
      <c r="J65" s="176">
        <f>J165</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926</v>
      </c>
      <c r="E66" s="175"/>
      <c r="F66" s="175"/>
      <c r="G66" s="175"/>
      <c r="H66" s="175"/>
      <c r="I66" s="175"/>
      <c r="J66" s="176">
        <f>J185</f>
        <v>0</v>
      </c>
      <c r="K66" s="173"/>
      <c r="L66" s="177"/>
      <c r="S66" s="10"/>
      <c r="T66" s="10"/>
      <c r="U66" s="10"/>
      <c r="V66" s="10"/>
      <c r="W66" s="10"/>
      <c r="X66" s="10"/>
      <c r="Y66" s="10"/>
      <c r="Z66" s="10"/>
      <c r="AA66" s="10"/>
      <c r="AB66" s="10"/>
      <c r="AC66" s="10"/>
      <c r="AD66" s="10"/>
      <c r="AE66" s="10"/>
    </row>
    <row r="67" s="2" customFormat="1" ht="21.84"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2" customFormat="1" ht="6.96" customHeight="1">
      <c r="A68" s="39"/>
      <c r="B68" s="60"/>
      <c r="C68" s="61"/>
      <c r="D68" s="61"/>
      <c r="E68" s="61"/>
      <c r="F68" s="61"/>
      <c r="G68" s="61"/>
      <c r="H68" s="61"/>
      <c r="I68" s="61"/>
      <c r="J68" s="61"/>
      <c r="K68" s="61"/>
      <c r="L68" s="135"/>
      <c r="S68" s="39"/>
      <c r="T68" s="39"/>
      <c r="U68" s="39"/>
      <c r="V68" s="39"/>
      <c r="W68" s="39"/>
      <c r="X68" s="39"/>
      <c r="Y68" s="39"/>
      <c r="Z68" s="39"/>
      <c r="AA68" s="39"/>
      <c r="AB68" s="39"/>
      <c r="AC68" s="39"/>
      <c r="AD68" s="39"/>
      <c r="AE68" s="39"/>
    </row>
    <row r="72" s="2" customFormat="1" ht="6.96" customHeight="1">
      <c r="A72" s="39"/>
      <c r="B72" s="62"/>
      <c r="C72" s="63"/>
      <c r="D72" s="63"/>
      <c r="E72" s="63"/>
      <c r="F72" s="63"/>
      <c r="G72" s="63"/>
      <c r="H72" s="63"/>
      <c r="I72" s="63"/>
      <c r="J72" s="63"/>
      <c r="K72" s="63"/>
      <c r="L72" s="135"/>
      <c r="S72" s="39"/>
      <c r="T72" s="39"/>
      <c r="U72" s="39"/>
      <c r="V72" s="39"/>
      <c r="W72" s="39"/>
      <c r="X72" s="39"/>
      <c r="Y72" s="39"/>
      <c r="Z72" s="39"/>
      <c r="AA72" s="39"/>
      <c r="AB72" s="39"/>
      <c r="AC72" s="39"/>
      <c r="AD72" s="39"/>
      <c r="AE72" s="39"/>
    </row>
    <row r="73" s="2" customFormat="1" ht="24.96" customHeight="1">
      <c r="A73" s="39"/>
      <c r="B73" s="40"/>
      <c r="C73" s="24" t="s">
        <v>131</v>
      </c>
      <c r="D73" s="41"/>
      <c r="E73" s="41"/>
      <c r="F73" s="41"/>
      <c r="G73" s="41"/>
      <c r="H73" s="41"/>
      <c r="I73" s="41"/>
      <c r="J73" s="41"/>
      <c r="K73" s="41"/>
      <c r="L73" s="135"/>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12" customHeight="1">
      <c r="A75" s="39"/>
      <c r="B75" s="40"/>
      <c r="C75" s="33" t="s">
        <v>16</v>
      </c>
      <c r="D75" s="41"/>
      <c r="E75" s="41"/>
      <c r="F75" s="41"/>
      <c r="G75" s="41"/>
      <c r="H75" s="41"/>
      <c r="I75" s="41"/>
      <c r="J75" s="41"/>
      <c r="K75" s="41"/>
      <c r="L75" s="135"/>
      <c r="S75" s="39"/>
      <c r="T75" s="39"/>
      <c r="U75" s="39"/>
      <c r="V75" s="39"/>
      <c r="W75" s="39"/>
      <c r="X75" s="39"/>
      <c r="Y75" s="39"/>
      <c r="Z75" s="39"/>
      <c r="AA75" s="39"/>
      <c r="AB75" s="39"/>
      <c r="AC75" s="39"/>
      <c r="AD75" s="39"/>
      <c r="AE75" s="39"/>
    </row>
    <row r="76" s="2" customFormat="1" ht="23.25" customHeight="1">
      <c r="A76" s="39"/>
      <c r="B76" s="40"/>
      <c r="C76" s="41"/>
      <c r="D76" s="41"/>
      <c r="E76" s="161" t="str">
        <f>E7</f>
        <v>Rekonstrukce kotelny a topné soustavy na MŠ Kachlíkova 17, 19, 21 v Brně - Bystrci</v>
      </c>
      <c r="F76" s="33"/>
      <c r="G76" s="33"/>
      <c r="H76" s="33"/>
      <c r="I76" s="41"/>
      <c r="J76" s="41"/>
      <c r="K76" s="41"/>
      <c r="L76" s="135"/>
      <c r="S76" s="39"/>
      <c r="T76" s="39"/>
      <c r="U76" s="39"/>
      <c r="V76" s="39"/>
      <c r="W76" s="39"/>
      <c r="X76" s="39"/>
      <c r="Y76" s="39"/>
      <c r="Z76" s="39"/>
      <c r="AA76" s="39"/>
      <c r="AB76" s="39"/>
      <c r="AC76" s="39"/>
      <c r="AD76" s="39"/>
      <c r="AE76" s="39"/>
    </row>
    <row r="77" s="2" customFormat="1" ht="12" customHeight="1">
      <c r="A77" s="39"/>
      <c r="B77" s="40"/>
      <c r="C77" s="33" t="s">
        <v>111</v>
      </c>
      <c r="D77" s="41"/>
      <c r="E77" s="41"/>
      <c r="F77" s="41"/>
      <c r="G77" s="41"/>
      <c r="H77" s="41"/>
      <c r="I77" s="41"/>
      <c r="J77" s="41"/>
      <c r="K77" s="41"/>
      <c r="L77" s="135"/>
      <c r="S77" s="39"/>
      <c r="T77" s="39"/>
      <c r="U77" s="39"/>
      <c r="V77" s="39"/>
      <c r="W77" s="39"/>
      <c r="X77" s="39"/>
      <c r="Y77" s="39"/>
      <c r="Z77" s="39"/>
      <c r="AA77" s="39"/>
      <c r="AB77" s="39"/>
      <c r="AC77" s="39"/>
      <c r="AD77" s="39"/>
      <c r="AE77" s="39"/>
    </row>
    <row r="78" s="2" customFormat="1" ht="16.5" customHeight="1">
      <c r="A78" s="39"/>
      <c r="B78" s="40"/>
      <c r="C78" s="41"/>
      <c r="D78" s="41"/>
      <c r="E78" s="70" t="str">
        <f>E9</f>
        <v>D.1.4.4 - Měření a Regulace</v>
      </c>
      <c r="F78" s="41"/>
      <c r="G78" s="41"/>
      <c r="H78" s="41"/>
      <c r="I78" s="41"/>
      <c r="J78" s="41"/>
      <c r="K78" s="41"/>
      <c r="L78" s="135"/>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2" customFormat="1" ht="12" customHeight="1">
      <c r="A80" s="39"/>
      <c r="B80" s="40"/>
      <c r="C80" s="33" t="s">
        <v>21</v>
      </c>
      <c r="D80" s="41"/>
      <c r="E80" s="41"/>
      <c r="F80" s="28" t="str">
        <f>F12</f>
        <v>Kachlíkova 1046, 1047, 1048, 1365 Brno - Bystrc</v>
      </c>
      <c r="G80" s="41"/>
      <c r="H80" s="41"/>
      <c r="I80" s="33" t="s">
        <v>23</v>
      </c>
      <c r="J80" s="73" t="str">
        <f>IF(J12="","",J12)</f>
        <v>3. 7. 2020</v>
      </c>
      <c r="K80" s="41"/>
      <c r="L80" s="135"/>
      <c r="S80" s="39"/>
      <c r="T80" s="39"/>
      <c r="U80" s="39"/>
      <c r="V80" s="39"/>
      <c r="W80" s="39"/>
      <c r="X80" s="39"/>
      <c r="Y80" s="39"/>
      <c r="Z80" s="39"/>
      <c r="AA80" s="39"/>
      <c r="AB80" s="39"/>
      <c r="AC80" s="39"/>
      <c r="AD80" s="39"/>
      <c r="AE80" s="39"/>
    </row>
    <row r="81" s="2" customFormat="1" ht="6.96"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2" customFormat="1" ht="15.15" customHeight="1">
      <c r="A82" s="39"/>
      <c r="B82" s="40"/>
      <c r="C82" s="33" t="s">
        <v>25</v>
      </c>
      <c r="D82" s="41"/>
      <c r="E82" s="41"/>
      <c r="F82" s="28" t="str">
        <f>E15</f>
        <v>Statutární město Brno, městská část Brno - Bystrc</v>
      </c>
      <c r="G82" s="41"/>
      <c r="H82" s="41"/>
      <c r="I82" s="33" t="s">
        <v>31</v>
      </c>
      <c r="J82" s="37" t="str">
        <f>E21</f>
        <v>Ing Jan Dinga</v>
      </c>
      <c r="K82" s="41"/>
      <c r="L82" s="135"/>
      <c r="S82" s="39"/>
      <c r="T82" s="39"/>
      <c r="U82" s="39"/>
      <c r="V82" s="39"/>
      <c r="W82" s="39"/>
      <c r="X82" s="39"/>
      <c r="Y82" s="39"/>
      <c r="Z82" s="39"/>
      <c r="AA82" s="39"/>
      <c r="AB82" s="39"/>
      <c r="AC82" s="39"/>
      <c r="AD82" s="39"/>
      <c r="AE82" s="39"/>
    </row>
    <row r="83" s="2" customFormat="1" ht="15.15" customHeight="1">
      <c r="A83" s="39"/>
      <c r="B83" s="40"/>
      <c r="C83" s="33" t="s">
        <v>29</v>
      </c>
      <c r="D83" s="41"/>
      <c r="E83" s="41"/>
      <c r="F83" s="28" t="str">
        <f>IF(E18="","",E18)</f>
        <v>Vyplň údaj</v>
      </c>
      <c r="G83" s="41"/>
      <c r="H83" s="41"/>
      <c r="I83" s="33" t="s">
        <v>34</v>
      </c>
      <c r="J83" s="37" t="str">
        <f>E24</f>
        <v>DIGITRONIC CZ</v>
      </c>
      <c r="K83" s="41"/>
      <c r="L83" s="135"/>
      <c r="S83" s="39"/>
      <c r="T83" s="39"/>
      <c r="U83" s="39"/>
      <c r="V83" s="39"/>
      <c r="W83" s="39"/>
      <c r="X83" s="39"/>
      <c r="Y83" s="39"/>
      <c r="Z83" s="39"/>
      <c r="AA83" s="39"/>
      <c r="AB83" s="39"/>
      <c r="AC83" s="39"/>
      <c r="AD83" s="39"/>
      <c r="AE83" s="39"/>
    </row>
    <row r="84" s="2" customFormat="1" ht="10.32"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11" customFormat="1" ht="29.28" customHeight="1">
      <c r="A85" s="178"/>
      <c r="B85" s="179"/>
      <c r="C85" s="180" t="s">
        <v>132</v>
      </c>
      <c r="D85" s="181" t="s">
        <v>57</v>
      </c>
      <c r="E85" s="181" t="s">
        <v>53</v>
      </c>
      <c r="F85" s="181" t="s">
        <v>54</v>
      </c>
      <c r="G85" s="181" t="s">
        <v>133</v>
      </c>
      <c r="H85" s="181" t="s">
        <v>134</v>
      </c>
      <c r="I85" s="181" t="s">
        <v>135</v>
      </c>
      <c r="J85" s="181" t="s">
        <v>115</v>
      </c>
      <c r="K85" s="182" t="s">
        <v>136</v>
      </c>
      <c r="L85" s="183"/>
      <c r="M85" s="93" t="s">
        <v>19</v>
      </c>
      <c r="N85" s="94" t="s">
        <v>42</v>
      </c>
      <c r="O85" s="94" t="s">
        <v>137</v>
      </c>
      <c r="P85" s="94" t="s">
        <v>138</v>
      </c>
      <c r="Q85" s="94" t="s">
        <v>139</v>
      </c>
      <c r="R85" s="94" t="s">
        <v>140</v>
      </c>
      <c r="S85" s="94" t="s">
        <v>141</v>
      </c>
      <c r="T85" s="95" t="s">
        <v>142</v>
      </c>
      <c r="U85" s="178"/>
      <c r="V85" s="178"/>
      <c r="W85" s="178"/>
      <c r="X85" s="178"/>
      <c r="Y85" s="178"/>
      <c r="Z85" s="178"/>
      <c r="AA85" s="178"/>
      <c r="AB85" s="178"/>
      <c r="AC85" s="178"/>
      <c r="AD85" s="178"/>
      <c r="AE85" s="178"/>
    </row>
    <row r="86" s="2" customFormat="1" ht="22.8" customHeight="1">
      <c r="A86" s="39"/>
      <c r="B86" s="40"/>
      <c r="C86" s="100" t="s">
        <v>143</v>
      </c>
      <c r="D86" s="41"/>
      <c r="E86" s="41"/>
      <c r="F86" s="41"/>
      <c r="G86" s="41"/>
      <c r="H86" s="41"/>
      <c r="I86" s="41"/>
      <c r="J86" s="184">
        <f>BK86</f>
        <v>0</v>
      </c>
      <c r="K86" s="41"/>
      <c r="L86" s="45"/>
      <c r="M86" s="96"/>
      <c r="N86" s="185"/>
      <c r="O86" s="97"/>
      <c r="P86" s="186">
        <f>P87</f>
        <v>0</v>
      </c>
      <c r="Q86" s="97"/>
      <c r="R86" s="186">
        <f>R87</f>
        <v>0</v>
      </c>
      <c r="S86" s="97"/>
      <c r="T86" s="187">
        <f>T87</f>
        <v>0</v>
      </c>
      <c r="U86" s="39"/>
      <c r="V86" s="39"/>
      <c r="W86" s="39"/>
      <c r="X86" s="39"/>
      <c r="Y86" s="39"/>
      <c r="Z86" s="39"/>
      <c r="AA86" s="39"/>
      <c r="AB86" s="39"/>
      <c r="AC86" s="39"/>
      <c r="AD86" s="39"/>
      <c r="AE86" s="39"/>
      <c r="AT86" s="18" t="s">
        <v>71</v>
      </c>
      <c r="AU86" s="18" t="s">
        <v>116</v>
      </c>
      <c r="BK86" s="188">
        <f>BK87</f>
        <v>0</v>
      </c>
    </row>
    <row r="87" s="12" customFormat="1" ht="25.92" customHeight="1">
      <c r="A87" s="12"/>
      <c r="B87" s="189"/>
      <c r="C87" s="190"/>
      <c r="D87" s="191" t="s">
        <v>71</v>
      </c>
      <c r="E87" s="192" t="s">
        <v>927</v>
      </c>
      <c r="F87" s="192" t="s">
        <v>928</v>
      </c>
      <c r="G87" s="190"/>
      <c r="H87" s="190"/>
      <c r="I87" s="193"/>
      <c r="J87" s="194">
        <f>BK87</f>
        <v>0</v>
      </c>
      <c r="K87" s="190"/>
      <c r="L87" s="195"/>
      <c r="M87" s="196"/>
      <c r="N87" s="197"/>
      <c r="O87" s="197"/>
      <c r="P87" s="198">
        <f>P88+P129+P141+P144+P165+P185</f>
        <v>0</v>
      </c>
      <c r="Q87" s="197"/>
      <c r="R87" s="198">
        <f>R88+R129+R141+R144+R165+R185</f>
        <v>0</v>
      </c>
      <c r="S87" s="197"/>
      <c r="T87" s="199">
        <f>T88+T129+T141+T144+T165+T185</f>
        <v>0</v>
      </c>
      <c r="U87" s="12"/>
      <c r="V87" s="12"/>
      <c r="W87" s="12"/>
      <c r="X87" s="12"/>
      <c r="Y87" s="12"/>
      <c r="Z87" s="12"/>
      <c r="AA87" s="12"/>
      <c r="AB87" s="12"/>
      <c r="AC87" s="12"/>
      <c r="AD87" s="12"/>
      <c r="AE87" s="12"/>
      <c r="AR87" s="200" t="s">
        <v>80</v>
      </c>
      <c r="AT87" s="201" t="s">
        <v>71</v>
      </c>
      <c r="AU87" s="201" t="s">
        <v>72</v>
      </c>
      <c r="AY87" s="200" t="s">
        <v>146</v>
      </c>
      <c r="BK87" s="202">
        <f>BK88+BK129+BK141+BK144+BK165+BK185</f>
        <v>0</v>
      </c>
    </row>
    <row r="88" s="12" customFormat="1" ht="22.8" customHeight="1">
      <c r="A88" s="12"/>
      <c r="B88" s="189"/>
      <c r="C88" s="190"/>
      <c r="D88" s="191" t="s">
        <v>71</v>
      </c>
      <c r="E88" s="203" t="s">
        <v>929</v>
      </c>
      <c r="F88" s="203" t="s">
        <v>930</v>
      </c>
      <c r="G88" s="190"/>
      <c r="H88" s="190"/>
      <c r="I88" s="193"/>
      <c r="J88" s="204">
        <f>BK88</f>
        <v>0</v>
      </c>
      <c r="K88" s="190"/>
      <c r="L88" s="195"/>
      <c r="M88" s="196"/>
      <c r="N88" s="197"/>
      <c r="O88" s="197"/>
      <c r="P88" s="198">
        <f>SUM(P89:P128)</f>
        <v>0</v>
      </c>
      <c r="Q88" s="197"/>
      <c r="R88" s="198">
        <f>SUM(R89:R128)</f>
        <v>0</v>
      </c>
      <c r="S88" s="197"/>
      <c r="T88" s="199">
        <f>SUM(T89:T128)</f>
        <v>0</v>
      </c>
      <c r="U88" s="12"/>
      <c r="V88" s="12"/>
      <c r="W88" s="12"/>
      <c r="X88" s="12"/>
      <c r="Y88" s="12"/>
      <c r="Z88" s="12"/>
      <c r="AA88" s="12"/>
      <c r="AB88" s="12"/>
      <c r="AC88" s="12"/>
      <c r="AD88" s="12"/>
      <c r="AE88" s="12"/>
      <c r="AR88" s="200" t="s">
        <v>80</v>
      </c>
      <c r="AT88" s="201" t="s">
        <v>71</v>
      </c>
      <c r="AU88" s="201" t="s">
        <v>80</v>
      </c>
      <c r="AY88" s="200" t="s">
        <v>146</v>
      </c>
      <c r="BK88" s="202">
        <f>SUM(BK89:BK128)</f>
        <v>0</v>
      </c>
    </row>
    <row r="89" s="2" customFormat="1" ht="24.15" customHeight="1">
      <c r="A89" s="39"/>
      <c r="B89" s="40"/>
      <c r="C89" s="205" t="s">
        <v>80</v>
      </c>
      <c r="D89" s="205" t="s">
        <v>148</v>
      </c>
      <c r="E89" s="206" t="s">
        <v>931</v>
      </c>
      <c r="F89" s="207" t="s">
        <v>932</v>
      </c>
      <c r="G89" s="208" t="s">
        <v>209</v>
      </c>
      <c r="H89" s="209">
        <v>1</v>
      </c>
      <c r="I89" s="210"/>
      <c r="J89" s="211">
        <f>ROUND(I89*H89,2)</f>
        <v>0</v>
      </c>
      <c r="K89" s="207" t="s">
        <v>19</v>
      </c>
      <c r="L89" s="45"/>
      <c r="M89" s="212" t="s">
        <v>19</v>
      </c>
      <c r="N89" s="213"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153</v>
      </c>
      <c r="AT89" s="216" t="s">
        <v>148</v>
      </c>
      <c r="AU89" s="216" t="s">
        <v>82</v>
      </c>
      <c r="AY89" s="18" t="s">
        <v>146</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153</v>
      </c>
      <c r="BM89" s="216" t="s">
        <v>82</v>
      </c>
    </row>
    <row r="90" s="2" customFormat="1">
      <c r="A90" s="39"/>
      <c r="B90" s="40"/>
      <c r="C90" s="41"/>
      <c r="D90" s="218" t="s">
        <v>529</v>
      </c>
      <c r="E90" s="41"/>
      <c r="F90" s="219" t="s">
        <v>933</v>
      </c>
      <c r="G90" s="41"/>
      <c r="H90" s="41"/>
      <c r="I90" s="220"/>
      <c r="J90" s="41"/>
      <c r="K90" s="41"/>
      <c r="L90" s="45"/>
      <c r="M90" s="221"/>
      <c r="N90" s="222"/>
      <c r="O90" s="85"/>
      <c r="P90" s="85"/>
      <c r="Q90" s="85"/>
      <c r="R90" s="85"/>
      <c r="S90" s="85"/>
      <c r="T90" s="86"/>
      <c r="U90" s="39"/>
      <c r="V90" s="39"/>
      <c r="W90" s="39"/>
      <c r="X90" s="39"/>
      <c r="Y90" s="39"/>
      <c r="Z90" s="39"/>
      <c r="AA90" s="39"/>
      <c r="AB90" s="39"/>
      <c r="AC90" s="39"/>
      <c r="AD90" s="39"/>
      <c r="AE90" s="39"/>
      <c r="AT90" s="18" t="s">
        <v>529</v>
      </c>
      <c r="AU90" s="18" t="s">
        <v>82</v>
      </c>
    </row>
    <row r="91" s="2" customFormat="1" ht="24.15" customHeight="1">
      <c r="A91" s="39"/>
      <c r="B91" s="40"/>
      <c r="C91" s="205" t="s">
        <v>82</v>
      </c>
      <c r="D91" s="205" t="s">
        <v>148</v>
      </c>
      <c r="E91" s="206" t="s">
        <v>934</v>
      </c>
      <c r="F91" s="207" t="s">
        <v>935</v>
      </c>
      <c r="G91" s="208" t="s">
        <v>209</v>
      </c>
      <c r="H91" s="209">
        <v>1</v>
      </c>
      <c r="I91" s="210"/>
      <c r="J91" s="211">
        <f>ROUND(I91*H91,2)</f>
        <v>0</v>
      </c>
      <c r="K91" s="207" t="s">
        <v>19</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153</v>
      </c>
      <c r="AT91" s="216" t="s">
        <v>148</v>
      </c>
      <c r="AU91" s="216" t="s">
        <v>82</v>
      </c>
      <c r="AY91" s="18" t="s">
        <v>146</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153</v>
      </c>
      <c r="BM91" s="216" t="s">
        <v>153</v>
      </c>
    </row>
    <row r="92" s="2" customFormat="1">
      <c r="A92" s="39"/>
      <c r="B92" s="40"/>
      <c r="C92" s="41"/>
      <c r="D92" s="218" t="s">
        <v>529</v>
      </c>
      <c r="E92" s="41"/>
      <c r="F92" s="219" t="s">
        <v>933</v>
      </c>
      <c r="G92" s="41"/>
      <c r="H92" s="41"/>
      <c r="I92" s="220"/>
      <c r="J92" s="41"/>
      <c r="K92" s="41"/>
      <c r="L92" s="45"/>
      <c r="M92" s="221"/>
      <c r="N92" s="222"/>
      <c r="O92" s="85"/>
      <c r="P92" s="85"/>
      <c r="Q92" s="85"/>
      <c r="R92" s="85"/>
      <c r="S92" s="85"/>
      <c r="T92" s="86"/>
      <c r="U92" s="39"/>
      <c r="V92" s="39"/>
      <c r="W92" s="39"/>
      <c r="X92" s="39"/>
      <c r="Y92" s="39"/>
      <c r="Z92" s="39"/>
      <c r="AA92" s="39"/>
      <c r="AB92" s="39"/>
      <c r="AC92" s="39"/>
      <c r="AD92" s="39"/>
      <c r="AE92" s="39"/>
      <c r="AT92" s="18" t="s">
        <v>529</v>
      </c>
      <c r="AU92" s="18" t="s">
        <v>82</v>
      </c>
    </row>
    <row r="93" s="2" customFormat="1" ht="49.05" customHeight="1">
      <c r="A93" s="39"/>
      <c r="B93" s="40"/>
      <c r="C93" s="205" t="s">
        <v>171</v>
      </c>
      <c r="D93" s="205" t="s">
        <v>148</v>
      </c>
      <c r="E93" s="206" t="s">
        <v>936</v>
      </c>
      <c r="F93" s="207" t="s">
        <v>937</v>
      </c>
      <c r="G93" s="208" t="s">
        <v>209</v>
      </c>
      <c r="H93" s="209">
        <v>5</v>
      </c>
      <c r="I93" s="210"/>
      <c r="J93" s="211">
        <f>ROUND(I93*H93,2)</f>
        <v>0</v>
      </c>
      <c r="K93" s="207" t="s">
        <v>19</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153</v>
      </c>
      <c r="AT93" s="216" t="s">
        <v>148</v>
      </c>
      <c r="AU93" s="216" t="s">
        <v>82</v>
      </c>
      <c r="AY93" s="18" t="s">
        <v>146</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153</v>
      </c>
      <c r="BM93" s="216" t="s">
        <v>187</v>
      </c>
    </row>
    <row r="94" s="2" customFormat="1">
      <c r="A94" s="39"/>
      <c r="B94" s="40"/>
      <c r="C94" s="41"/>
      <c r="D94" s="218" t="s">
        <v>529</v>
      </c>
      <c r="E94" s="41"/>
      <c r="F94" s="219" t="s">
        <v>933</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529</v>
      </c>
      <c r="AU94" s="18" t="s">
        <v>82</v>
      </c>
    </row>
    <row r="95" s="2" customFormat="1" ht="24.15" customHeight="1">
      <c r="A95" s="39"/>
      <c r="B95" s="40"/>
      <c r="C95" s="205" t="s">
        <v>153</v>
      </c>
      <c r="D95" s="205" t="s">
        <v>148</v>
      </c>
      <c r="E95" s="206" t="s">
        <v>938</v>
      </c>
      <c r="F95" s="207" t="s">
        <v>939</v>
      </c>
      <c r="G95" s="208" t="s">
        <v>209</v>
      </c>
      <c r="H95" s="209">
        <v>8</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153</v>
      </c>
      <c r="AT95" s="216" t="s">
        <v>148</v>
      </c>
      <c r="AU95" s="216" t="s">
        <v>82</v>
      </c>
      <c r="AY95" s="18" t="s">
        <v>146</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153</v>
      </c>
      <c r="BM95" s="216" t="s">
        <v>206</v>
      </c>
    </row>
    <row r="96" s="2" customFormat="1">
      <c r="A96" s="39"/>
      <c r="B96" s="40"/>
      <c r="C96" s="41"/>
      <c r="D96" s="218" t="s">
        <v>529</v>
      </c>
      <c r="E96" s="41"/>
      <c r="F96" s="219" t="s">
        <v>933</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529</v>
      </c>
      <c r="AU96" s="18" t="s">
        <v>82</v>
      </c>
    </row>
    <row r="97" s="2" customFormat="1" ht="37.8" customHeight="1">
      <c r="A97" s="39"/>
      <c r="B97" s="40"/>
      <c r="C97" s="205" t="s">
        <v>175</v>
      </c>
      <c r="D97" s="205" t="s">
        <v>148</v>
      </c>
      <c r="E97" s="206" t="s">
        <v>940</v>
      </c>
      <c r="F97" s="207" t="s">
        <v>941</v>
      </c>
      <c r="G97" s="208" t="s">
        <v>209</v>
      </c>
      <c r="H97" s="209">
        <v>1</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153</v>
      </c>
      <c r="AT97" s="216" t="s">
        <v>148</v>
      </c>
      <c r="AU97" s="216" t="s">
        <v>82</v>
      </c>
      <c r="AY97" s="18" t="s">
        <v>146</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153</v>
      </c>
      <c r="BM97" s="216" t="s">
        <v>253</v>
      </c>
    </row>
    <row r="98" s="2" customFormat="1">
      <c r="A98" s="39"/>
      <c r="B98" s="40"/>
      <c r="C98" s="41"/>
      <c r="D98" s="218" t="s">
        <v>529</v>
      </c>
      <c r="E98" s="41"/>
      <c r="F98" s="219" t="s">
        <v>933</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529</v>
      </c>
      <c r="AU98" s="18" t="s">
        <v>82</v>
      </c>
    </row>
    <row r="99" s="2" customFormat="1" ht="37.8" customHeight="1">
      <c r="A99" s="39"/>
      <c r="B99" s="40"/>
      <c r="C99" s="205" t="s">
        <v>187</v>
      </c>
      <c r="D99" s="205" t="s">
        <v>148</v>
      </c>
      <c r="E99" s="206" t="s">
        <v>942</v>
      </c>
      <c r="F99" s="207" t="s">
        <v>943</v>
      </c>
      <c r="G99" s="208" t="s">
        <v>209</v>
      </c>
      <c r="H99" s="209">
        <v>1</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153</v>
      </c>
      <c r="AT99" s="216" t="s">
        <v>148</v>
      </c>
      <c r="AU99" s="216" t="s">
        <v>82</v>
      </c>
      <c r="AY99" s="18" t="s">
        <v>146</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153</v>
      </c>
      <c r="BM99" s="216" t="s">
        <v>266</v>
      </c>
    </row>
    <row r="100" s="2" customFormat="1">
      <c r="A100" s="39"/>
      <c r="B100" s="40"/>
      <c r="C100" s="41"/>
      <c r="D100" s="218" t="s">
        <v>529</v>
      </c>
      <c r="E100" s="41"/>
      <c r="F100" s="219" t="s">
        <v>933</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529</v>
      </c>
      <c r="AU100" s="18" t="s">
        <v>82</v>
      </c>
    </row>
    <row r="101" s="2" customFormat="1" ht="37.8" customHeight="1">
      <c r="A101" s="39"/>
      <c r="B101" s="40"/>
      <c r="C101" s="205" t="s">
        <v>189</v>
      </c>
      <c r="D101" s="205" t="s">
        <v>148</v>
      </c>
      <c r="E101" s="206" t="s">
        <v>944</v>
      </c>
      <c r="F101" s="207" t="s">
        <v>945</v>
      </c>
      <c r="G101" s="208" t="s">
        <v>209</v>
      </c>
      <c r="H101" s="209">
        <v>1</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153</v>
      </c>
      <c r="AT101" s="216" t="s">
        <v>148</v>
      </c>
      <c r="AU101" s="216" t="s">
        <v>82</v>
      </c>
      <c r="AY101" s="18" t="s">
        <v>146</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153</v>
      </c>
      <c r="BM101" s="216" t="s">
        <v>215</v>
      </c>
    </row>
    <row r="102" s="2" customFormat="1">
      <c r="A102" s="39"/>
      <c r="B102" s="40"/>
      <c r="C102" s="41"/>
      <c r="D102" s="218" t="s">
        <v>529</v>
      </c>
      <c r="E102" s="41"/>
      <c r="F102" s="219" t="s">
        <v>933</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529</v>
      </c>
      <c r="AU102" s="18" t="s">
        <v>82</v>
      </c>
    </row>
    <row r="103" s="2" customFormat="1" ht="24.15" customHeight="1">
      <c r="A103" s="39"/>
      <c r="B103" s="40"/>
      <c r="C103" s="205" t="s">
        <v>206</v>
      </c>
      <c r="D103" s="205" t="s">
        <v>148</v>
      </c>
      <c r="E103" s="206" t="s">
        <v>946</v>
      </c>
      <c r="F103" s="207" t="s">
        <v>947</v>
      </c>
      <c r="G103" s="208" t="s">
        <v>209</v>
      </c>
      <c r="H103" s="209">
        <v>2</v>
      </c>
      <c r="I103" s="210"/>
      <c r="J103" s="211">
        <f>ROUND(I103*H103,2)</f>
        <v>0</v>
      </c>
      <c r="K103" s="207" t="s">
        <v>19</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153</v>
      </c>
      <c r="AT103" s="216" t="s">
        <v>148</v>
      </c>
      <c r="AU103" s="216" t="s">
        <v>82</v>
      </c>
      <c r="AY103" s="18" t="s">
        <v>146</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153</v>
      </c>
      <c r="BM103" s="216" t="s">
        <v>233</v>
      </c>
    </row>
    <row r="104" s="2" customFormat="1">
      <c r="A104" s="39"/>
      <c r="B104" s="40"/>
      <c r="C104" s="41"/>
      <c r="D104" s="218" t="s">
        <v>529</v>
      </c>
      <c r="E104" s="41"/>
      <c r="F104" s="219" t="s">
        <v>933</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529</v>
      </c>
      <c r="AU104" s="18" t="s">
        <v>82</v>
      </c>
    </row>
    <row r="105" s="2" customFormat="1" ht="24.15" customHeight="1">
      <c r="A105" s="39"/>
      <c r="B105" s="40"/>
      <c r="C105" s="205" t="s">
        <v>213</v>
      </c>
      <c r="D105" s="205" t="s">
        <v>148</v>
      </c>
      <c r="E105" s="206" t="s">
        <v>948</v>
      </c>
      <c r="F105" s="207" t="s">
        <v>949</v>
      </c>
      <c r="G105" s="208" t="s">
        <v>209</v>
      </c>
      <c r="H105" s="209">
        <v>2</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153</v>
      </c>
      <c r="AT105" s="216" t="s">
        <v>148</v>
      </c>
      <c r="AU105" s="216" t="s">
        <v>82</v>
      </c>
      <c r="AY105" s="18" t="s">
        <v>146</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153</v>
      </c>
      <c r="BM105" s="216" t="s">
        <v>243</v>
      </c>
    </row>
    <row r="106" s="2" customFormat="1">
      <c r="A106" s="39"/>
      <c r="B106" s="40"/>
      <c r="C106" s="41"/>
      <c r="D106" s="218" t="s">
        <v>529</v>
      </c>
      <c r="E106" s="41"/>
      <c r="F106" s="219" t="s">
        <v>933</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529</v>
      </c>
      <c r="AU106" s="18" t="s">
        <v>82</v>
      </c>
    </row>
    <row r="107" s="2" customFormat="1" ht="24.15" customHeight="1">
      <c r="A107" s="39"/>
      <c r="B107" s="40"/>
      <c r="C107" s="205" t="s">
        <v>253</v>
      </c>
      <c r="D107" s="205" t="s">
        <v>148</v>
      </c>
      <c r="E107" s="206" t="s">
        <v>950</v>
      </c>
      <c r="F107" s="207" t="s">
        <v>951</v>
      </c>
      <c r="G107" s="208" t="s">
        <v>209</v>
      </c>
      <c r="H107" s="209">
        <v>2</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153</v>
      </c>
      <c r="AT107" s="216" t="s">
        <v>148</v>
      </c>
      <c r="AU107" s="216" t="s">
        <v>82</v>
      </c>
      <c r="AY107" s="18" t="s">
        <v>146</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153</v>
      </c>
      <c r="BM107" s="216" t="s">
        <v>282</v>
      </c>
    </row>
    <row r="108" s="2" customFormat="1">
      <c r="A108" s="39"/>
      <c r="B108" s="40"/>
      <c r="C108" s="41"/>
      <c r="D108" s="218" t="s">
        <v>529</v>
      </c>
      <c r="E108" s="41"/>
      <c r="F108" s="219" t="s">
        <v>933</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529</v>
      </c>
      <c r="AU108" s="18" t="s">
        <v>82</v>
      </c>
    </row>
    <row r="109" s="2" customFormat="1" ht="24.15" customHeight="1">
      <c r="A109" s="39"/>
      <c r="B109" s="40"/>
      <c r="C109" s="205" t="s">
        <v>259</v>
      </c>
      <c r="D109" s="205" t="s">
        <v>148</v>
      </c>
      <c r="E109" s="206" t="s">
        <v>952</v>
      </c>
      <c r="F109" s="207" t="s">
        <v>953</v>
      </c>
      <c r="G109" s="208" t="s">
        <v>209</v>
      </c>
      <c r="H109" s="209">
        <v>2</v>
      </c>
      <c r="I109" s="210"/>
      <c r="J109" s="211">
        <f>ROUND(I109*H109,2)</f>
        <v>0</v>
      </c>
      <c r="K109" s="207" t="s">
        <v>19</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153</v>
      </c>
      <c r="AT109" s="216" t="s">
        <v>148</v>
      </c>
      <c r="AU109" s="216" t="s">
        <v>82</v>
      </c>
      <c r="AY109" s="18" t="s">
        <v>146</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153</v>
      </c>
      <c r="BM109" s="216" t="s">
        <v>291</v>
      </c>
    </row>
    <row r="110" s="2" customFormat="1">
      <c r="A110" s="39"/>
      <c r="B110" s="40"/>
      <c r="C110" s="41"/>
      <c r="D110" s="218" t="s">
        <v>529</v>
      </c>
      <c r="E110" s="41"/>
      <c r="F110" s="219" t="s">
        <v>933</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529</v>
      </c>
      <c r="AU110" s="18" t="s">
        <v>82</v>
      </c>
    </row>
    <row r="111" s="2" customFormat="1" ht="37.8" customHeight="1">
      <c r="A111" s="39"/>
      <c r="B111" s="40"/>
      <c r="C111" s="205" t="s">
        <v>266</v>
      </c>
      <c r="D111" s="205" t="s">
        <v>148</v>
      </c>
      <c r="E111" s="206" t="s">
        <v>954</v>
      </c>
      <c r="F111" s="207" t="s">
        <v>955</v>
      </c>
      <c r="G111" s="208" t="s">
        <v>209</v>
      </c>
      <c r="H111" s="209">
        <v>1</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153</v>
      </c>
      <c r="AT111" s="216" t="s">
        <v>148</v>
      </c>
      <c r="AU111" s="216" t="s">
        <v>82</v>
      </c>
      <c r="AY111" s="18" t="s">
        <v>146</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153</v>
      </c>
      <c r="BM111" s="216" t="s">
        <v>299</v>
      </c>
    </row>
    <row r="112" s="2" customFormat="1">
      <c r="A112" s="39"/>
      <c r="B112" s="40"/>
      <c r="C112" s="41"/>
      <c r="D112" s="218" t="s">
        <v>529</v>
      </c>
      <c r="E112" s="41"/>
      <c r="F112" s="219" t="s">
        <v>933</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529</v>
      </c>
      <c r="AU112" s="18" t="s">
        <v>82</v>
      </c>
    </row>
    <row r="113" s="2" customFormat="1" ht="37.8" customHeight="1">
      <c r="A113" s="39"/>
      <c r="B113" s="40"/>
      <c r="C113" s="205" t="s">
        <v>272</v>
      </c>
      <c r="D113" s="205" t="s">
        <v>148</v>
      </c>
      <c r="E113" s="206" t="s">
        <v>956</v>
      </c>
      <c r="F113" s="207" t="s">
        <v>957</v>
      </c>
      <c r="G113" s="208" t="s">
        <v>209</v>
      </c>
      <c r="H113" s="209">
        <v>2</v>
      </c>
      <c r="I113" s="210"/>
      <c r="J113" s="211">
        <f>ROUND(I113*H113,2)</f>
        <v>0</v>
      </c>
      <c r="K113" s="207" t="s">
        <v>19</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153</v>
      </c>
      <c r="AT113" s="216" t="s">
        <v>148</v>
      </c>
      <c r="AU113" s="216" t="s">
        <v>82</v>
      </c>
      <c r="AY113" s="18" t="s">
        <v>146</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153</v>
      </c>
      <c r="BM113" s="216" t="s">
        <v>307</v>
      </c>
    </row>
    <row r="114" s="2" customFormat="1">
      <c r="A114" s="39"/>
      <c r="B114" s="40"/>
      <c r="C114" s="41"/>
      <c r="D114" s="218" t="s">
        <v>529</v>
      </c>
      <c r="E114" s="41"/>
      <c r="F114" s="219" t="s">
        <v>933</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529</v>
      </c>
      <c r="AU114" s="18" t="s">
        <v>82</v>
      </c>
    </row>
    <row r="115" s="2" customFormat="1" ht="37.8" customHeight="1">
      <c r="A115" s="39"/>
      <c r="B115" s="40"/>
      <c r="C115" s="205" t="s">
        <v>215</v>
      </c>
      <c r="D115" s="205" t="s">
        <v>148</v>
      </c>
      <c r="E115" s="206" t="s">
        <v>958</v>
      </c>
      <c r="F115" s="207" t="s">
        <v>959</v>
      </c>
      <c r="G115" s="208" t="s">
        <v>209</v>
      </c>
      <c r="H115" s="209">
        <v>1</v>
      </c>
      <c r="I115" s="210"/>
      <c r="J115" s="211">
        <f>ROUND(I115*H115,2)</f>
        <v>0</v>
      </c>
      <c r="K115" s="207" t="s">
        <v>19</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153</v>
      </c>
      <c r="AT115" s="216" t="s">
        <v>148</v>
      </c>
      <c r="AU115" s="216" t="s">
        <v>82</v>
      </c>
      <c r="AY115" s="18" t="s">
        <v>146</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153</v>
      </c>
      <c r="BM115" s="216" t="s">
        <v>321</v>
      </c>
    </row>
    <row r="116" s="2" customFormat="1">
      <c r="A116" s="39"/>
      <c r="B116" s="40"/>
      <c r="C116" s="41"/>
      <c r="D116" s="218" t="s">
        <v>529</v>
      </c>
      <c r="E116" s="41"/>
      <c r="F116" s="219" t="s">
        <v>933</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529</v>
      </c>
      <c r="AU116" s="18" t="s">
        <v>82</v>
      </c>
    </row>
    <row r="117" s="2" customFormat="1" ht="37.8" customHeight="1">
      <c r="A117" s="39"/>
      <c r="B117" s="40"/>
      <c r="C117" s="205" t="s">
        <v>8</v>
      </c>
      <c r="D117" s="205" t="s">
        <v>148</v>
      </c>
      <c r="E117" s="206" t="s">
        <v>960</v>
      </c>
      <c r="F117" s="207" t="s">
        <v>961</v>
      </c>
      <c r="G117" s="208" t="s">
        <v>209</v>
      </c>
      <c r="H117" s="209">
        <v>1</v>
      </c>
      <c r="I117" s="210"/>
      <c r="J117" s="211">
        <f>ROUND(I117*H117,2)</f>
        <v>0</v>
      </c>
      <c r="K117" s="207" t="s">
        <v>19</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153</v>
      </c>
      <c r="AT117" s="216" t="s">
        <v>148</v>
      </c>
      <c r="AU117" s="216" t="s">
        <v>82</v>
      </c>
      <c r="AY117" s="18" t="s">
        <v>146</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153</v>
      </c>
      <c r="BM117" s="216" t="s">
        <v>340</v>
      </c>
    </row>
    <row r="118" s="2" customFormat="1">
      <c r="A118" s="39"/>
      <c r="B118" s="40"/>
      <c r="C118" s="41"/>
      <c r="D118" s="218" t="s">
        <v>529</v>
      </c>
      <c r="E118" s="41"/>
      <c r="F118" s="219" t="s">
        <v>933</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529</v>
      </c>
      <c r="AU118" s="18" t="s">
        <v>82</v>
      </c>
    </row>
    <row r="119" s="2" customFormat="1" ht="24.15" customHeight="1">
      <c r="A119" s="39"/>
      <c r="B119" s="40"/>
      <c r="C119" s="205" t="s">
        <v>233</v>
      </c>
      <c r="D119" s="205" t="s">
        <v>148</v>
      </c>
      <c r="E119" s="206" t="s">
        <v>962</v>
      </c>
      <c r="F119" s="207" t="s">
        <v>963</v>
      </c>
      <c r="G119" s="208" t="s">
        <v>209</v>
      </c>
      <c r="H119" s="209">
        <v>2</v>
      </c>
      <c r="I119" s="210"/>
      <c r="J119" s="211">
        <f>ROUND(I119*H119,2)</f>
        <v>0</v>
      </c>
      <c r="K119" s="207" t="s">
        <v>19</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153</v>
      </c>
      <c r="AT119" s="216" t="s">
        <v>148</v>
      </c>
      <c r="AU119" s="216" t="s">
        <v>82</v>
      </c>
      <c r="AY119" s="18" t="s">
        <v>146</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153</v>
      </c>
      <c r="BM119" s="216" t="s">
        <v>352</v>
      </c>
    </row>
    <row r="120" s="2" customFormat="1">
      <c r="A120" s="39"/>
      <c r="B120" s="40"/>
      <c r="C120" s="41"/>
      <c r="D120" s="218" t="s">
        <v>529</v>
      </c>
      <c r="E120" s="41"/>
      <c r="F120" s="219" t="s">
        <v>933</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529</v>
      </c>
      <c r="AU120" s="18" t="s">
        <v>82</v>
      </c>
    </row>
    <row r="121" s="2" customFormat="1" ht="14.4" customHeight="1">
      <c r="A121" s="39"/>
      <c r="B121" s="40"/>
      <c r="C121" s="205" t="s">
        <v>238</v>
      </c>
      <c r="D121" s="205" t="s">
        <v>148</v>
      </c>
      <c r="E121" s="206" t="s">
        <v>964</v>
      </c>
      <c r="F121" s="207" t="s">
        <v>965</v>
      </c>
      <c r="G121" s="208" t="s">
        <v>209</v>
      </c>
      <c r="H121" s="209">
        <v>1</v>
      </c>
      <c r="I121" s="210"/>
      <c r="J121" s="211">
        <f>ROUND(I121*H121,2)</f>
        <v>0</v>
      </c>
      <c r="K121" s="207" t="s">
        <v>19</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153</v>
      </c>
      <c r="AT121" s="216" t="s">
        <v>148</v>
      </c>
      <c r="AU121" s="216" t="s">
        <v>82</v>
      </c>
      <c r="AY121" s="18" t="s">
        <v>146</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153</v>
      </c>
      <c r="BM121" s="216" t="s">
        <v>336</v>
      </c>
    </row>
    <row r="122" s="2" customFormat="1">
      <c r="A122" s="39"/>
      <c r="B122" s="40"/>
      <c r="C122" s="41"/>
      <c r="D122" s="218" t="s">
        <v>529</v>
      </c>
      <c r="E122" s="41"/>
      <c r="F122" s="219" t="s">
        <v>933</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529</v>
      </c>
      <c r="AU122" s="18" t="s">
        <v>82</v>
      </c>
    </row>
    <row r="123" s="2" customFormat="1" ht="24.15" customHeight="1">
      <c r="A123" s="39"/>
      <c r="B123" s="40"/>
      <c r="C123" s="205" t="s">
        <v>243</v>
      </c>
      <c r="D123" s="205" t="s">
        <v>148</v>
      </c>
      <c r="E123" s="206" t="s">
        <v>966</v>
      </c>
      <c r="F123" s="207" t="s">
        <v>967</v>
      </c>
      <c r="G123" s="208" t="s">
        <v>209</v>
      </c>
      <c r="H123" s="209">
        <v>2</v>
      </c>
      <c r="I123" s="210"/>
      <c r="J123" s="211">
        <f>ROUND(I123*H123,2)</f>
        <v>0</v>
      </c>
      <c r="K123" s="207" t="s">
        <v>19</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153</v>
      </c>
      <c r="AT123" s="216" t="s">
        <v>148</v>
      </c>
      <c r="AU123" s="216" t="s">
        <v>82</v>
      </c>
      <c r="AY123" s="18" t="s">
        <v>146</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153</v>
      </c>
      <c r="BM123" s="216" t="s">
        <v>348</v>
      </c>
    </row>
    <row r="124" s="2" customFormat="1">
      <c r="A124" s="39"/>
      <c r="B124" s="40"/>
      <c r="C124" s="41"/>
      <c r="D124" s="218" t="s">
        <v>529</v>
      </c>
      <c r="E124" s="41"/>
      <c r="F124" s="219" t="s">
        <v>933</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529</v>
      </c>
      <c r="AU124" s="18" t="s">
        <v>82</v>
      </c>
    </row>
    <row r="125" s="2" customFormat="1" ht="24.15" customHeight="1">
      <c r="A125" s="39"/>
      <c r="B125" s="40"/>
      <c r="C125" s="205" t="s">
        <v>278</v>
      </c>
      <c r="D125" s="205" t="s">
        <v>148</v>
      </c>
      <c r="E125" s="206" t="s">
        <v>968</v>
      </c>
      <c r="F125" s="207" t="s">
        <v>969</v>
      </c>
      <c r="G125" s="208" t="s">
        <v>209</v>
      </c>
      <c r="H125" s="209">
        <v>3</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153</v>
      </c>
      <c r="AT125" s="216" t="s">
        <v>148</v>
      </c>
      <c r="AU125" s="216" t="s">
        <v>82</v>
      </c>
      <c r="AY125" s="18" t="s">
        <v>146</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153</v>
      </c>
      <c r="BM125" s="216" t="s">
        <v>392</v>
      </c>
    </row>
    <row r="126" s="2" customFormat="1">
      <c r="A126" s="39"/>
      <c r="B126" s="40"/>
      <c r="C126" s="41"/>
      <c r="D126" s="218" t="s">
        <v>529</v>
      </c>
      <c r="E126" s="41"/>
      <c r="F126" s="219" t="s">
        <v>933</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529</v>
      </c>
      <c r="AU126" s="18" t="s">
        <v>82</v>
      </c>
    </row>
    <row r="127" s="2" customFormat="1" ht="14.4" customHeight="1">
      <c r="A127" s="39"/>
      <c r="B127" s="40"/>
      <c r="C127" s="205" t="s">
        <v>282</v>
      </c>
      <c r="D127" s="205" t="s">
        <v>148</v>
      </c>
      <c r="E127" s="206" t="s">
        <v>970</v>
      </c>
      <c r="F127" s="207" t="s">
        <v>971</v>
      </c>
      <c r="G127" s="208" t="s">
        <v>209</v>
      </c>
      <c r="H127" s="209">
        <v>1</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153</v>
      </c>
      <c r="AT127" s="216" t="s">
        <v>148</v>
      </c>
      <c r="AU127" s="216" t="s">
        <v>82</v>
      </c>
      <c r="AY127" s="18" t="s">
        <v>146</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153</v>
      </c>
      <c r="BM127" s="216" t="s">
        <v>378</v>
      </c>
    </row>
    <row r="128" s="2" customFormat="1" ht="14.4" customHeight="1">
      <c r="A128" s="39"/>
      <c r="B128" s="40"/>
      <c r="C128" s="205" t="s">
        <v>7</v>
      </c>
      <c r="D128" s="205" t="s">
        <v>148</v>
      </c>
      <c r="E128" s="206" t="s">
        <v>972</v>
      </c>
      <c r="F128" s="207" t="s">
        <v>973</v>
      </c>
      <c r="G128" s="208" t="s">
        <v>209</v>
      </c>
      <c r="H128" s="209">
        <v>40</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153</v>
      </c>
      <c r="AT128" s="216" t="s">
        <v>148</v>
      </c>
      <c r="AU128" s="216" t="s">
        <v>82</v>
      </c>
      <c r="AY128" s="18" t="s">
        <v>146</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153</v>
      </c>
      <c r="BM128" s="216" t="s">
        <v>388</v>
      </c>
    </row>
    <row r="129" s="12" customFormat="1" ht="22.8" customHeight="1">
      <c r="A129" s="12"/>
      <c r="B129" s="189"/>
      <c r="C129" s="190"/>
      <c r="D129" s="191" t="s">
        <v>71</v>
      </c>
      <c r="E129" s="203" t="s">
        <v>974</v>
      </c>
      <c r="F129" s="203" t="s">
        <v>975</v>
      </c>
      <c r="G129" s="190"/>
      <c r="H129" s="190"/>
      <c r="I129" s="193"/>
      <c r="J129" s="204">
        <f>BK129</f>
        <v>0</v>
      </c>
      <c r="K129" s="190"/>
      <c r="L129" s="195"/>
      <c r="M129" s="196"/>
      <c r="N129" s="197"/>
      <c r="O129" s="197"/>
      <c r="P129" s="198">
        <f>SUM(P130:P140)</f>
        <v>0</v>
      </c>
      <c r="Q129" s="197"/>
      <c r="R129" s="198">
        <f>SUM(R130:R140)</f>
        <v>0</v>
      </c>
      <c r="S129" s="197"/>
      <c r="T129" s="199">
        <f>SUM(T130:T140)</f>
        <v>0</v>
      </c>
      <c r="U129" s="12"/>
      <c r="V129" s="12"/>
      <c r="W129" s="12"/>
      <c r="X129" s="12"/>
      <c r="Y129" s="12"/>
      <c r="Z129" s="12"/>
      <c r="AA129" s="12"/>
      <c r="AB129" s="12"/>
      <c r="AC129" s="12"/>
      <c r="AD129" s="12"/>
      <c r="AE129" s="12"/>
      <c r="AR129" s="200" t="s">
        <v>80</v>
      </c>
      <c r="AT129" s="201" t="s">
        <v>71</v>
      </c>
      <c r="AU129" s="201" t="s">
        <v>80</v>
      </c>
      <c r="AY129" s="200" t="s">
        <v>146</v>
      </c>
      <c r="BK129" s="202">
        <f>SUM(BK130:BK140)</f>
        <v>0</v>
      </c>
    </row>
    <row r="130" s="2" customFormat="1" ht="37.8" customHeight="1">
      <c r="A130" s="39"/>
      <c r="B130" s="40"/>
      <c r="C130" s="205" t="s">
        <v>291</v>
      </c>
      <c r="D130" s="205" t="s">
        <v>148</v>
      </c>
      <c r="E130" s="206" t="s">
        <v>976</v>
      </c>
      <c r="F130" s="207" t="s">
        <v>977</v>
      </c>
      <c r="G130" s="208" t="s">
        <v>209</v>
      </c>
      <c r="H130" s="209">
        <v>1</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153</v>
      </c>
      <c r="AT130" s="216" t="s">
        <v>148</v>
      </c>
      <c r="AU130" s="216" t="s">
        <v>82</v>
      </c>
      <c r="AY130" s="18" t="s">
        <v>146</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153</v>
      </c>
      <c r="BM130" s="216" t="s">
        <v>400</v>
      </c>
    </row>
    <row r="131" s="2" customFormat="1" ht="62.7" customHeight="1">
      <c r="A131" s="39"/>
      <c r="B131" s="40"/>
      <c r="C131" s="205" t="s">
        <v>295</v>
      </c>
      <c r="D131" s="205" t="s">
        <v>148</v>
      </c>
      <c r="E131" s="206" t="s">
        <v>978</v>
      </c>
      <c r="F131" s="207" t="s">
        <v>979</v>
      </c>
      <c r="G131" s="208" t="s">
        <v>209</v>
      </c>
      <c r="H131" s="209">
        <v>1</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153</v>
      </c>
      <c r="AT131" s="216" t="s">
        <v>148</v>
      </c>
      <c r="AU131" s="216" t="s">
        <v>82</v>
      </c>
      <c r="AY131" s="18" t="s">
        <v>146</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153</v>
      </c>
      <c r="BM131" s="216" t="s">
        <v>431</v>
      </c>
    </row>
    <row r="132" s="2" customFormat="1" ht="14.4" customHeight="1">
      <c r="A132" s="39"/>
      <c r="B132" s="40"/>
      <c r="C132" s="205" t="s">
        <v>299</v>
      </c>
      <c r="D132" s="205" t="s">
        <v>148</v>
      </c>
      <c r="E132" s="206" t="s">
        <v>980</v>
      </c>
      <c r="F132" s="207" t="s">
        <v>981</v>
      </c>
      <c r="G132" s="208" t="s">
        <v>209</v>
      </c>
      <c r="H132" s="209">
        <v>1</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153</v>
      </c>
      <c r="AT132" s="216" t="s">
        <v>148</v>
      </c>
      <c r="AU132" s="216" t="s">
        <v>82</v>
      </c>
      <c r="AY132" s="18" t="s">
        <v>146</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153</v>
      </c>
      <c r="BM132" s="216" t="s">
        <v>411</v>
      </c>
    </row>
    <row r="133" s="2" customFormat="1" ht="14.4" customHeight="1">
      <c r="A133" s="39"/>
      <c r="B133" s="40"/>
      <c r="C133" s="205" t="s">
        <v>303</v>
      </c>
      <c r="D133" s="205" t="s">
        <v>148</v>
      </c>
      <c r="E133" s="206" t="s">
        <v>982</v>
      </c>
      <c r="F133" s="207" t="s">
        <v>983</v>
      </c>
      <c r="G133" s="208" t="s">
        <v>209</v>
      </c>
      <c r="H133" s="209">
        <v>1</v>
      </c>
      <c r="I133" s="210"/>
      <c r="J133" s="211">
        <f>ROUND(I133*H133,2)</f>
        <v>0</v>
      </c>
      <c r="K133" s="207" t="s">
        <v>19</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153</v>
      </c>
      <c r="AT133" s="216" t="s">
        <v>148</v>
      </c>
      <c r="AU133" s="216" t="s">
        <v>82</v>
      </c>
      <c r="AY133" s="18" t="s">
        <v>146</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153</v>
      </c>
      <c r="BM133" s="216" t="s">
        <v>423</v>
      </c>
    </row>
    <row r="134" s="2" customFormat="1" ht="114.9" customHeight="1">
      <c r="A134" s="39"/>
      <c r="B134" s="40"/>
      <c r="C134" s="205" t="s">
        <v>307</v>
      </c>
      <c r="D134" s="205" t="s">
        <v>148</v>
      </c>
      <c r="E134" s="206" t="s">
        <v>984</v>
      </c>
      <c r="F134" s="207" t="s">
        <v>985</v>
      </c>
      <c r="G134" s="208" t="s">
        <v>209</v>
      </c>
      <c r="H134" s="209">
        <v>1</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153</v>
      </c>
      <c r="AT134" s="216" t="s">
        <v>148</v>
      </c>
      <c r="AU134" s="216" t="s">
        <v>82</v>
      </c>
      <c r="AY134" s="18" t="s">
        <v>146</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153</v>
      </c>
      <c r="BM134" s="216" t="s">
        <v>444</v>
      </c>
    </row>
    <row r="135" s="2" customFormat="1" ht="14.4" customHeight="1">
      <c r="A135" s="39"/>
      <c r="B135" s="40"/>
      <c r="C135" s="205" t="s">
        <v>313</v>
      </c>
      <c r="D135" s="205" t="s">
        <v>148</v>
      </c>
      <c r="E135" s="206" t="s">
        <v>986</v>
      </c>
      <c r="F135" s="207" t="s">
        <v>987</v>
      </c>
      <c r="G135" s="208" t="s">
        <v>988</v>
      </c>
      <c r="H135" s="209">
        <v>90</v>
      </c>
      <c r="I135" s="210"/>
      <c r="J135" s="211">
        <f>ROUND(I135*H135,2)</f>
        <v>0</v>
      </c>
      <c r="K135" s="207" t="s">
        <v>19</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153</v>
      </c>
      <c r="AT135" s="216" t="s">
        <v>148</v>
      </c>
      <c r="AU135" s="216" t="s">
        <v>82</v>
      </c>
      <c r="AY135" s="18" t="s">
        <v>146</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153</v>
      </c>
      <c r="BM135" s="216" t="s">
        <v>454</v>
      </c>
    </row>
    <row r="136" s="2" customFormat="1" ht="14.4" customHeight="1">
      <c r="A136" s="39"/>
      <c r="B136" s="40"/>
      <c r="C136" s="205" t="s">
        <v>321</v>
      </c>
      <c r="D136" s="205" t="s">
        <v>148</v>
      </c>
      <c r="E136" s="206" t="s">
        <v>989</v>
      </c>
      <c r="F136" s="207" t="s">
        <v>990</v>
      </c>
      <c r="G136" s="208" t="s">
        <v>988</v>
      </c>
      <c r="H136" s="209">
        <v>1</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153</v>
      </c>
      <c r="AT136" s="216" t="s">
        <v>148</v>
      </c>
      <c r="AU136" s="216" t="s">
        <v>82</v>
      </c>
      <c r="AY136" s="18" t="s">
        <v>146</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153</v>
      </c>
      <c r="BM136" s="216" t="s">
        <v>468</v>
      </c>
    </row>
    <row r="137" s="2" customFormat="1" ht="14.4" customHeight="1">
      <c r="A137" s="39"/>
      <c r="B137" s="40"/>
      <c r="C137" s="205" t="s">
        <v>325</v>
      </c>
      <c r="D137" s="205" t="s">
        <v>148</v>
      </c>
      <c r="E137" s="206" t="s">
        <v>991</v>
      </c>
      <c r="F137" s="207" t="s">
        <v>992</v>
      </c>
      <c r="G137" s="208" t="s">
        <v>988</v>
      </c>
      <c r="H137" s="209">
        <v>1</v>
      </c>
      <c r="I137" s="210"/>
      <c r="J137" s="211">
        <f>ROUND(I137*H137,2)</f>
        <v>0</v>
      </c>
      <c r="K137" s="207" t="s">
        <v>19</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153</v>
      </c>
      <c r="AT137" s="216" t="s">
        <v>148</v>
      </c>
      <c r="AU137" s="216" t="s">
        <v>82</v>
      </c>
      <c r="AY137" s="18" t="s">
        <v>146</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153</v>
      </c>
      <c r="BM137" s="216" t="s">
        <v>479</v>
      </c>
    </row>
    <row r="138" s="2" customFormat="1" ht="14.4" customHeight="1">
      <c r="A138" s="39"/>
      <c r="B138" s="40"/>
      <c r="C138" s="205" t="s">
        <v>340</v>
      </c>
      <c r="D138" s="205" t="s">
        <v>148</v>
      </c>
      <c r="E138" s="206" t="s">
        <v>993</v>
      </c>
      <c r="F138" s="207" t="s">
        <v>994</v>
      </c>
      <c r="G138" s="208" t="s">
        <v>988</v>
      </c>
      <c r="H138" s="209">
        <v>6</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153</v>
      </c>
      <c r="AT138" s="216" t="s">
        <v>148</v>
      </c>
      <c r="AU138" s="216" t="s">
        <v>82</v>
      </c>
      <c r="AY138" s="18" t="s">
        <v>146</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153</v>
      </c>
      <c r="BM138" s="216" t="s">
        <v>916</v>
      </c>
    </row>
    <row r="139" s="2" customFormat="1" ht="49.05" customHeight="1">
      <c r="A139" s="39"/>
      <c r="B139" s="40"/>
      <c r="C139" s="205" t="s">
        <v>332</v>
      </c>
      <c r="D139" s="205" t="s">
        <v>148</v>
      </c>
      <c r="E139" s="206" t="s">
        <v>995</v>
      </c>
      <c r="F139" s="207" t="s">
        <v>996</v>
      </c>
      <c r="G139" s="208" t="s">
        <v>209</v>
      </c>
      <c r="H139" s="209">
        <v>1</v>
      </c>
      <c r="I139" s="210"/>
      <c r="J139" s="211">
        <f>ROUND(I139*H139,2)</f>
        <v>0</v>
      </c>
      <c r="K139" s="207" t="s">
        <v>19</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153</v>
      </c>
      <c r="AT139" s="216" t="s">
        <v>148</v>
      </c>
      <c r="AU139" s="216" t="s">
        <v>82</v>
      </c>
      <c r="AY139" s="18" t="s">
        <v>146</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153</v>
      </c>
      <c r="BM139" s="216" t="s">
        <v>997</v>
      </c>
    </row>
    <row r="140" s="2" customFormat="1" ht="24.15" customHeight="1">
      <c r="A140" s="39"/>
      <c r="B140" s="40"/>
      <c r="C140" s="205" t="s">
        <v>352</v>
      </c>
      <c r="D140" s="205" t="s">
        <v>148</v>
      </c>
      <c r="E140" s="206" t="s">
        <v>998</v>
      </c>
      <c r="F140" s="207" t="s">
        <v>999</v>
      </c>
      <c r="G140" s="208" t="s">
        <v>209</v>
      </c>
      <c r="H140" s="209">
        <v>1</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153</v>
      </c>
      <c r="AT140" s="216" t="s">
        <v>148</v>
      </c>
      <c r="AU140" s="216" t="s">
        <v>82</v>
      </c>
      <c r="AY140" s="18" t="s">
        <v>146</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153</v>
      </c>
      <c r="BM140" s="216" t="s">
        <v>1000</v>
      </c>
    </row>
    <row r="141" s="12" customFormat="1" ht="22.8" customHeight="1">
      <c r="A141" s="12"/>
      <c r="B141" s="189"/>
      <c r="C141" s="190"/>
      <c r="D141" s="191" t="s">
        <v>71</v>
      </c>
      <c r="E141" s="203" t="s">
        <v>1001</v>
      </c>
      <c r="F141" s="203" t="s">
        <v>1002</v>
      </c>
      <c r="G141" s="190"/>
      <c r="H141" s="190"/>
      <c r="I141" s="193"/>
      <c r="J141" s="204">
        <f>BK141</f>
        <v>0</v>
      </c>
      <c r="K141" s="190"/>
      <c r="L141" s="195"/>
      <c r="M141" s="196"/>
      <c r="N141" s="197"/>
      <c r="O141" s="197"/>
      <c r="P141" s="198">
        <f>SUM(P142:P143)</f>
        <v>0</v>
      </c>
      <c r="Q141" s="197"/>
      <c r="R141" s="198">
        <f>SUM(R142:R143)</f>
        <v>0</v>
      </c>
      <c r="S141" s="197"/>
      <c r="T141" s="199">
        <f>SUM(T142:T143)</f>
        <v>0</v>
      </c>
      <c r="U141" s="12"/>
      <c r="V141" s="12"/>
      <c r="W141" s="12"/>
      <c r="X141" s="12"/>
      <c r="Y141" s="12"/>
      <c r="Z141" s="12"/>
      <c r="AA141" s="12"/>
      <c r="AB141" s="12"/>
      <c r="AC141" s="12"/>
      <c r="AD141" s="12"/>
      <c r="AE141" s="12"/>
      <c r="AR141" s="200" t="s">
        <v>80</v>
      </c>
      <c r="AT141" s="201" t="s">
        <v>71</v>
      </c>
      <c r="AU141" s="201" t="s">
        <v>80</v>
      </c>
      <c r="AY141" s="200" t="s">
        <v>146</v>
      </c>
      <c r="BK141" s="202">
        <f>SUM(BK142:BK143)</f>
        <v>0</v>
      </c>
    </row>
    <row r="142" s="2" customFormat="1" ht="62.7" customHeight="1">
      <c r="A142" s="39"/>
      <c r="B142" s="40"/>
      <c r="C142" s="205" t="s">
        <v>360</v>
      </c>
      <c r="D142" s="205" t="s">
        <v>148</v>
      </c>
      <c r="E142" s="206" t="s">
        <v>1003</v>
      </c>
      <c r="F142" s="207" t="s">
        <v>1004</v>
      </c>
      <c r="G142" s="208" t="s">
        <v>209</v>
      </c>
      <c r="H142" s="209">
        <v>1</v>
      </c>
      <c r="I142" s="210"/>
      <c r="J142" s="211">
        <f>ROUND(I142*H142,2)</f>
        <v>0</v>
      </c>
      <c r="K142" s="207" t="s">
        <v>19</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153</v>
      </c>
      <c r="AT142" s="216" t="s">
        <v>148</v>
      </c>
      <c r="AU142" s="216" t="s">
        <v>82</v>
      </c>
      <c r="AY142" s="18" t="s">
        <v>146</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153</v>
      </c>
      <c r="BM142" s="216" t="s">
        <v>1005</v>
      </c>
    </row>
    <row r="143" s="2" customFormat="1" ht="14.4" customHeight="1">
      <c r="A143" s="39"/>
      <c r="B143" s="40"/>
      <c r="C143" s="205" t="s">
        <v>336</v>
      </c>
      <c r="D143" s="205" t="s">
        <v>148</v>
      </c>
      <c r="E143" s="206" t="s">
        <v>1006</v>
      </c>
      <c r="F143" s="207" t="s">
        <v>1007</v>
      </c>
      <c r="G143" s="208" t="s">
        <v>209</v>
      </c>
      <c r="H143" s="209">
        <v>1</v>
      </c>
      <c r="I143" s="210"/>
      <c r="J143" s="211">
        <f>ROUND(I143*H143,2)</f>
        <v>0</v>
      </c>
      <c r="K143" s="207" t="s">
        <v>19</v>
      </c>
      <c r="L143" s="45"/>
      <c r="M143" s="212" t="s">
        <v>19</v>
      </c>
      <c r="N143" s="213" t="s">
        <v>43</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153</v>
      </c>
      <c r="AT143" s="216" t="s">
        <v>148</v>
      </c>
      <c r="AU143" s="216" t="s">
        <v>82</v>
      </c>
      <c r="AY143" s="18" t="s">
        <v>146</v>
      </c>
      <c r="BE143" s="217">
        <f>IF(N143="základní",J143,0)</f>
        <v>0</v>
      </c>
      <c r="BF143" s="217">
        <f>IF(N143="snížená",J143,0)</f>
        <v>0</v>
      </c>
      <c r="BG143" s="217">
        <f>IF(N143="zákl. přenesená",J143,0)</f>
        <v>0</v>
      </c>
      <c r="BH143" s="217">
        <f>IF(N143="sníž. přenesená",J143,0)</f>
        <v>0</v>
      </c>
      <c r="BI143" s="217">
        <f>IF(N143="nulová",J143,0)</f>
        <v>0</v>
      </c>
      <c r="BJ143" s="18" t="s">
        <v>80</v>
      </c>
      <c r="BK143" s="217">
        <f>ROUND(I143*H143,2)</f>
        <v>0</v>
      </c>
      <c r="BL143" s="18" t="s">
        <v>153</v>
      </c>
      <c r="BM143" s="216" t="s">
        <v>1008</v>
      </c>
    </row>
    <row r="144" s="12" customFormat="1" ht="22.8" customHeight="1">
      <c r="A144" s="12"/>
      <c r="B144" s="189"/>
      <c r="C144" s="190"/>
      <c r="D144" s="191" t="s">
        <v>71</v>
      </c>
      <c r="E144" s="203" t="s">
        <v>1009</v>
      </c>
      <c r="F144" s="203" t="s">
        <v>1010</v>
      </c>
      <c r="G144" s="190"/>
      <c r="H144" s="190"/>
      <c r="I144" s="193"/>
      <c r="J144" s="204">
        <f>BK144</f>
        <v>0</v>
      </c>
      <c r="K144" s="190"/>
      <c r="L144" s="195"/>
      <c r="M144" s="196"/>
      <c r="N144" s="197"/>
      <c r="O144" s="197"/>
      <c r="P144" s="198">
        <f>SUM(P145:P164)</f>
        <v>0</v>
      </c>
      <c r="Q144" s="197"/>
      <c r="R144" s="198">
        <f>SUM(R145:R164)</f>
        <v>0</v>
      </c>
      <c r="S144" s="197"/>
      <c r="T144" s="199">
        <f>SUM(T145:T164)</f>
        <v>0</v>
      </c>
      <c r="U144" s="12"/>
      <c r="V144" s="12"/>
      <c r="W144" s="12"/>
      <c r="X144" s="12"/>
      <c r="Y144" s="12"/>
      <c r="Z144" s="12"/>
      <c r="AA144" s="12"/>
      <c r="AB144" s="12"/>
      <c r="AC144" s="12"/>
      <c r="AD144" s="12"/>
      <c r="AE144" s="12"/>
      <c r="AR144" s="200" t="s">
        <v>80</v>
      </c>
      <c r="AT144" s="201" t="s">
        <v>71</v>
      </c>
      <c r="AU144" s="201" t="s">
        <v>80</v>
      </c>
      <c r="AY144" s="200" t="s">
        <v>146</v>
      </c>
      <c r="BK144" s="202">
        <f>SUM(BK145:BK164)</f>
        <v>0</v>
      </c>
    </row>
    <row r="145" s="2" customFormat="1" ht="14.4" customHeight="1">
      <c r="A145" s="39"/>
      <c r="B145" s="40"/>
      <c r="C145" s="205" t="s">
        <v>344</v>
      </c>
      <c r="D145" s="205" t="s">
        <v>148</v>
      </c>
      <c r="E145" s="206" t="s">
        <v>1011</v>
      </c>
      <c r="F145" s="207" t="s">
        <v>1012</v>
      </c>
      <c r="G145" s="208" t="s">
        <v>363</v>
      </c>
      <c r="H145" s="209">
        <v>261</v>
      </c>
      <c r="I145" s="210"/>
      <c r="J145" s="211">
        <f>ROUND(I145*H145,2)</f>
        <v>0</v>
      </c>
      <c r="K145" s="207" t="s">
        <v>19</v>
      </c>
      <c r="L145" s="45"/>
      <c r="M145" s="212" t="s">
        <v>19</v>
      </c>
      <c r="N145" s="213" t="s">
        <v>43</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153</v>
      </c>
      <c r="AT145" s="216" t="s">
        <v>148</v>
      </c>
      <c r="AU145" s="216" t="s">
        <v>82</v>
      </c>
      <c r="AY145" s="18" t="s">
        <v>146</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153</v>
      </c>
      <c r="BM145" s="216" t="s">
        <v>1013</v>
      </c>
    </row>
    <row r="146" s="2" customFormat="1">
      <c r="A146" s="39"/>
      <c r="B146" s="40"/>
      <c r="C146" s="41"/>
      <c r="D146" s="218" t="s">
        <v>529</v>
      </c>
      <c r="E146" s="41"/>
      <c r="F146" s="219" t="s">
        <v>1014</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529</v>
      </c>
      <c r="AU146" s="18" t="s">
        <v>82</v>
      </c>
    </row>
    <row r="147" s="2" customFormat="1" ht="14.4" customHeight="1">
      <c r="A147" s="39"/>
      <c r="B147" s="40"/>
      <c r="C147" s="205" t="s">
        <v>348</v>
      </c>
      <c r="D147" s="205" t="s">
        <v>148</v>
      </c>
      <c r="E147" s="206" t="s">
        <v>1015</v>
      </c>
      <c r="F147" s="207" t="s">
        <v>1016</v>
      </c>
      <c r="G147" s="208" t="s">
        <v>363</v>
      </c>
      <c r="H147" s="209">
        <v>11</v>
      </c>
      <c r="I147" s="210"/>
      <c r="J147" s="211">
        <f>ROUND(I147*H147,2)</f>
        <v>0</v>
      </c>
      <c r="K147" s="207" t="s">
        <v>19</v>
      </c>
      <c r="L147" s="45"/>
      <c r="M147" s="212" t="s">
        <v>19</v>
      </c>
      <c r="N147" s="213" t="s">
        <v>43</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153</v>
      </c>
      <c r="AT147" s="216" t="s">
        <v>148</v>
      </c>
      <c r="AU147" s="216" t="s">
        <v>82</v>
      </c>
      <c r="AY147" s="18" t="s">
        <v>146</v>
      </c>
      <c r="BE147" s="217">
        <f>IF(N147="základní",J147,0)</f>
        <v>0</v>
      </c>
      <c r="BF147" s="217">
        <f>IF(N147="snížená",J147,0)</f>
        <v>0</v>
      </c>
      <c r="BG147" s="217">
        <f>IF(N147="zákl. přenesená",J147,0)</f>
        <v>0</v>
      </c>
      <c r="BH147" s="217">
        <f>IF(N147="sníž. přenesená",J147,0)</f>
        <v>0</v>
      </c>
      <c r="BI147" s="217">
        <f>IF(N147="nulová",J147,0)</f>
        <v>0</v>
      </c>
      <c r="BJ147" s="18" t="s">
        <v>80</v>
      </c>
      <c r="BK147" s="217">
        <f>ROUND(I147*H147,2)</f>
        <v>0</v>
      </c>
      <c r="BL147" s="18" t="s">
        <v>153</v>
      </c>
      <c r="BM147" s="216" t="s">
        <v>1017</v>
      </c>
    </row>
    <row r="148" s="2" customFormat="1">
      <c r="A148" s="39"/>
      <c r="B148" s="40"/>
      <c r="C148" s="41"/>
      <c r="D148" s="218" t="s">
        <v>529</v>
      </c>
      <c r="E148" s="41"/>
      <c r="F148" s="219" t="s">
        <v>1014</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529</v>
      </c>
      <c r="AU148" s="18" t="s">
        <v>82</v>
      </c>
    </row>
    <row r="149" s="2" customFormat="1" ht="14.4" customHeight="1">
      <c r="A149" s="39"/>
      <c r="B149" s="40"/>
      <c r="C149" s="205" t="s">
        <v>366</v>
      </c>
      <c r="D149" s="205" t="s">
        <v>148</v>
      </c>
      <c r="E149" s="206" t="s">
        <v>1018</v>
      </c>
      <c r="F149" s="207" t="s">
        <v>1019</v>
      </c>
      <c r="G149" s="208" t="s">
        <v>363</v>
      </c>
      <c r="H149" s="209">
        <v>23</v>
      </c>
      <c r="I149" s="210"/>
      <c r="J149" s="211">
        <f>ROUND(I149*H149,2)</f>
        <v>0</v>
      </c>
      <c r="K149" s="207" t="s">
        <v>19</v>
      </c>
      <c r="L149" s="45"/>
      <c r="M149" s="212" t="s">
        <v>19</v>
      </c>
      <c r="N149" s="213" t="s">
        <v>43</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153</v>
      </c>
      <c r="AT149" s="216" t="s">
        <v>148</v>
      </c>
      <c r="AU149" s="216" t="s">
        <v>82</v>
      </c>
      <c r="AY149" s="18" t="s">
        <v>146</v>
      </c>
      <c r="BE149" s="217">
        <f>IF(N149="základní",J149,0)</f>
        <v>0</v>
      </c>
      <c r="BF149" s="217">
        <f>IF(N149="snížená",J149,0)</f>
        <v>0</v>
      </c>
      <c r="BG149" s="217">
        <f>IF(N149="zákl. přenesená",J149,0)</f>
        <v>0</v>
      </c>
      <c r="BH149" s="217">
        <f>IF(N149="sníž. přenesená",J149,0)</f>
        <v>0</v>
      </c>
      <c r="BI149" s="217">
        <f>IF(N149="nulová",J149,0)</f>
        <v>0</v>
      </c>
      <c r="BJ149" s="18" t="s">
        <v>80</v>
      </c>
      <c r="BK149" s="217">
        <f>ROUND(I149*H149,2)</f>
        <v>0</v>
      </c>
      <c r="BL149" s="18" t="s">
        <v>153</v>
      </c>
      <c r="BM149" s="216" t="s">
        <v>1020</v>
      </c>
    </row>
    <row r="150" s="2" customFormat="1">
      <c r="A150" s="39"/>
      <c r="B150" s="40"/>
      <c r="C150" s="41"/>
      <c r="D150" s="218" t="s">
        <v>529</v>
      </c>
      <c r="E150" s="41"/>
      <c r="F150" s="219" t="s">
        <v>1014</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529</v>
      </c>
      <c r="AU150" s="18" t="s">
        <v>82</v>
      </c>
    </row>
    <row r="151" s="2" customFormat="1" ht="24.15" customHeight="1">
      <c r="A151" s="39"/>
      <c r="B151" s="40"/>
      <c r="C151" s="205" t="s">
        <v>392</v>
      </c>
      <c r="D151" s="205" t="s">
        <v>148</v>
      </c>
      <c r="E151" s="206" t="s">
        <v>1021</v>
      </c>
      <c r="F151" s="207" t="s">
        <v>1022</v>
      </c>
      <c r="G151" s="208" t="s">
        <v>363</v>
      </c>
      <c r="H151" s="209">
        <v>84</v>
      </c>
      <c r="I151" s="210"/>
      <c r="J151" s="211">
        <f>ROUND(I151*H151,2)</f>
        <v>0</v>
      </c>
      <c r="K151" s="207" t="s">
        <v>19</v>
      </c>
      <c r="L151" s="45"/>
      <c r="M151" s="212" t="s">
        <v>19</v>
      </c>
      <c r="N151" s="213" t="s">
        <v>43</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153</v>
      </c>
      <c r="AT151" s="216" t="s">
        <v>148</v>
      </c>
      <c r="AU151" s="216" t="s">
        <v>82</v>
      </c>
      <c r="AY151" s="18" t="s">
        <v>146</v>
      </c>
      <c r="BE151" s="217">
        <f>IF(N151="základní",J151,0)</f>
        <v>0</v>
      </c>
      <c r="BF151" s="217">
        <f>IF(N151="snížená",J151,0)</f>
        <v>0</v>
      </c>
      <c r="BG151" s="217">
        <f>IF(N151="zákl. přenesená",J151,0)</f>
        <v>0</v>
      </c>
      <c r="BH151" s="217">
        <f>IF(N151="sníž. přenesená",J151,0)</f>
        <v>0</v>
      </c>
      <c r="BI151" s="217">
        <f>IF(N151="nulová",J151,0)</f>
        <v>0</v>
      </c>
      <c r="BJ151" s="18" t="s">
        <v>80</v>
      </c>
      <c r="BK151" s="217">
        <f>ROUND(I151*H151,2)</f>
        <v>0</v>
      </c>
      <c r="BL151" s="18" t="s">
        <v>153</v>
      </c>
      <c r="BM151" s="216" t="s">
        <v>1023</v>
      </c>
    </row>
    <row r="152" s="2" customFormat="1">
      <c r="A152" s="39"/>
      <c r="B152" s="40"/>
      <c r="C152" s="41"/>
      <c r="D152" s="218" t="s">
        <v>529</v>
      </c>
      <c r="E152" s="41"/>
      <c r="F152" s="219" t="s">
        <v>1014</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529</v>
      </c>
      <c r="AU152" s="18" t="s">
        <v>82</v>
      </c>
    </row>
    <row r="153" s="2" customFormat="1" ht="24.15" customHeight="1">
      <c r="A153" s="39"/>
      <c r="B153" s="40"/>
      <c r="C153" s="205" t="s">
        <v>372</v>
      </c>
      <c r="D153" s="205" t="s">
        <v>148</v>
      </c>
      <c r="E153" s="206" t="s">
        <v>1024</v>
      </c>
      <c r="F153" s="207" t="s">
        <v>1025</v>
      </c>
      <c r="G153" s="208" t="s">
        <v>363</v>
      </c>
      <c r="H153" s="209">
        <v>303</v>
      </c>
      <c r="I153" s="210"/>
      <c r="J153" s="211">
        <f>ROUND(I153*H153,2)</f>
        <v>0</v>
      </c>
      <c r="K153" s="207" t="s">
        <v>19</v>
      </c>
      <c r="L153" s="45"/>
      <c r="M153" s="212" t="s">
        <v>19</v>
      </c>
      <c r="N153" s="213" t="s">
        <v>43</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153</v>
      </c>
      <c r="AT153" s="216" t="s">
        <v>148</v>
      </c>
      <c r="AU153" s="216" t="s">
        <v>82</v>
      </c>
      <c r="AY153" s="18" t="s">
        <v>146</v>
      </c>
      <c r="BE153" s="217">
        <f>IF(N153="základní",J153,0)</f>
        <v>0</v>
      </c>
      <c r="BF153" s="217">
        <f>IF(N153="snížená",J153,0)</f>
        <v>0</v>
      </c>
      <c r="BG153" s="217">
        <f>IF(N153="zákl. přenesená",J153,0)</f>
        <v>0</v>
      </c>
      <c r="BH153" s="217">
        <f>IF(N153="sníž. přenesená",J153,0)</f>
        <v>0</v>
      </c>
      <c r="BI153" s="217">
        <f>IF(N153="nulová",J153,0)</f>
        <v>0</v>
      </c>
      <c r="BJ153" s="18" t="s">
        <v>80</v>
      </c>
      <c r="BK153" s="217">
        <f>ROUND(I153*H153,2)</f>
        <v>0</v>
      </c>
      <c r="BL153" s="18" t="s">
        <v>153</v>
      </c>
      <c r="BM153" s="216" t="s">
        <v>1026</v>
      </c>
    </row>
    <row r="154" s="2" customFormat="1">
      <c r="A154" s="39"/>
      <c r="B154" s="40"/>
      <c r="C154" s="41"/>
      <c r="D154" s="218" t="s">
        <v>529</v>
      </c>
      <c r="E154" s="41"/>
      <c r="F154" s="219" t="s">
        <v>1014</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529</v>
      </c>
      <c r="AU154" s="18" t="s">
        <v>82</v>
      </c>
    </row>
    <row r="155" s="2" customFormat="1" ht="14.4" customHeight="1">
      <c r="A155" s="39"/>
      <c r="B155" s="40"/>
      <c r="C155" s="205" t="s">
        <v>378</v>
      </c>
      <c r="D155" s="205" t="s">
        <v>148</v>
      </c>
      <c r="E155" s="206" t="s">
        <v>1027</v>
      </c>
      <c r="F155" s="207" t="s">
        <v>1028</v>
      </c>
      <c r="G155" s="208" t="s">
        <v>363</v>
      </c>
      <c r="H155" s="209">
        <v>501</v>
      </c>
      <c r="I155" s="210"/>
      <c r="J155" s="211">
        <f>ROUND(I155*H155,2)</f>
        <v>0</v>
      </c>
      <c r="K155" s="207" t="s">
        <v>19</v>
      </c>
      <c r="L155" s="45"/>
      <c r="M155" s="212" t="s">
        <v>19</v>
      </c>
      <c r="N155" s="213" t="s">
        <v>43</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153</v>
      </c>
      <c r="AT155" s="216" t="s">
        <v>148</v>
      </c>
      <c r="AU155" s="216" t="s">
        <v>82</v>
      </c>
      <c r="AY155" s="18" t="s">
        <v>146</v>
      </c>
      <c r="BE155" s="217">
        <f>IF(N155="základní",J155,0)</f>
        <v>0</v>
      </c>
      <c r="BF155" s="217">
        <f>IF(N155="snížená",J155,0)</f>
        <v>0</v>
      </c>
      <c r="BG155" s="217">
        <f>IF(N155="zákl. přenesená",J155,0)</f>
        <v>0</v>
      </c>
      <c r="BH155" s="217">
        <f>IF(N155="sníž. přenesená",J155,0)</f>
        <v>0</v>
      </c>
      <c r="BI155" s="217">
        <f>IF(N155="nulová",J155,0)</f>
        <v>0</v>
      </c>
      <c r="BJ155" s="18" t="s">
        <v>80</v>
      </c>
      <c r="BK155" s="217">
        <f>ROUND(I155*H155,2)</f>
        <v>0</v>
      </c>
      <c r="BL155" s="18" t="s">
        <v>153</v>
      </c>
      <c r="BM155" s="216" t="s">
        <v>1029</v>
      </c>
    </row>
    <row r="156" s="2" customFormat="1">
      <c r="A156" s="39"/>
      <c r="B156" s="40"/>
      <c r="C156" s="41"/>
      <c r="D156" s="218" t="s">
        <v>529</v>
      </c>
      <c r="E156" s="41"/>
      <c r="F156" s="219" t="s">
        <v>1014</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529</v>
      </c>
      <c r="AU156" s="18" t="s">
        <v>82</v>
      </c>
    </row>
    <row r="157" s="2" customFormat="1" ht="14.4" customHeight="1">
      <c r="A157" s="39"/>
      <c r="B157" s="40"/>
      <c r="C157" s="205" t="s">
        <v>383</v>
      </c>
      <c r="D157" s="205" t="s">
        <v>148</v>
      </c>
      <c r="E157" s="206" t="s">
        <v>1030</v>
      </c>
      <c r="F157" s="207" t="s">
        <v>1031</v>
      </c>
      <c r="G157" s="208" t="s">
        <v>363</v>
      </c>
      <c r="H157" s="209">
        <v>238</v>
      </c>
      <c r="I157" s="210"/>
      <c r="J157" s="211">
        <f>ROUND(I157*H157,2)</f>
        <v>0</v>
      </c>
      <c r="K157" s="207" t="s">
        <v>19</v>
      </c>
      <c r="L157" s="45"/>
      <c r="M157" s="212" t="s">
        <v>19</v>
      </c>
      <c r="N157" s="213" t="s">
        <v>43</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153</v>
      </c>
      <c r="AT157" s="216" t="s">
        <v>148</v>
      </c>
      <c r="AU157" s="216" t="s">
        <v>82</v>
      </c>
      <c r="AY157" s="18" t="s">
        <v>146</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153</v>
      </c>
      <c r="BM157" s="216" t="s">
        <v>1032</v>
      </c>
    </row>
    <row r="158" s="2" customFormat="1">
      <c r="A158" s="39"/>
      <c r="B158" s="40"/>
      <c r="C158" s="41"/>
      <c r="D158" s="218" t="s">
        <v>529</v>
      </c>
      <c r="E158" s="41"/>
      <c r="F158" s="219" t="s">
        <v>1014</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529</v>
      </c>
      <c r="AU158" s="18" t="s">
        <v>82</v>
      </c>
    </row>
    <row r="159" s="2" customFormat="1" ht="14.4" customHeight="1">
      <c r="A159" s="39"/>
      <c r="B159" s="40"/>
      <c r="C159" s="205" t="s">
        <v>388</v>
      </c>
      <c r="D159" s="205" t="s">
        <v>148</v>
      </c>
      <c r="E159" s="206" t="s">
        <v>1033</v>
      </c>
      <c r="F159" s="207" t="s">
        <v>1034</v>
      </c>
      <c r="G159" s="208" t="s">
        <v>363</v>
      </c>
      <c r="H159" s="209">
        <v>90</v>
      </c>
      <c r="I159" s="210"/>
      <c r="J159" s="211">
        <f>ROUND(I159*H159,2)</f>
        <v>0</v>
      </c>
      <c r="K159" s="207" t="s">
        <v>19</v>
      </c>
      <c r="L159" s="45"/>
      <c r="M159" s="212" t="s">
        <v>19</v>
      </c>
      <c r="N159" s="213" t="s">
        <v>43</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153</v>
      </c>
      <c r="AT159" s="216" t="s">
        <v>148</v>
      </c>
      <c r="AU159" s="216" t="s">
        <v>82</v>
      </c>
      <c r="AY159" s="18" t="s">
        <v>146</v>
      </c>
      <c r="BE159" s="217">
        <f>IF(N159="základní",J159,0)</f>
        <v>0</v>
      </c>
      <c r="BF159" s="217">
        <f>IF(N159="snížená",J159,0)</f>
        <v>0</v>
      </c>
      <c r="BG159" s="217">
        <f>IF(N159="zákl. přenesená",J159,0)</f>
        <v>0</v>
      </c>
      <c r="BH159" s="217">
        <f>IF(N159="sníž. přenesená",J159,0)</f>
        <v>0</v>
      </c>
      <c r="BI159" s="217">
        <f>IF(N159="nulová",J159,0)</f>
        <v>0</v>
      </c>
      <c r="BJ159" s="18" t="s">
        <v>80</v>
      </c>
      <c r="BK159" s="217">
        <f>ROUND(I159*H159,2)</f>
        <v>0</v>
      </c>
      <c r="BL159" s="18" t="s">
        <v>153</v>
      </c>
      <c r="BM159" s="216" t="s">
        <v>1035</v>
      </c>
    </row>
    <row r="160" s="2" customFormat="1">
      <c r="A160" s="39"/>
      <c r="B160" s="40"/>
      <c r="C160" s="41"/>
      <c r="D160" s="218" t="s">
        <v>529</v>
      </c>
      <c r="E160" s="41"/>
      <c r="F160" s="219" t="s">
        <v>1014</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529</v>
      </c>
      <c r="AU160" s="18" t="s">
        <v>82</v>
      </c>
    </row>
    <row r="161" s="2" customFormat="1" ht="14.4" customHeight="1">
      <c r="A161" s="39"/>
      <c r="B161" s="40"/>
      <c r="C161" s="205" t="s">
        <v>396</v>
      </c>
      <c r="D161" s="205" t="s">
        <v>148</v>
      </c>
      <c r="E161" s="206" t="s">
        <v>1036</v>
      </c>
      <c r="F161" s="207" t="s">
        <v>1037</v>
      </c>
      <c r="G161" s="208" t="s">
        <v>363</v>
      </c>
      <c r="H161" s="209">
        <v>305</v>
      </c>
      <c r="I161" s="210"/>
      <c r="J161" s="211">
        <f>ROUND(I161*H161,2)</f>
        <v>0</v>
      </c>
      <c r="K161" s="207" t="s">
        <v>19</v>
      </c>
      <c r="L161" s="45"/>
      <c r="M161" s="212" t="s">
        <v>19</v>
      </c>
      <c r="N161" s="213" t="s">
        <v>43</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153</v>
      </c>
      <c r="AT161" s="216" t="s">
        <v>148</v>
      </c>
      <c r="AU161" s="216" t="s">
        <v>82</v>
      </c>
      <c r="AY161" s="18" t="s">
        <v>146</v>
      </c>
      <c r="BE161" s="217">
        <f>IF(N161="základní",J161,0)</f>
        <v>0</v>
      </c>
      <c r="BF161" s="217">
        <f>IF(N161="snížená",J161,0)</f>
        <v>0</v>
      </c>
      <c r="BG161" s="217">
        <f>IF(N161="zákl. přenesená",J161,0)</f>
        <v>0</v>
      </c>
      <c r="BH161" s="217">
        <f>IF(N161="sníž. přenesená",J161,0)</f>
        <v>0</v>
      </c>
      <c r="BI161" s="217">
        <f>IF(N161="nulová",J161,0)</f>
        <v>0</v>
      </c>
      <c r="BJ161" s="18" t="s">
        <v>80</v>
      </c>
      <c r="BK161" s="217">
        <f>ROUND(I161*H161,2)</f>
        <v>0</v>
      </c>
      <c r="BL161" s="18" t="s">
        <v>153</v>
      </c>
      <c r="BM161" s="216" t="s">
        <v>1038</v>
      </c>
    </row>
    <row r="162" s="2" customFormat="1" ht="14.4" customHeight="1">
      <c r="A162" s="39"/>
      <c r="B162" s="40"/>
      <c r="C162" s="205" t="s">
        <v>400</v>
      </c>
      <c r="D162" s="205" t="s">
        <v>148</v>
      </c>
      <c r="E162" s="206" t="s">
        <v>1039</v>
      </c>
      <c r="F162" s="207" t="s">
        <v>1040</v>
      </c>
      <c r="G162" s="208" t="s">
        <v>363</v>
      </c>
      <c r="H162" s="209">
        <v>50</v>
      </c>
      <c r="I162" s="210"/>
      <c r="J162" s="211">
        <f>ROUND(I162*H162,2)</f>
        <v>0</v>
      </c>
      <c r="K162" s="207" t="s">
        <v>19</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153</v>
      </c>
      <c r="AT162" s="216" t="s">
        <v>148</v>
      </c>
      <c r="AU162" s="216" t="s">
        <v>82</v>
      </c>
      <c r="AY162" s="18" t="s">
        <v>146</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153</v>
      </c>
      <c r="BM162" s="216" t="s">
        <v>1041</v>
      </c>
    </row>
    <row r="163" s="2" customFormat="1">
      <c r="A163" s="39"/>
      <c r="B163" s="40"/>
      <c r="C163" s="41"/>
      <c r="D163" s="218" t="s">
        <v>529</v>
      </c>
      <c r="E163" s="41"/>
      <c r="F163" s="219" t="s">
        <v>1014</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529</v>
      </c>
      <c r="AU163" s="18" t="s">
        <v>82</v>
      </c>
    </row>
    <row r="164" s="2" customFormat="1" ht="14.4" customHeight="1">
      <c r="A164" s="39"/>
      <c r="B164" s="40"/>
      <c r="C164" s="205" t="s">
        <v>405</v>
      </c>
      <c r="D164" s="205" t="s">
        <v>148</v>
      </c>
      <c r="E164" s="206" t="s">
        <v>1042</v>
      </c>
      <c r="F164" s="207" t="s">
        <v>1043</v>
      </c>
      <c r="G164" s="208" t="s">
        <v>363</v>
      </c>
      <c r="H164" s="209">
        <v>1866</v>
      </c>
      <c r="I164" s="210"/>
      <c r="J164" s="211">
        <f>ROUND(I164*H164,2)</f>
        <v>0</v>
      </c>
      <c r="K164" s="207" t="s">
        <v>19</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153</v>
      </c>
      <c r="AT164" s="216" t="s">
        <v>148</v>
      </c>
      <c r="AU164" s="216" t="s">
        <v>82</v>
      </c>
      <c r="AY164" s="18" t="s">
        <v>146</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153</v>
      </c>
      <c r="BM164" s="216" t="s">
        <v>1044</v>
      </c>
    </row>
    <row r="165" s="12" customFormat="1" ht="22.8" customHeight="1">
      <c r="A165" s="12"/>
      <c r="B165" s="189"/>
      <c r="C165" s="190"/>
      <c r="D165" s="191" t="s">
        <v>71</v>
      </c>
      <c r="E165" s="203" t="s">
        <v>1045</v>
      </c>
      <c r="F165" s="203" t="s">
        <v>1046</v>
      </c>
      <c r="G165" s="190"/>
      <c r="H165" s="190"/>
      <c r="I165" s="193"/>
      <c r="J165" s="204">
        <f>BK165</f>
        <v>0</v>
      </c>
      <c r="K165" s="190"/>
      <c r="L165" s="195"/>
      <c r="M165" s="196"/>
      <c r="N165" s="197"/>
      <c r="O165" s="197"/>
      <c r="P165" s="198">
        <f>SUM(P166:P184)</f>
        <v>0</v>
      </c>
      <c r="Q165" s="197"/>
      <c r="R165" s="198">
        <f>SUM(R166:R184)</f>
        <v>0</v>
      </c>
      <c r="S165" s="197"/>
      <c r="T165" s="199">
        <f>SUM(T166:T184)</f>
        <v>0</v>
      </c>
      <c r="U165" s="12"/>
      <c r="V165" s="12"/>
      <c r="W165" s="12"/>
      <c r="X165" s="12"/>
      <c r="Y165" s="12"/>
      <c r="Z165" s="12"/>
      <c r="AA165" s="12"/>
      <c r="AB165" s="12"/>
      <c r="AC165" s="12"/>
      <c r="AD165" s="12"/>
      <c r="AE165" s="12"/>
      <c r="AR165" s="200" t="s">
        <v>80</v>
      </c>
      <c r="AT165" s="201" t="s">
        <v>71</v>
      </c>
      <c r="AU165" s="201" t="s">
        <v>80</v>
      </c>
      <c r="AY165" s="200" t="s">
        <v>146</v>
      </c>
      <c r="BK165" s="202">
        <f>SUM(BK166:BK184)</f>
        <v>0</v>
      </c>
    </row>
    <row r="166" s="2" customFormat="1" ht="24.15" customHeight="1">
      <c r="A166" s="39"/>
      <c r="B166" s="40"/>
      <c r="C166" s="205" t="s">
        <v>431</v>
      </c>
      <c r="D166" s="205" t="s">
        <v>148</v>
      </c>
      <c r="E166" s="206" t="s">
        <v>1047</v>
      </c>
      <c r="F166" s="207" t="s">
        <v>1048</v>
      </c>
      <c r="G166" s="208" t="s">
        <v>363</v>
      </c>
      <c r="H166" s="209">
        <v>30</v>
      </c>
      <c r="I166" s="210"/>
      <c r="J166" s="211">
        <f>ROUND(I166*H166,2)</f>
        <v>0</v>
      </c>
      <c r="K166" s="207" t="s">
        <v>19</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153</v>
      </c>
      <c r="AT166" s="216" t="s">
        <v>148</v>
      </c>
      <c r="AU166" s="216" t="s">
        <v>82</v>
      </c>
      <c r="AY166" s="18" t="s">
        <v>146</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153</v>
      </c>
      <c r="BM166" s="216" t="s">
        <v>1049</v>
      </c>
    </row>
    <row r="167" s="2" customFormat="1">
      <c r="A167" s="39"/>
      <c r="B167" s="40"/>
      <c r="C167" s="41"/>
      <c r="D167" s="218" t="s">
        <v>529</v>
      </c>
      <c r="E167" s="41"/>
      <c r="F167" s="219" t="s">
        <v>1050</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529</v>
      </c>
      <c r="AU167" s="18" t="s">
        <v>82</v>
      </c>
    </row>
    <row r="168" s="2" customFormat="1" ht="24.15" customHeight="1">
      <c r="A168" s="39"/>
      <c r="B168" s="40"/>
      <c r="C168" s="205" t="s">
        <v>438</v>
      </c>
      <c r="D168" s="205" t="s">
        <v>148</v>
      </c>
      <c r="E168" s="206" t="s">
        <v>1051</v>
      </c>
      <c r="F168" s="207" t="s">
        <v>1052</v>
      </c>
      <c r="G168" s="208" t="s">
        <v>363</v>
      </c>
      <c r="H168" s="209">
        <v>15</v>
      </c>
      <c r="I168" s="210"/>
      <c r="J168" s="211">
        <f>ROUND(I168*H168,2)</f>
        <v>0</v>
      </c>
      <c r="K168" s="207" t="s">
        <v>19</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153</v>
      </c>
      <c r="AT168" s="216" t="s">
        <v>148</v>
      </c>
      <c r="AU168" s="216" t="s">
        <v>82</v>
      </c>
      <c r="AY168" s="18" t="s">
        <v>146</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153</v>
      </c>
      <c r="BM168" s="216" t="s">
        <v>1053</v>
      </c>
    </row>
    <row r="169" s="2" customFormat="1">
      <c r="A169" s="39"/>
      <c r="B169" s="40"/>
      <c r="C169" s="41"/>
      <c r="D169" s="218" t="s">
        <v>529</v>
      </c>
      <c r="E169" s="41"/>
      <c r="F169" s="219" t="s">
        <v>1050</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529</v>
      </c>
      <c r="AU169" s="18" t="s">
        <v>82</v>
      </c>
    </row>
    <row r="170" s="2" customFormat="1" ht="14.4" customHeight="1">
      <c r="A170" s="39"/>
      <c r="B170" s="40"/>
      <c r="C170" s="205" t="s">
        <v>411</v>
      </c>
      <c r="D170" s="205" t="s">
        <v>148</v>
      </c>
      <c r="E170" s="206" t="s">
        <v>1054</v>
      </c>
      <c r="F170" s="207" t="s">
        <v>1055</v>
      </c>
      <c r="G170" s="208" t="s">
        <v>363</v>
      </c>
      <c r="H170" s="209">
        <v>48</v>
      </c>
      <c r="I170" s="210"/>
      <c r="J170" s="211">
        <f>ROUND(I170*H170,2)</f>
        <v>0</v>
      </c>
      <c r="K170" s="207" t="s">
        <v>19</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153</v>
      </c>
      <c r="AT170" s="216" t="s">
        <v>148</v>
      </c>
      <c r="AU170" s="216" t="s">
        <v>82</v>
      </c>
      <c r="AY170" s="18" t="s">
        <v>146</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153</v>
      </c>
      <c r="BM170" s="216" t="s">
        <v>1056</v>
      </c>
    </row>
    <row r="171" s="2" customFormat="1">
      <c r="A171" s="39"/>
      <c r="B171" s="40"/>
      <c r="C171" s="41"/>
      <c r="D171" s="218" t="s">
        <v>529</v>
      </c>
      <c r="E171" s="41"/>
      <c r="F171" s="219" t="s">
        <v>1050</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529</v>
      </c>
      <c r="AU171" s="18" t="s">
        <v>82</v>
      </c>
    </row>
    <row r="172" s="2" customFormat="1" ht="14.4" customHeight="1">
      <c r="A172" s="39"/>
      <c r="B172" s="40"/>
      <c r="C172" s="205" t="s">
        <v>419</v>
      </c>
      <c r="D172" s="205" t="s">
        <v>148</v>
      </c>
      <c r="E172" s="206" t="s">
        <v>1057</v>
      </c>
      <c r="F172" s="207" t="s">
        <v>1058</v>
      </c>
      <c r="G172" s="208" t="s">
        <v>363</v>
      </c>
      <c r="H172" s="209">
        <v>75</v>
      </c>
      <c r="I172" s="210"/>
      <c r="J172" s="211">
        <f>ROUND(I172*H172,2)</f>
        <v>0</v>
      </c>
      <c r="K172" s="207" t="s">
        <v>19</v>
      </c>
      <c r="L172" s="45"/>
      <c r="M172" s="212" t="s">
        <v>19</v>
      </c>
      <c r="N172" s="213" t="s">
        <v>43</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153</v>
      </c>
      <c r="AT172" s="216" t="s">
        <v>148</v>
      </c>
      <c r="AU172" s="216" t="s">
        <v>82</v>
      </c>
      <c r="AY172" s="18" t="s">
        <v>146</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153</v>
      </c>
      <c r="BM172" s="216" t="s">
        <v>1059</v>
      </c>
    </row>
    <row r="173" s="2" customFormat="1">
      <c r="A173" s="39"/>
      <c r="B173" s="40"/>
      <c r="C173" s="41"/>
      <c r="D173" s="218" t="s">
        <v>529</v>
      </c>
      <c r="E173" s="41"/>
      <c r="F173" s="219" t="s">
        <v>1050</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529</v>
      </c>
      <c r="AU173" s="18" t="s">
        <v>82</v>
      </c>
    </row>
    <row r="174" s="2" customFormat="1" ht="14.4" customHeight="1">
      <c r="A174" s="39"/>
      <c r="B174" s="40"/>
      <c r="C174" s="205" t="s">
        <v>423</v>
      </c>
      <c r="D174" s="205" t="s">
        <v>148</v>
      </c>
      <c r="E174" s="206" t="s">
        <v>1060</v>
      </c>
      <c r="F174" s="207" t="s">
        <v>1061</v>
      </c>
      <c r="G174" s="208" t="s">
        <v>363</v>
      </c>
      <c r="H174" s="209">
        <v>20</v>
      </c>
      <c r="I174" s="210"/>
      <c r="J174" s="211">
        <f>ROUND(I174*H174,2)</f>
        <v>0</v>
      </c>
      <c r="K174" s="207" t="s">
        <v>19</v>
      </c>
      <c r="L174" s="45"/>
      <c r="M174" s="212" t="s">
        <v>19</v>
      </c>
      <c r="N174" s="213" t="s">
        <v>43</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153</v>
      </c>
      <c r="AT174" s="216" t="s">
        <v>148</v>
      </c>
      <c r="AU174" s="216" t="s">
        <v>82</v>
      </c>
      <c r="AY174" s="18" t="s">
        <v>146</v>
      </c>
      <c r="BE174" s="217">
        <f>IF(N174="základní",J174,0)</f>
        <v>0</v>
      </c>
      <c r="BF174" s="217">
        <f>IF(N174="snížená",J174,0)</f>
        <v>0</v>
      </c>
      <c r="BG174" s="217">
        <f>IF(N174="zákl. přenesená",J174,0)</f>
        <v>0</v>
      </c>
      <c r="BH174" s="217">
        <f>IF(N174="sníž. přenesená",J174,0)</f>
        <v>0</v>
      </c>
      <c r="BI174" s="217">
        <f>IF(N174="nulová",J174,0)</f>
        <v>0</v>
      </c>
      <c r="BJ174" s="18" t="s">
        <v>80</v>
      </c>
      <c r="BK174" s="217">
        <f>ROUND(I174*H174,2)</f>
        <v>0</v>
      </c>
      <c r="BL174" s="18" t="s">
        <v>153</v>
      </c>
      <c r="BM174" s="216" t="s">
        <v>1062</v>
      </c>
    </row>
    <row r="175" s="2" customFormat="1">
      <c r="A175" s="39"/>
      <c r="B175" s="40"/>
      <c r="C175" s="41"/>
      <c r="D175" s="218" t="s">
        <v>529</v>
      </c>
      <c r="E175" s="41"/>
      <c r="F175" s="219" t="s">
        <v>1050</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529</v>
      </c>
      <c r="AU175" s="18" t="s">
        <v>82</v>
      </c>
    </row>
    <row r="176" s="2" customFormat="1" ht="14.4" customHeight="1">
      <c r="A176" s="39"/>
      <c r="B176" s="40"/>
      <c r="C176" s="205" t="s">
        <v>427</v>
      </c>
      <c r="D176" s="205" t="s">
        <v>148</v>
      </c>
      <c r="E176" s="206" t="s">
        <v>1063</v>
      </c>
      <c r="F176" s="207" t="s">
        <v>1064</v>
      </c>
      <c r="G176" s="208" t="s">
        <v>363</v>
      </c>
      <c r="H176" s="209">
        <v>30</v>
      </c>
      <c r="I176" s="210"/>
      <c r="J176" s="211">
        <f>ROUND(I176*H176,2)</f>
        <v>0</v>
      </c>
      <c r="K176" s="207" t="s">
        <v>19</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153</v>
      </c>
      <c r="AT176" s="216" t="s">
        <v>148</v>
      </c>
      <c r="AU176" s="216" t="s">
        <v>82</v>
      </c>
      <c r="AY176" s="18" t="s">
        <v>146</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153</v>
      </c>
      <c r="BM176" s="216" t="s">
        <v>1065</v>
      </c>
    </row>
    <row r="177" s="2" customFormat="1">
      <c r="A177" s="39"/>
      <c r="B177" s="40"/>
      <c r="C177" s="41"/>
      <c r="D177" s="218" t="s">
        <v>529</v>
      </c>
      <c r="E177" s="41"/>
      <c r="F177" s="219" t="s">
        <v>1050</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529</v>
      </c>
      <c r="AU177" s="18" t="s">
        <v>82</v>
      </c>
    </row>
    <row r="178" s="2" customFormat="1" ht="14.4" customHeight="1">
      <c r="A178" s="39"/>
      <c r="B178" s="40"/>
      <c r="C178" s="205" t="s">
        <v>444</v>
      </c>
      <c r="D178" s="205" t="s">
        <v>148</v>
      </c>
      <c r="E178" s="206" t="s">
        <v>1066</v>
      </c>
      <c r="F178" s="207" t="s">
        <v>1067</v>
      </c>
      <c r="G178" s="208" t="s">
        <v>363</v>
      </c>
      <c r="H178" s="209">
        <v>90</v>
      </c>
      <c r="I178" s="210"/>
      <c r="J178" s="211">
        <f>ROUND(I178*H178,2)</f>
        <v>0</v>
      </c>
      <c r="K178" s="207" t="s">
        <v>19</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153</v>
      </c>
      <c r="AT178" s="216" t="s">
        <v>148</v>
      </c>
      <c r="AU178" s="216" t="s">
        <v>82</v>
      </c>
      <c r="AY178" s="18" t="s">
        <v>146</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153</v>
      </c>
      <c r="BM178" s="216" t="s">
        <v>1068</v>
      </c>
    </row>
    <row r="179" s="2" customFormat="1">
      <c r="A179" s="39"/>
      <c r="B179" s="40"/>
      <c r="C179" s="41"/>
      <c r="D179" s="218" t="s">
        <v>529</v>
      </c>
      <c r="E179" s="41"/>
      <c r="F179" s="219" t="s">
        <v>1050</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529</v>
      </c>
      <c r="AU179" s="18" t="s">
        <v>82</v>
      </c>
    </row>
    <row r="180" s="2" customFormat="1" ht="14.4" customHeight="1">
      <c r="A180" s="39"/>
      <c r="B180" s="40"/>
      <c r="C180" s="205" t="s">
        <v>450</v>
      </c>
      <c r="D180" s="205" t="s">
        <v>148</v>
      </c>
      <c r="E180" s="206" t="s">
        <v>1069</v>
      </c>
      <c r="F180" s="207" t="s">
        <v>1070</v>
      </c>
      <c r="G180" s="208" t="s">
        <v>363</v>
      </c>
      <c r="H180" s="209">
        <v>300</v>
      </c>
      <c r="I180" s="210"/>
      <c r="J180" s="211">
        <f>ROUND(I180*H180,2)</f>
        <v>0</v>
      </c>
      <c r="K180" s="207" t="s">
        <v>19</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153</v>
      </c>
      <c r="AT180" s="216" t="s">
        <v>148</v>
      </c>
      <c r="AU180" s="216" t="s">
        <v>82</v>
      </c>
      <c r="AY180" s="18" t="s">
        <v>146</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153</v>
      </c>
      <c r="BM180" s="216" t="s">
        <v>1071</v>
      </c>
    </row>
    <row r="181" s="2" customFormat="1">
      <c r="A181" s="39"/>
      <c r="B181" s="40"/>
      <c r="C181" s="41"/>
      <c r="D181" s="218" t="s">
        <v>529</v>
      </c>
      <c r="E181" s="41"/>
      <c r="F181" s="219" t="s">
        <v>1050</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529</v>
      </c>
      <c r="AU181" s="18" t="s">
        <v>82</v>
      </c>
    </row>
    <row r="182" s="2" customFormat="1" ht="14.4" customHeight="1">
      <c r="A182" s="39"/>
      <c r="B182" s="40"/>
      <c r="C182" s="205" t="s">
        <v>454</v>
      </c>
      <c r="D182" s="205" t="s">
        <v>148</v>
      </c>
      <c r="E182" s="206" t="s">
        <v>1072</v>
      </c>
      <c r="F182" s="207" t="s">
        <v>1073</v>
      </c>
      <c r="G182" s="208" t="s">
        <v>363</v>
      </c>
      <c r="H182" s="209">
        <v>218</v>
      </c>
      <c r="I182" s="210"/>
      <c r="J182" s="211">
        <f>ROUND(I182*H182,2)</f>
        <v>0</v>
      </c>
      <c r="K182" s="207" t="s">
        <v>19</v>
      </c>
      <c r="L182" s="45"/>
      <c r="M182" s="212" t="s">
        <v>19</v>
      </c>
      <c r="N182" s="213" t="s">
        <v>43</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153</v>
      </c>
      <c r="AT182" s="216" t="s">
        <v>148</v>
      </c>
      <c r="AU182" s="216" t="s">
        <v>82</v>
      </c>
      <c r="AY182" s="18" t="s">
        <v>146</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153</v>
      </c>
      <c r="BM182" s="216" t="s">
        <v>1074</v>
      </c>
    </row>
    <row r="183" s="2" customFormat="1" ht="14.4" customHeight="1">
      <c r="A183" s="39"/>
      <c r="B183" s="40"/>
      <c r="C183" s="205" t="s">
        <v>460</v>
      </c>
      <c r="D183" s="205" t="s">
        <v>148</v>
      </c>
      <c r="E183" s="206" t="s">
        <v>1075</v>
      </c>
      <c r="F183" s="207" t="s">
        <v>1076</v>
      </c>
      <c r="G183" s="208" t="s">
        <v>209</v>
      </c>
      <c r="H183" s="209">
        <v>22</v>
      </c>
      <c r="I183" s="210"/>
      <c r="J183" s="211">
        <f>ROUND(I183*H183,2)</f>
        <v>0</v>
      </c>
      <c r="K183" s="207" t="s">
        <v>19</v>
      </c>
      <c r="L183" s="45"/>
      <c r="M183" s="212" t="s">
        <v>19</v>
      </c>
      <c r="N183" s="213" t="s">
        <v>43</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153</v>
      </c>
      <c r="AT183" s="216" t="s">
        <v>148</v>
      </c>
      <c r="AU183" s="216" t="s">
        <v>82</v>
      </c>
      <c r="AY183" s="18" t="s">
        <v>146</v>
      </c>
      <c r="BE183" s="217">
        <f>IF(N183="základní",J183,0)</f>
        <v>0</v>
      </c>
      <c r="BF183" s="217">
        <f>IF(N183="snížená",J183,0)</f>
        <v>0</v>
      </c>
      <c r="BG183" s="217">
        <f>IF(N183="zákl. přenesená",J183,0)</f>
        <v>0</v>
      </c>
      <c r="BH183" s="217">
        <f>IF(N183="sníž. přenesená",J183,0)</f>
        <v>0</v>
      </c>
      <c r="BI183" s="217">
        <f>IF(N183="nulová",J183,0)</f>
        <v>0</v>
      </c>
      <c r="BJ183" s="18" t="s">
        <v>80</v>
      </c>
      <c r="BK183" s="217">
        <f>ROUND(I183*H183,2)</f>
        <v>0</v>
      </c>
      <c r="BL183" s="18" t="s">
        <v>153</v>
      </c>
      <c r="BM183" s="216" t="s">
        <v>1077</v>
      </c>
    </row>
    <row r="184" s="2" customFormat="1" ht="24.15" customHeight="1">
      <c r="A184" s="39"/>
      <c r="B184" s="40"/>
      <c r="C184" s="205" t="s">
        <v>468</v>
      </c>
      <c r="D184" s="205" t="s">
        <v>148</v>
      </c>
      <c r="E184" s="206" t="s">
        <v>1078</v>
      </c>
      <c r="F184" s="207" t="s">
        <v>1079</v>
      </c>
      <c r="G184" s="208" t="s">
        <v>209</v>
      </c>
      <c r="H184" s="209">
        <v>1</v>
      </c>
      <c r="I184" s="210"/>
      <c r="J184" s="211">
        <f>ROUND(I184*H184,2)</f>
        <v>0</v>
      </c>
      <c r="K184" s="207" t="s">
        <v>19</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153</v>
      </c>
      <c r="AT184" s="216" t="s">
        <v>148</v>
      </c>
      <c r="AU184" s="216" t="s">
        <v>82</v>
      </c>
      <c r="AY184" s="18" t="s">
        <v>146</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153</v>
      </c>
      <c r="BM184" s="216" t="s">
        <v>1080</v>
      </c>
    </row>
    <row r="185" s="12" customFormat="1" ht="22.8" customHeight="1">
      <c r="A185" s="12"/>
      <c r="B185" s="189"/>
      <c r="C185" s="190"/>
      <c r="D185" s="191" t="s">
        <v>71</v>
      </c>
      <c r="E185" s="203" t="s">
        <v>1081</v>
      </c>
      <c r="F185" s="203" t="s">
        <v>1082</v>
      </c>
      <c r="G185" s="190"/>
      <c r="H185" s="190"/>
      <c r="I185" s="193"/>
      <c r="J185" s="204">
        <f>BK185</f>
        <v>0</v>
      </c>
      <c r="K185" s="190"/>
      <c r="L185" s="195"/>
      <c r="M185" s="196"/>
      <c r="N185" s="197"/>
      <c r="O185" s="197"/>
      <c r="P185" s="198">
        <f>SUM(P186:P194)</f>
        <v>0</v>
      </c>
      <c r="Q185" s="197"/>
      <c r="R185" s="198">
        <f>SUM(R186:R194)</f>
        <v>0</v>
      </c>
      <c r="S185" s="197"/>
      <c r="T185" s="199">
        <f>SUM(T186:T194)</f>
        <v>0</v>
      </c>
      <c r="U185" s="12"/>
      <c r="V185" s="12"/>
      <c r="W185" s="12"/>
      <c r="X185" s="12"/>
      <c r="Y185" s="12"/>
      <c r="Z185" s="12"/>
      <c r="AA185" s="12"/>
      <c r="AB185" s="12"/>
      <c r="AC185" s="12"/>
      <c r="AD185" s="12"/>
      <c r="AE185" s="12"/>
      <c r="AR185" s="200" t="s">
        <v>80</v>
      </c>
      <c r="AT185" s="201" t="s">
        <v>71</v>
      </c>
      <c r="AU185" s="201" t="s">
        <v>80</v>
      </c>
      <c r="AY185" s="200" t="s">
        <v>146</v>
      </c>
      <c r="BK185" s="202">
        <f>SUM(BK186:BK194)</f>
        <v>0</v>
      </c>
    </row>
    <row r="186" s="2" customFormat="1" ht="14.4" customHeight="1">
      <c r="A186" s="39"/>
      <c r="B186" s="40"/>
      <c r="C186" s="205" t="s">
        <v>483</v>
      </c>
      <c r="D186" s="205" t="s">
        <v>148</v>
      </c>
      <c r="E186" s="206" t="s">
        <v>1083</v>
      </c>
      <c r="F186" s="207" t="s">
        <v>1084</v>
      </c>
      <c r="G186" s="208" t="s">
        <v>631</v>
      </c>
      <c r="H186" s="209">
        <v>1</v>
      </c>
      <c r="I186" s="210"/>
      <c r="J186" s="211">
        <f>ROUND(I186*H186,2)</f>
        <v>0</v>
      </c>
      <c r="K186" s="207" t="s">
        <v>19</v>
      </c>
      <c r="L186" s="45"/>
      <c r="M186" s="212" t="s">
        <v>19</v>
      </c>
      <c r="N186" s="213" t="s">
        <v>43</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153</v>
      </c>
      <c r="AT186" s="216" t="s">
        <v>148</v>
      </c>
      <c r="AU186" s="216" t="s">
        <v>82</v>
      </c>
      <c r="AY186" s="18" t="s">
        <v>146</v>
      </c>
      <c r="BE186" s="217">
        <f>IF(N186="základní",J186,0)</f>
        <v>0</v>
      </c>
      <c r="BF186" s="217">
        <f>IF(N186="snížená",J186,0)</f>
        <v>0</v>
      </c>
      <c r="BG186" s="217">
        <f>IF(N186="zákl. přenesená",J186,0)</f>
        <v>0</v>
      </c>
      <c r="BH186" s="217">
        <f>IF(N186="sníž. přenesená",J186,0)</f>
        <v>0</v>
      </c>
      <c r="BI186" s="217">
        <f>IF(N186="nulová",J186,0)</f>
        <v>0</v>
      </c>
      <c r="BJ186" s="18" t="s">
        <v>80</v>
      </c>
      <c r="BK186" s="217">
        <f>ROUND(I186*H186,2)</f>
        <v>0</v>
      </c>
      <c r="BL186" s="18" t="s">
        <v>153</v>
      </c>
      <c r="BM186" s="216" t="s">
        <v>1085</v>
      </c>
    </row>
    <row r="187" s="2" customFormat="1" ht="14.4" customHeight="1">
      <c r="A187" s="39"/>
      <c r="B187" s="40"/>
      <c r="C187" s="205" t="s">
        <v>479</v>
      </c>
      <c r="D187" s="205" t="s">
        <v>148</v>
      </c>
      <c r="E187" s="206" t="s">
        <v>1086</v>
      </c>
      <c r="F187" s="207" t="s">
        <v>650</v>
      </c>
      <c r="G187" s="208" t="s">
        <v>209</v>
      </c>
      <c r="H187" s="209">
        <v>1</v>
      </c>
      <c r="I187" s="210"/>
      <c r="J187" s="211">
        <f>ROUND(I187*H187,2)</f>
        <v>0</v>
      </c>
      <c r="K187" s="207" t="s">
        <v>19</v>
      </c>
      <c r="L187" s="45"/>
      <c r="M187" s="212" t="s">
        <v>19</v>
      </c>
      <c r="N187" s="213" t="s">
        <v>43</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153</v>
      </c>
      <c r="AT187" s="216" t="s">
        <v>148</v>
      </c>
      <c r="AU187" s="216" t="s">
        <v>82</v>
      </c>
      <c r="AY187" s="18" t="s">
        <v>146</v>
      </c>
      <c r="BE187" s="217">
        <f>IF(N187="základní",J187,0)</f>
        <v>0</v>
      </c>
      <c r="BF187" s="217">
        <f>IF(N187="snížená",J187,0)</f>
        <v>0</v>
      </c>
      <c r="BG187" s="217">
        <f>IF(N187="zákl. přenesená",J187,0)</f>
        <v>0</v>
      </c>
      <c r="BH187" s="217">
        <f>IF(N187="sníž. přenesená",J187,0)</f>
        <v>0</v>
      </c>
      <c r="BI187" s="217">
        <f>IF(N187="nulová",J187,0)</f>
        <v>0</v>
      </c>
      <c r="BJ187" s="18" t="s">
        <v>80</v>
      </c>
      <c r="BK187" s="217">
        <f>ROUND(I187*H187,2)</f>
        <v>0</v>
      </c>
      <c r="BL187" s="18" t="s">
        <v>153</v>
      </c>
      <c r="BM187" s="216" t="s">
        <v>1087</v>
      </c>
    </row>
    <row r="188" s="2" customFormat="1" ht="14.4" customHeight="1">
      <c r="A188" s="39"/>
      <c r="B188" s="40"/>
      <c r="C188" s="205" t="s">
        <v>474</v>
      </c>
      <c r="D188" s="205" t="s">
        <v>148</v>
      </c>
      <c r="E188" s="206" t="s">
        <v>1088</v>
      </c>
      <c r="F188" s="207" t="s">
        <v>1089</v>
      </c>
      <c r="G188" s="208" t="s">
        <v>631</v>
      </c>
      <c r="H188" s="209">
        <v>1</v>
      </c>
      <c r="I188" s="210"/>
      <c r="J188" s="211">
        <f>ROUND(I188*H188,2)</f>
        <v>0</v>
      </c>
      <c r="K188" s="207" t="s">
        <v>19</v>
      </c>
      <c r="L188" s="45"/>
      <c r="M188" s="212" t="s">
        <v>19</v>
      </c>
      <c r="N188" s="213" t="s">
        <v>43</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153</v>
      </c>
      <c r="AT188" s="216" t="s">
        <v>148</v>
      </c>
      <c r="AU188" s="216" t="s">
        <v>82</v>
      </c>
      <c r="AY188" s="18" t="s">
        <v>146</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153</v>
      </c>
      <c r="BM188" s="216" t="s">
        <v>1090</v>
      </c>
    </row>
    <row r="189" s="2" customFormat="1" ht="14.4" customHeight="1">
      <c r="A189" s="39"/>
      <c r="B189" s="40"/>
      <c r="C189" s="205" t="s">
        <v>916</v>
      </c>
      <c r="D189" s="205" t="s">
        <v>148</v>
      </c>
      <c r="E189" s="206" t="s">
        <v>1091</v>
      </c>
      <c r="F189" s="207" t="s">
        <v>1092</v>
      </c>
      <c r="G189" s="208" t="s">
        <v>1093</v>
      </c>
      <c r="H189" s="209">
        <v>8</v>
      </c>
      <c r="I189" s="210"/>
      <c r="J189" s="211">
        <f>ROUND(I189*H189,2)</f>
        <v>0</v>
      </c>
      <c r="K189" s="207" t="s">
        <v>19</v>
      </c>
      <c r="L189" s="45"/>
      <c r="M189" s="212" t="s">
        <v>19</v>
      </c>
      <c r="N189" s="213" t="s">
        <v>43</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153</v>
      </c>
      <c r="AT189" s="216" t="s">
        <v>148</v>
      </c>
      <c r="AU189" s="216" t="s">
        <v>82</v>
      </c>
      <c r="AY189" s="18" t="s">
        <v>146</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153</v>
      </c>
      <c r="BM189" s="216" t="s">
        <v>1094</v>
      </c>
    </row>
    <row r="190" s="2" customFormat="1" ht="14.4" customHeight="1">
      <c r="A190" s="39"/>
      <c r="B190" s="40"/>
      <c r="C190" s="205" t="s">
        <v>1095</v>
      </c>
      <c r="D190" s="205" t="s">
        <v>148</v>
      </c>
      <c r="E190" s="206" t="s">
        <v>1096</v>
      </c>
      <c r="F190" s="207" t="s">
        <v>1097</v>
      </c>
      <c r="G190" s="208" t="s">
        <v>209</v>
      </c>
      <c r="H190" s="209">
        <v>1</v>
      </c>
      <c r="I190" s="210"/>
      <c r="J190" s="211">
        <f>ROUND(I190*H190,2)</f>
        <v>0</v>
      </c>
      <c r="K190" s="207" t="s">
        <v>19</v>
      </c>
      <c r="L190" s="45"/>
      <c r="M190" s="212" t="s">
        <v>19</v>
      </c>
      <c r="N190" s="213" t="s">
        <v>43</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153</v>
      </c>
      <c r="AT190" s="216" t="s">
        <v>148</v>
      </c>
      <c r="AU190" s="216" t="s">
        <v>82</v>
      </c>
      <c r="AY190" s="18" t="s">
        <v>146</v>
      </c>
      <c r="BE190" s="217">
        <f>IF(N190="základní",J190,0)</f>
        <v>0</v>
      </c>
      <c r="BF190" s="217">
        <f>IF(N190="snížená",J190,0)</f>
        <v>0</v>
      </c>
      <c r="BG190" s="217">
        <f>IF(N190="zákl. přenesená",J190,0)</f>
        <v>0</v>
      </c>
      <c r="BH190" s="217">
        <f>IF(N190="sníž. přenesená",J190,0)</f>
        <v>0</v>
      </c>
      <c r="BI190" s="217">
        <f>IF(N190="nulová",J190,0)</f>
        <v>0</v>
      </c>
      <c r="BJ190" s="18" t="s">
        <v>80</v>
      </c>
      <c r="BK190" s="217">
        <f>ROUND(I190*H190,2)</f>
        <v>0</v>
      </c>
      <c r="BL190" s="18" t="s">
        <v>153</v>
      </c>
      <c r="BM190" s="216" t="s">
        <v>1098</v>
      </c>
    </row>
    <row r="191" s="2" customFormat="1" ht="14.4" customHeight="1">
      <c r="A191" s="39"/>
      <c r="B191" s="40"/>
      <c r="C191" s="205" t="s">
        <v>997</v>
      </c>
      <c r="D191" s="205" t="s">
        <v>148</v>
      </c>
      <c r="E191" s="206" t="s">
        <v>1099</v>
      </c>
      <c r="F191" s="207" t="s">
        <v>1100</v>
      </c>
      <c r="G191" s="208" t="s">
        <v>209</v>
      </c>
      <c r="H191" s="209">
        <v>1</v>
      </c>
      <c r="I191" s="210"/>
      <c r="J191" s="211">
        <f>ROUND(I191*H191,2)</f>
        <v>0</v>
      </c>
      <c r="K191" s="207" t="s">
        <v>19</v>
      </c>
      <c r="L191" s="45"/>
      <c r="M191" s="212" t="s">
        <v>19</v>
      </c>
      <c r="N191" s="213" t="s">
        <v>43</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153</v>
      </c>
      <c r="AT191" s="216" t="s">
        <v>148</v>
      </c>
      <c r="AU191" s="216" t="s">
        <v>82</v>
      </c>
      <c r="AY191" s="18" t="s">
        <v>146</v>
      </c>
      <c r="BE191" s="217">
        <f>IF(N191="základní",J191,0)</f>
        <v>0</v>
      </c>
      <c r="BF191" s="217">
        <f>IF(N191="snížená",J191,0)</f>
        <v>0</v>
      </c>
      <c r="BG191" s="217">
        <f>IF(N191="zákl. přenesená",J191,0)</f>
        <v>0</v>
      </c>
      <c r="BH191" s="217">
        <f>IF(N191="sníž. přenesená",J191,0)</f>
        <v>0</v>
      </c>
      <c r="BI191" s="217">
        <f>IF(N191="nulová",J191,0)</f>
        <v>0</v>
      </c>
      <c r="BJ191" s="18" t="s">
        <v>80</v>
      </c>
      <c r="BK191" s="217">
        <f>ROUND(I191*H191,2)</f>
        <v>0</v>
      </c>
      <c r="BL191" s="18" t="s">
        <v>153</v>
      </c>
      <c r="BM191" s="216" t="s">
        <v>1101</v>
      </c>
    </row>
    <row r="192" s="2" customFormat="1" ht="24.15" customHeight="1">
      <c r="A192" s="39"/>
      <c r="B192" s="40"/>
      <c r="C192" s="205" t="s">
        <v>1102</v>
      </c>
      <c r="D192" s="205" t="s">
        <v>148</v>
      </c>
      <c r="E192" s="206" t="s">
        <v>1103</v>
      </c>
      <c r="F192" s="207" t="s">
        <v>1104</v>
      </c>
      <c r="G192" s="208" t="s">
        <v>209</v>
      </c>
      <c r="H192" s="209">
        <v>1</v>
      </c>
      <c r="I192" s="210"/>
      <c r="J192" s="211">
        <f>ROUND(I192*H192,2)</f>
        <v>0</v>
      </c>
      <c r="K192" s="207" t="s">
        <v>19</v>
      </c>
      <c r="L192" s="45"/>
      <c r="M192" s="212" t="s">
        <v>19</v>
      </c>
      <c r="N192" s="213" t="s">
        <v>43</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153</v>
      </c>
      <c r="AT192" s="216" t="s">
        <v>148</v>
      </c>
      <c r="AU192" s="216" t="s">
        <v>82</v>
      </c>
      <c r="AY192" s="18" t="s">
        <v>146</v>
      </c>
      <c r="BE192" s="217">
        <f>IF(N192="základní",J192,0)</f>
        <v>0</v>
      </c>
      <c r="BF192" s="217">
        <f>IF(N192="snížená",J192,0)</f>
        <v>0</v>
      </c>
      <c r="BG192" s="217">
        <f>IF(N192="zákl. přenesená",J192,0)</f>
        <v>0</v>
      </c>
      <c r="BH192" s="217">
        <f>IF(N192="sníž. přenesená",J192,0)</f>
        <v>0</v>
      </c>
      <c r="BI192" s="217">
        <f>IF(N192="nulová",J192,0)</f>
        <v>0</v>
      </c>
      <c r="BJ192" s="18" t="s">
        <v>80</v>
      </c>
      <c r="BK192" s="217">
        <f>ROUND(I192*H192,2)</f>
        <v>0</v>
      </c>
      <c r="BL192" s="18" t="s">
        <v>153</v>
      </c>
      <c r="BM192" s="216" t="s">
        <v>1105</v>
      </c>
    </row>
    <row r="193" s="2" customFormat="1" ht="14.4" customHeight="1">
      <c r="A193" s="39"/>
      <c r="B193" s="40"/>
      <c r="C193" s="205" t="s">
        <v>1000</v>
      </c>
      <c r="D193" s="205" t="s">
        <v>148</v>
      </c>
      <c r="E193" s="206" t="s">
        <v>1106</v>
      </c>
      <c r="F193" s="207" t="s">
        <v>1107</v>
      </c>
      <c r="G193" s="208" t="s">
        <v>209</v>
      </c>
      <c r="H193" s="209">
        <v>1</v>
      </c>
      <c r="I193" s="210"/>
      <c r="J193" s="211">
        <f>ROUND(I193*H193,2)</f>
        <v>0</v>
      </c>
      <c r="K193" s="207" t="s">
        <v>19</v>
      </c>
      <c r="L193" s="45"/>
      <c r="M193" s="212" t="s">
        <v>19</v>
      </c>
      <c r="N193" s="213" t="s">
        <v>43</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153</v>
      </c>
      <c r="AT193" s="216" t="s">
        <v>148</v>
      </c>
      <c r="AU193" s="216" t="s">
        <v>82</v>
      </c>
      <c r="AY193" s="18" t="s">
        <v>146</v>
      </c>
      <c r="BE193" s="217">
        <f>IF(N193="základní",J193,0)</f>
        <v>0</v>
      </c>
      <c r="BF193" s="217">
        <f>IF(N193="snížená",J193,0)</f>
        <v>0</v>
      </c>
      <c r="BG193" s="217">
        <f>IF(N193="zákl. přenesená",J193,0)</f>
        <v>0</v>
      </c>
      <c r="BH193" s="217">
        <f>IF(N193="sníž. přenesená",J193,0)</f>
        <v>0</v>
      </c>
      <c r="BI193" s="217">
        <f>IF(N193="nulová",J193,0)</f>
        <v>0</v>
      </c>
      <c r="BJ193" s="18" t="s">
        <v>80</v>
      </c>
      <c r="BK193" s="217">
        <f>ROUND(I193*H193,2)</f>
        <v>0</v>
      </c>
      <c r="BL193" s="18" t="s">
        <v>153</v>
      </c>
      <c r="BM193" s="216" t="s">
        <v>1108</v>
      </c>
    </row>
    <row r="194" s="2" customFormat="1" ht="14.4" customHeight="1">
      <c r="A194" s="39"/>
      <c r="B194" s="40"/>
      <c r="C194" s="205" t="s">
        <v>1109</v>
      </c>
      <c r="D194" s="205" t="s">
        <v>148</v>
      </c>
      <c r="E194" s="206" t="s">
        <v>1110</v>
      </c>
      <c r="F194" s="207" t="s">
        <v>1111</v>
      </c>
      <c r="G194" s="208" t="s">
        <v>209</v>
      </c>
      <c r="H194" s="209">
        <v>1</v>
      </c>
      <c r="I194" s="210"/>
      <c r="J194" s="211">
        <f>ROUND(I194*H194,2)</f>
        <v>0</v>
      </c>
      <c r="K194" s="207" t="s">
        <v>19</v>
      </c>
      <c r="L194" s="45"/>
      <c r="M194" s="266" t="s">
        <v>19</v>
      </c>
      <c r="N194" s="267" t="s">
        <v>43</v>
      </c>
      <c r="O194" s="268"/>
      <c r="P194" s="269">
        <f>O194*H194</f>
        <v>0</v>
      </c>
      <c r="Q194" s="269">
        <v>0</v>
      </c>
      <c r="R194" s="269">
        <f>Q194*H194</f>
        <v>0</v>
      </c>
      <c r="S194" s="269">
        <v>0</v>
      </c>
      <c r="T194" s="270">
        <f>S194*H194</f>
        <v>0</v>
      </c>
      <c r="U194" s="39"/>
      <c r="V194" s="39"/>
      <c r="W194" s="39"/>
      <c r="X194" s="39"/>
      <c r="Y194" s="39"/>
      <c r="Z194" s="39"/>
      <c r="AA194" s="39"/>
      <c r="AB194" s="39"/>
      <c r="AC194" s="39"/>
      <c r="AD194" s="39"/>
      <c r="AE194" s="39"/>
      <c r="AR194" s="216" t="s">
        <v>153</v>
      </c>
      <c r="AT194" s="216" t="s">
        <v>148</v>
      </c>
      <c r="AU194" s="216" t="s">
        <v>82</v>
      </c>
      <c r="AY194" s="18" t="s">
        <v>146</v>
      </c>
      <c r="BE194" s="217">
        <f>IF(N194="základní",J194,0)</f>
        <v>0</v>
      </c>
      <c r="BF194" s="217">
        <f>IF(N194="snížená",J194,0)</f>
        <v>0</v>
      </c>
      <c r="BG194" s="217">
        <f>IF(N194="zákl. přenesená",J194,0)</f>
        <v>0</v>
      </c>
      <c r="BH194" s="217">
        <f>IF(N194="sníž. přenesená",J194,0)</f>
        <v>0</v>
      </c>
      <c r="BI194" s="217">
        <f>IF(N194="nulová",J194,0)</f>
        <v>0</v>
      </c>
      <c r="BJ194" s="18" t="s">
        <v>80</v>
      </c>
      <c r="BK194" s="217">
        <f>ROUND(I194*H194,2)</f>
        <v>0</v>
      </c>
      <c r="BL194" s="18" t="s">
        <v>153</v>
      </c>
      <c r="BM194" s="216" t="s">
        <v>1112</v>
      </c>
    </row>
    <row r="195" s="2" customFormat="1" ht="6.96" customHeight="1">
      <c r="A195" s="39"/>
      <c r="B195" s="60"/>
      <c r="C195" s="61"/>
      <c r="D195" s="61"/>
      <c r="E195" s="61"/>
      <c r="F195" s="61"/>
      <c r="G195" s="61"/>
      <c r="H195" s="61"/>
      <c r="I195" s="61"/>
      <c r="J195" s="61"/>
      <c r="K195" s="61"/>
      <c r="L195" s="45"/>
      <c r="M195" s="39"/>
      <c r="O195" s="39"/>
      <c r="P195" s="39"/>
      <c r="Q195" s="39"/>
      <c r="R195" s="39"/>
      <c r="S195" s="39"/>
      <c r="T195" s="39"/>
      <c r="U195" s="39"/>
      <c r="V195" s="39"/>
      <c r="W195" s="39"/>
      <c r="X195" s="39"/>
      <c r="Y195" s="39"/>
      <c r="Z195" s="39"/>
      <c r="AA195" s="39"/>
      <c r="AB195" s="39"/>
      <c r="AC195" s="39"/>
      <c r="AD195" s="39"/>
      <c r="AE195" s="39"/>
    </row>
  </sheetData>
  <sheetProtection sheet="1" autoFilter="0" formatColumns="0" formatRows="0" objects="1" scenarios="1" spinCount="100000" saltValue="KHVTvk/rvtdegn8+QoDoGFfkCblZhnVFNMtG0xTLc1hV2NtPlkNs/dWrboUo7WLBC48zGHSKsG0PnLOUHjDaFw==" hashValue="L9ZbPNOfBYyRF7WNJEwmPHUPSJK1d7MtLSjAl2Hx9wyuDD3xh/b6SQfBlpxqp7PZMjMHjrAIpyjwwYlsJdPrqg==" algorithmName="SHA-512" password="CC35"/>
  <autoFilter ref="C85:K194"/>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97</v>
      </c>
    </row>
    <row r="3" s="1" customFormat="1" ht="6.96" customHeight="1">
      <c r="B3" s="129"/>
      <c r="C3" s="130"/>
      <c r="D3" s="130"/>
      <c r="E3" s="130"/>
      <c r="F3" s="130"/>
      <c r="G3" s="130"/>
      <c r="H3" s="130"/>
      <c r="I3" s="130"/>
      <c r="J3" s="130"/>
      <c r="K3" s="130"/>
      <c r="L3" s="21"/>
      <c r="AT3" s="18" t="s">
        <v>82</v>
      </c>
    </row>
    <row r="4" s="1" customFormat="1" ht="24.96" customHeight="1">
      <c r="B4" s="21"/>
      <c r="D4" s="131" t="s">
        <v>110</v>
      </c>
      <c r="L4" s="21"/>
      <c r="M4" s="132" t="s">
        <v>10</v>
      </c>
      <c r="AT4" s="18" t="s">
        <v>4</v>
      </c>
    </row>
    <row r="5" s="1" customFormat="1" ht="6.96" customHeight="1">
      <c r="B5" s="21"/>
      <c r="L5" s="21"/>
    </row>
    <row r="6" s="1" customFormat="1" ht="12" customHeight="1">
      <c r="B6" s="21"/>
      <c r="D6" s="133" t="s">
        <v>16</v>
      </c>
      <c r="L6" s="21"/>
    </row>
    <row r="7" s="1" customFormat="1" ht="23.25" customHeight="1">
      <c r="B7" s="21"/>
      <c r="E7" s="134" t="str">
        <f>'Rekapitulace stavby'!K6</f>
        <v>Rekonstrukce kotelny a topné soustavy na MŠ Kachlíkova 17, 19, 21 v Brně - Bystrci</v>
      </c>
      <c r="F7" s="133"/>
      <c r="G7" s="133"/>
      <c r="H7" s="133"/>
      <c r="L7" s="21"/>
    </row>
    <row r="8" s="2" customFormat="1" ht="12" customHeight="1">
      <c r="A8" s="39"/>
      <c r="B8" s="45"/>
      <c r="C8" s="39"/>
      <c r="D8" s="133" t="s">
        <v>111</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1113</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3. 7. 2020</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38</v>
      </c>
      <c r="E30" s="39"/>
      <c r="F30" s="39"/>
      <c r="G30" s="39"/>
      <c r="H30" s="39"/>
      <c r="I30" s="39"/>
      <c r="J30" s="145">
        <f>ROUND(J98,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2" customFormat="1" ht="14.4" customHeight="1">
      <c r="A33" s="39"/>
      <c r="B33" s="45"/>
      <c r="C33" s="39"/>
      <c r="D33" s="147" t="s">
        <v>42</v>
      </c>
      <c r="E33" s="133" t="s">
        <v>43</v>
      </c>
      <c r="F33" s="148">
        <f>ROUND((SUM(BE98:BE161)),  2)</f>
        <v>0</v>
      </c>
      <c r="G33" s="39"/>
      <c r="H33" s="39"/>
      <c r="I33" s="149">
        <v>0.20999999999999999</v>
      </c>
      <c r="J33" s="148">
        <f>ROUND(((SUM(BE98:BE161))*I33),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44</v>
      </c>
      <c r="F34" s="148">
        <f>ROUND((SUM(BF98:BF161)),  2)</f>
        <v>0</v>
      </c>
      <c r="G34" s="39"/>
      <c r="H34" s="39"/>
      <c r="I34" s="149">
        <v>0.14999999999999999</v>
      </c>
      <c r="J34" s="148">
        <f>ROUND(((SUM(BF98:BF161))*I34),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45</v>
      </c>
      <c r="F35" s="148">
        <f>ROUND((SUM(BG98:BG161)),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46</v>
      </c>
      <c r="F36" s="148">
        <f>ROUND((SUM(BH98:BH161)),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47</v>
      </c>
      <c r="F37" s="148">
        <f>ROUND((SUM(BI98:BI161)),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113</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23.25" customHeight="1">
      <c r="A48" s="39"/>
      <c r="B48" s="40"/>
      <c r="C48" s="41"/>
      <c r="D48" s="41"/>
      <c r="E48" s="161" t="str">
        <f>E7</f>
        <v>Rekonstrukce kotelny a topné soustavy na MŠ Kachlíkova 17, 19, 21 v Brně - Bystrci</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111</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D.1.4.5 - Elektroinstalace</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Kachlíkova 1046, 1047, 1048, 1365 Brno - Bystrc</v>
      </c>
      <c r="G52" s="41"/>
      <c r="H52" s="41"/>
      <c r="I52" s="33" t="s">
        <v>23</v>
      </c>
      <c r="J52" s="73" t="str">
        <f>IF(J12="","",J12)</f>
        <v>3. 7. 2020</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Statutární město Brno, městská část Brno - Bystrc</v>
      </c>
      <c r="G54" s="41"/>
      <c r="H54" s="41"/>
      <c r="I54" s="33" t="s">
        <v>31</v>
      </c>
      <c r="J54" s="37" t="str">
        <f>E21</f>
        <v>Ing Jan Dinga</v>
      </c>
      <c r="K54" s="41"/>
      <c r="L54" s="135"/>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33" t="s">
        <v>34</v>
      </c>
      <c r="J55" s="37" t="str">
        <f>E24</f>
        <v>DIGITRONIC CZ</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114</v>
      </c>
      <c r="D57" s="163"/>
      <c r="E57" s="163"/>
      <c r="F57" s="163"/>
      <c r="G57" s="163"/>
      <c r="H57" s="163"/>
      <c r="I57" s="163"/>
      <c r="J57" s="164" t="s">
        <v>115</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70</v>
      </c>
      <c r="D59" s="41"/>
      <c r="E59" s="41"/>
      <c r="F59" s="41"/>
      <c r="G59" s="41"/>
      <c r="H59" s="41"/>
      <c r="I59" s="41"/>
      <c r="J59" s="103">
        <f>J98</f>
        <v>0</v>
      </c>
      <c r="K59" s="41"/>
      <c r="L59" s="135"/>
      <c r="S59" s="39"/>
      <c r="T59" s="39"/>
      <c r="U59" s="39"/>
      <c r="V59" s="39"/>
      <c r="W59" s="39"/>
      <c r="X59" s="39"/>
      <c r="Y59" s="39"/>
      <c r="Z59" s="39"/>
      <c r="AA59" s="39"/>
      <c r="AB59" s="39"/>
      <c r="AC59" s="39"/>
      <c r="AD59" s="39"/>
      <c r="AE59" s="39"/>
      <c r="AU59" s="18" t="s">
        <v>116</v>
      </c>
    </row>
    <row r="60" s="9" customFormat="1" ht="24.96" customHeight="1">
      <c r="A60" s="9"/>
      <c r="B60" s="166"/>
      <c r="C60" s="167"/>
      <c r="D60" s="168" t="s">
        <v>1114</v>
      </c>
      <c r="E60" s="169"/>
      <c r="F60" s="169"/>
      <c r="G60" s="169"/>
      <c r="H60" s="169"/>
      <c r="I60" s="169"/>
      <c r="J60" s="170">
        <f>J99</f>
        <v>0</v>
      </c>
      <c r="K60" s="167"/>
      <c r="L60" s="171"/>
      <c r="S60" s="9"/>
      <c r="T60" s="9"/>
      <c r="U60" s="9"/>
      <c r="V60" s="9"/>
      <c r="W60" s="9"/>
      <c r="X60" s="9"/>
      <c r="Y60" s="9"/>
      <c r="Z60" s="9"/>
      <c r="AA60" s="9"/>
      <c r="AB60" s="9"/>
      <c r="AC60" s="9"/>
      <c r="AD60" s="9"/>
      <c r="AE60" s="9"/>
    </row>
    <row r="61" s="10" customFormat="1" ht="19.92" customHeight="1">
      <c r="A61" s="10"/>
      <c r="B61" s="172"/>
      <c r="C61" s="173"/>
      <c r="D61" s="174" t="s">
        <v>1115</v>
      </c>
      <c r="E61" s="175"/>
      <c r="F61" s="175"/>
      <c r="G61" s="175"/>
      <c r="H61" s="175"/>
      <c r="I61" s="175"/>
      <c r="J61" s="176">
        <f>J100</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1116</v>
      </c>
      <c r="E62" s="175"/>
      <c r="F62" s="175"/>
      <c r="G62" s="175"/>
      <c r="H62" s="175"/>
      <c r="I62" s="175"/>
      <c r="J62" s="176">
        <f>J102</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1117</v>
      </c>
      <c r="E63" s="175"/>
      <c r="F63" s="175"/>
      <c r="G63" s="175"/>
      <c r="H63" s="175"/>
      <c r="I63" s="175"/>
      <c r="J63" s="176">
        <f>J112</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1118</v>
      </c>
      <c r="E64" s="175"/>
      <c r="F64" s="175"/>
      <c r="G64" s="175"/>
      <c r="H64" s="175"/>
      <c r="I64" s="175"/>
      <c r="J64" s="176">
        <f>J120</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1119</v>
      </c>
      <c r="E65" s="175"/>
      <c r="F65" s="175"/>
      <c r="G65" s="175"/>
      <c r="H65" s="175"/>
      <c r="I65" s="175"/>
      <c r="J65" s="176">
        <f>J122</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1120</v>
      </c>
      <c r="E66" s="175"/>
      <c r="F66" s="175"/>
      <c r="G66" s="175"/>
      <c r="H66" s="175"/>
      <c r="I66" s="175"/>
      <c r="J66" s="176">
        <f>J124</f>
        <v>0</v>
      </c>
      <c r="K66" s="173"/>
      <c r="L66" s="177"/>
      <c r="S66" s="10"/>
      <c r="T66" s="10"/>
      <c r="U66" s="10"/>
      <c r="V66" s="10"/>
      <c r="W66" s="10"/>
      <c r="X66" s="10"/>
      <c r="Y66" s="10"/>
      <c r="Z66" s="10"/>
      <c r="AA66" s="10"/>
      <c r="AB66" s="10"/>
      <c r="AC66" s="10"/>
      <c r="AD66" s="10"/>
      <c r="AE66" s="10"/>
    </row>
    <row r="67" s="10" customFormat="1" ht="19.92" customHeight="1">
      <c r="A67" s="10"/>
      <c r="B67" s="172"/>
      <c r="C67" s="173"/>
      <c r="D67" s="174" t="s">
        <v>1121</v>
      </c>
      <c r="E67" s="175"/>
      <c r="F67" s="175"/>
      <c r="G67" s="175"/>
      <c r="H67" s="175"/>
      <c r="I67" s="175"/>
      <c r="J67" s="176">
        <f>J129</f>
        <v>0</v>
      </c>
      <c r="K67" s="173"/>
      <c r="L67" s="177"/>
      <c r="S67" s="10"/>
      <c r="T67" s="10"/>
      <c r="U67" s="10"/>
      <c r="V67" s="10"/>
      <c r="W67" s="10"/>
      <c r="X67" s="10"/>
      <c r="Y67" s="10"/>
      <c r="Z67" s="10"/>
      <c r="AA67" s="10"/>
      <c r="AB67" s="10"/>
      <c r="AC67" s="10"/>
      <c r="AD67" s="10"/>
      <c r="AE67" s="10"/>
    </row>
    <row r="68" s="10" customFormat="1" ht="19.92" customHeight="1">
      <c r="A68" s="10"/>
      <c r="B68" s="172"/>
      <c r="C68" s="173"/>
      <c r="D68" s="174" t="s">
        <v>1122</v>
      </c>
      <c r="E68" s="175"/>
      <c r="F68" s="175"/>
      <c r="G68" s="175"/>
      <c r="H68" s="175"/>
      <c r="I68" s="175"/>
      <c r="J68" s="176">
        <f>J132</f>
        <v>0</v>
      </c>
      <c r="K68" s="173"/>
      <c r="L68" s="177"/>
      <c r="S68" s="10"/>
      <c r="T68" s="10"/>
      <c r="U68" s="10"/>
      <c r="V68" s="10"/>
      <c r="W68" s="10"/>
      <c r="X68" s="10"/>
      <c r="Y68" s="10"/>
      <c r="Z68" s="10"/>
      <c r="AA68" s="10"/>
      <c r="AB68" s="10"/>
      <c r="AC68" s="10"/>
      <c r="AD68" s="10"/>
      <c r="AE68" s="10"/>
    </row>
    <row r="69" s="10" customFormat="1" ht="19.92" customHeight="1">
      <c r="A69" s="10"/>
      <c r="B69" s="172"/>
      <c r="C69" s="173"/>
      <c r="D69" s="174" t="s">
        <v>1123</v>
      </c>
      <c r="E69" s="175"/>
      <c r="F69" s="175"/>
      <c r="G69" s="175"/>
      <c r="H69" s="175"/>
      <c r="I69" s="175"/>
      <c r="J69" s="176">
        <f>J136</f>
        <v>0</v>
      </c>
      <c r="K69" s="173"/>
      <c r="L69" s="177"/>
      <c r="S69" s="10"/>
      <c r="T69" s="10"/>
      <c r="U69" s="10"/>
      <c r="V69" s="10"/>
      <c r="W69" s="10"/>
      <c r="X69" s="10"/>
      <c r="Y69" s="10"/>
      <c r="Z69" s="10"/>
      <c r="AA69" s="10"/>
      <c r="AB69" s="10"/>
      <c r="AC69" s="10"/>
      <c r="AD69" s="10"/>
      <c r="AE69" s="10"/>
    </row>
    <row r="70" s="9" customFormat="1" ht="24.96" customHeight="1">
      <c r="A70" s="9"/>
      <c r="B70" s="166"/>
      <c r="C70" s="167"/>
      <c r="D70" s="168" t="s">
        <v>1124</v>
      </c>
      <c r="E70" s="169"/>
      <c r="F70" s="169"/>
      <c r="G70" s="169"/>
      <c r="H70" s="169"/>
      <c r="I70" s="169"/>
      <c r="J70" s="170">
        <f>J144</f>
        <v>0</v>
      </c>
      <c r="K70" s="167"/>
      <c r="L70" s="171"/>
      <c r="S70" s="9"/>
      <c r="T70" s="9"/>
      <c r="U70" s="9"/>
      <c r="V70" s="9"/>
      <c r="W70" s="9"/>
      <c r="X70" s="9"/>
      <c r="Y70" s="9"/>
      <c r="Z70" s="9"/>
      <c r="AA70" s="9"/>
      <c r="AB70" s="9"/>
      <c r="AC70" s="9"/>
      <c r="AD70" s="9"/>
      <c r="AE70" s="9"/>
    </row>
    <row r="71" s="10" customFormat="1" ht="19.92" customHeight="1">
      <c r="A71" s="10"/>
      <c r="B71" s="172"/>
      <c r="C71" s="173"/>
      <c r="D71" s="174" t="s">
        <v>1125</v>
      </c>
      <c r="E71" s="175"/>
      <c r="F71" s="175"/>
      <c r="G71" s="175"/>
      <c r="H71" s="175"/>
      <c r="I71" s="175"/>
      <c r="J71" s="176">
        <f>J145</f>
        <v>0</v>
      </c>
      <c r="K71" s="173"/>
      <c r="L71" s="177"/>
      <c r="S71" s="10"/>
      <c r="T71" s="10"/>
      <c r="U71" s="10"/>
      <c r="V71" s="10"/>
      <c r="W71" s="10"/>
      <c r="X71" s="10"/>
      <c r="Y71" s="10"/>
      <c r="Z71" s="10"/>
      <c r="AA71" s="10"/>
      <c r="AB71" s="10"/>
      <c r="AC71" s="10"/>
      <c r="AD71" s="10"/>
      <c r="AE71" s="10"/>
    </row>
    <row r="72" s="10" customFormat="1" ht="19.92" customHeight="1">
      <c r="A72" s="10"/>
      <c r="B72" s="172"/>
      <c r="C72" s="173"/>
      <c r="D72" s="174" t="s">
        <v>1126</v>
      </c>
      <c r="E72" s="175"/>
      <c r="F72" s="175"/>
      <c r="G72" s="175"/>
      <c r="H72" s="175"/>
      <c r="I72" s="175"/>
      <c r="J72" s="176">
        <f>J147</f>
        <v>0</v>
      </c>
      <c r="K72" s="173"/>
      <c r="L72" s="177"/>
      <c r="S72" s="10"/>
      <c r="T72" s="10"/>
      <c r="U72" s="10"/>
      <c r="V72" s="10"/>
      <c r="W72" s="10"/>
      <c r="X72" s="10"/>
      <c r="Y72" s="10"/>
      <c r="Z72" s="10"/>
      <c r="AA72" s="10"/>
      <c r="AB72" s="10"/>
      <c r="AC72" s="10"/>
      <c r="AD72" s="10"/>
      <c r="AE72" s="10"/>
    </row>
    <row r="73" s="10" customFormat="1" ht="19.92" customHeight="1">
      <c r="A73" s="10"/>
      <c r="B73" s="172"/>
      <c r="C73" s="173"/>
      <c r="D73" s="174" t="s">
        <v>1127</v>
      </c>
      <c r="E73" s="175"/>
      <c r="F73" s="175"/>
      <c r="G73" s="175"/>
      <c r="H73" s="175"/>
      <c r="I73" s="175"/>
      <c r="J73" s="176">
        <f>J149</f>
        <v>0</v>
      </c>
      <c r="K73" s="173"/>
      <c r="L73" s="177"/>
      <c r="S73" s="10"/>
      <c r="T73" s="10"/>
      <c r="U73" s="10"/>
      <c r="V73" s="10"/>
      <c r="W73" s="10"/>
      <c r="X73" s="10"/>
      <c r="Y73" s="10"/>
      <c r="Z73" s="10"/>
      <c r="AA73" s="10"/>
      <c r="AB73" s="10"/>
      <c r="AC73" s="10"/>
      <c r="AD73" s="10"/>
      <c r="AE73" s="10"/>
    </row>
    <row r="74" s="10" customFormat="1" ht="19.92" customHeight="1">
      <c r="A74" s="10"/>
      <c r="B74" s="172"/>
      <c r="C74" s="173"/>
      <c r="D74" s="174" t="s">
        <v>1128</v>
      </c>
      <c r="E74" s="175"/>
      <c r="F74" s="175"/>
      <c r="G74" s="175"/>
      <c r="H74" s="175"/>
      <c r="I74" s="175"/>
      <c r="J74" s="176">
        <f>J151</f>
        <v>0</v>
      </c>
      <c r="K74" s="173"/>
      <c r="L74" s="177"/>
      <c r="S74" s="10"/>
      <c r="T74" s="10"/>
      <c r="U74" s="10"/>
      <c r="V74" s="10"/>
      <c r="W74" s="10"/>
      <c r="X74" s="10"/>
      <c r="Y74" s="10"/>
      <c r="Z74" s="10"/>
      <c r="AA74" s="10"/>
      <c r="AB74" s="10"/>
      <c r="AC74" s="10"/>
      <c r="AD74" s="10"/>
      <c r="AE74" s="10"/>
    </row>
    <row r="75" s="10" customFormat="1" ht="19.92" customHeight="1">
      <c r="A75" s="10"/>
      <c r="B75" s="172"/>
      <c r="C75" s="173"/>
      <c r="D75" s="174" t="s">
        <v>1129</v>
      </c>
      <c r="E75" s="175"/>
      <c r="F75" s="175"/>
      <c r="G75" s="175"/>
      <c r="H75" s="175"/>
      <c r="I75" s="175"/>
      <c r="J75" s="176">
        <f>J153</f>
        <v>0</v>
      </c>
      <c r="K75" s="173"/>
      <c r="L75" s="177"/>
      <c r="S75" s="10"/>
      <c r="T75" s="10"/>
      <c r="U75" s="10"/>
      <c r="V75" s="10"/>
      <c r="W75" s="10"/>
      <c r="X75" s="10"/>
      <c r="Y75" s="10"/>
      <c r="Z75" s="10"/>
      <c r="AA75" s="10"/>
      <c r="AB75" s="10"/>
      <c r="AC75" s="10"/>
      <c r="AD75" s="10"/>
      <c r="AE75" s="10"/>
    </row>
    <row r="76" s="10" customFormat="1" ht="19.92" customHeight="1">
      <c r="A76" s="10"/>
      <c r="B76" s="172"/>
      <c r="C76" s="173"/>
      <c r="D76" s="174" t="s">
        <v>1130</v>
      </c>
      <c r="E76" s="175"/>
      <c r="F76" s="175"/>
      <c r="G76" s="175"/>
      <c r="H76" s="175"/>
      <c r="I76" s="175"/>
      <c r="J76" s="176">
        <f>J155</f>
        <v>0</v>
      </c>
      <c r="K76" s="173"/>
      <c r="L76" s="177"/>
      <c r="S76" s="10"/>
      <c r="T76" s="10"/>
      <c r="U76" s="10"/>
      <c r="V76" s="10"/>
      <c r="W76" s="10"/>
      <c r="X76" s="10"/>
      <c r="Y76" s="10"/>
      <c r="Z76" s="10"/>
      <c r="AA76" s="10"/>
      <c r="AB76" s="10"/>
      <c r="AC76" s="10"/>
      <c r="AD76" s="10"/>
      <c r="AE76" s="10"/>
    </row>
    <row r="77" s="10" customFormat="1" ht="19.92" customHeight="1">
      <c r="A77" s="10"/>
      <c r="B77" s="172"/>
      <c r="C77" s="173"/>
      <c r="D77" s="174" t="s">
        <v>1131</v>
      </c>
      <c r="E77" s="175"/>
      <c r="F77" s="175"/>
      <c r="G77" s="175"/>
      <c r="H77" s="175"/>
      <c r="I77" s="175"/>
      <c r="J77" s="176">
        <f>J157</f>
        <v>0</v>
      </c>
      <c r="K77" s="173"/>
      <c r="L77" s="177"/>
      <c r="S77" s="10"/>
      <c r="T77" s="10"/>
      <c r="U77" s="10"/>
      <c r="V77" s="10"/>
      <c r="W77" s="10"/>
      <c r="X77" s="10"/>
      <c r="Y77" s="10"/>
      <c r="Z77" s="10"/>
      <c r="AA77" s="10"/>
      <c r="AB77" s="10"/>
      <c r="AC77" s="10"/>
      <c r="AD77" s="10"/>
      <c r="AE77" s="10"/>
    </row>
    <row r="78" s="10" customFormat="1" ht="19.92" customHeight="1">
      <c r="A78" s="10"/>
      <c r="B78" s="172"/>
      <c r="C78" s="173"/>
      <c r="D78" s="174" t="s">
        <v>1132</v>
      </c>
      <c r="E78" s="175"/>
      <c r="F78" s="175"/>
      <c r="G78" s="175"/>
      <c r="H78" s="175"/>
      <c r="I78" s="175"/>
      <c r="J78" s="176">
        <f>J159</f>
        <v>0</v>
      </c>
      <c r="K78" s="173"/>
      <c r="L78" s="177"/>
      <c r="S78" s="10"/>
      <c r="T78" s="10"/>
      <c r="U78" s="10"/>
      <c r="V78" s="10"/>
      <c r="W78" s="10"/>
      <c r="X78" s="10"/>
      <c r="Y78" s="10"/>
      <c r="Z78" s="10"/>
      <c r="AA78" s="10"/>
      <c r="AB78" s="10"/>
      <c r="AC78" s="10"/>
      <c r="AD78" s="10"/>
      <c r="AE78" s="10"/>
    </row>
    <row r="79" s="2" customFormat="1" ht="21.84"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2" customFormat="1" ht="6.96" customHeight="1">
      <c r="A80" s="39"/>
      <c r="B80" s="60"/>
      <c r="C80" s="61"/>
      <c r="D80" s="61"/>
      <c r="E80" s="61"/>
      <c r="F80" s="61"/>
      <c r="G80" s="61"/>
      <c r="H80" s="61"/>
      <c r="I80" s="61"/>
      <c r="J80" s="61"/>
      <c r="K80" s="61"/>
      <c r="L80" s="135"/>
      <c r="S80" s="39"/>
      <c r="T80" s="39"/>
      <c r="U80" s="39"/>
      <c r="V80" s="39"/>
      <c r="W80" s="39"/>
      <c r="X80" s="39"/>
      <c r="Y80" s="39"/>
      <c r="Z80" s="39"/>
      <c r="AA80" s="39"/>
      <c r="AB80" s="39"/>
      <c r="AC80" s="39"/>
      <c r="AD80" s="39"/>
      <c r="AE80" s="39"/>
    </row>
    <row r="84" s="2" customFormat="1" ht="6.96" customHeight="1">
      <c r="A84" s="39"/>
      <c r="B84" s="62"/>
      <c r="C84" s="63"/>
      <c r="D84" s="63"/>
      <c r="E84" s="63"/>
      <c r="F84" s="63"/>
      <c r="G84" s="63"/>
      <c r="H84" s="63"/>
      <c r="I84" s="63"/>
      <c r="J84" s="63"/>
      <c r="K84" s="63"/>
      <c r="L84" s="135"/>
      <c r="S84" s="39"/>
      <c r="T84" s="39"/>
      <c r="U84" s="39"/>
      <c r="V84" s="39"/>
      <c r="W84" s="39"/>
      <c r="X84" s="39"/>
      <c r="Y84" s="39"/>
      <c r="Z84" s="39"/>
      <c r="AA84" s="39"/>
      <c r="AB84" s="39"/>
      <c r="AC84" s="39"/>
      <c r="AD84" s="39"/>
      <c r="AE84" s="39"/>
    </row>
    <row r="85" s="2" customFormat="1" ht="24.96" customHeight="1">
      <c r="A85" s="39"/>
      <c r="B85" s="40"/>
      <c r="C85" s="24" t="s">
        <v>131</v>
      </c>
      <c r="D85" s="41"/>
      <c r="E85" s="41"/>
      <c r="F85" s="41"/>
      <c r="G85" s="41"/>
      <c r="H85" s="41"/>
      <c r="I85" s="41"/>
      <c r="J85" s="41"/>
      <c r="K85" s="41"/>
      <c r="L85" s="135"/>
      <c r="S85" s="39"/>
      <c r="T85" s="39"/>
      <c r="U85" s="39"/>
      <c r="V85" s="39"/>
      <c r="W85" s="39"/>
      <c r="X85" s="39"/>
      <c r="Y85" s="39"/>
      <c r="Z85" s="39"/>
      <c r="AA85" s="39"/>
      <c r="AB85" s="39"/>
      <c r="AC85" s="39"/>
      <c r="AD85" s="39"/>
      <c r="AE85" s="39"/>
    </row>
    <row r="86" s="2" customFormat="1" ht="6.96" customHeight="1">
      <c r="A86" s="39"/>
      <c r="B86" s="40"/>
      <c r="C86" s="41"/>
      <c r="D86" s="41"/>
      <c r="E86" s="41"/>
      <c r="F86" s="41"/>
      <c r="G86" s="41"/>
      <c r="H86" s="41"/>
      <c r="I86" s="41"/>
      <c r="J86" s="41"/>
      <c r="K86" s="41"/>
      <c r="L86" s="135"/>
      <c r="S86" s="39"/>
      <c r="T86" s="39"/>
      <c r="U86" s="39"/>
      <c r="V86" s="39"/>
      <c r="W86" s="39"/>
      <c r="X86" s="39"/>
      <c r="Y86" s="39"/>
      <c r="Z86" s="39"/>
      <c r="AA86" s="39"/>
      <c r="AB86" s="39"/>
      <c r="AC86" s="39"/>
      <c r="AD86" s="39"/>
      <c r="AE86" s="39"/>
    </row>
    <row r="87" s="2" customFormat="1" ht="12" customHeight="1">
      <c r="A87" s="39"/>
      <c r="B87" s="40"/>
      <c r="C87" s="33" t="s">
        <v>16</v>
      </c>
      <c r="D87" s="41"/>
      <c r="E87" s="41"/>
      <c r="F87" s="41"/>
      <c r="G87" s="41"/>
      <c r="H87" s="41"/>
      <c r="I87" s="41"/>
      <c r="J87" s="41"/>
      <c r="K87" s="41"/>
      <c r="L87" s="135"/>
      <c r="S87" s="39"/>
      <c r="T87" s="39"/>
      <c r="U87" s="39"/>
      <c r="V87" s="39"/>
      <c r="W87" s="39"/>
      <c r="X87" s="39"/>
      <c r="Y87" s="39"/>
      <c r="Z87" s="39"/>
      <c r="AA87" s="39"/>
      <c r="AB87" s="39"/>
      <c r="AC87" s="39"/>
      <c r="AD87" s="39"/>
      <c r="AE87" s="39"/>
    </row>
    <row r="88" s="2" customFormat="1" ht="23.25" customHeight="1">
      <c r="A88" s="39"/>
      <c r="B88" s="40"/>
      <c r="C88" s="41"/>
      <c r="D88" s="41"/>
      <c r="E88" s="161" t="str">
        <f>E7</f>
        <v>Rekonstrukce kotelny a topné soustavy na MŠ Kachlíkova 17, 19, 21 v Brně - Bystrci</v>
      </c>
      <c r="F88" s="33"/>
      <c r="G88" s="33"/>
      <c r="H88" s="33"/>
      <c r="I88" s="41"/>
      <c r="J88" s="41"/>
      <c r="K88" s="41"/>
      <c r="L88" s="135"/>
      <c r="S88" s="39"/>
      <c r="T88" s="39"/>
      <c r="U88" s="39"/>
      <c r="V88" s="39"/>
      <c r="W88" s="39"/>
      <c r="X88" s="39"/>
      <c r="Y88" s="39"/>
      <c r="Z88" s="39"/>
      <c r="AA88" s="39"/>
      <c r="AB88" s="39"/>
      <c r="AC88" s="39"/>
      <c r="AD88" s="39"/>
      <c r="AE88" s="39"/>
    </row>
    <row r="89" s="2" customFormat="1" ht="12" customHeight="1">
      <c r="A89" s="39"/>
      <c r="B89" s="40"/>
      <c r="C89" s="33" t="s">
        <v>111</v>
      </c>
      <c r="D89" s="41"/>
      <c r="E89" s="41"/>
      <c r="F89" s="41"/>
      <c r="G89" s="41"/>
      <c r="H89" s="41"/>
      <c r="I89" s="41"/>
      <c r="J89" s="41"/>
      <c r="K89" s="41"/>
      <c r="L89" s="135"/>
      <c r="S89" s="39"/>
      <c r="T89" s="39"/>
      <c r="U89" s="39"/>
      <c r="V89" s="39"/>
      <c r="W89" s="39"/>
      <c r="X89" s="39"/>
      <c r="Y89" s="39"/>
      <c r="Z89" s="39"/>
      <c r="AA89" s="39"/>
      <c r="AB89" s="39"/>
      <c r="AC89" s="39"/>
      <c r="AD89" s="39"/>
      <c r="AE89" s="39"/>
    </row>
    <row r="90" s="2" customFormat="1" ht="16.5" customHeight="1">
      <c r="A90" s="39"/>
      <c r="B90" s="40"/>
      <c r="C90" s="41"/>
      <c r="D90" s="41"/>
      <c r="E90" s="70" t="str">
        <f>E9</f>
        <v>D.1.4.5 - Elektroinstalace</v>
      </c>
      <c r="F90" s="41"/>
      <c r="G90" s="41"/>
      <c r="H90" s="41"/>
      <c r="I90" s="41"/>
      <c r="J90" s="41"/>
      <c r="K90" s="41"/>
      <c r="L90" s="135"/>
      <c r="S90" s="39"/>
      <c r="T90" s="39"/>
      <c r="U90" s="39"/>
      <c r="V90" s="39"/>
      <c r="W90" s="39"/>
      <c r="X90" s="39"/>
      <c r="Y90" s="39"/>
      <c r="Z90" s="39"/>
      <c r="AA90" s="39"/>
      <c r="AB90" s="39"/>
      <c r="AC90" s="39"/>
      <c r="AD90" s="39"/>
      <c r="AE90" s="39"/>
    </row>
    <row r="91" s="2" customFormat="1" ht="6.96"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2" customFormat="1" ht="12" customHeight="1">
      <c r="A92" s="39"/>
      <c r="B92" s="40"/>
      <c r="C92" s="33" t="s">
        <v>21</v>
      </c>
      <c r="D92" s="41"/>
      <c r="E92" s="41"/>
      <c r="F92" s="28" t="str">
        <f>F12</f>
        <v>Kachlíkova 1046, 1047, 1048, 1365 Brno - Bystrc</v>
      </c>
      <c r="G92" s="41"/>
      <c r="H92" s="41"/>
      <c r="I92" s="33" t="s">
        <v>23</v>
      </c>
      <c r="J92" s="73" t="str">
        <f>IF(J12="","",J12)</f>
        <v>3. 7. 2020</v>
      </c>
      <c r="K92" s="41"/>
      <c r="L92" s="135"/>
      <c r="S92" s="39"/>
      <c r="T92" s="39"/>
      <c r="U92" s="39"/>
      <c r="V92" s="39"/>
      <c r="W92" s="39"/>
      <c r="X92" s="39"/>
      <c r="Y92" s="39"/>
      <c r="Z92" s="39"/>
      <c r="AA92" s="39"/>
      <c r="AB92" s="39"/>
      <c r="AC92" s="39"/>
      <c r="AD92" s="39"/>
      <c r="AE92" s="39"/>
    </row>
    <row r="93" s="2" customFormat="1" ht="6.96" customHeight="1">
      <c r="A93" s="39"/>
      <c r="B93" s="40"/>
      <c r="C93" s="41"/>
      <c r="D93" s="41"/>
      <c r="E93" s="41"/>
      <c r="F93" s="41"/>
      <c r="G93" s="41"/>
      <c r="H93" s="41"/>
      <c r="I93" s="41"/>
      <c r="J93" s="41"/>
      <c r="K93" s="41"/>
      <c r="L93" s="135"/>
      <c r="S93" s="39"/>
      <c r="T93" s="39"/>
      <c r="U93" s="39"/>
      <c r="V93" s="39"/>
      <c r="W93" s="39"/>
      <c r="X93" s="39"/>
      <c r="Y93" s="39"/>
      <c r="Z93" s="39"/>
      <c r="AA93" s="39"/>
      <c r="AB93" s="39"/>
      <c r="AC93" s="39"/>
      <c r="AD93" s="39"/>
      <c r="AE93" s="39"/>
    </row>
    <row r="94" s="2" customFormat="1" ht="15.15" customHeight="1">
      <c r="A94" s="39"/>
      <c r="B94" s="40"/>
      <c r="C94" s="33" t="s">
        <v>25</v>
      </c>
      <c r="D94" s="41"/>
      <c r="E94" s="41"/>
      <c r="F94" s="28" t="str">
        <f>E15</f>
        <v>Statutární město Brno, městská část Brno - Bystrc</v>
      </c>
      <c r="G94" s="41"/>
      <c r="H94" s="41"/>
      <c r="I94" s="33" t="s">
        <v>31</v>
      </c>
      <c r="J94" s="37" t="str">
        <f>E21</f>
        <v>Ing Jan Dinga</v>
      </c>
      <c r="K94" s="41"/>
      <c r="L94" s="135"/>
      <c r="S94" s="39"/>
      <c r="T94" s="39"/>
      <c r="U94" s="39"/>
      <c r="V94" s="39"/>
      <c r="W94" s="39"/>
      <c r="X94" s="39"/>
      <c r="Y94" s="39"/>
      <c r="Z94" s="39"/>
      <c r="AA94" s="39"/>
      <c r="AB94" s="39"/>
      <c r="AC94" s="39"/>
      <c r="AD94" s="39"/>
      <c r="AE94" s="39"/>
    </row>
    <row r="95" s="2" customFormat="1" ht="15.15" customHeight="1">
      <c r="A95" s="39"/>
      <c r="B95" s="40"/>
      <c r="C95" s="33" t="s">
        <v>29</v>
      </c>
      <c r="D95" s="41"/>
      <c r="E95" s="41"/>
      <c r="F95" s="28" t="str">
        <f>IF(E18="","",E18)</f>
        <v>Vyplň údaj</v>
      </c>
      <c r="G95" s="41"/>
      <c r="H95" s="41"/>
      <c r="I95" s="33" t="s">
        <v>34</v>
      </c>
      <c r="J95" s="37" t="str">
        <f>E24</f>
        <v>DIGITRONIC CZ</v>
      </c>
      <c r="K95" s="41"/>
      <c r="L95" s="135"/>
      <c r="S95" s="39"/>
      <c r="T95" s="39"/>
      <c r="U95" s="39"/>
      <c r="V95" s="39"/>
      <c r="W95" s="39"/>
      <c r="X95" s="39"/>
      <c r="Y95" s="39"/>
      <c r="Z95" s="39"/>
      <c r="AA95" s="39"/>
      <c r="AB95" s="39"/>
      <c r="AC95" s="39"/>
      <c r="AD95" s="39"/>
      <c r="AE95" s="39"/>
    </row>
    <row r="96" s="2" customFormat="1" ht="10.32" customHeight="1">
      <c r="A96" s="39"/>
      <c r="B96" s="40"/>
      <c r="C96" s="41"/>
      <c r="D96" s="41"/>
      <c r="E96" s="41"/>
      <c r="F96" s="41"/>
      <c r="G96" s="41"/>
      <c r="H96" s="41"/>
      <c r="I96" s="41"/>
      <c r="J96" s="41"/>
      <c r="K96" s="41"/>
      <c r="L96" s="135"/>
      <c r="S96" s="39"/>
      <c r="T96" s="39"/>
      <c r="U96" s="39"/>
      <c r="V96" s="39"/>
      <c r="W96" s="39"/>
      <c r="X96" s="39"/>
      <c r="Y96" s="39"/>
      <c r="Z96" s="39"/>
      <c r="AA96" s="39"/>
      <c r="AB96" s="39"/>
      <c r="AC96" s="39"/>
      <c r="AD96" s="39"/>
      <c r="AE96" s="39"/>
    </row>
    <row r="97" s="11" customFormat="1" ht="29.28" customHeight="1">
      <c r="A97" s="178"/>
      <c r="B97" s="179"/>
      <c r="C97" s="180" t="s">
        <v>132</v>
      </c>
      <c r="D97" s="181" t="s">
        <v>57</v>
      </c>
      <c r="E97" s="181" t="s">
        <v>53</v>
      </c>
      <c r="F97" s="181" t="s">
        <v>54</v>
      </c>
      <c r="G97" s="181" t="s">
        <v>133</v>
      </c>
      <c r="H97" s="181" t="s">
        <v>134</v>
      </c>
      <c r="I97" s="181" t="s">
        <v>135</v>
      </c>
      <c r="J97" s="181" t="s">
        <v>115</v>
      </c>
      <c r="K97" s="182" t="s">
        <v>136</v>
      </c>
      <c r="L97" s="183"/>
      <c r="M97" s="93" t="s">
        <v>19</v>
      </c>
      <c r="N97" s="94" t="s">
        <v>42</v>
      </c>
      <c r="O97" s="94" t="s">
        <v>137</v>
      </c>
      <c r="P97" s="94" t="s">
        <v>138</v>
      </c>
      <c r="Q97" s="94" t="s">
        <v>139</v>
      </c>
      <c r="R97" s="94" t="s">
        <v>140</v>
      </c>
      <c r="S97" s="94" t="s">
        <v>141</v>
      </c>
      <c r="T97" s="95" t="s">
        <v>142</v>
      </c>
      <c r="U97" s="178"/>
      <c r="V97" s="178"/>
      <c r="W97" s="178"/>
      <c r="X97" s="178"/>
      <c r="Y97" s="178"/>
      <c r="Z97" s="178"/>
      <c r="AA97" s="178"/>
      <c r="AB97" s="178"/>
      <c r="AC97" s="178"/>
      <c r="AD97" s="178"/>
      <c r="AE97" s="178"/>
    </row>
    <row r="98" s="2" customFormat="1" ht="22.8" customHeight="1">
      <c r="A98" s="39"/>
      <c r="B98" s="40"/>
      <c r="C98" s="100" t="s">
        <v>143</v>
      </c>
      <c r="D98" s="41"/>
      <c r="E98" s="41"/>
      <c r="F98" s="41"/>
      <c r="G98" s="41"/>
      <c r="H98" s="41"/>
      <c r="I98" s="41"/>
      <c r="J98" s="184">
        <f>BK98</f>
        <v>0</v>
      </c>
      <c r="K98" s="41"/>
      <c r="L98" s="45"/>
      <c r="M98" s="96"/>
      <c r="N98" s="185"/>
      <c r="O98" s="97"/>
      <c r="P98" s="186">
        <f>P99+P144</f>
        <v>0</v>
      </c>
      <c r="Q98" s="97"/>
      <c r="R98" s="186">
        <f>R99+R144</f>
        <v>0</v>
      </c>
      <c r="S98" s="97"/>
      <c r="T98" s="187">
        <f>T99+T144</f>
        <v>0</v>
      </c>
      <c r="U98" s="39"/>
      <c r="V98" s="39"/>
      <c r="W98" s="39"/>
      <c r="X98" s="39"/>
      <c r="Y98" s="39"/>
      <c r="Z98" s="39"/>
      <c r="AA98" s="39"/>
      <c r="AB98" s="39"/>
      <c r="AC98" s="39"/>
      <c r="AD98" s="39"/>
      <c r="AE98" s="39"/>
      <c r="AT98" s="18" t="s">
        <v>71</v>
      </c>
      <c r="AU98" s="18" t="s">
        <v>116</v>
      </c>
      <c r="BK98" s="188">
        <f>BK99+BK144</f>
        <v>0</v>
      </c>
    </row>
    <row r="99" s="12" customFormat="1" ht="25.92" customHeight="1">
      <c r="A99" s="12"/>
      <c r="B99" s="189"/>
      <c r="C99" s="190"/>
      <c r="D99" s="191" t="s">
        <v>71</v>
      </c>
      <c r="E99" s="192" t="s">
        <v>927</v>
      </c>
      <c r="F99" s="192" t="s">
        <v>1133</v>
      </c>
      <c r="G99" s="190"/>
      <c r="H99" s="190"/>
      <c r="I99" s="193"/>
      <c r="J99" s="194">
        <f>BK99</f>
        <v>0</v>
      </c>
      <c r="K99" s="190"/>
      <c r="L99" s="195"/>
      <c r="M99" s="196"/>
      <c r="N99" s="197"/>
      <c r="O99" s="197"/>
      <c r="P99" s="198">
        <f>P100+P102+P112+P120+P122+P124+P129+P132+P136</f>
        <v>0</v>
      </c>
      <c r="Q99" s="197"/>
      <c r="R99" s="198">
        <f>R100+R102+R112+R120+R122+R124+R129+R132+R136</f>
        <v>0</v>
      </c>
      <c r="S99" s="197"/>
      <c r="T99" s="199">
        <f>T100+T102+T112+T120+T122+T124+T129+T132+T136</f>
        <v>0</v>
      </c>
      <c r="U99" s="12"/>
      <c r="V99" s="12"/>
      <c r="W99" s="12"/>
      <c r="X99" s="12"/>
      <c r="Y99" s="12"/>
      <c r="Z99" s="12"/>
      <c r="AA99" s="12"/>
      <c r="AB99" s="12"/>
      <c r="AC99" s="12"/>
      <c r="AD99" s="12"/>
      <c r="AE99" s="12"/>
      <c r="AR99" s="200" t="s">
        <v>80</v>
      </c>
      <c r="AT99" s="201" t="s">
        <v>71</v>
      </c>
      <c r="AU99" s="201" t="s">
        <v>72</v>
      </c>
      <c r="AY99" s="200" t="s">
        <v>146</v>
      </c>
      <c r="BK99" s="202">
        <f>BK100+BK102+BK112+BK120+BK122+BK124+BK129+BK132+BK136</f>
        <v>0</v>
      </c>
    </row>
    <row r="100" s="12" customFormat="1" ht="22.8" customHeight="1">
      <c r="A100" s="12"/>
      <c r="B100" s="189"/>
      <c r="C100" s="190"/>
      <c r="D100" s="191" t="s">
        <v>71</v>
      </c>
      <c r="E100" s="203" t="s">
        <v>929</v>
      </c>
      <c r="F100" s="203" t="s">
        <v>1134</v>
      </c>
      <c r="G100" s="190"/>
      <c r="H100" s="190"/>
      <c r="I100" s="193"/>
      <c r="J100" s="204">
        <f>BK100</f>
        <v>0</v>
      </c>
      <c r="K100" s="190"/>
      <c r="L100" s="195"/>
      <c r="M100" s="196"/>
      <c r="N100" s="197"/>
      <c r="O100" s="197"/>
      <c r="P100" s="198">
        <f>P101</f>
        <v>0</v>
      </c>
      <c r="Q100" s="197"/>
      <c r="R100" s="198">
        <f>R101</f>
        <v>0</v>
      </c>
      <c r="S100" s="197"/>
      <c r="T100" s="199">
        <f>T101</f>
        <v>0</v>
      </c>
      <c r="U100" s="12"/>
      <c r="V100" s="12"/>
      <c r="W100" s="12"/>
      <c r="X100" s="12"/>
      <c r="Y100" s="12"/>
      <c r="Z100" s="12"/>
      <c r="AA100" s="12"/>
      <c r="AB100" s="12"/>
      <c r="AC100" s="12"/>
      <c r="AD100" s="12"/>
      <c r="AE100" s="12"/>
      <c r="AR100" s="200" t="s">
        <v>80</v>
      </c>
      <c r="AT100" s="201" t="s">
        <v>71</v>
      </c>
      <c r="AU100" s="201" t="s">
        <v>80</v>
      </c>
      <c r="AY100" s="200" t="s">
        <v>146</v>
      </c>
      <c r="BK100" s="202">
        <f>BK101</f>
        <v>0</v>
      </c>
    </row>
    <row r="101" s="2" customFormat="1" ht="14.4" customHeight="1">
      <c r="A101" s="39"/>
      <c r="B101" s="40"/>
      <c r="C101" s="205" t="s">
        <v>72</v>
      </c>
      <c r="D101" s="205" t="s">
        <v>148</v>
      </c>
      <c r="E101" s="206" t="s">
        <v>1135</v>
      </c>
      <c r="F101" s="207" t="s">
        <v>1136</v>
      </c>
      <c r="G101" s="208" t="s">
        <v>616</v>
      </c>
      <c r="H101" s="209">
        <v>6</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153</v>
      </c>
      <c r="AT101" s="216" t="s">
        <v>148</v>
      </c>
      <c r="AU101" s="216" t="s">
        <v>82</v>
      </c>
      <c r="AY101" s="18" t="s">
        <v>146</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153</v>
      </c>
      <c r="BM101" s="216" t="s">
        <v>82</v>
      </c>
    </row>
    <row r="102" s="12" customFormat="1" ht="22.8" customHeight="1">
      <c r="A102" s="12"/>
      <c r="B102" s="189"/>
      <c r="C102" s="190"/>
      <c r="D102" s="191" t="s">
        <v>71</v>
      </c>
      <c r="E102" s="203" t="s">
        <v>974</v>
      </c>
      <c r="F102" s="203" t="s">
        <v>1137</v>
      </c>
      <c r="G102" s="190"/>
      <c r="H102" s="190"/>
      <c r="I102" s="193"/>
      <c r="J102" s="204">
        <f>BK102</f>
        <v>0</v>
      </c>
      <c r="K102" s="190"/>
      <c r="L102" s="195"/>
      <c r="M102" s="196"/>
      <c r="N102" s="197"/>
      <c r="O102" s="197"/>
      <c r="P102" s="198">
        <f>SUM(P103:P111)</f>
        <v>0</v>
      </c>
      <c r="Q102" s="197"/>
      <c r="R102" s="198">
        <f>SUM(R103:R111)</f>
        <v>0</v>
      </c>
      <c r="S102" s="197"/>
      <c r="T102" s="199">
        <f>SUM(T103:T111)</f>
        <v>0</v>
      </c>
      <c r="U102" s="12"/>
      <c r="V102" s="12"/>
      <c r="W102" s="12"/>
      <c r="X102" s="12"/>
      <c r="Y102" s="12"/>
      <c r="Z102" s="12"/>
      <c r="AA102" s="12"/>
      <c r="AB102" s="12"/>
      <c r="AC102" s="12"/>
      <c r="AD102" s="12"/>
      <c r="AE102" s="12"/>
      <c r="AR102" s="200" t="s">
        <v>80</v>
      </c>
      <c r="AT102" s="201" t="s">
        <v>71</v>
      </c>
      <c r="AU102" s="201" t="s">
        <v>80</v>
      </c>
      <c r="AY102" s="200" t="s">
        <v>146</v>
      </c>
      <c r="BK102" s="202">
        <f>SUM(BK103:BK111)</f>
        <v>0</v>
      </c>
    </row>
    <row r="103" s="2" customFormat="1" ht="14.4" customHeight="1">
      <c r="A103" s="39"/>
      <c r="B103" s="40"/>
      <c r="C103" s="205" t="s">
        <v>72</v>
      </c>
      <c r="D103" s="205" t="s">
        <v>148</v>
      </c>
      <c r="E103" s="206" t="s">
        <v>1138</v>
      </c>
      <c r="F103" s="207" t="s">
        <v>1139</v>
      </c>
      <c r="G103" s="208" t="s">
        <v>616</v>
      </c>
      <c r="H103" s="209">
        <v>1</v>
      </c>
      <c r="I103" s="210"/>
      <c r="J103" s="211">
        <f>ROUND(I103*H103,2)</f>
        <v>0</v>
      </c>
      <c r="K103" s="207" t="s">
        <v>19</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153</v>
      </c>
      <c r="AT103" s="216" t="s">
        <v>148</v>
      </c>
      <c r="AU103" s="216" t="s">
        <v>82</v>
      </c>
      <c r="AY103" s="18" t="s">
        <v>146</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153</v>
      </c>
      <c r="BM103" s="216" t="s">
        <v>153</v>
      </c>
    </row>
    <row r="104" s="2" customFormat="1" ht="14.4" customHeight="1">
      <c r="A104" s="39"/>
      <c r="B104" s="40"/>
      <c r="C104" s="205" t="s">
        <v>72</v>
      </c>
      <c r="D104" s="205" t="s">
        <v>148</v>
      </c>
      <c r="E104" s="206" t="s">
        <v>1140</v>
      </c>
      <c r="F104" s="207" t="s">
        <v>1141</v>
      </c>
      <c r="G104" s="208" t="s">
        <v>616</v>
      </c>
      <c r="H104" s="209">
        <v>1</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153</v>
      </c>
      <c r="AT104" s="216" t="s">
        <v>148</v>
      </c>
      <c r="AU104" s="216" t="s">
        <v>82</v>
      </c>
      <c r="AY104" s="18" t="s">
        <v>146</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153</v>
      </c>
      <c r="BM104" s="216" t="s">
        <v>187</v>
      </c>
    </row>
    <row r="105" s="2" customFormat="1" ht="14.4" customHeight="1">
      <c r="A105" s="39"/>
      <c r="B105" s="40"/>
      <c r="C105" s="205" t="s">
        <v>72</v>
      </c>
      <c r="D105" s="205" t="s">
        <v>148</v>
      </c>
      <c r="E105" s="206" t="s">
        <v>1142</v>
      </c>
      <c r="F105" s="207" t="s">
        <v>1143</v>
      </c>
      <c r="G105" s="208" t="s">
        <v>616</v>
      </c>
      <c r="H105" s="209">
        <v>3</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153</v>
      </c>
      <c r="AT105" s="216" t="s">
        <v>148</v>
      </c>
      <c r="AU105" s="216" t="s">
        <v>82</v>
      </c>
      <c r="AY105" s="18" t="s">
        <v>146</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153</v>
      </c>
      <c r="BM105" s="216" t="s">
        <v>206</v>
      </c>
    </row>
    <row r="106" s="2" customFormat="1" ht="14.4" customHeight="1">
      <c r="A106" s="39"/>
      <c r="B106" s="40"/>
      <c r="C106" s="205" t="s">
        <v>72</v>
      </c>
      <c r="D106" s="205" t="s">
        <v>148</v>
      </c>
      <c r="E106" s="206" t="s">
        <v>1144</v>
      </c>
      <c r="F106" s="207" t="s">
        <v>1145</v>
      </c>
      <c r="G106" s="208" t="s">
        <v>616</v>
      </c>
      <c r="H106" s="209">
        <v>9</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153</v>
      </c>
      <c r="AT106" s="216" t="s">
        <v>148</v>
      </c>
      <c r="AU106" s="216" t="s">
        <v>82</v>
      </c>
      <c r="AY106" s="18" t="s">
        <v>146</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153</v>
      </c>
      <c r="BM106" s="216" t="s">
        <v>253</v>
      </c>
    </row>
    <row r="107" s="2" customFormat="1" ht="14.4" customHeight="1">
      <c r="A107" s="39"/>
      <c r="B107" s="40"/>
      <c r="C107" s="205" t="s">
        <v>72</v>
      </c>
      <c r="D107" s="205" t="s">
        <v>148</v>
      </c>
      <c r="E107" s="206" t="s">
        <v>1146</v>
      </c>
      <c r="F107" s="207" t="s">
        <v>1147</v>
      </c>
      <c r="G107" s="208" t="s">
        <v>616</v>
      </c>
      <c r="H107" s="209">
        <v>1</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153</v>
      </c>
      <c r="AT107" s="216" t="s">
        <v>148</v>
      </c>
      <c r="AU107" s="216" t="s">
        <v>82</v>
      </c>
      <c r="AY107" s="18" t="s">
        <v>146</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153</v>
      </c>
      <c r="BM107" s="216" t="s">
        <v>266</v>
      </c>
    </row>
    <row r="108" s="2" customFormat="1" ht="14.4" customHeight="1">
      <c r="A108" s="39"/>
      <c r="B108" s="40"/>
      <c r="C108" s="205" t="s">
        <v>72</v>
      </c>
      <c r="D108" s="205" t="s">
        <v>148</v>
      </c>
      <c r="E108" s="206" t="s">
        <v>1148</v>
      </c>
      <c r="F108" s="207" t="s">
        <v>1149</v>
      </c>
      <c r="G108" s="208" t="s">
        <v>616</v>
      </c>
      <c r="H108" s="209">
        <v>2</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153</v>
      </c>
      <c r="AT108" s="216" t="s">
        <v>148</v>
      </c>
      <c r="AU108" s="216" t="s">
        <v>82</v>
      </c>
      <c r="AY108" s="18" t="s">
        <v>146</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153</v>
      </c>
      <c r="BM108" s="216" t="s">
        <v>215</v>
      </c>
    </row>
    <row r="109" s="2" customFormat="1" ht="14.4" customHeight="1">
      <c r="A109" s="39"/>
      <c r="B109" s="40"/>
      <c r="C109" s="205" t="s">
        <v>72</v>
      </c>
      <c r="D109" s="205" t="s">
        <v>148</v>
      </c>
      <c r="E109" s="206" t="s">
        <v>1150</v>
      </c>
      <c r="F109" s="207" t="s">
        <v>1151</v>
      </c>
      <c r="G109" s="208" t="s">
        <v>616</v>
      </c>
      <c r="H109" s="209">
        <v>6</v>
      </c>
      <c r="I109" s="210"/>
      <c r="J109" s="211">
        <f>ROUND(I109*H109,2)</f>
        <v>0</v>
      </c>
      <c r="K109" s="207" t="s">
        <v>19</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153</v>
      </c>
      <c r="AT109" s="216" t="s">
        <v>148</v>
      </c>
      <c r="AU109" s="216" t="s">
        <v>82</v>
      </c>
      <c r="AY109" s="18" t="s">
        <v>146</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153</v>
      </c>
      <c r="BM109" s="216" t="s">
        <v>233</v>
      </c>
    </row>
    <row r="110" s="2" customFormat="1" ht="14.4" customHeight="1">
      <c r="A110" s="39"/>
      <c r="B110" s="40"/>
      <c r="C110" s="205" t="s">
        <v>72</v>
      </c>
      <c r="D110" s="205" t="s">
        <v>148</v>
      </c>
      <c r="E110" s="206" t="s">
        <v>1152</v>
      </c>
      <c r="F110" s="207" t="s">
        <v>1153</v>
      </c>
      <c r="G110" s="208" t="s">
        <v>616</v>
      </c>
      <c r="H110" s="209">
        <v>1</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153</v>
      </c>
      <c r="AT110" s="216" t="s">
        <v>148</v>
      </c>
      <c r="AU110" s="216" t="s">
        <v>82</v>
      </c>
      <c r="AY110" s="18" t="s">
        <v>146</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153</v>
      </c>
      <c r="BM110" s="216" t="s">
        <v>243</v>
      </c>
    </row>
    <row r="111" s="2" customFormat="1" ht="14.4" customHeight="1">
      <c r="A111" s="39"/>
      <c r="B111" s="40"/>
      <c r="C111" s="205" t="s">
        <v>72</v>
      </c>
      <c r="D111" s="205" t="s">
        <v>148</v>
      </c>
      <c r="E111" s="206" t="s">
        <v>1154</v>
      </c>
      <c r="F111" s="207" t="s">
        <v>1155</v>
      </c>
      <c r="G111" s="208" t="s">
        <v>616</v>
      </c>
      <c r="H111" s="209">
        <v>1</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153</v>
      </c>
      <c r="AT111" s="216" t="s">
        <v>148</v>
      </c>
      <c r="AU111" s="216" t="s">
        <v>82</v>
      </c>
      <c r="AY111" s="18" t="s">
        <v>146</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153</v>
      </c>
      <c r="BM111" s="216" t="s">
        <v>282</v>
      </c>
    </row>
    <row r="112" s="12" customFormat="1" ht="22.8" customHeight="1">
      <c r="A112" s="12"/>
      <c r="B112" s="189"/>
      <c r="C112" s="190"/>
      <c r="D112" s="191" t="s">
        <v>71</v>
      </c>
      <c r="E112" s="203" t="s">
        <v>1001</v>
      </c>
      <c r="F112" s="203" t="s">
        <v>1156</v>
      </c>
      <c r="G112" s="190"/>
      <c r="H112" s="190"/>
      <c r="I112" s="193"/>
      <c r="J112" s="204">
        <f>BK112</f>
        <v>0</v>
      </c>
      <c r="K112" s="190"/>
      <c r="L112" s="195"/>
      <c r="M112" s="196"/>
      <c r="N112" s="197"/>
      <c r="O112" s="197"/>
      <c r="P112" s="198">
        <f>SUM(P113:P119)</f>
        <v>0</v>
      </c>
      <c r="Q112" s="197"/>
      <c r="R112" s="198">
        <f>SUM(R113:R119)</f>
        <v>0</v>
      </c>
      <c r="S112" s="197"/>
      <c r="T112" s="199">
        <f>SUM(T113:T119)</f>
        <v>0</v>
      </c>
      <c r="U112" s="12"/>
      <c r="V112" s="12"/>
      <c r="W112" s="12"/>
      <c r="X112" s="12"/>
      <c r="Y112" s="12"/>
      <c r="Z112" s="12"/>
      <c r="AA112" s="12"/>
      <c r="AB112" s="12"/>
      <c r="AC112" s="12"/>
      <c r="AD112" s="12"/>
      <c r="AE112" s="12"/>
      <c r="AR112" s="200" t="s">
        <v>80</v>
      </c>
      <c r="AT112" s="201" t="s">
        <v>71</v>
      </c>
      <c r="AU112" s="201" t="s">
        <v>80</v>
      </c>
      <c r="AY112" s="200" t="s">
        <v>146</v>
      </c>
      <c r="BK112" s="202">
        <f>SUM(BK113:BK119)</f>
        <v>0</v>
      </c>
    </row>
    <row r="113" s="2" customFormat="1" ht="14.4" customHeight="1">
      <c r="A113" s="39"/>
      <c r="B113" s="40"/>
      <c r="C113" s="205" t="s">
        <v>72</v>
      </c>
      <c r="D113" s="205" t="s">
        <v>148</v>
      </c>
      <c r="E113" s="206" t="s">
        <v>1157</v>
      </c>
      <c r="F113" s="207" t="s">
        <v>1158</v>
      </c>
      <c r="G113" s="208" t="s">
        <v>363</v>
      </c>
      <c r="H113" s="209">
        <v>25</v>
      </c>
      <c r="I113" s="210"/>
      <c r="J113" s="211">
        <f>ROUND(I113*H113,2)</f>
        <v>0</v>
      </c>
      <c r="K113" s="207" t="s">
        <v>19</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153</v>
      </c>
      <c r="AT113" s="216" t="s">
        <v>148</v>
      </c>
      <c r="AU113" s="216" t="s">
        <v>82</v>
      </c>
      <c r="AY113" s="18" t="s">
        <v>146</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153</v>
      </c>
      <c r="BM113" s="216" t="s">
        <v>291</v>
      </c>
    </row>
    <row r="114" s="2" customFormat="1" ht="14.4" customHeight="1">
      <c r="A114" s="39"/>
      <c r="B114" s="40"/>
      <c r="C114" s="205" t="s">
        <v>72</v>
      </c>
      <c r="D114" s="205" t="s">
        <v>148</v>
      </c>
      <c r="E114" s="206" t="s">
        <v>1159</v>
      </c>
      <c r="F114" s="207" t="s">
        <v>1160</v>
      </c>
      <c r="G114" s="208" t="s">
        <v>363</v>
      </c>
      <c r="H114" s="209">
        <v>25</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153</v>
      </c>
      <c r="AT114" s="216" t="s">
        <v>148</v>
      </c>
      <c r="AU114" s="216" t="s">
        <v>82</v>
      </c>
      <c r="AY114" s="18" t="s">
        <v>146</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153</v>
      </c>
      <c r="BM114" s="216" t="s">
        <v>299</v>
      </c>
    </row>
    <row r="115" s="2" customFormat="1" ht="14.4" customHeight="1">
      <c r="A115" s="39"/>
      <c r="B115" s="40"/>
      <c r="C115" s="205" t="s">
        <v>72</v>
      </c>
      <c r="D115" s="205" t="s">
        <v>148</v>
      </c>
      <c r="E115" s="206" t="s">
        <v>1161</v>
      </c>
      <c r="F115" s="207" t="s">
        <v>1162</v>
      </c>
      <c r="G115" s="208" t="s">
        <v>363</v>
      </c>
      <c r="H115" s="209">
        <v>50</v>
      </c>
      <c r="I115" s="210"/>
      <c r="J115" s="211">
        <f>ROUND(I115*H115,2)</f>
        <v>0</v>
      </c>
      <c r="K115" s="207" t="s">
        <v>19</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153</v>
      </c>
      <c r="AT115" s="216" t="s">
        <v>148</v>
      </c>
      <c r="AU115" s="216" t="s">
        <v>82</v>
      </c>
      <c r="AY115" s="18" t="s">
        <v>146</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153</v>
      </c>
      <c r="BM115" s="216" t="s">
        <v>307</v>
      </c>
    </row>
    <row r="116" s="2" customFormat="1" ht="14.4" customHeight="1">
      <c r="A116" s="39"/>
      <c r="B116" s="40"/>
      <c r="C116" s="205" t="s">
        <v>72</v>
      </c>
      <c r="D116" s="205" t="s">
        <v>148</v>
      </c>
      <c r="E116" s="206" t="s">
        <v>1163</v>
      </c>
      <c r="F116" s="207" t="s">
        <v>1164</v>
      </c>
      <c r="G116" s="208" t="s">
        <v>363</v>
      </c>
      <c r="H116" s="209">
        <v>150</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153</v>
      </c>
      <c r="AT116" s="216" t="s">
        <v>148</v>
      </c>
      <c r="AU116" s="216" t="s">
        <v>82</v>
      </c>
      <c r="AY116" s="18" t="s">
        <v>146</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153</v>
      </c>
      <c r="BM116" s="216" t="s">
        <v>321</v>
      </c>
    </row>
    <row r="117" s="2" customFormat="1" ht="14.4" customHeight="1">
      <c r="A117" s="39"/>
      <c r="B117" s="40"/>
      <c r="C117" s="205" t="s">
        <v>72</v>
      </c>
      <c r="D117" s="205" t="s">
        <v>148</v>
      </c>
      <c r="E117" s="206" t="s">
        <v>1165</v>
      </c>
      <c r="F117" s="207" t="s">
        <v>1166</v>
      </c>
      <c r="G117" s="208" t="s">
        <v>363</v>
      </c>
      <c r="H117" s="209">
        <v>90</v>
      </c>
      <c r="I117" s="210"/>
      <c r="J117" s="211">
        <f>ROUND(I117*H117,2)</f>
        <v>0</v>
      </c>
      <c r="K117" s="207" t="s">
        <v>19</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153</v>
      </c>
      <c r="AT117" s="216" t="s">
        <v>148</v>
      </c>
      <c r="AU117" s="216" t="s">
        <v>82</v>
      </c>
      <c r="AY117" s="18" t="s">
        <v>146</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153</v>
      </c>
      <c r="BM117" s="216" t="s">
        <v>340</v>
      </c>
    </row>
    <row r="118" s="2" customFormat="1" ht="14.4" customHeight="1">
      <c r="A118" s="39"/>
      <c r="B118" s="40"/>
      <c r="C118" s="205" t="s">
        <v>72</v>
      </c>
      <c r="D118" s="205" t="s">
        <v>148</v>
      </c>
      <c r="E118" s="206" t="s">
        <v>1167</v>
      </c>
      <c r="F118" s="207" t="s">
        <v>1168</v>
      </c>
      <c r="G118" s="208" t="s">
        <v>363</v>
      </c>
      <c r="H118" s="209">
        <v>20</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153</v>
      </c>
      <c r="AT118" s="216" t="s">
        <v>148</v>
      </c>
      <c r="AU118" s="216" t="s">
        <v>82</v>
      </c>
      <c r="AY118" s="18" t="s">
        <v>146</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153</v>
      </c>
      <c r="BM118" s="216" t="s">
        <v>352</v>
      </c>
    </row>
    <row r="119" s="2" customFormat="1" ht="14.4" customHeight="1">
      <c r="A119" s="39"/>
      <c r="B119" s="40"/>
      <c r="C119" s="205" t="s">
        <v>72</v>
      </c>
      <c r="D119" s="205" t="s">
        <v>148</v>
      </c>
      <c r="E119" s="206" t="s">
        <v>1169</v>
      </c>
      <c r="F119" s="207" t="s">
        <v>1170</v>
      </c>
      <c r="G119" s="208" t="s">
        <v>363</v>
      </c>
      <c r="H119" s="209">
        <v>330</v>
      </c>
      <c r="I119" s="210"/>
      <c r="J119" s="211">
        <f>ROUND(I119*H119,2)</f>
        <v>0</v>
      </c>
      <c r="K119" s="207" t="s">
        <v>19</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153</v>
      </c>
      <c r="AT119" s="216" t="s">
        <v>148</v>
      </c>
      <c r="AU119" s="216" t="s">
        <v>82</v>
      </c>
      <c r="AY119" s="18" t="s">
        <v>146</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153</v>
      </c>
      <c r="BM119" s="216" t="s">
        <v>336</v>
      </c>
    </row>
    <row r="120" s="12" customFormat="1" ht="22.8" customHeight="1">
      <c r="A120" s="12"/>
      <c r="B120" s="189"/>
      <c r="C120" s="190"/>
      <c r="D120" s="191" t="s">
        <v>71</v>
      </c>
      <c r="E120" s="203" t="s">
        <v>1009</v>
      </c>
      <c r="F120" s="203" t="s">
        <v>1171</v>
      </c>
      <c r="G120" s="190"/>
      <c r="H120" s="190"/>
      <c r="I120" s="193"/>
      <c r="J120" s="204">
        <f>BK120</f>
        <v>0</v>
      </c>
      <c r="K120" s="190"/>
      <c r="L120" s="195"/>
      <c r="M120" s="196"/>
      <c r="N120" s="197"/>
      <c r="O120" s="197"/>
      <c r="P120" s="198">
        <f>P121</f>
        <v>0</v>
      </c>
      <c r="Q120" s="197"/>
      <c r="R120" s="198">
        <f>R121</f>
        <v>0</v>
      </c>
      <c r="S120" s="197"/>
      <c r="T120" s="199">
        <f>T121</f>
        <v>0</v>
      </c>
      <c r="U120" s="12"/>
      <c r="V120" s="12"/>
      <c r="W120" s="12"/>
      <c r="X120" s="12"/>
      <c r="Y120" s="12"/>
      <c r="Z120" s="12"/>
      <c r="AA120" s="12"/>
      <c r="AB120" s="12"/>
      <c r="AC120" s="12"/>
      <c r="AD120" s="12"/>
      <c r="AE120" s="12"/>
      <c r="AR120" s="200" t="s">
        <v>80</v>
      </c>
      <c r="AT120" s="201" t="s">
        <v>71</v>
      </c>
      <c r="AU120" s="201" t="s">
        <v>80</v>
      </c>
      <c r="AY120" s="200" t="s">
        <v>146</v>
      </c>
      <c r="BK120" s="202">
        <f>BK121</f>
        <v>0</v>
      </c>
    </row>
    <row r="121" s="2" customFormat="1" ht="14.4" customHeight="1">
      <c r="A121" s="39"/>
      <c r="B121" s="40"/>
      <c r="C121" s="205" t="s">
        <v>72</v>
      </c>
      <c r="D121" s="205" t="s">
        <v>148</v>
      </c>
      <c r="E121" s="206" t="s">
        <v>1172</v>
      </c>
      <c r="F121" s="207" t="s">
        <v>1173</v>
      </c>
      <c r="G121" s="208" t="s">
        <v>616</v>
      </c>
      <c r="H121" s="209">
        <v>8</v>
      </c>
      <c r="I121" s="210"/>
      <c r="J121" s="211">
        <f>ROUND(I121*H121,2)</f>
        <v>0</v>
      </c>
      <c r="K121" s="207" t="s">
        <v>19</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153</v>
      </c>
      <c r="AT121" s="216" t="s">
        <v>148</v>
      </c>
      <c r="AU121" s="216" t="s">
        <v>82</v>
      </c>
      <c r="AY121" s="18" t="s">
        <v>146</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153</v>
      </c>
      <c r="BM121" s="216" t="s">
        <v>348</v>
      </c>
    </row>
    <row r="122" s="12" customFormat="1" ht="22.8" customHeight="1">
      <c r="A122" s="12"/>
      <c r="B122" s="189"/>
      <c r="C122" s="190"/>
      <c r="D122" s="191" t="s">
        <v>71</v>
      </c>
      <c r="E122" s="203" t="s">
        <v>1045</v>
      </c>
      <c r="F122" s="203" t="s">
        <v>1174</v>
      </c>
      <c r="G122" s="190"/>
      <c r="H122" s="190"/>
      <c r="I122" s="193"/>
      <c r="J122" s="204">
        <f>BK122</f>
        <v>0</v>
      </c>
      <c r="K122" s="190"/>
      <c r="L122" s="195"/>
      <c r="M122" s="196"/>
      <c r="N122" s="197"/>
      <c r="O122" s="197"/>
      <c r="P122" s="198">
        <f>P123</f>
        <v>0</v>
      </c>
      <c r="Q122" s="197"/>
      <c r="R122" s="198">
        <f>R123</f>
        <v>0</v>
      </c>
      <c r="S122" s="197"/>
      <c r="T122" s="199">
        <f>T123</f>
        <v>0</v>
      </c>
      <c r="U122" s="12"/>
      <c r="V122" s="12"/>
      <c r="W122" s="12"/>
      <c r="X122" s="12"/>
      <c r="Y122" s="12"/>
      <c r="Z122" s="12"/>
      <c r="AA122" s="12"/>
      <c r="AB122" s="12"/>
      <c r="AC122" s="12"/>
      <c r="AD122" s="12"/>
      <c r="AE122" s="12"/>
      <c r="AR122" s="200" t="s">
        <v>80</v>
      </c>
      <c r="AT122" s="201" t="s">
        <v>71</v>
      </c>
      <c r="AU122" s="201" t="s">
        <v>80</v>
      </c>
      <c r="AY122" s="200" t="s">
        <v>146</v>
      </c>
      <c r="BK122" s="202">
        <f>BK123</f>
        <v>0</v>
      </c>
    </row>
    <row r="123" s="2" customFormat="1" ht="14.4" customHeight="1">
      <c r="A123" s="39"/>
      <c r="B123" s="40"/>
      <c r="C123" s="205" t="s">
        <v>72</v>
      </c>
      <c r="D123" s="205" t="s">
        <v>148</v>
      </c>
      <c r="E123" s="206" t="s">
        <v>1175</v>
      </c>
      <c r="F123" s="207" t="s">
        <v>1176</v>
      </c>
      <c r="G123" s="208" t="s">
        <v>616</v>
      </c>
      <c r="H123" s="209">
        <v>4</v>
      </c>
      <c r="I123" s="210"/>
      <c r="J123" s="211">
        <f>ROUND(I123*H123,2)</f>
        <v>0</v>
      </c>
      <c r="K123" s="207" t="s">
        <v>19</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153</v>
      </c>
      <c r="AT123" s="216" t="s">
        <v>148</v>
      </c>
      <c r="AU123" s="216" t="s">
        <v>82</v>
      </c>
      <c r="AY123" s="18" t="s">
        <v>146</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153</v>
      </c>
      <c r="BM123" s="216" t="s">
        <v>392</v>
      </c>
    </row>
    <row r="124" s="12" customFormat="1" ht="22.8" customHeight="1">
      <c r="A124" s="12"/>
      <c r="B124" s="189"/>
      <c r="C124" s="190"/>
      <c r="D124" s="191" t="s">
        <v>71</v>
      </c>
      <c r="E124" s="203" t="s">
        <v>1081</v>
      </c>
      <c r="F124" s="203" t="s">
        <v>1177</v>
      </c>
      <c r="G124" s="190"/>
      <c r="H124" s="190"/>
      <c r="I124" s="193"/>
      <c r="J124" s="204">
        <f>BK124</f>
        <v>0</v>
      </c>
      <c r="K124" s="190"/>
      <c r="L124" s="195"/>
      <c r="M124" s="196"/>
      <c r="N124" s="197"/>
      <c r="O124" s="197"/>
      <c r="P124" s="198">
        <f>SUM(P125:P128)</f>
        <v>0</v>
      </c>
      <c r="Q124" s="197"/>
      <c r="R124" s="198">
        <f>SUM(R125:R128)</f>
        <v>0</v>
      </c>
      <c r="S124" s="197"/>
      <c r="T124" s="199">
        <f>SUM(T125:T128)</f>
        <v>0</v>
      </c>
      <c r="U124" s="12"/>
      <c r="V124" s="12"/>
      <c r="W124" s="12"/>
      <c r="X124" s="12"/>
      <c r="Y124" s="12"/>
      <c r="Z124" s="12"/>
      <c r="AA124" s="12"/>
      <c r="AB124" s="12"/>
      <c r="AC124" s="12"/>
      <c r="AD124" s="12"/>
      <c r="AE124" s="12"/>
      <c r="AR124" s="200" t="s">
        <v>80</v>
      </c>
      <c r="AT124" s="201" t="s">
        <v>71</v>
      </c>
      <c r="AU124" s="201" t="s">
        <v>80</v>
      </c>
      <c r="AY124" s="200" t="s">
        <v>146</v>
      </c>
      <c r="BK124" s="202">
        <f>SUM(BK125:BK128)</f>
        <v>0</v>
      </c>
    </row>
    <row r="125" s="2" customFormat="1" ht="14.4" customHeight="1">
      <c r="A125" s="39"/>
      <c r="B125" s="40"/>
      <c r="C125" s="205" t="s">
        <v>72</v>
      </c>
      <c r="D125" s="205" t="s">
        <v>148</v>
      </c>
      <c r="E125" s="206" t="s">
        <v>1178</v>
      </c>
      <c r="F125" s="207" t="s">
        <v>1179</v>
      </c>
      <c r="G125" s="208" t="s">
        <v>363</v>
      </c>
      <c r="H125" s="209">
        <v>60</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153</v>
      </c>
      <c r="AT125" s="216" t="s">
        <v>148</v>
      </c>
      <c r="AU125" s="216" t="s">
        <v>82</v>
      </c>
      <c r="AY125" s="18" t="s">
        <v>146</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153</v>
      </c>
      <c r="BM125" s="216" t="s">
        <v>378</v>
      </c>
    </row>
    <row r="126" s="2" customFormat="1" ht="14.4" customHeight="1">
      <c r="A126" s="39"/>
      <c r="B126" s="40"/>
      <c r="C126" s="205" t="s">
        <v>72</v>
      </c>
      <c r="D126" s="205" t="s">
        <v>148</v>
      </c>
      <c r="E126" s="206" t="s">
        <v>1180</v>
      </c>
      <c r="F126" s="207" t="s">
        <v>1181</v>
      </c>
      <c r="G126" s="208" t="s">
        <v>363</v>
      </c>
      <c r="H126" s="209">
        <v>50</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153</v>
      </c>
      <c r="AT126" s="216" t="s">
        <v>148</v>
      </c>
      <c r="AU126" s="216" t="s">
        <v>82</v>
      </c>
      <c r="AY126" s="18" t="s">
        <v>146</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153</v>
      </c>
      <c r="BM126" s="216" t="s">
        <v>388</v>
      </c>
    </row>
    <row r="127" s="2" customFormat="1" ht="14.4" customHeight="1">
      <c r="A127" s="39"/>
      <c r="B127" s="40"/>
      <c r="C127" s="205" t="s">
        <v>72</v>
      </c>
      <c r="D127" s="205" t="s">
        <v>148</v>
      </c>
      <c r="E127" s="206" t="s">
        <v>1182</v>
      </c>
      <c r="F127" s="207" t="s">
        <v>1183</v>
      </c>
      <c r="G127" s="208" t="s">
        <v>363</v>
      </c>
      <c r="H127" s="209">
        <v>20</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153</v>
      </c>
      <c r="AT127" s="216" t="s">
        <v>148</v>
      </c>
      <c r="AU127" s="216" t="s">
        <v>82</v>
      </c>
      <c r="AY127" s="18" t="s">
        <v>146</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153</v>
      </c>
      <c r="BM127" s="216" t="s">
        <v>400</v>
      </c>
    </row>
    <row r="128" s="2" customFormat="1" ht="14.4" customHeight="1">
      <c r="A128" s="39"/>
      <c r="B128" s="40"/>
      <c r="C128" s="205" t="s">
        <v>72</v>
      </c>
      <c r="D128" s="205" t="s">
        <v>148</v>
      </c>
      <c r="E128" s="206" t="s">
        <v>1184</v>
      </c>
      <c r="F128" s="207" t="s">
        <v>1185</v>
      </c>
      <c r="G128" s="208" t="s">
        <v>363</v>
      </c>
      <c r="H128" s="209">
        <v>60</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153</v>
      </c>
      <c r="AT128" s="216" t="s">
        <v>148</v>
      </c>
      <c r="AU128" s="216" t="s">
        <v>82</v>
      </c>
      <c r="AY128" s="18" t="s">
        <v>146</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153</v>
      </c>
      <c r="BM128" s="216" t="s">
        <v>431</v>
      </c>
    </row>
    <row r="129" s="12" customFormat="1" ht="22.8" customHeight="1">
      <c r="A129" s="12"/>
      <c r="B129" s="189"/>
      <c r="C129" s="190"/>
      <c r="D129" s="191" t="s">
        <v>71</v>
      </c>
      <c r="E129" s="203" t="s">
        <v>1186</v>
      </c>
      <c r="F129" s="203" t="s">
        <v>1187</v>
      </c>
      <c r="G129" s="190"/>
      <c r="H129" s="190"/>
      <c r="I129" s="193"/>
      <c r="J129" s="204">
        <f>BK129</f>
        <v>0</v>
      </c>
      <c r="K129" s="190"/>
      <c r="L129" s="195"/>
      <c r="M129" s="196"/>
      <c r="N129" s="197"/>
      <c r="O129" s="197"/>
      <c r="P129" s="198">
        <f>SUM(P130:P131)</f>
        <v>0</v>
      </c>
      <c r="Q129" s="197"/>
      <c r="R129" s="198">
        <f>SUM(R130:R131)</f>
        <v>0</v>
      </c>
      <c r="S129" s="197"/>
      <c r="T129" s="199">
        <f>SUM(T130:T131)</f>
        <v>0</v>
      </c>
      <c r="U129" s="12"/>
      <c r="V129" s="12"/>
      <c r="W129" s="12"/>
      <c r="X129" s="12"/>
      <c r="Y129" s="12"/>
      <c r="Z129" s="12"/>
      <c r="AA129" s="12"/>
      <c r="AB129" s="12"/>
      <c r="AC129" s="12"/>
      <c r="AD129" s="12"/>
      <c r="AE129" s="12"/>
      <c r="AR129" s="200" t="s">
        <v>80</v>
      </c>
      <c r="AT129" s="201" t="s">
        <v>71</v>
      </c>
      <c r="AU129" s="201" t="s">
        <v>80</v>
      </c>
      <c r="AY129" s="200" t="s">
        <v>146</v>
      </c>
      <c r="BK129" s="202">
        <f>SUM(BK130:BK131)</f>
        <v>0</v>
      </c>
    </row>
    <row r="130" s="2" customFormat="1" ht="14.4" customHeight="1">
      <c r="A130" s="39"/>
      <c r="B130" s="40"/>
      <c r="C130" s="205" t="s">
        <v>72</v>
      </c>
      <c r="D130" s="205" t="s">
        <v>148</v>
      </c>
      <c r="E130" s="206" t="s">
        <v>1188</v>
      </c>
      <c r="F130" s="207" t="s">
        <v>1189</v>
      </c>
      <c r="G130" s="208" t="s">
        <v>616</v>
      </c>
      <c r="H130" s="209">
        <v>30</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153</v>
      </c>
      <c r="AT130" s="216" t="s">
        <v>148</v>
      </c>
      <c r="AU130" s="216" t="s">
        <v>82</v>
      </c>
      <c r="AY130" s="18" t="s">
        <v>146</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153</v>
      </c>
      <c r="BM130" s="216" t="s">
        <v>411</v>
      </c>
    </row>
    <row r="131" s="2" customFormat="1" ht="14.4" customHeight="1">
      <c r="A131" s="39"/>
      <c r="B131" s="40"/>
      <c r="C131" s="205" t="s">
        <v>72</v>
      </c>
      <c r="D131" s="205" t="s">
        <v>148</v>
      </c>
      <c r="E131" s="206" t="s">
        <v>1190</v>
      </c>
      <c r="F131" s="207" t="s">
        <v>1191</v>
      </c>
      <c r="G131" s="208" t="s">
        <v>616</v>
      </c>
      <c r="H131" s="209">
        <v>1120</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153</v>
      </c>
      <c r="AT131" s="216" t="s">
        <v>148</v>
      </c>
      <c r="AU131" s="216" t="s">
        <v>82</v>
      </c>
      <c r="AY131" s="18" t="s">
        <v>146</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153</v>
      </c>
      <c r="BM131" s="216" t="s">
        <v>423</v>
      </c>
    </row>
    <row r="132" s="12" customFormat="1" ht="22.8" customHeight="1">
      <c r="A132" s="12"/>
      <c r="B132" s="189"/>
      <c r="C132" s="190"/>
      <c r="D132" s="191" t="s">
        <v>71</v>
      </c>
      <c r="E132" s="203" t="s">
        <v>1192</v>
      </c>
      <c r="F132" s="203" t="s">
        <v>1193</v>
      </c>
      <c r="G132" s="190"/>
      <c r="H132" s="190"/>
      <c r="I132" s="193"/>
      <c r="J132" s="204">
        <f>BK132</f>
        <v>0</v>
      </c>
      <c r="K132" s="190"/>
      <c r="L132" s="195"/>
      <c r="M132" s="196"/>
      <c r="N132" s="197"/>
      <c r="O132" s="197"/>
      <c r="P132" s="198">
        <f>SUM(P133:P135)</f>
        <v>0</v>
      </c>
      <c r="Q132" s="197"/>
      <c r="R132" s="198">
        <f>SUM(R133:R135)</f>
        <v>0</v>
      </c>
      <c r="S132" s="197"/>
      <c r="T132" s="199">
        <f>SUM(T133:T135)</f>
        <v>0</v>
      </c>
      <c r="U132" s="12"/>
      <c r="V132" s="12"/>
      <c r="W132" s="12"/>
      <c r="X132" s="12"/>
      <c r="Y132" s="12"/>
      <c r="Z132" s="12"/>
      <c r="AA132" s="12"/>
      <c r="AB132" s="12"/>
      <c r="AC132" s="12"/>
      <c r="AD132" s="12"/>
      <c r="AE132" s="12"/>
      <c r="AR132" s="200" t="s">
        <v>80</v>
      </c>
      <c r="AT132" s="201" t="s">
        <v>71</v>
      </c>
      <c r="AU132" s="201" t="s">
        <v>80</v>
      </c>
      <c r="AY132" s="200" t="s">
        <v>146</v>
      </c>
      <c r="BK132" s="202">
        <f>SUM(BK133:BK135)</f>
        <v>0</v>
      </c>
    </row>
    <row r="133" s="2" customFormat="1" ht="14.4" customHeight="1">
      <c r="A133" s="39"/>
      <c r="B133" s="40"/>
      <c r="C133" s="205" t="s">
        <v>72</v>
      </c>
      <c r="D133" s="205" t="s">
        <v>148</v>
      </c>
      <c r="E133" s="206" t="s">
        <v>1194</v>
      </c>
      <c r="F133" s="207" t="s">
        <v>1195</v>
      </c>
      <c r="G133" s="208" t="s">
        <v>363</v>
      </c>
      <c r="H133" s="209">
        <v>180</v>
      </c>
      <c r="I133" s="210"/>
      <c r="J133" s="211">
        <f>ROUND(I133*H133,2)</f>
        <v>0</v>
      </c>
      <c r="K133" s="207" t="s">
        <v>19</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153</v>
      </c>
      <c r="AT133" s="216" t="s">
        <v>148</v>
      </c>
      <c r="AU133" s="216" t="s">
        <v>82</v>
      </c>
      <c r="AY133" s="18" t="s">
        <v>146</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153</v>
      </c>
      <c r="BM133" s="216" t="s">
        <v>444</v>
      </c>
    </row>
    <row r="134" s="2" customFormat="1" ht="14.4" customHeight="1">
      <c r="A134" s="39"/>
      <c r="B134" s="40"/>
      <c r="C134" s="205" t="s">
        <v>72</v>
      </c>
      <c r="D134" s="205" t="s">
        <v>148</v>
      </c>
      <c r="E134" s="206" t="s">
        <v>1196</v>
      </c>
      <c r="F134" s="207" t="s">
        <v>1197</v>
      </c>
      <c r="G134" s="208" t="s">
        <v>616</v>
      </c>
      <c r="H134" s="209">
        <v>6</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153</v>
      </c>
      <c r="AT134" s="216" t="s">
        <v>148</v>
      </c>
      <c r="AU134" s="216" t="s">
        <v>82</v>
      </c>
      <c r="AY134" s="18" t="s">
        <v>146</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153</v>
      </c>
      <c r="BM134" s="216" t="s">
        <v>454</v>
      </c>
    </row>
    <row r="135" s="2" customFormat="1" ht="24.15" customHeight="1">
      <c r="A135" s="39"/>
      <c r="B135" s="40"/>
      <c r="C135" s="205" t="s">
        <v>72</v>
      </c>
      <c r="D135" s="205" t="s">
        <v>148</v>
      </c>
      <c r="E135" s="206" t="s">
        <v>1198</v>
      </c>
      <c r="F135" s="207" t="s">
        <v>1199</v>
      </c>
      <c r="G135" s="208" t="s">
        <v>616</v>
      </c>
      <c r="H135" s="209">
        <v>1</v>
      </c>
      <c r="I135" s="210"/>
      <c r="J135" s="211">
        <f>ROUND(I135*H135,2)</f>
        <v>0</v>
      </c>
      <c r="K135" s="207" t="s">
        <v>19</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153</v>
      </c>
      <c r="AT135" s="216" t="s">
        <v>148</v>
      </c>
      <c r="AU135" s="216" t="s">
        <v>82</v>
      </c>
      <c r="AY135" s="18" t="s">
        <v>146</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153</v>
      </c>
      <c r="BM135" s="216" t="s">
        <v>468</v>
      </c>
    </row>
    <row r="136" s="12" customFormat="1" ht="22.8" customHeight="1">
      <c r="A136" s="12"/>
      <c r="B136" s="189"/>
      <c r="C136" s="190"/>
      <c r="D136" s="191" t="s">
        <v>71</v>
      </c>
      <c r="E136" s="203" t="s">
        <v>1200</v>
      </c>
      <c r="F136" s="203" t="s">
        <v>1201</v>
      </c>
      <c r="G136" s="190"/>
      <c r="H136" s="190"/>
      <c r="I136" s="193"/>
      <c r="J136" s="204">
        <f>BK136</f>
        <v>0</v>
      </c>
      <c r="K136" s="190"/>
      <c r="L136" s="195"/>
      <c r="M136" s="196"/>
      <c r="N136" s="197"/>
      <c r="O136" s="197"/>
      <c r="P136" s="198">
        <f>SUM(P137:P143)</f>
        <v>0</v>
      </c>
      <c r="Q136" s="197"/>
      <c r="R136" s="198">
        <f>SUM(R137:R143)</f>
        <v>0</v>
      </c>
      <c r="S136" s="197"/>
      <c r="T136" s="199">
        <f>SUM(T137:T143)</f>
        <v>0</v>
      </c>
      <c r="U136" s="12"/>
      <c r="V136" s="12"/>
      <c r="W136" s="12"/>
      <c r="X136" s="12"/>
      <c r="Y136" s="12"/>
      <c r="Z136" s="12"/>
      <c r="AA136" s="12"/>
      <c r="AB136" s="12"/>
      <c r="AC136" s="12"/>
      <c r="AD136" s="12"/>
      <c r="AE136" s="12"/>
      <c r="AR136" s="200" t="s">
        <v>80</v>
      </c>
      <c r="AT136" s="201" t="s">
        <v>71</v>
      </c>
      <c r="AU136" s="201" t="s">
        <v>80</v>
      </c>
      <c r="AY136" s="200" t="s">
        <v>146</v>
      </c>
      <c r="BK136" s="202">
        <f>SUM(BK137:BK143)</f>
        <v>0</v>
      </c>
    </row>
    <row r="137" s="2" customFormat="1" ht="14.4" customHeight="1">
      <c r="A137" s="39"/>
      <c r="B137" s="40"/>
      <c r="C137" s="205" t="s">
        <v>72</v>
      </c>
      <c r="D137" s="205" t="s">
        <v>148</v>
      </c>
      <c r="E137" s="206" t="s">
        <v>1202</v>
      </c>
      <c r="F137" s="207" t="s">
        <v>1203</v>
      </c>
      <c r="G137" s="208" t="s">
        <v>1093</v>
      </c>
      <c r="H137" s="209">
        <v>20</v>
      </c>
      <c r="I137" s="210"/>
      <c r="J137" s="211">
        <f>ROUND(I137*H137,2)</f>
        <v>0</v>
      </c>
      <c r="K137" s="207" t="s">
        <v>19</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153</v>
      </c>
      <c r="AT137" s="216" t="s">
        <v>148</v>
      </c>
      <c r="AU137" s="216" t="s">
        <v>82</v>
      </c>
      <c r="AY137" s="18" t="s">
        <v>146</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153</v>
      </c>
      <c r="BM137" s="216" t="s">
        <v>479</v>
      </c>
    </row>
    <row r="138" s="2" customFormat="1" ht="14.4" customHeight="1">
      <c r="A138" s="39"/>
      <c r="B138" s="40"/>
      <c r="C138" s="205" t="s">
        <v>72</v>
      </c>
      <c r="D138" s="205" t="s">
        <v>148</v>
      </c>
      <c r="E138" s="206" t="s">
        <v>1204</v>
      </c>
      <c r="F138" s="207" t="s">
        <v>1205</v>
      </c>
      <c r="G138" s="208" t="s">
        <v>1093</v>
      </c>
      <c r="H138" s="209">
        <v>5</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153</v>
      </c>
      <c r="AT138" s="216" t="s">
        <v>148</v>
      </c>
      <c r="AU138" s="216" t="s">
        <v>82</v>
      </c>
      <c r="AY138" s="18" t="s">
        <v>146</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153</v>
      </c>
      <c r="BM138" s="216" t="s">
        <v>916</v>
      </c>
    </row>
    <row r="139" s="2" customFormat="1" ht="14.4" customHeight="1">
      <c r="A139" s="39"/>
      <c r="B139" s="40"/>
      <c r="C139" s="205" t="s">
        <v>72</v>
      </c>
      <c r="D139" s="205" t="s">
        <v>148</v>
      </c>
      <c r="E139" s="206" t="s">
        <v>1206</v>
      </c>
      <c r="F139" s="207" t="s">
        <v>1207</v>
      </c>
      <c r="G139" s="208" t="s">
        <v>1093</v>
      </c>
      <c r="H139" s="209">
        <v>10</v>
      </c>
      <c r="I139" s="210"/>
      <c r="J139" s="211">
        <f>ROUND(I139*H139,2)</f>
        <v>0</v>
      </c>
      <c r="K139" s="207" t="s">
        <v>19</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153</v>
      </c>
      <c r="AT139" s="216" t="s">
        <v>148</v>
      </c>
      <c r="AU139" s="216" t="s">
        <v>82</v>
      </c>
      <c r="AY139" s="18" t="s">
        <v>146</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153</v>
      </c>
      <c r="BM139" s="216" t="s">
        <v>997</v>
      </c>
    </row>
    <row r="140" s="2" customFormat="1" ht="14.4" customHeight="1">
      <c r="A140" s="39"/>
      <c r="B140" s="40"/>
      <c r="C140" s="205" t="s">
        <v>72</v>
      </c>
      <c r="D140" s="205" t="s">
        <v>148</v>
      </c>
      <c r="E140" s="206" t="s">
        <v>1208</v>
      </c>
      <c r="F140" s="207" t="s">
        <v>1209</v>
      </c>
      <c r="G140" s="208" t="s">
        <v>1093</v>
      </c>
      <c r="H140" s="209">
        <v>10</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153</v>
      </c>
      <c r="AT140" s="216" t="s">
        <v>148</v>
      </c>
      <c r="AU140" s="216" t="s">
        <v>82</v>
      </c>
      <c r="AY140" s="18" t="s">
        <v>146</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153</v>
      </c>
      <c r="BM140" s="216" t="s">
        <v>1000</v>
      </c>
    </row>
    <row r="141" s="2" customFormat="1" ht="14.4" customHeight="1">
      <c r="A141" s="39"/>
      <c r="B141" s="40"/>
      <c r="C141" s="205" t="s">
        <v>72</v>
      </c>
      <c r="D141" s="205" t="s">
        <v>148</v>
      </c>
      <c r="E141" s="206" t="s">
        <v>1210</v>
      </c>
      <c r="F141" s="207" t="s">
        <v>1211</v>
      </c>
      <c r="G141" s="208" t="s">
        <v>1093</v>
      </c>
      <c r="H141" s="209">
        <v>40</v>
      </c>
      <c r="I141" s="210"/>
      <c r="J141" s="211">
        <f>ROUND(I141*H141,2)</f>
        <v>0</v>
      </c>
      <c r="K141" s="207" t="s">
        <v>19</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153</v>
      </c>
      <c r="AT141" s="216" t="s">
        <v>148</v>
      </c>
      <c r="AU141" s="216" t="s">
        <v>82</v>
      </c>
      <c r="AY141" s="18" t="s">
        <v>146</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153</v>
      </c>
      <c r="BM141" s="216" t="s">
        <v>1005</v>
      </c>
    </row>
    <row r="142" s="2" customFormat="1" ht="14.4" customHeight="1">
      <c r="A142" s="39"/>
      <c r="B142" s="40"/>
      <c r="C142" s="205" t="s">
        <v>72</v>
      </c>
      <c r="D142" s="205" t="s">
        <v>148</v>
      </c>
      <c r="E142" s="206" t="s">
        <v>1212</v>
      </c>
      <c r="F142" s="207" t="s">
        <v>1213</v>
      </c>
      <c r="G142" s="208" t="s">
        <v>616</v>
      </c>
      <c r="H142" s="209">
        <v>3</v>
      </c>
      <c r="I142" s="210"/>
      <c r="J142" s="211">
        <f>ROUND(I142*H142,2)</f>
        <v>0</v>
      </c>
      <c r="K142" s="207" t="s">
        <v>19</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153</v>
      </c>
      <c r="AT142" s="216" t="s">
        <v>148</v>
      </c>
      <c r="AU142" s="216" t="s">
        <v>82</v>
      </c>
      <c r="AY142" s="18" t="s">
        <v>146</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153</v>
      </c>
      <c r="BM142" s="216" t="s">
        <v>1008</v>
      </c>
    </row>
    <row r="143" s="2" customFormat="1" ht="14.4" customHeight="1">
      <c r="A143" s="39"/>
      <c r="B143" s="40"/>
      <c r="C143" s="205" t="s">
        <v>72</v>
      </c>
      <c r="D143" s="205" t="s">
        <v>148</v>
      </c>
      <c r="E143" s="206" t="s">
        <v>1214</v>
      </c>
      <c r="F143" s="207" t="s">
        <v>1215</v>
      </c>
      <c r="G143" s="208" t="s">
        <v>1093</v>
      </c>
      <c r="H143" s="209">
        <v>15</v>
      </c>
      <c r="I143" s="210"/>
      <c r="J143" s="211">
        <f>ROUND(I143*H143,2)</f>
        <v>0</v>
      </c>
      <c r="K143" s="207" t="s">
        <v>19</v>
      </c>
      <c r="L143" s="45"/>
      <c r="M143" s="212" t="s">
        <v>19</v>
      </c>
      <c r="N143" s="213" t="s">
        <v>43</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153</v>
      </c>
      <c r="AT143" s="216" t="s">
        <v>148</v>
      </c>
      <c r="AU143" s="216" t="s">
        <v>82</v>
      </c>
      <c r="AY143" s="18" t="s">
        <v>146</v>
      </c>
      <c r="BE143" s="217">
        <f>IF(N143="základní",J143,0)</f>
        <v>0</v>
      </c>
      <c r="BF143" s="217">
        <f>IF(N143="snížená",J143,0)</f>
        <v>0</v>
      </c>
      <c r="BG143" s="217">
        <f>IF(N143="zákl. přenesená",J143,0)</f>
        <v>0</v>
      </c>
      <c r="BH143" s="217">
        <f>IF(N143="sníž. přenesená",J143,0)</f>
        <v>0</v>
      </c>
      <c r="BI143" s="217">
        <f>IF(N143="nulová",J143,0)</f>
        <v>0</v>
      </c>
      <c r="BJ143" s="18" t="s">
        <v>80</v>
      </c>
      <c r="BK143" s="217">
        <f>ROUND(I143*H143,2)</f>
        <v>0</v>
      </c>
      <c r="BL143" s="18" t="s">
        <v>153</v>
      </c>
      <c r="BM143" s="216" t="s">
        <v>1013</v>
      </c>
    </row>
    <row r="144" s="12" customFormat="1" ht="25.92" customHeight="1">
      <c r="A144" s="12"/>
      <c r="B144" s="189"/>
      <c r="C144" s="190"/>
      <c r="D144" s="191" t="s">
        <v>71</v>
      </c>
      <c r="E144" s="192" t="s">
        <v>1216</v>
      </c>
      <c r="F144" s="192" t="s">
        <v>1217</v>
      </c>
      <c r="G144" s="190"/>
      <c r="H144" s="190"/>
      <c r="I144" s="193"/>
      <c r="J144" s="194">
        <f>BK144</f>
        <v>0</v>
      </c>
      <c r="K144" s="190"/>
      <c r="L144" s="195"/>
      <c r="M144" s="196"/>
      <c r="N144" s="197"/>
      <c r="O144" s="197"/>
      <c r="P144" s="198">
        <f>P145+P147+P149+P151+P153+P155+P157+P159</f>
        <v>0</v>
      </c>
      <c r="Q144" s="197"/>
      <c r="R144" s="198">
        <f>R145+R147+R149+R151+R153+R155+R157+R159</f>
        <v>0</v>
      </c>
      <c r="S144" s="197"/>
      <c r="T144" s="199">
        <f>T145+T147+T149+T151+T153+T155+T157+T159</f>
        <v>0</v>
      </c>
      <c r="U144" s="12"/>
      <c r="V144" s="12"/>
      <c r="W144" s="12"/>
      <c r="X144" s="12"/>
      <c r="Y144" s="12"/>
      <c r="Z144" s="12"/>
      <c r="AA144" s="12"/>
      <c r="AB144" s="12"/>
      <c r="AC144" s="12"/>
      <c r="AD144" s="12"/>
      <c r="AE144" s="12"/>
      <c r="AR144" s="200" t="s">
        <v>80</v>
      </c>
      <c r="AT144" s="201" t="s">
        <v>71</v>
      </c>
      <c r="AU144" s="201" t="s">
        <v>72</v>
      </c>
      <c r="AY144" s="200" t="s">
        <v>146</v>
      </c>
      <c r="BK144" s="202">
        <f>BK145+BK147+BK149+BK151+BK153+BK155+BK157+BK159</f>
        <v>0</v>
      </c>
    </row>
    <row r="145" s="12" customFormat="1" ht="22.8" customHeight="1">
      <c r="A145" s="12"/>
      <c r="B145" s="189"/>
      <c r="C145" s="190"/>
      <c r="D145" s="191" t="s">
        <v>71</v>
      </c>
      <c r="E145" s="203" t="s">
        <v>1218</v>
      </c>
      <c r="F145" s="203" t="s">
        <v>1219</v>
      </c>
      <c r="G145" s="190"/>
      <c r="H145" s="190"/>
      <c r="I145" s="193"/>
      <c r="J145" s="204">
        <f>BK145</f>
        <v>0</v>
      </c>
      <c r="K145" s="190"/>
      <c r="L145" s="195"/>
      <c r="M145" s="196"/>
      <c r="N145" s="197"/>
      <c r="O145" s="197"/>
      <c r="P145" s="198">
        <f>P146</f>
        <v>0</v>
      </c>
      <c r="Q145" s="197"/>
      <c r="R145" s="198">
        <f>R146</f>
        <v>0</v>
      </c>
      <c r="S145" s="197"/>
      <c r="T145" s="199">
        <f>T146</f>
        <v>0</v>
      </c>
      <c r="U145" s="12"/>
      <c r="V145" s="12"/>
      <c r="W145" s="12"/>
      <c r="X145" s="12"/>
      <c r="Y145" s="12"/>
      <c r="Z145" s="12"/>
      <c r="AA145" s="12"/>
      <c r="AB145" s="12"/>
      <c r="AC145" s="12"/>
      <c r="AD145" s="12"/>
      <c r="AE145" s="12"/>
      <c r="AR145" s="200" t="s">
        <v>80</v>
      </c>
      <c r="AT145" s="201" t="s">
        <v>71</v>
      </c>
      <c r="AU145" s="201" t="s">
        <v>80</v>
      </c>
      <c r="AY145" s="200" t="s">
        <v>146</v>
      </c>
      <c r="BK145" s="202">
        <f>BK146</f>
        <v>0</v>
      </c>
    </row>
    <row r="146" s="2" customFormat="1" ht="14.4" customHeight="1">
      <c r="A146" s="39"/>
      <c r="B146" s="40"/>
      <c r="C146" s="205" t="s">
        <v>72</v>
      </c>
      <c r="D146" s="205" t="s">
        <v>148</v>
      </c>
      <c r="E146" s="206" t="s">
        <v>1220</v>
      </c>
      <c r="F146" s="207" t="s">
        <v>1221</v>
      </c>
      <c r="G146" s="208" t="s">
        <v>1222</v>
      </c>
      <c r="H146" s="209">
        <v>0.20000000000000001</v>
      </c>
      <c r="I146" s="210"/>
      <c r="J146" s="211">
        <f>ROUND(I146*H146,2)</f>
        <v>0</v>
      </c>
      <c r="K146" s="207" t="s">
        <v>19</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153</v>
      </c>
      <c r="AT146" s="216" t="s">
        <v>148</v>
      </c>
      <c r="AU146" s="216" t="s">
        <v>82</v>
      </c>
      <c r="AY146" s="18" t="s">
        <v>146</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153</v>
      </c>
      <c r="BM146" s="216" t="s">
        <v>1017</v>
      </c>
    </row>
    <row r="147" s="12" customFormat="1" ht="22.8" customHeight="1">
      <c r="A147" s="12"/>
      <c r="B147" s="189"/>
      <c r="C147" s="190"/>
      <c r="D147" s="191" t="s">
        <v>71</v>
      </c>
      <c r="E147" s="203" t="s">
        <v>1223</v>
      </c>
      <c r="F147" s="203" t="s">
        <v>1224</v>
      </c>
      <c r="G147" s="190"/>
      <c r="H147" s="190"/>
      <c r="I147" s="193"/>
      <c r="J147" s="204">
        <f>BK147</f>
        <v>0</v>
      </c>
      <c r="K147" s="190"/>
      <c r="L147" s="195"/>
      <c r="M147" s="196"/>
      <c r="N147" s="197"/>
      <c r="O147" s="197"/>
      <c r="P147" s="198">
        <f>P148</f>
        <v>0</v>
      </c>
      <c r="Q147" s="197"/>
      <c r="R147" s="198">
        <f>R148</f>
        <v>0</v>
      </c>
      <c r="S147" s="197"/>
      <c r="T147" s="199">
        <f>T148</f>
        <v>0</v>
      </c>
      <c r="U147" s="12"/>
      <c r="V147" s="12"/>
      <c r="W147" s="12"/>
      <c r="X147" s="12"/>
      <c r="Y147" s="12"/>
      <c r="Z147" s="12"/>
      <c r="AA147" s="12"/>
      <c r="AB147" s="12"/>
      <c r="AC147" s="12"/>
      <c r="AD147" s="12"/>
      <c r="AE147" s="12"/>
      <c r="AR147" s="200" t="s">
        <v>80</v>
      </c>
      <c r="AT147" s="201" t="s">
        <v>71</v>
      </c>
      <c r="AU147" s="201" t="s">
        <v>80</v>
      </c>
      <c r="AY147" s="200" t="s">
        <v>146</v>
      </c>
      <c r="BK147" s="202">
        <f>BK148</f>
        <v>0</v>
      </c>
    </row>
    <row r="148" s="2" customFormat="1" ht="14.4" customHeight="1">
      <c r="A148" s="39"/>
      <c r="B148" s="40"/>
      <c r="C148" s="205" t="s">
        <v>72</v>
      </c>
      <c r="D148" s="205" t="s">
        <v>148</v>
      </c>
      <c r="E148" s="206" t="s">
        <v>1225</v>
      </c>
      <c r="F148" s="207" t="s">
        <v>1226</v>
      </c>
      <c r="G148" s="208" t="s">
        <v>363</v>
      </c>
      <c r="H148" s="209">
        <v>170</v>
      </c>
      <c r="I148" s="210"/>
      <c r="J148" s="211">
        <f>ROUND(I148*H148,2)</f>
        <v>0</v>
      </c>
      <c r="K148" s="207" t="s">
        <v>19</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153</v>
      </c>
      <c r="AT148" s="216" t="s">
        <v>148</v>
      </c>
      <c r="AU148" s="216" t="s">
        <v>82</v>
      </c>
      <c r="AY148" s="18" t="s">
        <v>146</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153</v>
      </c>
      <c r="BM148" s="216" t="s">
        <v>1020</v>
      </c>
    </row>
    <row r="149" s="12" customFormat="1" ht="22.8" customHeight="1">
      <c r="A149" s="12"/>
      <c r="B149" s="189"/>
      <c r="C149" s="190"/>
      <c r="D149" s="191" t="s">
        <v>71</v>
      </c>
      <c r="E149" s="203" t="s">
        <v>1227</v>
      </c>
      <c r="F149" s="203" t="s">
        <v>1228</v>
      </c>
      <c r="G149" s="190"/>
      <c r="H149" s="190"/>
      <c r="I149" s="193"/>
      <c r="J149" s="204">
        <f>BK149</f>
        <v>0</v>
      </c>
      <c r="K149" s="190"/>
      <c r="L149" s="195"/>
      <c r="M149" s="196"/>
      <c r="N149" s="197"/>
      <c r="O149" s="197"/>
      <c r="P149" s="198">
        <f>P150</f>
        <v>0</v>
      </c>
      <c r="Q149" s="197"/>
      <c r="R149" s="198">
        <f>R150</f>
        <v>0</v>
      </c>
      <c r="S149" s="197"/>
      <c r="T149" s="199">
        <f>T150</f>
        <v>0</v>
      </c>
      <c r="U149" s="12"/>
      <c r="V149" s="12"/>
      <c r="W149" s="12"/>
      <c r="X149" s="12"/>
      <c r="Y149" s="12"/>
      <c r="Z149" s="12"/>
      <c r="AA149" s="12"/>
      <c r="AB149" s="12"/>
      <c r="AC149" s="12"/>
      <c r="AD149" s="12"/>
      <c r="AE149" s="12"/>
      <c r="AR149" s="200" t="s">
        <v>80</v>
      </c>
      <c r="AT149" s="201" t="s">
        <v>71</v>
      </c>
      <c r="AU149" s="201" t="s">
        <v>80</v>
      </c>
      <c r="AY149" s="200" t="s">
        <v>146</v>
      </c>
      <c r="BK149" s="202">
        <f>BK150</f>
        <v>0</v>
      </c>
    </row>
    <row r="150" s="2" customFormat="1" ht="37.8" customHeight="1">
      <c r="A150" s="39"/>
      <c r="B150" s="40"/>
      <c r="C150" s="205" t="s">
        <v>72</v>
      </c>
      <c r="D150" s="205" t="s">
        <v>148</v>
      </c>
      <c r="E150" s="206" t="s">
        <v>1229</v>
      </c>
      <c r="F150" s="207" t="s">
        <v>1228</v>
      </c>
      <c r="G150" s="208" t="s">
        <v>363</v>
      </c>
      <c r="H150" s="209">
        <v>170</v>
      </c>
      <c r="I150" s="210"/>
      <c r="J150" s="211">
        <f>ROUND(I150*H150,2)</f>
        <v>0</v>
      </c>
      <c r="K150" s="207" t="s">
        <v>19</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153</v>
      </c>
      <c r="AT150" s="216" t="s">
        <v>148</v>
      </c>
      <c r="AU150" s="216" t="s">
        <v>82</v>
      </c>
      <c r="AY150" s="18" t="s">
        <v>146</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153</v>
      </c>
      <c r="BM150" s="216" t="s">
        <v>1023</v>
      </c>
    </row>
    <row r="151" s="12" customFormat="1" ht="22.8" customHeight="1">
      <c r="A151" s="12"/>
      <c r="B151" s="189"/>
      <c r="C151" s="190"/>
      <c r="D151" s="191" t="s">
        <v>71</v>
      </c>
      <c r="E151" s="203" t="s">
        <v>1230</v>
      </c>
      <c r="F151" s="203" t="s">
        <v>1231</v>
      </c>
      <c r="G151" s="190"/>
      <c r="H151" s="190"/>
      <c r="I151" s="193"/>
      <c r="J151" s="204">
        <f>BK151</f>
        <v>0</v>
      </c>
      <c r="K151" s="190"/>
      <c r="L151" s="195"/>
      <c r="M151" s="196"/>
      <c r="N151" s="197"/>
      <c r="O151" s="197"/>
      <c r="P151" s="198">
        <f>P152</f>
        <v>0</v>
      </c>
      <c r="Q151" s="197"/>
      <c r="R151" s="198">
        <f>R152</f>
        <v>0</v>
      </c>
      <c r="S151" s="197"/>
      <c r="T151" s="199">
        <f>T152</f>
        <v>0</v>
      </c>
      <c r="U151" s="12"/>
      <c r="V151" s="12"/>
      <c r="W151" s="12"/>
      <c r="X151" s="12"/>
      <c r="Y151" s="12"/>
      <c r="Z151" s="12"/>
      <c r="AA151" s="12"/>
      <c r="AB151" s="12"/>
      <c r="AC151" s="12"/>
      <c r="AD151" s="12"/>
      <c r="AE151" s="12"/>
      <c r="AR151" s="200" t="s">
        <v>80</v>
      </c>
      <c r="AT151" s="201" t="s">
        <v>71</v>
      </c>
      <c r="AU151" s="201" t="s">
        <v>80</v>
      </c>
      <c r="AY151" s="200" t="s">
        <v>146</v>
      </c>
      <c r="BK151" s="202">
        <f>BK152</f>
        <v>0</v>
      </c>
    </row>
    <row r="152" s="2" customFormat="1" ht="14.4" customHeight="1">
      <c r="A152" s="39"/>
      <c r="B152" s="40"/>
      <c r="C152" s="205" t="s">
        <v>72</v>
      </c>
      <c r="D152" s="205" t="s">
        <v>148</v>
      </c>
      <c r="E152" s="206" t="s">
        <v>1232</v>
      </c>
      <c r="F152" s="207" t="s">
        <v>1233</v>
      </c>
      <c r="G152" s="208" t="s">
        <v>363</v>
      </c>
      <c r="H152" s="209">
        <v>170</v>
      </c>
      <c r="I152" s="210"/>
      <c r="J152" s="211">
        <f>ROUND(I152*H152,2)</f>
        <v>0</v>
      </c>
      <c r="K152" s="207" t="s">
        <v>19</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153</v>
      </c>
      <c r="AT152" s="216" t="s">
        <v>148</v>
      </c>
      <c r="AU152" s="216" t="s">
        <v>82</v>
      </c>
      <c r="AY152" s="18" t="s">
        <v>146</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153</v>
      </c>
      <c r="BM152" s="216" t="s">
        <v>1026</v>
      </c>
    </row>
    <row r="153" s="12" customFormat="1" ht="22.8" customHeight="1">
      <c r="A153" s="12"/>
      <c r="B153" s="189"/>
      <c r="C153" s="190"/>
      <c r="D153" s="191" t="s">
        <v>71</v>
      </c>
      <c r="E153" s="203" t="s">
        <v>1234</v>
      </c>
      <c r="F153" s="203" t="s">
        <v>1235</v>
      </c>
      <c r="G153" s="190"/>
      <c r="H153" s="190"/>
      <c r="I153" s="193"/>
      <c r="J153" s="204">
        <f>BK153</f>
        <v>0</v>
      </c>
      <c r="K153" s="190"/>
      <c r="L153" s="195"/>
      <c r="M153" s="196"/>
      <c r="N153" s="197"/>
      <c r="O153" s="197"/>
      <c r="P153" s="198">
        <f>P154</f>
        <v>0</v>
      </c>
      <c r="Q153" s="197"/>
      <c r="R153" s="198">
        <f>R154</f>
        <v>0</v>
      </c>
      <c r="S153" s="197"/>
      <c r="T153" s="199">
        <f>T154</f>
        <v>0</v>
      </c>
      <c r="U153" s="12"/>
      <c r="V153" s="12"/>
      <c r="W153" s="12"/>
      <c r="X153" s="12"/>
      <c r="Y153" s="12"/>
      <c r="Z153" s="12"/>
      <c r="AA153" s="12"/>
      <c r="AB153" s="12"/>
      <c r="AC153" s="12"/>
      <c r="AD153" s="12"/>
      <c r="AE153" s="12"/>
      <c r="AR153" s="200" t="s">
        <v>80</v>
      </c>
      <c r="AT153" s="201" t="s">
        <v>71</v>
      </c>
      <c r="AU153" s="201" t="s">
        <v>80</v>
      </c>
      <c r="AY153" s="200" t="s">
        <v>146</v>
      </c>
      <c r="BK153" s="202">
        <f>BK154</f>
        <v>0</v>
      </c>
    </row>
    <row r="154" s="2" customFormat="1" ht="14.4" customHeight="1">
      <c r="A154" s="39"/>
      <c r="B154" s="40"/>
      <c r="C154" s="205" t="s">
        <v>72</v>
      </c>
      <c r="D154" s="205" t="s">
        <v>148</v>
      </c>
      <c r="E154" s="206" t="s">
        <v>1236</v>
      </c>
      <c r="F154" s="207" t="s">
        <v>1237</v>
      </c>
      <c r="G154" s="208" t="s">
        <v>363</v>
      </c>
      <c r="H154" s="209">
        <v>6</v>
      </c>
      <c r="I154" s="210"/>
      <c r="J154" s="211">
        <f>ROUND(I154*H154,2)</f>
        <v>0</v>
      </c>
      <c r="K154" s="207" t="s">
        <v>19</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153</v>
      </c>
      <c r="AT154" s="216" t="s">
        <v>148</v>
      </c>
      <c r="AU154" s="216" t="s">
        <v>82</v>
      </c>
      <c r="AY154" s="18" t="s">
        <v>146</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153</v>
      </c>
      <c r="BM154" s="216" t="s">
        <v>1029</v>
      </c>
    </row>
    <row r="155" s="12" customFormat="1" ht="22.8" customHeight="1">
      <c r="A155" s="12"/>
      <c r="B155" s="189"/>
      <c r="C155" s="190"/>
      <c r="D155" s="191" t="s">
        <v>71</v>
      </c>
      <c r="E155" s="203" t="s">
        <v>1238</v>
      </c>
      <c r="F155" s="203" t="s">
        <v>1239</v>
      </c>
      <c r="G155" s="190"/>
      <c r="H155" s="190"/>
      <c r="I155" s="193"/>
      <c r="J155" s="204">
        <f>BK155</f>
        <v>0</v>
      </c>
      <c r="K155" s="190"/>
      <c r="L155" s="195"/>
      <c r="M155" s="196"/>
      <c r="N155" s="197"/>
      <c r="O155" s="197"/>
      <c r="P155" s="198">
        <f>P156</f>
        <v>0</v>
      </c>
      <c r="Q155" s="197"/>
      <c r="R155" s="198">
        <f>R156</f>
        <v>0</v>
      </c>
      <c r="S155" s="197"/>
      <c r="T155" s="199">
        <f>T156</f>
        <v>0</v>
      </c>
      <c r="U155" s="12"/>
      <c r="V155" s="12"/>
      <c r="W155" s="12"/>
      <c r="X155" s="12"/>
      <c r="Y155" s="12"/>
      <c r="Z155" s="12"/>
      <c r="AA155" s="12"/>
      <c r="AB155" s="12"/>
      <c r="AC155" s="12"/>
      <c r="AD155" s="12"/>
      <c r="AE155" s="12"/>
      <c r="AR155" s="200" t="s">
        <v>80</v>
      </c>
      <c r="AT155" s="201" t="s">
        <v>71</v>
      </c>
      <c r="AU155" s="201" t="s">
        <v>80</v>
      </c>
      <c r="AY155" s="200" t="s">
        <v>146</v>
      </c>
      <c r="BK155" s="202">
        <f>BK156</f>
        <v>0</v>
      </c>
    </row>
    <row r="156" s="2" customFormat="1" ht="14.4" customHeight="1">
      <c r="A156" s="39"/>
      <c r="B156" s="40"/>
      <c r="C156" s="205" t="s">
        <v>72</v>
      </c>
      <c r="D156" s="205" t="s">
        <v>148</v>
      </c>
      <c r="E156" s="206" t="s">
        <v>1240</v>
      </c>
      <c r="F156" s="207" t="s">
        <v>1226</v>
      </c>
      <c r="G156" s="208" t="s">
        <v>363</v>
      </c>
      <c r="H156" s="209">
        <v>170</v>
      </c>
      <c r="I156" s="210"/>
      <c r="J156" s="211">
        <f>ROUND(I156*H156,2)</f>
        <v>0</v>
      </c>
      <c r="K156" s="207" t="s">
        <v>19</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153</v>
      </c>
      <c r="AT156" s="216" t="s">
        <v>148</v>
      </c>
      <c r="AU156" s="216" t="s">
        <v>82</v>
      </c>
      <c r="AY156" s="18" t="s">
        <v>146</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153</v>
      </c>
      <c r="BM156" s="216" t="s">
        <v>1032</v>
      </c>
    </row>
    <row r="157" s="12" customFormat="1" ht="22.8" customHeight="1">
      <c r="A157" s="12"/>
      <c r="B157" s="189"/>
      <c r="C157" s="190"/>
      <c r="D157" s="191" t="s">
        <v>71</v>
      </c>
      <c r="E157" s="203" t="s">
        <v>1241</v>
      </c>
      <c r="F157" s="203" t="s">
        <v>1242</v>
      </c>
      <c r="G157" s="190"/>
      <c r="H157" s="190"/>
      <c r="I157" s="193"/>
      <c r="J157" s="204">
        <f>BK157</f>
        <v>0</v>
      </c>
      <c r="K157" s="190"/>
      <c r="L157" s="195"/>
      <c r="M157" s="196"/>
      <c r="N157" s="197"/>
      <c r="O157" s="197"/>
      <c r="P157" s="198">
        <f>P158</f>
        <v>0</v>
      </c>
      <c r="Q157" s="197"/>
      <c r="R157" s="198">
        <f>R158</f>
        <v>0</v>
      </c>
      <c r="S157" s="197"/>
      <c r="T157" s="199">
        <f>T158</f>
        <v>0</v>
      </c>
      <c r="U157" s="12"/>
      <c r="V157" s="12"/>
      <c r="W157" s="12"/>
      <c r="X157" s="12"/>
      <c r="Y157" s="12"/>
      <c r="Z157" s="12"/>
      <c r="AA157" s="12"/>
      <c r="AB157" s="12"/>
      <c r="AC157" s="12"/>
      <c r="AD157" s="12"/>
      <c r="AE157" s="12"/>
      <c r="AR157" s="200" t="s">
        <v>80</v>
      </c>
      <c r="AT157" s="201" t="s">
        <v>71</v>
      </c>
      <c r="AU157" s="201" t="s">
        <v>80</v>
      </c>
      <c r="AY157" s="200" t="s">
        <v>146</v>
      </c>
      <c r="BK157" s="202">
        <f>BK158</f>
        <v>0</v>
      </c>
    </row>
    <row r="158" s="2" customFormat="1" ht="14.4" customHeight="1">
      <c r="A158" s="39"/>
      <c r="B158" s="40"/>
      <c r="C158" s="205" t="s">
        <v>72</v>
      </c>
      <c r="D158" s="205" t="s">
        <v>148</v>
      </c>
      <c r="E158" s="206" t="s">
        <v>1243</v>
      </c>
      <c r="F158" s="207" t="s">
        <v>1244</v>
      </c>
      <c r="G158" s="208" t="s">
        <v>151</v>
      </c>
      <c r="H158" s="209">
        <v>1</v>
      </c>
      <c r="I158" s="210"/>
      <c r="J158" s="211">
        <f>ROUND(I158*H158,2)</f>
        <v>0</v>
      </c>
      <c r="K158" s="207" t="s">
        <v>19</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153</v>
      </c>
      <c r="AT158" s="216" t="s">
        <v>148</v>
      </c>
      <c r="AU158" s="216" t="s">
        <v>82</v>
      </c>
      <c r="AY158" s="18" t="s">
        <v>146</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153</v>
      </c>
      <c r="BM158" s="216" t="s">
        <v>1035</v>
      </c>
    </row>
    <row r="159" s="12" customFormat="1" ht="22.8" customHeight="1">
      <c r="A159" s="12"/>
      <c r="B159" s="189"/>
      <c r="C159" s="190"/>
      <c r="D159" s="191" t="s">
        <v>71</v>
      </c>
      <c r="E159" s="203" t="s">
        <v>1245</v>
      </c>
      <c r="F159" s="203" t="s">
        <v>1246</v>
      </c>
      <c r="G159" s="190"/>
      <c r="H159" s="190"/>
      <c r="I159" s="193"/>
      <c r="J159" s="204">
        <f>BK159</f>
        <v>0</v>
      </c>
      <c r="K159" s="190"/>
      <c r="L159" s="195"/>
      <c r="M159" s="196"/>
      <c r="N159" s="197"/>
      <c r="O159" s="197"/>
      <c r="P159" s="198">
        <f>SUM(P160:P161)</f>
        <v>0</v>
      </c>
      <c r="Q159" s="197"/>
      <c r="R159" s="198">
        <f>SUM(R160:R161)</f>
        <v>0</v>
      </c>
      <c r="S159" s="197"/>
      <c r="T159" s="199">
        <f>SUM(T160:T161)</f>
        <v>0</v>
      </c>
      <c r="U159" s="12"/>
      <c r="V159" s="12"/>
      <c r="W159" s="12"/>
      <c r="X159" s="12"/>
      <c r="Y159" s="12"/>
      <c r="Z159" s="12"/>
      <c r="AA159" s="12"/>
      <c r="AB159" s="12"/>
      <c r="AC159" s="12"/>
      <c r="AD159" s="12"/>
      <c r="AE159" s="12"/>
      <c r="AR159" s="200" t="s">
        <v>80</v>
      </c>
      <c r="AT159" s="201" t="s">
        <v>71</v>
      </c>
      <c r="AU159" s="201" t="s">
        <v>80</v>
      </c>
      <c r="AY159" s="200" t="s">
        <v>146</v>
      </c>
      <c r="BK159" s="202">
        <f>SUM(BK160:BK161)</f>
        <v>0</v>
      </c>
    </row>
    <row r="160" s="2" customFormat="1" ht="14.4" customHeight="1">
      <c r="A160" s="39"/>
      <c r="B160" s="40"/>
      <c r="C160" s="205" t="s">
        <v>72</v>
      </c>
      <c r="D160" s="205" t="s">
        <v>148</v>
      </c>
      <c r="E160" s="206" t="s">
        <v>1247</v>
      </c>
      <c r="F160" s="207" t="s">
        <v>1248</v>
      </c>
      <c r="G160" s="208" t="s">
        <v>151</v>
      </c>
      <c r="H160" s="209">
        <v>8</v>
      </c>
      <c r="I160" s="210"/>
      <c r="J160" s="211">
        <f>ROUND(I160*H160,2)</f>
        <v>0</v>
      </c>
      <c r="K160" s="207" t="s">
        <v>19</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153</v>
      </c>
      <c r="AT160" s="216" t="s">
        <v>148</v>
      </c>
      <c r="AU160" s="216" t="s">
        <v>82</v>
      </c>
      <c r="AY160" s="18" t="s">
        <v>146</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153</v>
      </c>
      <c r="BM160" s="216" t="s">
        <v>1038</v>
      </c>
    </row>
    <row r="161" s="2" customFormat="1" ht="14.4" customHeight="1">
      <c r="A161" s="39"/>
      <c r="B161" s="40"/>
      <c r="C161" s="205" t="s">
        <v>72</v>
      </c>
      <c r="D161" s="205" t="s">
        <v>148</v>
      </c>
      <c r="E161" s="206" t="s">
        <v>1249</v>
      </c>
      <c r="F161" s="207" t="s">
        <v>1250</v>
      </c>
      <c r="G161" s="208" t="s">
        <v>616</v>
      </c>
      <c r="H161" s="209">
        <v>3</v>
      </c>
      <c r="I161" s="210"/>
      <c r="J161" s="211">
        <f>ROUND(I161*H161,2)</f>
        <v>0</v>
      </c>
      <c r="K161" s="207" t="s">
        <v>19</v>
      </c>
      <c r="L161" s="45"/>
      <c r="M161" s="266" t="s">
        <v>19</v>
      </c>
      <c r="N161" s="267" t="s">
        <v>43</v>
      </c>
      <c r="O161" s="268"/>
      <c r="P161" s="269">
        <f>O161*H161</f>
        <v>0</v>
      </c>
      <c r="Q161" s="269">
        <v>0</v>
      </c>
      <c r="R161" s="269">
        <f>Q161*H161</f>
        <v>0</v>
      </c>
      <c r="S161" s="269">
        <v>0</v>
      </c>
      <c r="T161" s="270">
        <f>S161*H161</f>
        <v>0</v>
      </c>
      <c r="U161" s="39"/>
      <c r="V161" s="39"/>
      <c r="W161" s="39"/>
      <c r="X161" s="39"/>
      <c r="Y161" s="39"/>
      <c r="Z161" s="39"/>
      <c r="AA161" s="39"/>
      <c r="AB161" s="39"/>
      <c r="AC161" s="39"/>
      <c r="AD161" s="39"/>
      <c r="AE161" s="39"/>
      <c r="AR161" s="216" t="s">
        <v>153</v>
      </c>
      <c r="AT161" s="216" t="s">
        <v>148</v>
      </c>
      <c r="AU161" s="216" t="s">
        <v>82</v>
      </c>
      <c r="AY161" s="18" t="s">
        <v>146</v>
      </c>
      <c r="BE161" s="217">
        <f>IF(N161="základní",J161,0)</f>
        <v>0</v>
      </c>
      <c r="BF161" s="217">
        <f>IF(N161="snížená",J161,0)</f>
        <v>0</v>
      </c>
      <c r="BG161" s="217">
        <f>IF(N161="zákl. přenesená",J161,0)</f>
        <v>0</v>
      </c>
      <c r="BH161" s="217">
        <f>IF(N161="sníž. přenesená",J161,0)</f>
        <v>0</v>
      </c>
      <c r="BI161" s="217">
        <f>IF(N161="nulová",J161,0)</f>
        <v>0</v>
      </c>
      <c r="BJ161" s="18" t="s">
        <v>80</v>
      </c>
      <c r="BK161" s="217">
        <f>ROUND(I161*H161,2)</f>
        <v>0</v>
      </c>
      <c r="BL161" s="18" t="s">
        <v>153</v>
      </c>
      <c r="BM161" s="216" t="s">
        <v>1041</v>
      </c>
    </row>
    <row r="162" s="2" customFormat="1" ht="6.96" customHeight="1">
      <c r="A162" s="39"/>
      <c r="B162" s="60"/>
      <c r="C162" s="61"/>
      <c r="D162" s="61"/>
      <c r="E162" s="61"/>
      <c r="F162" s="61"/>
      <c r="G162" s="61"/>
      <c r="H162" s="61"/>
      <c r="I162" s="61"/>
      <c r="J162" s="61"/>
      <c r="K162" s="61"/>
      <c r="L162" s="45"/>
      <c r="M162" s="39"/>
      <c r="O162" s="39"/>
      <c r="P162" s="39"/>
      <c r="Q162" s="39"/>
      <c r="R162" s="39"/>
      <c r="S162" s="39"/>
      <c r="T162" s="39"/>
      <c r="U162" s="39"/>
      <c r="V162" s="39"/>
      <c r="W162" s="39"/>
      <c r="X162" s="39"/>
      <c r="Y162" s="39"/>
      <c r="Z162" s="39"/>
      <c r="AA162" s="39"/>
      <c r="AB162" s="39"/>
      <c r="AC162" s="39"/>
      <c r="AD162" s="39"/>
      <c r="AE162" s="39"/>
    </row>
  </sheetData>
  <sheetProtection sheet="1" autoFilter="0" formatColumns="0" formatRows="0" objects="1" scenarios="1" spinCount="100000" saltValue="bp1VoCT4rhz20sH6Cqa82KuiygKPmb2qwkfE0X2PqiFa7uKl2dW3MuombIt029djhwbm/1ZSf/KyTkAw/NyQOg==" hashValue="R6wjEtKybsibCotzr86gHRmO/jn4O5MxPXlyBl/eaX/Lr6sgGaIjtFwsDnxqYfxW4Cusy5kePncLNLEI49EQAw==" algorithmName="SHA-512" password="CC35"/>
  <autoFilter ref="C97:K161"/>
  <mergeCells count="9">
    <mergeCell ref="E7:H7"/>
    <mergeCell ref="E9:H9"/>
    <mergeCell ref="E18:H18"/>
    <mergeCell ref="E27:H27"/>
    <mergeCell ref="E48:H48"/>
    <mergeCell ref="E50:H50"/>
    <mergeCell ref="E88:H88"/>
    <mergeCell ref="E90:H9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100</v>
      </c>
    </row>
    <row r="3" s="1" customFormat="1" ht="6.96" customHeight="1">
      <c r="B3" s="129"/>
      <c r="C3" s="130"/>
      <c r="D3" s="130"/>
      <c r="E3" s="130"/>
      <c r="F3" s="130"/>
      <c r="G3" s="130"/>
      <c r="H3" s="130"/>
      <c r="I3" s="130"/>
      <c r="J3" s="130"/>
      <c r="K3" s="130"/>
      <c r="L3" s="21"/>
      <c r="AT3" s="18" t="s">
        <v>82</v>
      </c>
    </row>
    <row r="4" s="1" customFormat="1" ht="24.96" customHeight="1">
      <c r="B4" s="21"/>
      <c r="D4" s="131" t="s">
        <v>110</v>
      </c>
      <c r="L4" s="21"/>
      <c r="M4" s="132" t="s">
        <v>10</v>
      </c>
      <c r="AT4" s="18" t="s">
        <v>4</v>
      </c>
    </row>
    <row r="5" s="1" customFormat="1" ht="6.96" customHeight="1">
      <c r="B5" s="21"/>
      <c r="L5" s="21"/>
    </row>
    <row r="6" s="1" customFormat="1" ht="12" customHeight="1">
      <c r="B6" s="21"/>
      <c r="D6" s="133" t="s">
        <v>16</v>
      </c>
      <c r="L6" s="21"/>
    </row>
    <row r="7" s="1" customFormat="1" ht="23.25" customHeight="1">
      <c r="B7" s="21"/>
      <c r="E7" s="134" t="str">
        <f>'Rekapitulace stavby'!K6</f>
        <v>Rekonstrukce kotelny a topné soustavy na MŠ Kachlíkova 17, 19, 21 v Brně - Bystrci</v>
      </c>
      <c r="F7" s="133"/>
      <c r="G7" s="133"/>
      <c r="H7" s="133"/>
      <c r="L7" s="21"/>
    </row>
    <row r="8" s="2" customFormat="1" ht="12" customHeight="1">
      <c r="A8" s="39"/>
      <c r="B8" s="45"/>
      <c r="C8" s="39"/>
      <c r="D8" s="133" t="s">
        <v>111</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1251</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3. 7. 2020</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38</v>
      </c>
      <c r="E30" s="39"/>
      <c r="F30" s="39"/>
      <c r="G30" s="39"/>
      <c r="H30" s="39"/>
      <c r="I30" s="39"/>
      <c r="J30" s="145">
        <f>ROUND(J93,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2" customFormat="1" ht="14.4" customHeight="1">
      <c r="A33" s="39"/>
      <c r="B33" s="45"/>
      <c r="C33" s="39"/>
      <c r="D33" s="147" t="s">
        <v>42</v>
      </c>
      <c r="E33" s="133" t="s">
        <v>43</v>
      </c>
      <c r="F33" s="148">
        <f>ROUND((SUM(BE93:BE184)),  2)</f>
        <v>0</v>
      </c>
      <c r="G33" s="39"/>
      <c r="H33" s="39"/>
      <c r="I33" s="149">
        <v>0.20999999999999999</v>
      </c>
      <c r="J33" s="148">
        <f>ROUND(((SUM(BE93:BE184))*I33),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44</v>
      </c>
      <c r="F34" s="148">
        <f>ROUND((SUM(BF93:BF184)),  2)</f>
        <v>0</v>
      </c>
      <c r="G34" s="39"/>
      <c r="H34" s="39"/>
      <c r="I34" s="149">
        <v>0.14999999999999999</v>
      </c>
      <c r="J34" s="148">
        <f>ROUND(((SUM(BF93:BF184))*I34),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45</v>
      </c>
      <c r="F35" s="148">
        <f>ROUND((SUM(BG93:BG184)),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46</v>
      </c>
      <c r="F36" s="148">
        <f>ROUND((SUM(BH93:BH184)),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47</v>
      </c>
      <c r="F37" s="148">
        <f>ROUND((SUM(BI93:BI184)),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113</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23.25" customHeight="1">
      <c r="A48" s="39"/>
      <c r="B48" s="40"/>
      <c r="C48" s="41"/>
      <c r="D48" s="41"/>
      <c r="E48" s="161" t="str">
        <f>E7</f>
        <v>Rekonstrukce kotelny a topné soustavy na MŠ Kachlíkova 17, 19, 21 v Brně - Bystrci</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111</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D.1.4.6 - Teplovodní rozvody</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Kachlíkova 1046, 1047, 1048, 1365 Brno - Bystrc</v>
      </c>
      <c r="G52" s="41"/>
      <c r="H52" s="41"/>
      <c r="I52" s="33" t="s">
        <v>23</v>
      </c>
      <c r="J52" s="73" t="str">
        <f>IF(J12="","",J12)</f>
        <v>3. 7. 2020</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Statutární město Brno, městská část Brno - Bystrc</v>
      </c>
      <c r="G54" s="41"/>
      <c r="H54" s="41"/>
      <c r="I54" s="33" t="s">
        <v>31</v>
      </c>
      <c r="J54" s="37" t="str">
        <f>E21</f>
        <v>Ing Jan Dinga</v>
      </c>
      <c r="K54" s="41"/>
      <c r="L54" s="135"/>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33" t="s">
        <v>34</v>
      </c>
      <c r="J55" s="37" t="str">
        <f>E24</f>
        <v>DIGITRONIC CZ</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114</v>
      </c>
      <c r="D57" s="163"/>
      <c r="E57" s="163"/>
      <c r="F57" s="163"/>
      <c r="G57" s="163"/>
      <c r="H57" s="163"/>
      <c r="I57" s="163"/>
      <c r="J57" s="164" t="s">
        <v>115</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70</v>
      </c>
      <c r="D59" s="41"/>
      <c r="E59" s="41"/>
      <c r="F59" s="41"/>
      <c r="G59" s="41"/>
      <c r="H59" s="41"/>
      <c r="I59" s="41"/>
      <c r="J59" s="103">
        <f>J93</f>
        <v>0</v>
      </c>
      <c r="K59" s="41"/>
      <c r="L59" s="135"/>
      <c r="S59" s="39"/>
      <c r="T59" s="39"/>
      <c r="U59" s="39"/>
      <c r="V59" s="39"/>
      <c r="W59" s="39"/>
      <c r="X59" s="39"/>
      <c r="Y59" s="39"/>
      <c r="Z59" s="39"/>
      <c r="AA59" s="39"/>
      <c r="AB59" s="39"/>
      <c r="AC59" s="39"/>
      <c r="AD59" s="39"/>
      <c r="AE59" s="39"/>
      <c r="AU59" s="18" t="s">
        <v>116</v>
      </c>
    </row>
    <row r="60" s="9" customFormat="1" ht="24.96" customHeight="1">
      <c r="A60" s="9"/>
      <c r="B60" s="166"/>
      <c r="C60" s="167"/>
      <c r="D60" s="168" t="s">
        <v>1252</v>
      </c>
      <c r="E60" s="169"/>
      <c r="F60" s="169"/>
      <c r="G60" s="169"/>
      <c r="H60" s="169"/>
      <c r="I60" s="169"/>
      <c r="J60" s="170">
        <f>J94</f>
        <v>0</v>
      </c>
      <c r="K60" s="167"/>
      <c r="L60" s="171"/>
      <c r="S60" s="9"/>
      <c r="T60" s="9"/>
      <c r="U60" s="9"/>
      <c r="V60" s="9"/>
      <c r="W60" s="9"/>
      <c r="X60" s="9"/>
      <c r="Y60" s="9"/>
      <c r="Z60" s="9"/>
      <c r="AA60" s="9"/>
      <c r="AB60" s="9"/>
      <c r="AC60" s="9"/>
      <c r="AD60" s="9"/>
      <c r="AE60" s="9"/>
    </row>
    <row r="61" s="9" customFormat="1" ht="24.96" customHeight="1">
      <c r="A61" s="9"/>
      <c r="B61" s="166"/>
      <c r="C61" s="167"/>
      <c r="D61" s="168" t="s">
        <v>1253</v>
      </c>
      <c r="E61" s="169"/>
      <c r="F61" s="169"/>
      <c r="G61" s="169"/>
      <c r="H61" s="169"/>
      <c r="I61" s="169"/>
      <c r="J61" s="170">
        <f>J102</f>
        <v>0</v>
      </c>
      <c r="K61" s="167"/>
      <c r="L61" s="171"/>
      <c r="S61" s="9"/>
      <c r="T61" s="9"/>
      <c r="U61" s="9"/>
      <c r="V61" s="9"/>
      <c r="W61" s="9"/>
      <c r="X61" s="9"/>
      <c r="Y61" s="9"/>
      <c r="Z61" s="9"/>
      <c r="AA61" s="9"/>
      <c r="AB61" s="9"/>
      <c r="AC61" s="9"/>
      <c r="AD61" s="9"/>
      <c r="AE61" s="9"/>
    </row>
    <row r="62" s="9" customFormat="1" ht="24.96" customHeight="1">
      <c r="A62" s="9"/>
      <c r="B62" s="166"/>
      <c r="C62" s="167"/>
      <c r="D62" s="168" t="s">
        <v>1254</v>
      </c>
      <c r="E62" s="169"/>
      <c r="F62" s="169"/>
      <c r="G62" s="169"/>
      <c r="H62" s="169"/>
      <c r="I62" s="169"/>
      <c r="J62" s="170">
        <f>J109</f>
        <v>0</v>
      </c>
      <c r="K62" s="167"/>
      <c r="L62" s="171"/>
      <c r="S62" s="9"/>
      <c r="T62" s="9"/>
      <c r="U62" s="9"/>
      <c r="V62" s="9"/>
      <c r="W62" s="9"/>
      <c r="X62" s="9"/>
      <c r="Y62" s="9"/>
      <c r="Z62" s="9"/>
      <c r="AA62" s="9"/>
      <c r="AB62" s="9"/>
      <c r="AC62" s="9"/>
      <c r="AD62" s="9"/>
      <c r="AE62" s="9"/>
    </row>
    <row r="63" s="9" customFormat="1" ht="24.96" customHeight="1">
      <c r="A63" s="9"/>
      <c r="B63" s="166"/>
      <c r="C63" s="167"/>
      <c r="D63" s="168" t="s">
        <v>1255</v>
      </c>
      <c r="E63" s="169"/>
      <c r="F63" s="169"/>
      <c r="G63" s="169"/>
      <c r="H63" s="169"/>
      <c r="I63" s="169"/>
      <c r="J63" s="170">
        <f>J119</f>
        <v>0</v>
      </c>
      <c r="K63" s="167"/>
      <c r="L63" s="171"/>
      <c r="S63" s="9"/>
      <c r="T63" s="9"/>
      <c r="U63" s="9"/>
      <c r="V63" s="9"/>
      <c r="W63" s="9"/>
      <c r="X63" s="9"/>
      <c r="Y63" s="9"/>
      <c r="Z63" s="9"/>
      <c r="AA63" s="9"/>
      <c r="AB63" s="9"/>
      <c r="AC63" s="9"/>
      <c r="AD63" s="9"/>
      <c r="AE63" s="9"/>
    </row>
    <row r="64" s="9" customFormat="1" ht="24.96" customHeight="1">
      <c r="A64" s="9"/>
      <c r="B64" s="166"/>
      <c r="C64" s="167"/>
      <c r="D64" s="168" t="s">
        <v>1256</v>
      </c>
      <c r="E64" s="169"/>
      <c r="F64" s="169"/>
      <c r="G64" s="169"/>
      <c r="H64" s="169"/>
      <c r="I64" s="169"/>
      <c r="J64" s="170">
        <f>J126</f>
        <v>0</v>
      </c>
      <c r="K64" s="167"/>
      <c r="L64" s="171"/>
      <c r="S64" s="9"/>
      <c r="T64" s="9"/>
      <c r="U64" s="9"/>
      <c r="V64" s="9"/>
      <c r="W64" s="9"/>
      <c r="X64" s="9"/>
      <c r="Y64" s="9"/>
      <c r="Z64" s="9"/>
      <c r="AA64" s="9"/>
      <c r="AB64" s="9"/>
      <c r="AC64" s="9"/>
      <c r="AD64" s="9"/>
      <c r="AE64" s="9"/>
    </row>
    <row r="65" s="9" customFormat="1" ht="24.96" customHeight="1">
      <c r="A65" s="9"/>
      <c r="B65" s="166"/>
      <c r="C65" s="167"/>
      <c r="D65" s="168" t="s">
        <v>1257</v>
      </c>
      <c r="E65" s="169"/>
      <c r="F65" s="169"/>
      <c r="G65" s="169"/>
      <c r="H65" s="169"/>
      <c r="I65" s="169"/>
      <c r="J65" s="170">
        <f>J142</f>
        <v>0</v>
      </c>
      <c r="K65" s="167"/>
      <c r="L65" s="171"/>
      <c r="S65" s="9"/>
      <c r="T65" s="9"/>
      <c r="U65" s="9"/>
      <c r="V65" s="9"/>
      <c r="W65" s="9"/>
      <c r="X65" s="9"/>
      <c r="Y65" s="9"/>
      <c r="Z65" s="9"/>
      <c r="AA65" s="9"/>
      <c r="AB65" s="9"/>
      <c r="AC65" s="9"/>
      <c r="AD65" s="9"/>
      <c r="AE65" s="9"/>
    </row>
    <row r="66" s="9" customFormat="1" ht="24.96" customHeight="1">
      <c r="A66" s="9"/>
      <c r="B66" s="166"/>
      <c r="C66" s="167"/>
      <c r="D66" s="168" t="s">
        <v>1258</v>
      </c>
      <c r="E66" s="169"/>
      <c r="F66" s="169"/>
      <c r="G66" s="169"/>
      <c r="H66" s="169"/>
      <c r="I66" s="169"/>
      <c r="J66" s="170">
        <f>J148</f>
        <v>0</v>
      </c>
      <c r="K66" s="167"/>
      <c r="L66" s="171"/>
      <c r="S66" s="9"/>
      <c r="T66" s="9"/>
      <c r="U66" s="9"/>
      <c r="V66" s="9"/>
      <c r="W66" s="9"/>
      <c r="X66" s="9"/>
      <c r="Y66" s="9"/>
      <c r="Z66" s="9"/>
      <c r="AA66" s="9"/>
      <c r="AB66" s="9"/>
      <c r="AC66" s="9"/>
      <c r="AD66" s="9"/>
      <c r="AE66" s="9"/>
    </row>
    <row r="67" s="9" customFormat="1" ht="24.96" customHeight="1">
      <c r="A67" s="9"/>
      <c r="B67" s="166"/>
      <c r="C67" s="167"/>
      <c r="D67" s="168" t="s">
        <v>1259</v>
      </c>
      <c r="E67" s="169"/>
      <c r="F67" s="169"/>
      <c r="G67" s="169"/>
      <c r="H67" s="169"/>
      <c r="I67" s="169"/>
      <c r="J67" s="170">
        <f>J151</f>
        <v>0</v>
      </c>
      <c r="K67" s="167"/>
      <c r="L67" s="171"/>
      <c r="S67" s="9"/>
      <c r="T67" s="9"/>
      <c r="U67" s="9"/>
      <c r="V67" s="9"/>
      <c r="W67" s="9"/>
      <c r="X67" s="9"/>
      <c r="Y67" s="9"/>
      <c r="Z67" s="9"/>
      <c r="AA67" s="9"/>
      <c r="AB67" s="9"/>
      <c r="AC67" s="9"/>
      <c r="AD67" s="9"/>
      <c r="AE67" s="9"/>
    </row>
    <row r="68" s="9" customFormat="1" ht="24.96" customHeight="1">
      <c r="A68" s="9"/>
      <c r="B68" s="166"/>
      <c r="C68" s="167"/>
      <c r="D68" s="168" t="s">
        <v>1260</v>
      </c>
      <c r="E68" s="169"/>
      <c r="F68" s="169"/>
      <c r="G68" s="169"/>
      <c r="H68" s="169"/>
      <c r="I68" s="169"/>
      <c r="J68" s="170">
        <f>J156</f>
        <v>0</v>
      </c>
      <c r="K68" s="167"/>
      <c r="L68" s="171"/>
      <c r="S68" s="9"/>
      <c r="T68" s="9"/>
      <c r="U68" s="9"/>
      <c r="V68" s="9"/>
      <c r="W68" s="9"/>
      <c r="X68" s="9"/>
      <c r="Y68" s="9"/>
      <c r="Z68" s="9"/>
      <c r="AA68" s="9"/>
      <c r="AB68" s="9"/>
      <c r="AC68" s="9"/>
      <c r="AD68" s="9"/>
      <c r="AE68" s="9"/>
    </row>
    <row r="69" s="9" customFormat="1" ht="24.96" customHeight="1">
      <c r="A69" s="9"/>
      <c r="B69" s="166"/>
      <c r="C69" s="167"/>
      <c r="D69" s="168" t="s">
        <v>1261</v>
      </c>
      <c r="E69" s="169"/>
      <c r="F69" s="169"/>
      <c r="G69" s="169"/>
      <c r="H69" s="169"/>
      <c r="I69" s="169"/>
      <c r="J69" s="170">
        <f>J161</f>
        <v>0</v>
      </c>
      <c r="K69" s="167"/>
      <c r="L69" s="171"/>
      <c r="S69" s="9"/>
      <c r="T69" s="9"/>
      <c r="U69" s="9"/>
      <c r="V69" s="9"/>
      <c r="W69" s="9"/>
      <c r="X69" s="9"/>
      <c r="Y69" s="9"/>
      <c r="Z69" s="9"/>
      <c r="AA69" s="9"/>
      <c r="AB69" s="9"/>
      <c r="AC69" s="9"/>
      <c r="AD69" s="9"/>
      <c r="AE69" s="9"/>
    </row>
    <row r="70" s="9" customFormat="1" ht="24.96" customHeight="1">
      <c r="A70" s="9"/>
      <c r="B70" s="166"/>
      <c r="C70" s="167"/>
      <c r="D70" s="168" t="s">
        <v>1262</v>
      </c>
      <c r="E70" s="169"/>
      <c r="F70" s="169"/>
      <c r="G70" s="169"/>
      <c r="H70" s="169"/>
      <c r="I70" s="169"/>
      <c r="J70" s="170">
        <f>J164</f>
        <v>0</v>
      </c>
      <c r="K70" s="167"/>
      <c r="L70" s="171"/>
      <c r="S70" s="9"/>
      <c r="T70" s="9"/>
      <c r="U70" s="9"/>
      <c r="V70" s="9"/>
      <c r="W70" s="9"/>
      <c r="X70" s="9"/>
      <c r="Y70" s="9"/>
      <c r="Z70" s="9"/>
      <c r="AA70" s="9"/>
      <c r="AB70" s="9"/>
      <c r="AC70" s="9"/>
      <c r="AD70" s="9"/>
      <c r="AE70" s="9"/>
    </row>
    <row r="71" s="9" customFormat="1" ht="24.96" customHeight="1">
      <c r="A71" s="9"/>
      <c r="B71" s="166"/>
      <c r="C71" s="167"/>
      <c r="D71" s="168" t="s">
        <v>1263</v>
      </c>
      <c r="E71" s="169"/>
      <c r="F71" s="169"/>
      <c r="G71" s="169"/>
      <c r="H71" s="169"/>
      <c r="I71" s="169"/>
      <c r="J71" s="170">
        <f>J169</f>
        <v>0</v>
      </c>
      <c r="K71" s="167"/>
      <c r="L71" s="171"/>
      <c r="S71" s="9"/>
      <c r="T71" s="9"/>
      <c r="U71" s="9"/>
      <c r="V71" s="9"/>
      <c r="W71" s="9"/>
      <c r="X71" s="9"/>
      <c r="Y71" s="9"/>
      <c r="Z71" s="9"/>
      <c r="AA71" s="9"/>
      <c r="AB71" s="9"/>
      <c r="AC71" s="9"/>
      <c r="AD71" s="9"/>
      <c r="AE71" s="9"/>
    </row>
    <row r="72" s="9" customFormat="1" ht="24.96" customHeight="1">
      <c r="A72" s="9"/>
      <c r="B72" s="166"/>
      <c r="C72" s="167"/>
      <c r="D72" s="168" t="s">
        <v>1264</v>
      </c>
      <c r="E72" s="169"/>
      <c r="F72" s="169"/>
      <c r="G72" s="169"/>
      <c r="H72" s="169"/>
      <c r="I72" s="169"/>
      <c r="J72" s="170">
        <f>J173</f>
        <v>0</v>
      </c>
      <c r="K72" s="167"/>
      <c r="L72" s="171"/>
      <c r="S72" s="9"/>
      <c r="T72" s="9"/>
      <c r="U72" s="9"/>
      <c r="V72" s="9"/>
      <c r="W72" s="9"/>
      <c r="X72" s="9"/>
      <c r="Y72" s="9"/>
      <c r="Z72" s="9"/>
      <c r="AA72" s="9"/>
      <c r="AB72" s="9"/>
      <c r="AC72" s="9"/>
      <c r="AD72" s="9"/>
      <c r="AE72" s="9"/>
    </row>
    <row r="73" s="9" customFormat="1" ht="24.96" customHeight="1">
      <c r="A73" s="9"/>
      <c r="B73" s="166"/>
      <c r="C73" s="167"/>
      <c r="D73" s="168" t="s">
        <v>1265</v>
      </c>
      <c r="E73" s="169"/>
      <c r="F73" s="169"/>
      <c r="G73" s="169"/>
      <c r="H73" s="169"/>
      <c r="I73" s="169"/>
      <c r="J73" s="170">
        <f>J178</f>
        <v>0</v>
      </c>
      <c r="K73" s="167"/>
      <c r="L73" s="171"/>
      <c r="S73" s="9"/>
      <c r="T73" s="9"/>
      <c r="U73" s="9"/>
      <c r="V73" s="9"/>
      <c r="W73" s="9"/>
      <c r="X73" s="9"/>
      <c r="Y73" s="9"/>
      <c r="Z73" s="9"/>
      <c r="AA73" s="9"/>
      <c r="AB73" s="9"/>
      <c r="AC73" s="9"/>
      <c r="AD73" s="9"/>
      <c r="AE73" s="9"/>
    </row>
    <row r="74" s="2" customFormat="1" ht="21.84"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6.96" customHeight="1">
      <c r="A75" s="39"/>
      <c r="B75" s="60"/>
      <c r="C75" s="61"/>
      <c r="D75" s="61"/>
      <c r="E75" s="61"/>
      <c r="F75" s="61"/>
      <c r="G75" s="61"/>
      <c r="H75" s="61"/>
      <c r="I75" s="61"/>
      <c r="J75" s="61"/>
      <c r="K75" s="61"/>
      <c r="L75" s="135"/>
      <c r="S75" s="39"/>
      <c r="T75" s="39"/>
      <c r="U75" s="39"/>
      <c r="V75" s="39"/>
      <c r="W75" s="39"/>
      <c r="X75" s="39"/>
      <c r="Y75" s="39"/>
      <c r="Z75" s="39"/>
      <c r="AA75" s="39"/>
      <c r="AB75" s="39"/>
      <c r="AC75" s="39"/>
      <c r="AD75" s="39"/>
      <c r="AE75" s="39"/>
    </row>
    <row r="79" s="2" customFormat="1" ht="6.96" customHeight="1">
      <c r="A79" s="39"/>
      <c r="B79" s="62"/>
      <c r="C79" s="63"/>
      <c r="D79" s="63"/>
      <c r="E79" s="63"/>
      <c r="F79" s="63"/>
      <c r="G79" s="63"/>
      <c r="H79" s="63"/>
      <c r="I79" s="63"/>
      <c r="J79" s="63"/>
      <c r="K79" s="63"/>
      <c r="L79" s="135"/>
      <c r="S79" s="39"/>
      <c r="T79" s="39"/>
      <c r="U79" s="39"/>
      <c r="V79" s="39"/>
      <c r="W79" s="39"/>
      <c r="X79" s="39"/>
      <c r="Y79" s="39"/>
      <c r="Z79" s="39"/>
      <c r="AA79" s="39"/>
      <c r="AB79" s="39"/>
      <c r="AC79" s="39"/>
      <c r="AD79" s="39"/>
      <c r="AE79" s="39"/>
    </row>
    <row r="80" s="2" customFormat="1" ht="24.96" customHeight="1">
      <c r="A80" s="39"/>
      <c r="B80" s="40"/>
      <c r="C80" s="24" t="s">
        <v>131</v>
      </c>
      <c r="D80" s="41"/>
      <c r="E80" s="41"/>
      <c r="F80" s="41"/>
      <c r="G80" s="41"/>
      <c r="H80" s="41"/>
      <c r="I80" s="41"/>
      <c r="J80" s="41"/>
      <c r="K80" s="41"/>
      <c r="L80" s="135"/>
      <c r="S80" s="39"/>
      <c r="T80" s="39"/>
      <c r="U80" s="39"/>
      <c r="V80" s="39"/>
      <c r="W80" s="39"/>
      <c r="X80" s="39"/>
      <c r="Y80" s="39"/>
      <c r="Z80" s="39"/>
      <c r="AA80" s="39"/>
      <c r="AB80" s="39"/>
      <c r="AC80" s="39"/>
      <c r="AD80" s="39"/>
      <c r="AE80" s="39"/>
    </row>
    <row r="81" s="2" customFormat="1" ht="6.96"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2" customFormat="1" ht="12" customHeight="1">
      <c r="A82" s="39"/>
      <c r="B82" s="40"/>
      <c r="C82" s="33" t="s">
        <v>16</v>
      </c>
      <c r="D82" s="41"/>
      <c r="E82" s="41"/>
      <c r="F82" s="41"/>
      <c r="G82" s="41"/>
      <c r="H82" s="41"/>
      <c r="I82" s="41"/>
      <c r="J82" s="41"/>
      <c r="K82" s="41"/>
      <c r="L82" s="135"/>
      <c r="S82" s="39"/>
      <c r="T82" s="39"/>
      <c r="U82" s="39"/>
      <c r="V82" s="39"/>
      <c r="W82" s="39"/>
      <c r="X82" s="39"/>
      <c r="Y82" s="39"/>
      <c r="Z82" s="39"/>
      <c r="AA82" s="39"/>
      <c r="AB82" s="39"/>
      <c r="AC82" s="39"/>
      <c r="AD82" s="39"/>
      <c r="AE82" s="39"/>
    </row>
    <row r="83" s="2" customFormat="1" ht="23.25" customHeight="1">
      <c r="A83" s="39"/>
      <c r="B83" s="40"/>
      <c r="C83" s="41"/>
      <c r="D83" s="41"/>
      <c r="E83" s="161" t="str">
        <f>E7</f>
        <v>Rekonstrukce kotelny a topné soustavy na MŠ Kachlíkova 17, 19, 21 v Brně - Bystrci</v>
      </c>
      <c r="F83" s="33"/>
      <c r="G83" s="33"/>
      <c r="H83" s="33"/>
      <c r="I83" s="41"/>
      <c r="J83" s="41"/>
      <c r="K83" s="41"/>
      <c r="L83" s="135"/>
      <c r="S83" s="39"/>
      <c r="T83" s="39"/>
      <c r="U83" s="39"/>
      <c r="V83" s="39"/>
      <c r="W83" s="39"/>
      <c r="X83" s="39"/>
      <c r="Y83" s="39"/>
      <c r="Z83" s="39"/>
      <c r="AA83" s="39"/>
      <c r="AB83" s="39"/>
      <c r="AC83" s="39"/>
      <c r="AD83" s="39"/>
      <c r="AE83" s="39"/>
    </row>
    <row r="84" s="2" customFormat="1" ht="12" customHeight="1">
      <c r="A84" s="39"/>
      <c r="B84" s="40"/>
      <c r="C84" s="33" t="s">
        <v>111</v>
      </c>
      <c r="D84" s="41"/>
      <c r="E84" s="41"/>
      <c r="F84" s="41"/>
      <c r="G84" s="41"/>
      <c r="H84" s="41"/>
      <c r="I84" s="41"/>
      <c r="J84" s="41"/>
      <c r="K84" s="41"/>
      <c r="L84" s="135"/>
      <c r="S84" s="39"/>
      <c r="T84" s="39"/>
      <c r="U84" s="39"/>
      <c r="V84" s="39"/>
      <c r="W84" s="39"/>
      <c r="X84" s="39"/>
      <c r="Y84" s="39"/>
      <c r="Z84" s="39"/>
      <c r="AA84" s="39"/>
      <c r="AB84" s="39"/>
      <c r="AC84" s="39"/>
      <c r="AD84" s="39"/>
      <c r="AE84" s="39"/>
    </row>
    <row r="85" s="2" customFormat="1" ht="16.5" customHeight="1">
      <c r="A85" s="39"/>
      <c r="B85" s="40"/>
      <c r="C85" s="41"/>
      <c r="D85" s="41"/>
      <c r="E85" s="70" t="str">
        <f>E9</f>
        <v>D.1.4.6 - Teplovodní rozvody</v>
      </c>
      <c r="F85" s="41"/>
      <c r="G85" s="41"/>
      <c r="H85" s="41"/>
      <c r="I85" s="41"/>
      <c r="J85" s="41"/>
      <c r="K85" s="41"/>
      <c r="L85" s="135"/>
      <c r="S85" s="39"/>
      <c r="T85" s="39"/>
      <c r="U85" s="39"/>
      <c r="V85" s="39"/>
      <c r="W85" s="39"/>
      <c r="X85" s="39"/>
      <c r="Y85" s="39"/>
      <c r="Z85" s="39"/>
      <c r="AA85" s="39"/>
      <c r="AB85" s="39"/>
      <c r="AC85" s="39"/>
      <c r="AD85" s="39"/>
      <c r="AE85" s="39"/>
    </row>
    <row r="86" s="2" customFormat="1" ht="6.96" customHeight="1">
      <c r="A86" s="39"/>
      <c r="B86" s="40"/>
      <c r="C86" s="41"/>
      <c r="D86" s="41"/>
      <c r="E86" s="41"/>
      <c r="F86" s="41"/>
      <c r="G86" s="41"/>
      <c r="H86" s="41"/>
      <c r="I86" s="41"/>
      <c r="J86" s="41"/>
      <c r="K86" s="41"/>
      <c r="L86" s="135"/>
      <c r="S86" s="39"/>
      <c r="T86" s="39"/>
      <c r="U86" s="39"/>
      <c r="V86" s="39"/>
      <c r="W86" s="39"/>
      <c r="X86" s="39"/>
      <c r="Y86" s="39"/>
      <c r="Z86" s="39"/>
      <c r="AA86" s="39"/>
      <c r="AB86" s="39"/>
      <c r="AC86" s="39"/>
      <c r="AD86" s="39"/>
      <c r="AE86" s="39"/>
    </row>
    <row r="87" s="2" customFormat="1" ht="12" customHeight="1">
      <c r="A87" s="39"/>
      <c r="B87" s="40"/>
      <c r="C87" s="33" t="s">
        <v>21</v>
      </c>
      <c r="D87" s="41"/>
      <c r="E87" s="41"/>
      <c r="F87" s="28" t="str">
        <f>F12</f>
        <v>Kachlíkova 1046, 1047, 1048, 1365 Brno - Bystrc</v>
      </c>
      <c r="G87" s="41"/>
      <c r="H87" s="41"/>
      <c r="I87" s="33" t="s">
        <v>23</v>
      </c>
      <c r="J87" s="73" t="str">
        <f>IF(J12="","",J12)</f>
        <v>3. 7. 2020</v>
      </c>
      <c r="K87" s="41"/>
      <c r="L87" s="135"/>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2" customFormat="1" ht="15.15" customHeight="1">
      <c r="A89" s="39"/>
      <c r="B89" s="40"/>
      <c r="C89" s="33" t="s">
        <v>25</v>
      </c>
      <c r="D89" s="41"/>
      <c r="E89" s="41"/>
      <c r="F89" s="28" t="str">
        <f>E15</f>
        <v>Statutární město Brno, městská část Brno - Bystrc</v>
      </c>
      <c r="G89" s="41"/>
      <c r="H89" s="41"/>
      <c r="I89" s="33" t="s">
        <v>31</v>
      </c>
      <c r="J89" s="37" t="str">
        <f>E21</f>
        <v>Ing Jan Dinga</v>
      </c>
      <c r="K89" s="41"/>
      <c r="L89" s="135"/>
      <c r="S89" s="39"/>
      <c r="T89" s="39"/>
      <c r="U89" s="39"/>
      <c r="V89" s="39"/>
      <c r="W89" s="39"/>
      <c r="X89" s="39"/>
      <c r="Y89" s="39"/>
      <c r="Z89" s="39"/>
      <c r="AA89" s="39"/>
      <c r="AB89" s="39"/>
      <c r="AC89" s="39"/>
      <c r="AD89" s="39"/>
      <c r="AE89" s="39"/>
    </row>
    <row r="90" s="2" customFormat="1" ht="15.15" customHeight="1">
      <c r="A90" s="39"/>
      <c r="B90" s="40"/>
      <c r="C90" s="33" t="s">
        <v>29</v>
      </c>
      <c r="D90" s="41"/>
      <c r="E90" s="41"/>
      <c r="F90" s="28" t="str">
        <f>IF(E18="","",E18)</f>
        <v>Vyplň údaj</v>
      </c>
      <c r="G90" s="41"/>
      <c r="H90" s="41"/>
      <c r="I90" s="33" t="s">
        <v>34</v>
      </c>
      <c r="J90" s="37" t="str">
        <f>E24</f>
        <v>DIGITRONIC CZ</v>
      </c>
      <c r="K90" s="41"/>
      <c r="L90" s="135"/>
      <c r="S90" s="39"/>
      <c r="T90" s="39"/>
      <c r="U90" s="39"/>
      <c r="V90" s="39"/>
      <c r="W90" s="39"/>
      <c r="X90" s="39"/>
      <c r="Y90" s="39"/>
      <c r="Z90" s="39"/>
      <c r="AA90" s="39"/>
      <c r="AB90" s="39"/>
      <c r="AC90" s="39"/>
      <c r="AD90" s="39"/>
      <c r="AE90" s="39"/>
    </row>
    <row r="91" s="2" customFormat="1" ht="10.32"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11" customFormat="1" ht="29.28" customHeight="1">
      <c r="A92" s="178"/>
      <c r="B92" s="179"/>
      <c r="C92" s="180" t="s">
        <v>132</v>
      </c>
      <c r="D92" s="181" t="s">
        <v>57</v>
      </c>
      <c r="E92" s="181" t="s">
        <v>53</v>
      </c>
      <c r="F92" s="181" t="s">
        <v>54</v>
      </c>
      <c r="G92" s="181" t="s">
        <v>133</v>
      </c>
      <c r="H92" s="181" t="s">
        <v>134</v>
      </c>
      <c r="I92" s="181" t="s">
        <v>135</v>
      </c>
      <c r="J92" s="181" t="s">
        <v>115</v>
      </c>
      <c r="K92" s="182" t="s">
        <v>136</v>
      </c>
      <c r="L92" s="183"/>
      <c r="M92" s="93" t="s">
        <v>19</v>
      </c>
      <c r="N92" s="94" t="s">
        <v>42</v>
      </c>
      <c r="O92" s="94" t="s">
        <v>137</v>
      </c>
      <c r="P92" s="94" t="s">
        <v>138</v>
      </c>
      <c r="Q92" s="94" t="s">
        <v>139</v>
      </c>
      <c r="R92" s="94" t="s">
        <v>140</v>
      </c>
      <c r="S92" s="94" t="s">
        <v>141</v>
      </c>
      <c r="T92" s="95" t="s">
        <v>142</v>
      </c>
      <c r="U92" s="178"/>
      <c r="V92" s="178"/>
      <c r="W92" s="178"/>
      <c r="X92" s="178"/>
      <c r="Y92" s="178"/>
      <c r="Z92" s="178"/>
      <c r="AA92" s="178"/>
      <c r="AB92" s="178"/>
      <c r="AC92" s="178"/>
      <c r="AD92" s="178"/>
      <c r="AE92" s="178"/>
    </row>
    <row r="93" s="2" customFormat="1" ht="22.8" customHeight="1">
      <c r="A93" s="39"/>
      <c r="B93" s="40"/>
      <c r="C93" s="100" t="s">
        <v>143</v>
      </c>
      <c r="D93" s="41"/>
      <c r="E93" s="41"/>
      <c r="F93" s="41"/>
      <c r="G93" s="41"/>
      <c r="H93" s="41"/>
      <c r="I93" s="41"/>
      <c r="J93" s="184">
        <f>BK93</f>
        <v>0</v>
      </c>
      <c r="K93" s="41"/>
      <c r="L93" s="45"/>
      <c r="M93" s="96"/>
      <c r="N93" s="185"/>
      <c r="O93" s="97"/>
      <c r="P93" s="186">
        <f>P94+P102+P109+P119+P126+P142+P148+P151+P156+P161+P164+P169+P173+P178</f>
        <v>0</v>
      </c>
      <c r="Q93" s="97"/>
      <c r="R93" s="186">
        <f>R94+R102+R109+R119+R126+R142+R148+R151+R156+R161+R164+R169+R173+R178</f>
        <v>0</v>
      </c>
      <c r="S93" s="97"/>
      <c r="T93" s="187">
        <f>T94+T102+T109+T119+T126+T142+T148+T151+T156+T161+T164+T169+T173+T178</f>
        <v>0</v>
      </c>
      <c r="U93" s="39"/>
      <c r="V93" s="39"/>
      <c r="W93" s="39"/>
      <c r="X93" s="39"/>
      <c r="Y93" s="39"/>
      <c r="Z93" s="39"/>
      <c r="AA93" s="39"/>
      <c r="AB93" s="39"/>
      <c r="AC93" s="39"/>
      <c r="AD93" s="39"/>
      <c r="AE93" s="39"/>
      <c r="AT93" s="18" t="s">
        <v>71</v>
      </c>
      <c r="AU93" s="18" t="s">
        <v>116</v>
      </c>
      <c r="BK93" s="188">
        <f>BK94+BK102+BK109+BK119+BK126+BK142+BK148+BK151+BK156+BK161+BK164+BK169+BK173+BK178</f>
        <v>0</v>
      </c>
    </row>
    <row r="94" s="12" customFormat="1" ht="25.92" customHeight="1">
      <c r="A94" s="12"/>
      <c r="B94" s="189"/>
      <c r="C94" s="190"/>
      <c r="D94" s="191" t="s">
        <v>71</v>
      </c>
      <c r="E94" s="192" t="s">
        <v>1266</v>
      </c>
      <c r="F94" s="192" t="s">
        <v>1267</v>
      </c>
      <c r="G94" s="190"/>
      <c r="H94" s="190"/>
      <c r="I94" s="193"/>
      <c r="J94" s="194">
        <f>BK94</f>
        <v>0</v>
      </c>
      <c r="K94" s="190"/>
      <c r="L94" s="195"/>
      <c r="M94" s="196"/>
      <c r="N94" s="197"/>
      <c r="O94" s="197"/>
      <c r="P94" s="198">
        <f>SUM(P95:P101)</f>
        <v>0</v>
      </c>
      <c r="Q94" s="197"/>
      <c r="R94" s="198">
        <f>SUM(R95:R101)</f>
        <v>0</v>
      </c>
      <c r="S94" s="197"/>
      <c r="T94" s="199">
        <f>SUM(T95:T101)</f>
        <v>0</v>
      </c>
      <c r="U94" s="12"/>
      <c r="V94" s="12"/>
      <c r="W94" s="12"/>
      <c r="X94" s="12"/>
      <c r="Y94" s="12"/>
      <c r="Z94" s="12"/>
      <c r="AA94" s="12"/>
      <c r="AB94" s="12"/>
      <c r="AC94" s="12"/>
      <c r="AD94" s="12"/>
      <c r="AE94" s="12"/>
      <c r="AR94" s="200" t="s">
        <v>80</v>
      </c>
      <c r="AT94" s="201" t="s">
        <v>71</v>
      </c>
      <c r="AU94" s="201" t="s">
        <v>72</v>
      </c>
      <c r="AY94" s="200" t="s">
        <v>146</v>
      </c>
      <c r="BK94" s="202">
        <f>SUM(BK95:BK101)</f>
        <v>0</v>
      </c>
    </row>
    <row r="95" s="2" customFormat="1" ht="14.4" customHeight="1">
      <c r="A95" s="39"/>
      <c r="B95" s="40"/>
      <c r="C95" s="205" t="s">
        <v>80</v>
      </c>
      <c r="D95" s="205" t="s">
        <v>148</v>
      </c>
      <c r="E95" s="206" t="s">
        <v>1268</v>
      </c>
      <c r="F95" s="207" t="s">
        <v>1269</v>
      </c>
      <c r="G95" s="208" t="s">
        <v>165</v>
      </c>
      <c r="H95" s="209">
        <v>300</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153</v>
      </c>
      <c r="AT95" s="216" t="s">
        <v>148</v>
      </c>
      <c r="AU95" s="216" t="s">
        <v>80</v>
      </c>
      <c r="AY95" s="18" t="s">
        <v>146</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153</v>
      </c>
      <c r="BM95" s="216" t="s">
        <v>82</v>
      </c>
    </row>
    <row r="96" s="2" customFormat="1" ht="24.15" customHeight="1">
      <c r="A96" s="39"/>
      <c r="B96" s="40"/>
      <c r="C96" s="205" t="s">
        <v>82</v>
      </c>
      <c r="D96" s="205" t="s">
        <v>148</v>
      </c>
      <c r="E96" s="206" t="s">
        <v>1270</v>
      </c>
      <c r="F96" s="207" t="s">
        <v>1271</v>
      </c>
      <c r="G96" s="208" t="s">
        <v>616</v>
      </c>
      <c r="H96" s="209">
        <v>12</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153</v>
      </c>
      <c r="AT96" s="216" t="s">
        <v>148</v>
      </c>
      <c r="AU96" s="216" t="s">
        <v>80</v>
      </c>
      <c r="AY96" s="18" t="s">
        <v>146</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153</v>
      </c>
      <c r="BM96" s="216" t="s">
        <v>153</v>
      </c>
    </row>
    <row r="97" s="2" customFormat="1" ht="37.8" customHeight="1">
      <c r="A97" s="39"/>
      <c r="B97" s="40"/>
      <c r="C97" s="205" t="s">
        <v>171</v>
      </c>
      <c r="D97" s="205" t="s">
        <v>148</v>
      </c>
      <c r="E97" s="206" t="s">
        <v>1272</v>
      </c>
      <c r="F97" s="207" t="s">
        <v>1273</v>
      </c>
      <c r="G97" s="208" t="s">
        <v>165</v>
      </c>
      <c r="H97" s="209">
        <v>15</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153</v>
      </c>
      <c r="AT97" s="216" t="s">
        <v>148</v>
      </c>
      <c r="AU97" s="216" t="s">
        <v>80</v>
      </c>
      <c r="AY97" s="18" t="s">
        <v>146</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153</v>
      </c>
      <c r="BM97" s="216" t="s">
        <v>187</v>
      </c>
    </row>
    <row r="98" s="2" customFormat="1" ht="24.15" customHeight="1">
      <c r="A98" s="39"/>
      <c r="B98" s="40"/>
      <c r="C98" s="205" t="s">
        <v>153</v>
      </c>
      <c r="D98" s="205" t="s">
        <v>148</v>
      </c>
      <c r="E98" s="206" t="s">
        <v>1274</v>
      </c>
      <c r="F98" s="207" t="s">
        <v>1275</v>
      </c>
      <c r="G98" s="208" t="s">
        <v>363</v>
      </c>
      <c r="H98" s="209">
        <v>20</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153</v>
      </c>
      <c r="AT98" s="216" t="s">
        <v>148</v>
      </c>
      <c r="AU98" s="216" t="s">
        <v>80</v>
      </c>
      <c r="AY98" s="18" t="s">
        <v>146</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153</v>
      </c>
      <c r="BM98" s="216" t="s">
        <v>206</v>
      </c>
    </row>
    <row r="99" s="2" customFormat="1" ht="37.8" customHeight="1">
      <c r="A99" s="39"/>
      <c r="B99" s="40"/>
      <c r="C99" s="205" t="s">
        <v>175</v>
      </c>
      <c r="D99" s="205" t="s">
        <v>148</v>
      </c>
      <c r="E99" s="206" t="s">
        <v>1276</v>
      </c>
      <c r="F99" s="207" t="s">
        <v>1277</v>
      </c>
      <c r="G99" s="208" t="s">
        <v>165</v>
      </c>
      <c r="H99" s="209">
        <v>250</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153</v>
      </c>
      <c r="AT99" s="216" t="s">
        <v>148</v>
      </c>
      <c r="AU99" s="216" t="s">
        <v>80</v>
      </c>
      <c r="AY99" s="18" t="s">
        <v>146</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153</v>
      </c>
      <c r="BM99" s="216" t="s">
        <v>253</v>
      </c>
    </row>
    <row r="100" s="2" customFormat="1" ht="49.05" customHeight="1">
      <c r="A100" s="39"/>
      <c r="B100" s="40"/>
      <c r="C100" s="205" t="s">
        <v>187</v>
      </c>
      <c r="D100" s="205" t="s">
        <v>148</v>
      </c>
      <c r="E100" s="206" t="s">
        <v>1278</v>
      </c>
      <c r="F100" s="207" t="s">
        <v>1279</v>
      </c>
      <c r="G100" s="208" t="s">
        <v>165</v>
      </c>
      <c r="H100" s="209">
        <v>250</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153</v>
      </c>
      <c r="AT100" s="216" t="s">
        <v>148</v>
      </c>
      <c r="AU100" s="216" t="s">
        <v>80</v>
      </c>
      <c r="AY100" s="18" t="s">
        <v>146</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153</v>
      </c>
      <c r="BM100" s="216" t="s">
        <v>266</v>
      </c>
    </row>
    <row r="101" s="2" customFormat="1" ht="24.15" customHeight="1">
      <c r="A101" s="39"/>
      <c r="B101" s="40"/>
      <c r="C101" s="205" t="s">
        <v>189</v>
      </c>
      <c r="D101" s="205" t="s">
        <v>148</v>
      </c>
      <c r="E101" s="206" t="s">
        <v>1280</v>
      </c>
      <c r="F101" s="207" t="s">
        <v>1281</v>
      </c>
      <c r="G101" s="208" t="s">
        <v>363</v>
      </c>
      <c r="H101" s="209">
        <v>650</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153</v>
      </c>
      <c r="AT101" s="216" t="s">
        <v>148</v>
      </c>
      <c r="AU101" s="216" t="s">
        <v>80</v>
      </c>
      <c r="AY101" s="18" t="s">
        <v>146</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153</v>
      </c>
      <c r="BM101" s="216" t="s">
        <v>215</v>
      </c>
    </row>
    <row r="102" s="12" customFormat="1" ht="25.92" customHeight="1">
      <c r="A102" s="12"/>
      <c r="B102" s="189"/>
      <c r="C102" s="190"/>
      <c r="D102" s="191" t="s">
        <v>71</v>
      </c>
      <c r="E102" s="192" t="s">
        <v>1282</v>
      </c>
      <c r="F102" s="192" t="s">
        <v>1283</v>
      </c>
      <c r="G102" s="190"/>
      <c r="H102" s="190"/>
      <c r="I102" s="193"/>
      <c r="J102" s="194">
        <f>BK102</f>
        <v>0</v>
      </c>
      <c r="K102" s="190"/>
      <c r="L102" s="195"/>
      <c r="M102" s="196"/>
      <c r="N102" s="197"/>
      <c r="O102" s="197"/>
      <c r="P102" s="198">
        <f>SUM(P103:P108)</f>
        <v>0</v>
      </c>
      <c r="Q102" s="197"/>
      <c r="R102" s="198">
        <f>SUM(R103:R108)</f>
        <v>0</v>
      </c>
      <c r="S102" s="197"/>
      <c r="T102" s="199">
        <f>SUM(T103:T108)</f>
        <v>0</v>
      </c>
      <c r="U102" s="12"/>
      <c r="V102" s="12"/>
      <c r="W102" s="12"/>
      <c r="X102" s="12"/>
      <c r="Y102" s="12"/>
      <c r="Z102" s="12"/>
      <c r="AA102" s="12"/>
      <c r="AB102" s="12"/>
      <c r="AC102" s="12"/>
      <c r="AD102" s="12"/>
      <c r="AE102" s="12"/>
      <c r="AR102" s="200" t="s">
        <v>80</v>
      </c>
      <c r="AT102" s="201" t="s">
        <v>71</v>
      </c>
      <c r="AU102" s="201" t="s">
        <v>72</v>
      </c>
      <c r="AY102" s="200" t="s">
        <v>146</v>
      </c>
      <c r="BK102" s="202">
        <f>SUM(BK103:BK108)</f>
        <v>0</v>
      </c>
    </row>
    <row r="103" s="2" customFormat="1" ht="24.15" customHeight="1">
      <c r="A103" s="39"/>
      <c r="B103" s="40"/>
      <c r="C103" s="205" t="s">
        <v>206</v>
      </c>
      <c r="D103" s="205" t="s">
        <v>148</v>
      </c>
      <c r="E103" s="206" t="s">
        <v>1284</v>
      </c>
      <c r="F103" s="207" t="s">
        <v>1285</v>
      </c>
      <c r="G103" s="208" t="s">
        <v>151</v>
      </c>
      <c r="H103" s="209">
        <v>200</v>
      </c>
      <c r="I103" s="210"/>
      <c r="J103" s="211">
        <f>ROUND(I103*H103,2)</f>
        <v>0</v>
      </c>
      <c r="K103" s="207" t="s">
        <v>19</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153</v>
      </c>
      <c r="AT103" s="216" t="s">
        <v>148</v>
      </c>
      <c r="AU103" s="216" t="s">
        <v>80</v>
      </c>
      <c r="AY103" s="18" t="s">
        <v>146</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153</v>
      </c>
      <c r="BM103" s="216" t="s">
        <v>233</v>
      </c>
    </row>
    <row r="104" s="2" customFormat="1" ht="24.15" customHeight="1">
      <c r="A104" s="39"/>
      <c r="B104" s="40"/>
      <c r="C104" s="205" t="s">
        <v>213</v>
      </c>
      <c r="D104" s="205" t="s">
        <v>148</v>
      </c>
      <c r="E104" s="206" t="s">
        <v>1286</v>
      </c>
      <c r="F104" s="207" t="s">
        <v>1287</v>
      </c>
      <c r="G104" s="208" t="s">
        <v>151</v>
      </c>
      <c r="H104" s="209">
        <v>50</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153</v>
      </c>
      <c r="AT104" s="216" t="s">
        <v>148</v>
      </c>
      <c r="AU104" s="216" t="s">
        <v>80</v>
      </c>
      <c r="AY104" s="18" t="s">
        <v>146</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153</v>
      </c>
      <c r="BM104" s="216" t="s">
        <v>243</v>
      </c>
    </row>
    <row r="105" s="2" customFormat="1" ht="24.15" customHeight="1">
      <c r="A105" s="39"/>
      <c r="B105" s="40"/>
      <c r="C105" s="205" t="s">
        <v>253</v>
      </c>
      <c r="D105" s="205" t="s">
        <v>148</v>
      </c>
      <c r="E105" s="206" t="s">
        <v>1288</v>
      </c>
      <c r="F105" s="207" t="s">
        <v>1289</v>
      </c>
      <c r="G105" s="208" t="s">
        <v>151</v>
      </c>
      <c r="H105" s="209">
        <v>80</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153</v>
      </c>
      <c r="AT105" s="216" t="s">
        <v>148</v>
      </c>
      <c r="AU105" s="216" t="s">
        <v>80</v>
      </c>
      <c r="AY105" s="18" t="s">
        <v>146</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153</v>
      </c>
      <c r="BM105" s="216" t="s">
        <v>282</v>
      </c>
    </row>
    <row r="106" s="2" customFormat="1" ht="24.15" customHeight="1">
      <c r="A106" s="39"/>
      <c r="B106" s="40"/>
      <c r="C106" s="205" t="s">
        <v>259</v>
      </c>
      <c r="D106" s="205" t="s">
        <v>148</v>
      </c>
      <c r="E106" s="206" t="s">
        <v>1290</v>
      </c>
      <c r="F106" s="207" t="s">
        <v>1291</v>
      </c>
      <c r="G106" s="208" t="s">
        <v>151</v>
      </c>
      <c r="H106" s="209">
        <v>200</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153</v>
      </c>
      <c r="AT106" s="216" t="s">
        <v>148</v>
      </c>
      <c r="AU106" s="216" t="s">
        <v>80</v>
      </c>
      <c r="AY106" s="18" t="s">
        <v>146</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153</v>
      </c>
      <c r="BM106" s="216" t="s">
        <v>291</v>
      </c>
    </row>
    <row r="107" s="2" customFormat="1" ht="24.15" customHeight="1">
      <c r="A107" s="39"/>
      <c r="B107" s="40"/>
      <c r="C107" s="205" t="s">
        <v>266</v>
      </c>
      <c r="D107" s="205" t="s">
        <v>148</v>
      </c>
      <c r="E107" s="206" t="s">
        <v>1292</v>
      </c>
      <c r="F107" s="207" t="s">
        <v>1293</v>
      </c>
      <c r="G107" s="208" t="s">
        <v>151</v>
      </c>
      <c r="H107" s="209">
        <v>50</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153</v>
      </c>
      <c r="AT107" s="216" t="s">
        <v>148</v>
      </c>
      <c r="AU107" s="216" t="s">
        <v>80</v>
      </c>
      <c r="AY107" s="18" t="s">
        <v>146</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153</v>
      </c>
      <c r="BM107" s="216" t="s">
        <v>299</v>
      </c>
    </row>
    <row r="108" s="2" customFormat="1" ht="24.15" customHeight="1">
      <c r="A108" s="39"/>
      <c r="B108" s="40"/>
      <c r="C108" s="205" t="s">
        <v>272</v>
      </c>
      <c r="D108" s="205" t="s">
        <v>148</v>
      </c>
      <c r="E108" s="206" t="s">
        <v>1294</v>
      </c>
      <c r="F108" s="207" t="s">
        <v>1295</v>
      </c>
      <c r="G108" s="208" t="s">
        <v>165</v>
      </c>
      <c r="H108" s="209">
        <v>300</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153</v>
      </c>
      <c r="AT108" s="216" t="s">
        <v>148</v>
      </c>
      <c r="AU108" s="216" t="s">
        <v>80</v>
      </c>
      <c r="AY108" s="18" t="s">
        <v>146</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153</v>
      </c>
      <c r="BM108" s="216" t="s">
        <v>307</v>
      </c>
    </row>
    <row r="109" s="12" customFormat="1" ht="25.92" customHeight="1">
      <c r="A109" s="12"/>
      <c r="B109" s="189"/>
      <c r="C109" s="190"/>
      <c r="D109" s="191" t="s">
        <v>71</v>
      </c>
      <c r="E109" s="192" t="s">
        <v>1296</v>
      </c>
      <c r="F109" s="192" t="s">
        <v>1297</v>
      </c>
      <c r="G109" s="190"/>
      <c r="H109" s="190"/>
      <c r="I109" s="193"/>
      <c r="J109" s="194">
        <f>BK109</f>
        <v>0</v>
      </c>
      <c r="K109" s="190"/>
      <c r="L109" s="195"/>
      <c r="M109" s="196"/>
      <c r="N109" s="197"/>
      <c r="O109" s="197"/>
      <c r="P109" s="198">
        <f>SUM(P110:P118)</f>
        <v>0</v>
      </c>
      <c r="Q109" s="197"/>
      <c r="R109" s="198">
        <f>SUM(R110:R118)</f>
        <v>0</v>
      </c>
      <c r="S109" s="197"/>
      <c r="T109" s="199">
        <f>SUM(T110:T118)</f>
        <v>0</v>
      </c>
      <c r="U109" s="12"/>
      <c r="V109" s="12"/>
      <c r="W109" s="12"/>
      <c r="X109" s="12"/>
      <c r="Y109" s="12"/>
      <c r="Z109" s="12"/>
      <c r="AA109" s="12"/>
      <c r="AB109" s="12"/>
      <c r="AC109" s="12"/>
      <c r="AD109" s="12"/>
      <c r="AE109" s="12"/>
      <c r="AR109" s="200" t="s">
        <v>80</v>
      </c>
      <c r="AT109" s="201" t="s">
        <v>71</v>
      </c>
      <c r="AU109" s="201" t="s">
        <v>72</v>
      </c>
      <c r="AY109" s="200" t="s">
        <v>146</v>
      </c>
      <c r="BK109" s="202">
        <f>SUM(BK110:BK118)</f>
        <v>0</v>
      </c>
    </row>
    <row r="110" s="2" customFormat="1" ht="24.15" customHeight="1">
      <c r="A110" s="39"/>
      <c r="B110" s="40"/>
      <c r="C110" s="205" t="s">
        <v>215</v>
      </c>
      <c r="D110" s="205" t="s">
        <v>148</v>
      </c>
      <c r="E110" s="206" t="s">
        <v>1298</v>
      </c>
      <c r="F110" s="207" t="s">
        <v>1299</v>
      </c>
      <c r="G110" s="208" t="s">
        <v>165</v>
      </c>
      <c r="H110" s="209">
        <v>15</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153</v>
      </c>
      <c r="AT110" s="216" t="s">
        <v>148</v>
      </c>
      <c r="AU110" s="216" t="s">
        <v>80</v>
      </c>
      <c r="AY110" s="18" t="s">
        <v>146</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153</v>
      </c>
      <c r="BM110" s="216" t="s">
        <v>321</v>
      </c>
    </row>
    <row r="111" s="2" customFormat="1" ht="24.15" customHeight="1">
      <c r="A111" s="39"/>
      <c r="B111" s="40"/>
      <c r="C111" s="205" t="s">
        <v>8</v>
      </c>
      <c r="D111" s="205" t="s">
        <v>148</v>
      </c>
      <c r="E111" s="206" t="s">
        <v>1300</v>
      </c>
      <c r="F111" s="207" t="s">
        <v>1301</v>
      </c>
      <c r="G111" s="208" t="s">
        <v>165</v>
      </c>
      <c r="H111" s="209">
        <v>20</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153</v>
      </c>
      <c r="AT111" s="216" t="s">
        <v>148</v>
      </c>
      <c r="AU111" s="216" t="s">
        <v>80</v>
      </c>
      <c r="AY111" s="18" t="s">
        <v>146</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153</v>
      </c>
      <c r="BM111" s="216" t="s">
        <v>340</v>
      </c>
    </row>
    <row r="112" s="2" customFormat="1" ht="49.05" customHeight="1">
      <c r="A112" s="39"/>
      <c r="B112" s="40"/>
      <c r="C112" s="205" t="s">
        <v>233</v>
      </c>
      <c r="D112" s="205" t="s">
        <v>148</v>
      </c>
      <c r="E112" s="206" t="s">
        <v>1302</v>
      </c>
      <c r="F112" s="207" t="s">
        <v>1303</v>
      </c>
      <c r="G112" s="208" t="s">
        <v>1304</v>
      </c>
      <c r="H112" s="209">
        <v>12</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153</v>
      </c>
      <c r="AT112" s="216" t="s">
        <v>148</v>
      </c>
      <c r="AU112" s="216" t="s">
        <v>80</v>
      </c>
      <c r="AY112" s="18" t="s">
        <v>146</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153</v>
      </c>
      <c r="BM112" s="216" t="s">
        <v>352</v>
      </c>
    </row>
    <row r="113" s="2" customFormat="1" ht="24.15" customHeight="1">
      <c r="A113" s="39"/>
      <c r="B113" s="40"/>
      <c r="C113" s="205" t="s">
        <v>238</v>
      </c>
      <c r="D113" s="205" t="s">
        <v>148</v>
      </c>
      <c r="E113" s="206" t="s">
        <v>1305</v>
      </c>
      <c r="F113" s="207" t="s">
        <v>1306</v>
      </c>
      <c r="G113" s="208" t="s">
        <v>1304</v>
      </c>
      <c r="H113" s="209">
        <v>4</v>
      </c>
      <c r="I113" s="210"/>
      <c r="J113" s="211">
        <f>ROUND(I113*H113,2)</f>
        <v>0</v>
      </c>
      <c r="K113" s="207" t="s">
        <v>19</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153</v>
      </c>
      <c r="AT113" s="216" t="s">
        <v>148</v>
      </c>
      <c r="AU113" s="216" t="s">
        <v>80</v>
      </c>
      <c r="AY113" s="18" t="s">
        <v>146</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153</v>
      </c>
      <c r="BM113" s="216" t="s">
        <v>336</v>
      </c>
    </row>
    <row r="114" s="2" customFormat="1" ht="24.15" customHeight="1">
      <c r="A114" s="39"/>
      <c r="B114" s="40"/>
      <c r="C114" s="205" t="s">
        <v>243</v>
      </c>
      <c r="D114" s="205" t="s">
        <v>148</v>
      </c>
      <c r="E114" s="206" t="s">
        <v>1307</v>
      </c>
      <c r="F114" s="207" t="s">
        <v>1308</v>
      </c>
      <c r="G114" s="208" t="s">
        <v>1304</v>
      </c>
      <c r="H114" s="209">
        <v>4</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153</v>
      </c>
      <c r="AT114" s="216" t="s">
        <v>148</v>
      </c>
      <c r="AU114" s="216" t="s">
        <v>80</v>
      </c>
      <c r="AY114" s="18" t="s">
        <v>146</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153</v>
      </c>
      <c r="BM114" s="216" t="s">
        <v>348</v>
      </c>
    </row>
    <row r="115" s="2" customFormat="1" ht="14.4" customHeight="1">
      <c r="A115" s="39"/>
      <c r="B115" s="40"/>
      <c r="C115" s="205" t="s">
        <v>278</v>
      </c>
      <c r="D115" s="205" t="s">
        <v>148</v>
      </c>
      <c r="E115" s="206" t="s">
        <v>1309</v>
      </c>
      <c r="F115" s="207" t="s">
        <v>1310</v>
      </c>
      <c r="G115" s="208" t="s">
        <v>616</v>
      </c>
      <c r="H115" s="209">
        <v>2</v>
      </c>
      <c r="I115" s="210"/>
      <c r="J115" s="211">
        <f>ROUND(I115*H115,2)</f>
        <v>0</v>
      </c>
      <c r="K115" s="207" t="s">
        <v>19</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153</v>
      </c>
      <c r="AT115" s="216" t="s">
        <v>148</v>
      </c>
      <c r="AU115" s="216" t="s">
        <v>80</v>
      </c>
      <c r="AY115" s="18" t="s">
        <v>146</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153</v>
      </c>
      <c r="BM115" s="216" t="s">
        <v>392</v>
      </c>
    </row>
    <row r="116" s="2" customFormat="1" ht="14.4" customHeight="1">
      <c r="A116" s="39"/>
      <c r="B116" s="40"/>
      <c r="C116" s="205" t="s">
        <v>282</v>
      </c>
      <c r="D116" s="205" t="s">
        <v>148</v>
      </c>
      <c r="E116" s="206" t="s">
        <v>1311</v>
      </c>
      <c r="F116" s="207" t="s">
        <v>1312</v>
      </c>
      <c r="G116" s="208" t="s">
        <v>616</v>
      </c>
      <c r="H116" s="209">
        <v>1</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153</v>
      </c>
      <c r="AT116" s="216" t="s">
        <v>148</v>
      </c>
      <c r="AU116" s="216" t="s">
        <v>80</v>
      </c>
      <c r="AY116" s="18" t="s">
        <v>146</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153</v>
      </c>
      <c r="BM116" s="216" t="s">
        <v>378</v>
      </c>
    </row>
    <row r="117" s="2" customFormat="1" ht="14.4" customHeight="1">
      <c r="A117" s="39"/>
      <c r="B117" s="40"/>
      <c r="C117" s="205" t="s">
        <v>7</v>
      </c>
      <c r="D117" s="205" t="s">
        <v>148</v>
      </c>
      <c r="E117" s="206" t="s">
        <v>1313</v>
      </c>
      <c r="F117" s="207" t="s">
        <v>1314</v>
      </c>
      <c r="G117" s="208" t="s">
        <v>616</v>
      </c>
      <c r="H117" s="209">
        <v>6</v>
      </c>
      <c r="I117" s="210"/>
      <c r="J117" s="211">
        <f>ROUND(I117*H117,2)</f>
        <v>0</v>
      </c>
      <c r="K117" s="207" t="s">
        <v>19</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153</v>
      </c>
      <c r="AT117" s="216" t="s">
        <v>148</v>
      </c>
      <c r="AU117" s="216" t="s">
        <v>80</v>
      </c>
      <c r="AY117" s="18" t="s">
        <v>146</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153</v>
      </c>
      <c r="BM117" s="216" t="s">
        <v>388</v>
      </c>
    </row>
    <row r="118" s="2" customFormat="1" ht="14.4" customHeight="1">
      <c r="A118" s="39"/>
      <c r="B118" s="40"/>
      <c r="C118" s="205" t="s">
        <v>291</v>
      </c>
      <c r="D118" s="205" t="s">
        <v>148</v>
      </c>
      <c r="E118" s="206" t="s">
        <v>1315</v>
      </c>
      <c r="F118" s="207" t="s">
        <v>1316</v>
      </c>
      <c r="G118" s="208" t="s">
        <v>616</v>
      </c>
      <c r="H118" s="209">
        <v>7</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153</v>
      </c>
      <c r="AT118" s="216" t="s">
        <v>148</v>
      </c>
      <c r="AU118" s="216" t="s">
        <v>80</v>
      </c>
      <c r="AY118" s="18" t="s">
        <v>146</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153</v>
      </c>
      <c r="BM118" s="216" t="s">
        <v>400</v>
      </c>
    </row>
    <row r="119" s="12" customFormat="1" ht="25.92" customHeight="1">
      <c r="A119" s="12"/>
      <c r="B119" s="189"/>
      <c r="C119" s="190"/>
      <c r="D119" s="191" t="s">
        <v>71</v>
      </c>
      <c r="E119" s="192" t="s">
        <v>1317</v>
      </c>
      <c r="F119" s="192" t="s">
        <v>1318</v>
      </c>
      <c r="G119" s="190"/>
      <c r="H119" s="190"/>
      <c r="I119" s="193"/>
      <c r="J119" s="194">
        <f>BK119</f>
        <v>0</v>
      </c>
      <c r="K119" s="190"/>
      <c r="L119" s="195"/>
      <c r="M119" s="196"/>
      <c r="N119" s="197"/>
      <c r="O119" s="197"/>
      <c r="P119" s="198">
        <f>SUM(P120:P125)</f>
        <v>0</v>
      </c>
      <c r="Q119" s="197"/>
      <c r="R119" s="198">
        <f>SUM(R120:R125)</f>
        <v>0</v>
      </c>
      <c r="S119" s="197"/>
      <c r="T119" s="199">
        <f>SUM(T120:T125)</f>
        <v>0</v>
      </c>
      <c r="U119" s="12"/>
      <c r="V119" s="12"/>
      <c r="W119" s="12"/>
      <c r="X119" s="12"/>
      <c r="Y119" s="12"/>
      <c r="Z119" s="12"/>
      <c r="AA119" s="12"/>
      <c r="AB119" s="12"/>
      <c r="AC119" s="12"/>
      <c r="AD119" s="12"/>
      <c r="AE119" s="12"/>
      <c r="AR119" s="200" t="s">
        <v>80</v>
      </c>
      <c r="AT119" s="201" t="s">
        <v>71</v>
      </c>
      <c r="AU119" s="201" t="s">
        <v>72</v>
      </c>
      <c r="AY119" s="200" t="s">
        <v>146</v>
      </c>
      <c r="BK119" s="202">
        <f>SUM(BK120:BK125)</f>
        <v>0</v>
      </c>
    </row>
    <row r="120" s="2" customFormat="1" ht="14.4" customHeight="1">
      <c r="A120" s="39"/>
      <c r="B120" s="40"/>
      <c r="C120" s="205" t="s">
        <v>295</v>
      </c>
      <c r="D120" s="205" t="s">
        <v>148</v>
      </c>
      <c r="E120" s="206" t="s">
        <v>1319</v>
      </c>
      <c r="F120" s="207" t="s">
        <v>1320</v>
      </c>
      <c r="G120" s="208" t="s">
        <v>616</v>
      </c>
      <c r="H120" s="209">
        <v>4</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153</v>
      </c>
      <c r="AT120" s="216" t="s">
        <v>148</v>
      </c>
      <c r="AU120" s="216" t="s">
        <v>80</v>
      </c>
      <c r="AY120" s="18" t="s">
        <v>146</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153</v>
      </c>
      <c r="BM120" s="216" t="s">
        <v>431</v>
      </c>
    </row>
    <row r="121" s="2" customFormat="1" ht="14.4" customHeight="1">
      <c r="A121" s="39"/>
      <c r="B121" s="40"/>
      <c r="C121" s="205" t="s">
        <v>299</v>
      </c>
      <c r="D121" s="205" t="s">
        <v>148</v>
      </c>
      <c r="E121" s="206" t="s">
        <v>1321</v>
      </c>
      <c r="F121" s="207" t="s">
        <v>1322</v>
      </c>
      <c r="G121" s="208" t="s">
        <v>616</v>
      </c>
      <c r="H121" s="209">
        <v>8</v>
      </c>
      <c r="I121" s="210"/>
      <c r="J121" s="211">
        <f>ROUND(I121*H121,2)</f>
        <v>0</v>
      </c>
      <c r="K121" s="207" t="s">
        <v>19</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153</v>
      </c>
      <c r="AT121" s="216" t="s">
        <v>148</v>
      </c>
      <c r="AU121" s="216" t="s">
        <v>80</v>
      </c>
      <c r="AY121" s="18" t="s">
        <v>146</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153</v>
      </c>
      <c r="BM121" s="216" t="s">
        <v>411</v>
      </c>
    </row>
    <row r="122" s="2" customFormat="1" ht="14.4" customHeight="1">
      <c r="A122" s="39"/>
      <c r="B122" s="40"/>
      <c r="C122" s="205" t="s">
        <v>303</v>
      </c>
      <c r="D122" s="205" t="s">
        <v>148</v>
      </c>
      <c r="E122" s="206" t="s">
        <v>1323</v>
      </c>
      <c r="F122" s="207" t="s">
        <v>1324</v>
      </c>
      <c r="G122" s="208" t="s">
        <v>616</v>
      </c>
      <c r="H122" s="209">
        <v>17</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153</v>
      </c>
      <c r="AT122" s="216" t="s">
        <v>148</v>
      </c>
      <c r="AU122" s="216" t="s">
        <v>80</v>
      </c>
      <c r="AY122" s="18" t="s">
        <v>146</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153</v>
      </c>
      <c r="BM122" s="216" t="s">
        <v>423</v>
      </c>
    </row>
    <row r="123" s="2" customFormat="1" ht="14.4" customHeight="1">
      <c r="A123" s="39"/>
      <c r="B123" s="40"/>
      <c r="C123" s="205" t="s">
        <v>307</v>
      </c>
      <c r="D123" s="205" t="s">
        <v>148</v>
      </c>
      <c r="E123" s="206" t="s">
        <v>1325</v>
      </c>
      <c r="F123" s="207" t="s">
        <v>1326</v>
      </c>
      <c r="G123" s="208" t="s">
        <v>616</v>
      </c>
      <c r="H123" s="209">
        <v>2</v>
      </c>
      <c r="I123" s="210"/>
      <c r="J123" s="211">
        <f>ROUND(I123*H123,2)</f>
        <v>0</v>
      </c>
      <c r="K123" s="207" t="s">
        <v>19</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153</v>
      </c>
      <c r="AT123" s="216" t="s">
        <v>148</v>
      </c>
      <c r="AU123" s="216" t="s">
        <v>80</v>
      </c>
      <c r="AY123" s="18" t="s">
        <v>146</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153</v>
      </c>
      <c r="BM123" s="216" t="s">
        <v>444</v>
      </c>
    </row>
    <row r="124" s="2" customFormat="1" ht="14.4" customHeight="1">
      <c r="A124" s="39"/>
      <c r="B124" s="40"/>
      <c r="C124" s="205" t="s">
        <v>313</v>
      </c>
      <c r="D124" s="205" t="s">
        <v>148</v>
      </c>
      <c r="E124" s="206" t="s">
        <v>1327</v>
      </c>
      <c r="F124" s="207" t="s">
        <v>1328</v>
      </c>
      <c r="G124" s="208" t="s">
        <v>616</v>
      </c>
      <c r="H124" s="209">
        <v>4</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153</v>
      </c>
      <c r="AT124" s="216" t="s">
        <v>148</v>
      </c>
      <c r="AU124" s="216" t="s">
        <v>80</v>
      </c>
      <c r="AY124" s="18" t="s">
        <v>146</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153</v>
      </c>
      <c r="BM124" s="216" t="s">
        <v>454</v>
      </c>
    </row>
    <row r="125" s="2" customFormat="1" ht="14.4" customHeight="1">
      <c r="A125" s="39"/>
      <c r="B125" s="40"/>
      <c r="C125" s="205" t="s">
        <v>321</v>
      </c>
      <c r="D125" s="205" t="s">
        <v>148</v>
      </c>
      <c r="E125" s="206" t="s">
        <v>1329</v>
      </c>
      <c r="F125" s="207" t="s">
        <v>1330</v>
      </c>
      <c r="G125" s="208" t="s">
        <v>616</v>
      </c>
      <c r="H125" s="209">
        <v>22</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153</v>
      </c>
      <c r="AT125" s="216" t="s">
        <v>148</v>
      </c>
      <c r="AU125" s="216" t="s">
        <v>80</v>
      </c>
      <c r="AY125" s="18" t="s">
        <v>146</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153</v>
      </c>
      <c r="BM125" s="216" t="s">
        <v>468</v>
      </c>
    </row>
    <row r="126" s="12" customFormat="1" ht="25.92" customHeight="1">
      <c r="A126" s="12"/>
      <c r="B126" s="189"/>
      <c r="C126" s="190"/>
      <c r="D126" s="191" t="s">
        <v>71</v>
      </c>
      <c r="E126" s="192" t="s">
        <v>1331</v>
      </c>
      <c r="F126" s="192" t="s">
        <v>1332</v>
      </c>
      <c r="G126" s="190"/>
      <c r="H126" s="190"/>
      <c r="I126" s="193"/>
      <c r="J126" s="194">
        <f>BK126</f>
        <v>0</v>
      </c>
      <c r="K126" s="190"/>
      <c r="L126" s="195"/>
      <c r="M126" s="196"/>
      <c r="N126" s="197"/>
      <c r="O126" s="197"/>
      <c r="P126" s="198">
        <f>SUM(P127:P141)</f>
        <v>0</v>
      </c>
      <c r="Q126" s="197"/>
      <c r="R126" s="198">
        <f>SUM(R127:R141)</f>
        <v>0</v>
      </c>
      <c r="S126" s="197"/>
      <c r="T126" s="199">
        <f>SUM(T127:T141)</f>
        <v>0</v>
      </c>
      <c r="U126" s="12"/>
      <c r="V126" s="12"/>
      <c r="W126" s="12"/>
      <c r="X126" s="12"/>
      <c r="Y126" s="12"/>
      <c r="Z126" s="12"/>
      <c r="AA126" s="12"/>
      <c r="AB126" s="12"/>
      <c r="AC126" s="12"/>
      <c r="AD126" s="12"/>
      <c r="AE126" s="12"/>
      <c r="AR126" s="200" t="s">
        <v>80</v>
      </c>
      <c r="AT126" s="201" t="s">
        <v>71</v>
      </c>
      <c r="AU126" s="201" t="s">
        <v>72</v>
      </c>
      <c r="AY126" s="200" t="s">
        <v>146</v>
      </c>
      <c r="BK126" s="202">
        <f>SUM(BK127:BK141)</f>
        <v>0</v>
      </c>
    </row>
    <row r="127" s="2" customFormat="1" ht="14.4" customHeight="1">
      <c r="A127" s="39"/>
      <c r="B127" s="40"/>
      <c r="C127" s="205" t="s">
        <v>325</v>
      </c>
      <c r="D127" s="205" t="s">
        <v>148</v>
      </c>
      <c r="E127" s="206" t="s">
        <v>1333</v>
      </c>
      <c r="F127" s="207" t="s">
        <v>1334</v>
      </c>
      <c r="G127" s="208" t="s">
        <v>616</v>
      </c>
      <c r="H127" s="209">
        <v>2</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153</v>
      </c>
      <c r="AT127" s="216" t="s">
        <v>148</v>
      </c>
      <c r="AU127" s="216" t="s">
        <v>80</v>
      </c>
      <c r="AY127" s="18" t="s">
        <v>146</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153</v>
      </c>
      <c r="BM127" s="216" t="s">
        <v>479</v>
      </c>
    </row>
    <row r="128" s="2" customFormat="1" ht="14.4" customHeight="1">
      <c r="A128" s="39"/>
      <c r="B128" s="40"/>
      <c r="C128" s="205" t="s">
        <v>340</v>
      </c>
      <c r="D128" s="205" t="s">
        <v>148</v>
      </c>
      <c r="E128" s="206" t="s">
        <v>1335</v>
      </c>
      <c r="F128" s="207" t="s">
        <v>1336</v>
      </c>
      <c r="G128" s="208" t="s">
        <v>616</v>
      </c>
      <c r="H128" s="209">
        <v>2</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153</v>
      </c>
      <c r="AT128" s="216" t="s">
        <v>148</v>
      </c>
      <c r="AU128" s="216" t="s">
        <v>80</v>
      </c>
      <c r="AY128" s="18" t="s">
        <v>146</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153</v>
      </c>
      <c r="BM128" s="216" t="s">
        <v>916</v>
      </c>
    </row>
    <row r="129" s="2" customFormat="1" ht="14.4" customHeight="1">
      <c r="A129" s="39"/>
      <c r="B129" s="40"/>
      <c r="C129" s="205" t="s">
        <v>332</v>
      </c>
      <c r="D129" s="205" t="s">
        <v>148</v>
      </c>
      <c r="E129" s="206" t="s">
        <v>1337</v>
      </c>
      <c r="F129" s="207" t="s">
        <v>1338</v>
      </c>
      <c r="G129" s="208" t="s">
        <v>616</v>
      </c>
      <c r="H129" s="209">
        <v>6</v>
      </c>
      <c r="I129" s="210"/>
      <c r="J129" s="211">
        <f>ROUND(I129*H129,2)</f>
        <v>0</v>
      </c>
      <c r="K129" s="207" t="s">
        <v>19</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153</v>
      </c>
      <c r="AT129" s="216" t="s">
        <v>148</v>
      </c>
      <c r="AU129" s="216" t="s">
        <v>80</v>
      </c>
      <c r="AY129" s="18" t="s">
        <v>146</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153</v>
      </c>
      <c r="BM129" s="216" t="s">
        <v>997</v>
      </c>
    </row>
    <row r="130" s="2" customFormat="1" ht="14.4" customHeight="1">
      <c r="A130" s="39"/>
      <c r="B130" s="40"/>
      <c r="C130" s="205" t="s">
        <v>352</v>
      </c>
      <c r="D130" s="205" t="s">
        <v>148</v>
      </c>
      <c r="E130" s="206" t="s">
        <v>1339</v>
      </c>
      <c r="F130" s="207" t="s">
        <v>1340</v>
      </c>
      <c r="G130" s="208" t="s">
        <v>616</v>
      </c>
      <c r="H130" s="209">
        <v>2</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153</v>
      </c>
      <c r="AT130" s="216" t="s">
        <v>148</v>
      </c>
      <c r="AU130" s="216" t="s">
        <v>80</v>
      </c>
      <c r="AY130" s="18" t="s">
        <v>146</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153</v>
      </c>
      <c r="BM130" s="216" t="s">
        <v>1000</v>
      </c>
    </row>
    <row r="131" s="2" customFormat="1" ht="14.4" customHeight="1">
      <c r="A131" s="39"/>
      <c r="B131" s="40"/>
      <c r="C131" s="205" t="s">
        <v>360</v>
      </c>
      <c r="D131" s="205" t="s">
        <v>148</v>
      </c>
      <c r="E131" s="206" t="s">
        <v>1341</v>
      </c>
      <c r="F131" s="207" t="s">
        <v>1342</v>
      </c>
      <c r="G131" s="208" t="s">
        <v>616</v>
      </c>
      <c r="H131" s="209">
        <v>2</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153</v>
      </c>
      <c r="AT131" s="216" t="s">
        <v>148</v>
      </c>
      <c r="AU131" s="216" t="s">
        <v>80</v>
      </c>
      <c r="AY131" s="18" t="s">
        <v>146</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153</v>
      </c>
      <c r="BM131" s="216" t="s">
        <v>1005</v>
      </c>
    </row>
    <row r="132" s="2" customFormat="1" ht="14.4" customHeight="1">
      <c r="A132" s="39"/>
      <c r="B132" s="40"/>
      <c r="C132" s="205" t="s">
        <v>336</v>
      </c>
      <c r="D132" s="205" t="s">
        <v>148</v>
      </c>
      <c r="E132" s="206" t="s">
        <v>1343</v>
      </c>
      <c r="F132" s="207" t="s">
        <v>1344</v>
      </c>
      <c r="G132" s="208" t="s">
        <v>616</v>
      </c>
      <c r="H132" s="209">
        <v>6</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153</v>
      </c>
      <c r="AT132" s="216" t="s">
        <v>148</v>
      </c>
      <c r="AU132" s="216" t="s">
        <v>80</v>
      </c>
      <c r="AY132" s="18" t="s">
        <v>146</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153</v>
      </c>
      <c r="BM132" s="216" t="s">
        <v>1008</v>
      </c>
    </row>
    <row r="133" s="2" customFormat="1" ht="14.4" customHeight="1">
      <c r="A133" s="39"/>
      <c r="B133" s="40"/>
      <c r="C133" s="205" t="s">
        <v>344</v>
      </c>
      <c r="D133" s="205" t="s">
        <v>148</v>
      </c>
      <c r="E133" s="206" t="s">
        <v>1345</v>
      </c>
      <c r="F133" s="207" t="s">
        <v>1346</v>
      </c>
      <c r="G133" s="208" t="s">
        <v>616</v>
      </c>
      <c r="H133" s="209">
        <v>1</v>
      </c>
      <c r="I133" s="210"/>
      <c r="J133" s="211">
        <f>ROUND(I133*H133,2)</f>
        <v>0</v>
      </c>
      <c r="K133" s="207" t="s">
        <v>19</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153</v>
      </c>
      <c r="AT133" s="216" t="s">
        <v>148</v>
      </c>
      <c r="AU133" s="216" t="s">
        <v>80</v>
      </c>
      <c r="AY133" s="18" t="s">
        <v>146</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153</v>
      </c>
      <c r="BM133" s="216" t="s">
        <v>1013</v>
      </c>
    </row>
    <row r="134" s="2" customFormat="1" ht="14.4" customHeight="1">
      <c r="A134" s="39"/>
      <c r="B134" s="40"/>
      <c r="C134" s="205" t="s">
        <v>348</v>
      </c>
      <c r="D134" s="205" t="s">
        <v>148</v>
      </c>
      <c r="E134" s="206" t="s">
        <v>1347</v>
      </c>
      <c r="F134" s="207" t="s">
        <v>1348</v>
      </c>
      <c r="G134" s="208" t="s">
        <v>616</v>
      </c>
      <c r="H134" s="209">
        <v>1</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153</v>
      </c>
      <c r="AT134" s="216" t="s">
        <v>148</v>
      </c>
      <c r="AU134" s="216" t="s">
        <v>80</v>
      </c>
      <c r="AY134" s="18" t="s">
        <v>146</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153</v>
      </c>
      <c r="BM134" s="216" t="s">
        <v>1017</v>
      </c>
    </row>
    <row r="135" s="2" customFormat="1" ht="14.4" customHeight="1">
      <c r="A135" s="39"/>
      <c r="B135" s="40"/>
      <c r="C135" s="205" t="s">
        <v>366</v>
      </c>
      <c r="D135" s="205" t="s">
        <v>148</v>
      </c>
      <c r="E135" s="206" t="s">
        <v>1349</v>
      </c>
      <c r="F135" s="207" t="s">
        <v>1350</v>
      </c>
      <c r="G135" s="208" t="s">
        <v>616</v>
      </c>
      <c r="H135" s="209">
        <v>2</v>
      </c>
      <c r="I135" s="210"/>
      <c r="J135" s="211">
        <f>ROUND(I135*H135,2)</f>
        <v>0</v>
      </c>
      <c r="K135" s="207" t="s">
        <v>19</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153</v>
      </c>
      <c r="AT135" s="216" t="s">
        <v>148</v>
      </c>
      <c r="AU135" s="216" t="s">
        <v>80</v>
      </c>
      <c r="AY135" s="18" t="s">
        <v>146</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153</v>
      </c>
      <c r="BM135" s="216" t="s">
        <v>1020</v>
      </c>
    </row>
    <row r="136" s="2" customFormat="1" ht="14.4" customHeight="1">
      <c r="A136" s="39"/>
      <c r="B136" s="40"/>
      <c r="C136" s="205" t="s">
        <v>392</v>
      </c>
      <c r="D136" s="205" t="s">
        <v>148</v>
      </c>
      <c r="E136" s="206" t="s">
        <v>1351</v>
      </c>
      <c r="F136" s="207" t="s">
        <v>1352</v>
      </c>
      <c r="G136" s="208" t="s">
        <v>616</v>
      </c>
      <c r="H136" s="209">
        <v>2</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153</v>
      </c>
      <c r="AT136" s="216" t="s">
        <v>148</v>
      </c>
      <c r="AU136" s="216" t="s">
        <v>80</v>
      </c>
      <c r="AY136" s="18" t="s">
        <v>146</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153</v>
      </c>
      <c r="BM136" s="216" t="s">
        <v>1023</v>
      </c>
    </row>
    <row r="137" s="2" customFormat="1" ht="14.4" customHeight="1">
      <c r="A137" s="39"/>
      <c r="B137" s="40"/>
      <c r="C137" s="205" t="s">
        <v>372</v>
      </c>
      <c r="D137" s="205" t="s">
        <v>148</v>
      </c>
      <c r="E137" s="206" t="s">
        <v>1353</v>
      </c>
      <c r="F137" s="207" t="s">
        <v>1354</v>
      </c>
      <c r="G137" s="208" t="s">
        <v>616</v>
      </c>
      <c r="H137" s="209">
        <v>6</v>
      </c>
      <c r="I137" s="210"/>
      <c r="J137" s="211">
        <f>ROUND(I137*H137,2)</f>
        <v>0</v>
      </c>
      <c r="K137" s="207" t="s">
        <v>19</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153</v>
      </c>
      <c r="AT137" s="216" t="s">
        <v>148</v>
      </c>
      <c r="AU137" s="216" t="s">
        <v>80</v>
      </c>
      <c r="AY137" s="18" t="s">
        <v>146</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153</v>
      </c>
      <c r="BM137" s="216" t="s">
        <v>1026</v>
      </c>
    </row>
    <row r="138" s="2" customFormat="1" ht="14.4" customHeight="1">
      <c r="A138" s="39"/>
      <c r="B138" s="40"/>
      <c r="C138" s="205" t="s">
        <v>378</v>
      </c>
      <c r="D138" s="205" t="s">
        <v>148</v>
      </c>
      <c r="E138" s="206" t="s">
        <v>1355</v>
      </c>
      <c r="F138" s="207" t="s">
        <v>1356</v>
      </c>
      <c r="G138" s="208" t="s">
        <v>616</v>
      </c>
      <c r="H138" s="209">
        <v>4</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153</v>
      </c>
      <c r="AT138" s="216" t="s">
        <v>148</v>
      </c>
      <c r="AU138" s="216" t="s">
        <v>80</v>
      </c>
      <c r="AY138" s="18" t="s">
        <v>146</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153</v>
      </c>
      <c r="BM138" s="216" t="s">
        <v>1029</v>
      </c>
    </row>
    <row r="139" s="2" customFormat="1" ht="14.4" customHeight="1">
      <c r="A139" s="39"/>
      <c r="B139" s="40"/>
      <c r="C139" s="205" t="s">
        <v>383</v>
      </c>
      <c r="D139" s="205" t="s">
        <v>148</v>
      </c>
      <c r="E139" s="206" t="s">
        <v>1357</v>
      </c>
      <c r="F139" s="207" t="s">
        <v>1358</v>
      </c>
      <c r="G139" s="208" t="s">
        <v>616</v>
      </c>
      <c r="H139" s="209">
        <v>2</v>
      </c>
      <c r="I139" s="210"/>
      <c r="J139" s="211">
        <f>ROUND(I139*H139,2)</f>
        <v>0</v>
      </c>
      <c r="K139" s="207" t="s">
        <v>19</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153</v>
      </c>
      <c r="AT139" s="216" t="s">
        <v>148</v>
      </c>
      <c r="AU139" s="216" t="s">
        <v>80</v>
      </c>
      <c r="AY139" s="18" t="s">
        <v>146</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153</v>
      </c>
      <c r="BM139" s="216" t="s">
        <v>1032</v>
      </c>
    </row>
    <row r="140" s="2" customFormat="1" ht="14.4" customHeight="1">
      <c r="A140" s="39"/>
      <c r="B140" s="40"/>
      <c r="C140" s="205" t="s">
        <v>388</v>
      </c>
      <c r="D140" s="205" t="s">
        <v>148</v>
      </c>
      <c r="E140" s="206" t="s">
        <v>1359</v>
      </c>
      <c r="F140" s="207" t="s">
        <v>1360</v>
      </c>
      <c r="G140" s="208" t="s">
        <v>616</v>
      </c>
      <c r="H140" s="209">
        <v>1</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153</v>
      </c>
      <c r="AT140" s="216" t="s">
        <v>148</v>
      </c>
      <c r="AU140" s="216" t="s">
        <v>80</v>
      </c>
      <c r="AY140" s="18" t="s">
        <v>146</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153</v>
      </c>
      <c r="BM140" s="216" t="s">
        <v>1035</v>
      </c>
    </row>
    <row r="141" s="2" customFormat="1" ht="14.4" customHeight="1">
      <c r="A141" s="39"/>
      <c r="B141" s="40"/>
      <c r="C141" s="205" t="s">
        <v>396</v>
      </c>
      <c r="D141" s="205" t="s">
        <v>148</v>
      </c>
      <c r="E141" s="206" t="s">
        <v>1361</v>
      </c>
      <c r="F141" s="207" t="s">
        <v>1362</v>
      </c>
      <c r="G141" s="208" t="s">
        <v>616</v>
      </c>
      <c r="H141" s="209">
        <v>1</v>
      </c>
      <c r="I141" s="210"/>
      <c r="J141" s="211">
        <f>ROUND(I141*H141,2)</f>
        <v>0</v>
      </c>
      <c r="K141" s="207" t="s">
        <v>19</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153</v>
      </c>
      <c r="AT141" s="216" t="s">
        <v>148</v>
      </c>
      <c r="AU141" s="216" t="s">
        <v>80</v>
      </c>
      <c r="AY141" s="18" t="s">
        <v>146</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153</v>
      </c>
      <c r="BM141" s="216" t="s">
        <v>1038</v>
      </c>
    </row>
    <row r="142" s="12" customFormat="1" ht="25.92" customHeight="1">
      <c r="A142" s="12"/>
      <c r="B142" s="189"/>
      <c r="C142" s="190"/>
      <c r="D142" s="191" t="s">
        <v>71</v>
      </c>
      <c r="E142" s="192" t="s">
        <v>1363</v>
      </c>
      <c r="F142" s="192" t="s">
        <v>1364</v>
      </c>
      <c r="G142" s="190"/>
      <c r="H142" s="190"/>
      <c r="I142" s="193"/>
      <c r="J142" s="194">
        <f>BK142</f>
        <v>0</v>
      </c>
      <c r="K142" s="190"/>
      <c r="L142" s="195"/>
      <c r="M142" s="196"/>
      <c r="N142" s="197"/>
      <c r="O142" s="197"/>
      <c r="P142" s="198">
        <f>SUM(P143:P147)</f>
        <v>0</v>
      </c>
      <c r="Q142" s="197"/>
      <c r="R142" s="198">
        <f>SUM(R143:R147)</f>
        <v>0</v>
      </c>
      <c r="S142" s="197"/>
      <c r="T142" s="199">
        <f>SUM(T143:T147)</f>
        <v>0</v>
      </c>
      <c r="U142" s="12"/>
      <c r="V142" s="12"/>
      <c r="W142" s="12"/>
      <c r="X142" s="12"/>
      <c r="Y142" s="12"/>
      <c r="Z142" s="12"/>
      <c r="AA142" s="12"/>
      <c r="AB142" s="12"/>
      <c r="AC142" s="12"/>
      <c r="AD142" s="12"/>
      <c r="AE142" s="12"/>
      <c r="AR142" s="200" t="s">
        <v>80</v>
      </c>
      <c r="AT142" s="201" t="s">
        <v>71</v>
      </c>
      <c r="AU142" s="201" t="s">
        <v>72</v>
      </c>
      <c r="AY142" s="200" t="s">
        <v>146</v>
      </c>
      <c r="BK142" s="202">
        <f>SUM(BK143:BK147)</f>
        <v>0</v>
      </c>
    </row>
    <row r="143" s="2" customFormat="1" ht="24.15" customHeight="1">
      <c r="A143" s="39"/>
      <c r="B143" s="40"/>
      <c r="C143" s="205" t="s">
        <v>400</v>
      </c>
      <c r="D143" s="205" t="s">
        <v>148</v>
      </c>
      <c r="E143" s="206" t="s">
        <v>1365</v>
      </c>
      <c r="F143" s="207" t="s">
        <v>1366</v>
      </c>
      <c r="G143" s="208" t="s">
        <v>616</v>
      </c>
      <c r="H143" s="209">
        <v>2</v>
      </c>
      <c r="I143" s="210"/>
      <c r="J143" s="211">
        <f>ROUND(I143*H143,2)</f>
        <v>0</v>
      </c>
      <c r="K143" s="207" t="s">
        <v>19</v>
      </c>
      <c r="L143" s="45"/>
      <c r="M143" s="212" t="s">
        <v>19</v>
      </c>
      <c r="N143" s="213" t="s">
        <v>43</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153</v>
      </c>
      <c r="AT143" s="216" t="s">
        <v>148</v>
      </c>
      <c r="AU143" s="216" t="s">
        <v>80</v>
      </c>
      <c r="AY143" s="18" t="s">
        <v>146</v>
      </c>
      <c r="BE143" s="217">
        <f>IF(N143="základní",J143,0)</f>
        <v>0</v>
      </c>
      <c r="BF143" s="217">
        <f>IF(N143="snížená",J143,0)</f>
        <v>0</v>
      </c>
      <c r="BG143" s="217">
        <f>IF(N143="zákl. přenesená",J143,0)</f>
        <v>0</v>
      </c>
      <c r="BH143" s="217">
        <f>IF(N143="sníž. přenesená",J143,0)</f>
        <v>0</v>
      </c>
      <c r="BI143" s="217">
        <f>IF(N143="nulová",J143,0)</f>
        <v>0</v>
      </c>
      <c r="BJ143" s="18" t="s">
        <v>80</v>
      </c>
      <c r="BK143" s="217">
        <f>ROUND(I143*H143,2)</f>
        <v>0</v>
      </c>
      <c r="BL143" s="18" t="s">
        <v>153</v>
      </c>
      <c r="BM143" s="216" t="s">
        <v>1041</v>
      </c>
    </row>
    <row r="144" s="2" customFormat="1" ht="24.15" customHeight="1">
      <c r="A144" s="39"/>
      <c r="B144" s="40"/>
      <c r="C144" s="205" t="s">
        <v>405</v>
      </c>
      <c r="D144" s="205" t="s">
        <v>148</v>
      </c>
      <c r="E144" s="206" t="s">
        <v>1367</v>
      </c>
      <c r="F144" s="207" t="s">
        <v>1368</v>
      </c>
      <c r="G144" s="208" t="s">
        <v>616</v>
      </c>
      <c r="H144" s="209">
        <v>2</v>
      </c>
      <c r="I144" s="210"/>
      <c r="J144" s="211">
        <f>ROUND(I144*H144,2)</f>
        <v>0</v>
      </c>
      <c r="K144" s="207" t="s">
        <v>19</v>
      </c>
      <c r="L144" s="45"/>
      <c r="M144" s="212" t="s">
        <v>19</v>
      </c>
      <c r="N144" s="213" t="s">
        <v>43</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153</v>
      </c>
      <c r="AT144" s="216" t="s">
        <v>148</v>
      </c>
      <c r="AU144" s="216" t="s">
        <v>80</v>
      </c>
      <c r="AY144" s="18" t="s">
        <v>146</v>
      </c>
      <c r="BE144" s="217">
        <f>IF(N144="základní",J144,0)</f>
        <v>0</v>
      </c>
      <c r="BF144" s="217">
        <f>IF(N144="snížená",J144,0)</f>
        <v>0</v>
      </c>
      <c r="BG144" s="217">
        <f>IF(N144="zákl. přenesená",J144,0)</f>
        <v>0</v>
      </c>
      <c r="BH144" s="217">
        <f>IF(N144="sníž. přenesená",J144,0)</f>
        <v>0</v>
      </c>
      <c r="BI144" s="217">
        <f>IF(N144="nulová",J144,0)</f>
        <v>0</v>
      </c>
      <c r="BJ144" s="18" t="s">
        <v>80</v>
      </c>
      <c r="BK144" s="217">
        <f>ROUND(I144*H144,2)</f>
        <v>0</v>
      </c>
      <c r="BL144" s="18" t="s">
        <v>153</v>
      </c>
      <c r="BM144" s="216" t="s">
        <v>1044</v>
      </c>
    </row>
    <row r="145" s="2" customFormat="1" ht="24.15" customHeight="1">
      <c r="A145" s="39"/>
      <c r="B145" s="40"/>
      <c r="C145" s="205" t="s">
        <v>431</v>
      </c>
      <c r="D145" s="205" t="s">
        <v>148</v>
      </c>
      <c r="E145" s="206" t="s">
        <v>1369</v>
      </c>
      <c r="F145" s="207" t="s">
        <v>1370</v>
      </c>
      <c r="G145" s="208" t="s">
        <v>616</v>
      </c>
      <c r="H145" s="209">
        <v>1</v>
      </c>
      <c r="I145" s="210"/>
      <c r="J145" s="211">
        <f>ROUND(I145*H145,2)</f>
        <v>0</v>
      </c>
      <c r="K145" s="207" t="s">
        <v>19</v>
      </c>
      <c r="L145" s="45"/>
      <c r="M145" s="212" t="s">
        <v>19</v>
      </c>
      <c r="N145" s="213" t="s">
        <v>43</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153</v>
      </c>
      <c r="AT145" s="216" t="s">
        <v>148</v>
      </c>
      <c r="AU145" s="216" t="s">
        <v>80</v>
      </c>
      <c r="AY145" s="18" t="s">
        <v>146</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153</v>
      </c>
      <c r="BM145" s="216" t="s">
        <v>1049</v>
      </c>
    </row>
    <row r="146" s="2" customFormat="1" ht="24.15" customHeight="1">
      <c r="A146" s="39"/>
      <c r="B146" s="40"/>
      <c r="C146" s="205" t="s">
        <v>438</v>
      </c>
      <c r="D146" s="205" t="s">
        <v>148</v>
      </c>
      <c r="E146" s="206" t="s">
        <v>1371</v>
      </c>
      <c r="F146" s="207" t="s">
        <v>1372</v>
      </c>
      <c r="G146" s="208" t="s">
        <v>616</v>
      </c>
      <c r="H146" s="209">
        <v>1</v>
      </c>
      <c r="I146" s="210"/>
      <c r="J146" s="211">
        <f>ROUND(I146*H146,2)</f>
        <v>0</v>
      </c>
      <c r="K146" s="207" t="s">
        <v>19</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153</v>
      </c>
      <c r="AT146" s="216" t="s">
        <v>148</v>
      </c>
      <c r="AU146" s="216" t="s">
        <v>80</v>
      </c>
      <c r="AY146" s="18" t="s">
        <v>146</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153</v>
      </c>
      <c r="BM146" s="216" t="s">
        <v>1053</v>
      </c>
    </row>
    <row r="147" s="2" customFormat="1" ht="24.15" customHeight="1">
      <c r="A147" s="39"/>
      <c r="B147" s="40"/>
      <c r="C147" s="205" t="s">
        <v>411</v>
      </c>
      <c r="D147" s="205" t="s">
        <v>148</v>
      </c>
      <c r="E147" s="206" t="s">
        <v>1373</v>
      </c>
      <c r="F147" s="207" t="s">
        <v>1374</v>
      </c>
      <c r="G147" s="208" t="s">
        <v>616</v>
      </c>
      <c r="H147" s="209">
        <v>2</v>
      </c>
      <c r="I147" s="210"/>
      <c r="J147" s="211">
        <f>ROUND(I147*H147,2)</f>
        <v>0</v>
      </c>
      <c r="K147" s="207" t="s">
        <v>19</v>
      </c>
      <c r="L147" s="45"/>
      <c r="M147" s="212" t="s">
        <v>19</v>
      </c>
      <c r="N147" s="213" t="s">
        <v>43</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153</v>
      </c>
      <c r="AT147" s="216" t="s">
        <v>148</v>
      </c>
      <c r="AU147" s="216" t="s">
        <v>80</v>
      </c>
      <c r="AY147" s="18" t="s">
        <v>146</v>
      </c>
      <c r="BE147" s="217">
        <f>IF(N147="základní",J147,0)</f>
        <v>0</v>
      </c>
      <c r="BF147" s="217">
        <f>IF(N147="snížená",J147,0)</f>
        <v>0</v>
      </c>
      <c r="BG147" s="217">
        <f>IF(N147="zákl. přenesená",J147,0)</f>
        <v>0</v>
      </c>
      <c r="BH147" s="217">
        <f>IF(N147="sníž. přenesená",J147,0)</f>
        <v>0</v>
      </c>
      <c r="BI147" s="217">
        <f>IF(N147="nulová",J147,0)</f>
        <v>0</v>
      </c>
      <c r="BJ147" s="18" t="s">
        <v>80</v>
      </c>
      <c r="BK147" s="217">
        <f>ROUND(I147*H147,2)</f>
        <v>0</v>
      </c>
      <c r="BL147" s="18" t="s">
        <v>153</v>
      </c>
      <c r="BM147" s="216" t="s">
        <v>1056</v>
      </c>
    </row>
    <row r="148" s="12" customFormat="1" ht="25.92" customHeight="1">
      <c r="A148" s="12"/>
      <c r="B148" s="189"/>
      <c r="C148" s="190"/>
      <c r="D148" s="191" t="s">
        <v>71</v>
      </c>
      <c r="E148" s="192" t="s">
        <v>1375</v>
      </c>
      <c r="F148" s="192" t="s">
        <v>1376</v>
      </c>
      <c r="G148" s="190"/>
      <c r="H148" s="190"/>
      <c r="I148" s="193"/>
      <c r="J148" s="194">
        <f>BK148</f>
        <v>0</v>
      </c>
      <c r="K148" s="190"/>
      <c r="L148" s="195"/>
      <c r="M148" s="196"/>
      <c r="N148" s="197"/>
      <c r="O148" s="197"/>
      <c r="P148" s="198">
        <f>SUM(P149:P150)</f>
        <v>0</v>
      </c>
      <c r="Q148" s="197"/>
      <c r="R148" s="198">
        <f>SUM(R149:R150)</f>
        <v>0</v>
      </c>
      <c r="S148" s="197"/>
      <c r="T148" s="199">
        <f>SUM(T149:T150)</f>
        <v>0</v>
      </c>
      <c r="U148" s="12"/>
      <c r="V148" s="12"/>
      <c r="W148" s="12"/>
      <c r="X148" s="12"/>
      <c r="Y148" s="12"/>
      <c r="Z148" s="12"/>
      <c r="AA148" s="12"/>
      <c r="AB148" s="12"/>
      <c r="AC148" s="12"/>
      <c r="AD148" s="12"/>
      <c r="AE148" s="12"/>
      <c r="AR148" s="200" t="s">
        <v>80</v>
      </c>
      <c r="AT148" s="201" t="s">
        <v>71</v>
      </c>
      <c r="AU148" s="201" t="s">
        <v>72</v>
      </c>
      <c r="AY148" s="200" t="s">
        <v>146</v>
      </c>
      <c r="BK148" s="202">
        <f>SUM(BK149:BK150)</f>
        <v>0</v>
      </c>
    </row>
    <row r="149" s="2" customFormat="1" ht="24.15" customHeight="1">
      <c r="A149" s="39"/>
      <c r="B149" s="40"/>
      <c r="C149" s="205" t="s">
        <v>419</v>
      </c>
      <c r="D149" s="205" t="s">
        <v>148</v>
      </c>
      <c r="E149" s="206" t="s">
        <v>1377</v>
      </c>
      <c r="F149" s="207" t="s">
        <v>1378</v>
      </c>
      <c r="G149" s="208" t="s">
        <v>616</v>
      </c>
      <c r="H149" s="209">
        <v>6</v>
      </c>
      <c r="I149" s="210"/>
      <c r="J149" s="211">
        <f>ROUND(I149*H149,2)</f>
        <v>0</v>
      </c>
      <c r="K149" s="207" t="s">
        <v>19</v>
      </c>
      <c r="L149" s="45"/>
      <c r="M149" s="212" t="s">
        <v>19</v>
      </c>
      <c r="N149" s="213" t="s">
        <v>43</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153</v>
      </c>
      <c r="AT149" s="216" t="s">
        <v>148</v>
      </c>
      <c r="AU149" s="216" t="s">
        <v>80</v>
      </c>
      <c r="AY149" s="18" t="s">
        <v>146</v>
      </c>
      <c r="BE149" s="217">
        <f>IF(N149="základní",J149,0)</f>
        <v>0</v>
      </c>
      <c r="BF149" s="217">
        <f>IF(N149="snížená",J149,0)</f>
        <v>0</v>
      </c>
      <c r="BG149" s="217">
        <f>IF(N149="zákl. přenesená",J149,0)</f>
        <v>0</v>
      </c>
      <c r="BH149" s="217">
        <f>IF(N149="sníž. přenesená",J149,0)</f>
        <v>0</v>
      </c>
      <c r="BI149" s="217">
        <f>IF(N149="nulová",J149,0)</f>
        <v>0</v>
      </c>
      <c r="BJ149" s="18" t="s">
        <v>80</v>
      </c>
      <c r="BK149" s="217">
        <f>ROUND(I149*H149,2)</f>
        <v>0</v>
      </c>
      <c r="BL149" s="18" t="s">
        <v>153</v>
      </c>
      <c r="BM149" s="216" t="s">
        <v>1059</v>
      </c>
    </row>
    <row r="150" s="2" customFormat="1" ht="24.15" customHeight="1">
      <c r="A150" s="39"/>
      <c r="B150" s="40"/>
      <c r="C150" s="205" t="s">
        <v>423</v>
      </c>
      <c r="D150" s="205" t="s">
        <v>148</v>
      </c>
      <c r="E150" s="206" t="s">
        <v>1379</v>
      </c>
      <c r="F150" s="207" t="s">
        <v>1380</v>
      </c>
      <c r="G150" s="208" t="s">
        <v>616</v>
      </c>
      <c r="H150" s="209">
        <v>6</v>
      </c>
      <c r="I150" s="210"/>
      <c r="J150" s="211">
        <f>ROUND(I150*H150,2)</f>
        <v>0</v>
      </c>
      <c r="K150" s="207" t="s">
        <v>19</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153</v>
      </c>
      <c r="AT150" s="216" t="s">
        <v>148</v>
      </c>
      <c r="AU150" s="216" t="s">
        <v>80</v>
      </c>
      <c r="AY150" s="18" t="s">
        <v>146</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153</v>
      </c>
      <c r="BM150" s="216" t="s">
        <v>1062</v>
      </c>
    </row>
    <row r="151" s="12" customFormat="1" ht="25.92" customHeight="1">
      <c r="A151" s="12"/>
      <c r="B151" s="189"/>
      <c r="C151" s="190"/>
      <c r="D151" s="191" t="s">
        <v>71</v>
      </c>
      <c r="E151" s="192" t="s">
        <v>1381</v>
      </c>
      <c r="F151" s="192" t="s">
        <v>1382</v>
      </c>
      <c r="G151" s="190"/>
      <c r="H151" s="190"/>
      <c r="I151" s="193"/>
      <c r="J151" s="194">
        <f>BK151</f>
        <v>0</v>
      </c>
      <c r="K151" s="190"/>
      <c r="L151" s="195"/>
      <c r="M151" s="196"/>
      <c r="N151" s="197"/>
      <c r="O151" s="197"/>
      <c r="P151" s="198">
        <f>SUM(P152:P155)</f>
        <v>0</v>
      </c>
      <c r="Q151" s="197"/>
      <c r="R151" s="198">
        <f>SUM(R152:R155)</f>
        <v>0</v>
      </c>
      <c r="S151" s="197"/>
      <c r="T151" s="199">
        <f>SUM(T152:T155)</f>
        <v>0</v>
      </c>
      <c r="U151" s="12"/>
      <c r="V151" s="12"/>
      <c r="W151" s="12"/>
      <c r="X151" s="12"/>
      <c r="Y151" s="12"/>
      <c r="Z151" s="12"/>
      <c r="AA151" s="12"/>
      <c r="AB151" s="12"/>
      <c r="AC151" s="12"/>
      <c r="AD151" s="12"/>
      <c r="AE151" s="12"/>
      <c r="AR151" s="200" t="s">
        <v>80</v>
      </c>
      <c r="AT151" s="201" t="s">
        <v>71</v>
      </c>
      <c r="AU151" s="201" t="s">
        <v>72</v>
      </c>
      <c r="AY151" s="200" t="s">
        <v>146</v>
      </c>
      <c r="BK151" s="202">
        <f>SUM(BK152:BK155)</f>
        <v>0</v>
      </c>
    </row>
    <row r="152" s="2" customFormat="1" ht="14.4" customHeight="1">
      <c r="A152" s="39"/>
      <c r="B152" s="40"/>
      <c r="C152" s="205" t="s">
        <v>427</v>
      </c>
      <c r="D152" s="205" t="s">
        <v>148</v>
      </c>
      <c r="E152" s="206" t="s">
        <v>1383</v>
      </c>
      <c r="F152" s="207" t="s">
        <v>1384</v>
      </c>
      <c r="G152" s="208" t="s">
        <v>616</v>
      </c>
      <c r="H152" s="209">
        <v>2</v>
      </c>
      <c r="I152" s="210"/>
      <c r="J152" s="211">
        <f>ROUND(I152*H152,2)</f>
        <v>0</v>
      </c>
      <c r="K152" s="207" t="s">
        <v>19</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153</v>
      </c>
      <c r="AT152" s="216" t="s">
        <v>148</v>
      </c>
      <c r="AU152" s="216" t="s">
        <v>80</v>
      </c>
      <c r="AY152" s="18" t="s">
        <v>146</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153</v>
      </c>
      <c r="BM152" s="216" t="s">
        <v>1065</v>
      </c>
    </row>
    <row r="153" s="2" customFormat="1" ht="14.4" customHeight="1">
      <c r="A153" s="39"/>
      <c r="B153" s="40"/>
      <c r="C153" s="205" t="s">
        <v>444</v>
      </c>
      <c r="D153" s="205" t="s">
        <v>148</v>
      </c>
      <c r="E153" s="206" t="s">
        <v>1385</v>
      </c>
      <c r="F153" s="207" t="s">
        <v>1386</v>
      </c>
      <c r="G153" s="208" t="s">
        <v>616</v>
      </c>
      <c r="H153" s="209">
        <v>2</v>
      </c>
      <c r="I153" s="210"/>
      <c r="J153" s="211">
        <f>ROUND(I153*H153,2)</f>
        <v>0</v>
      </c>
      <c r="K153" s="207" t="s">
        <v>19</v>
      </c>
      <c r="L153" s="45"/>
      <c r="M153" s="212" t="s">
        <v>19</v>
      </c>
      <c r="N153" s="213" t="s">
        <v>43</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153</v>
      </c>
      <c r="AT153" s="216" t="s">
        <v>148</v>
      </c>
      <c r="AU153" s="216" t="s">
        <v>80</v>
      </c>
      <c r="AY153" s="18" t="s">
        <v>146</v>
      </c>
      <c r="BE153" s="217">
        <f>IF(N153="základní",J153,0)</f>
        <v>0</v>
      </c>
      <c r="BF153" s="217">
        <f>IF(N153="snížená",J153,0)</f>
        <v>0</v>
      </c>
      <c r="BG153" s="217">
        <f>IF(N153="zákl. přenesená",J153,0)</f>
        <v>0</v>
      </c>
      <c r="BH153" s="217">
        <f>IF(N153="sníž. přenesená",J153,0)</f>
        <v>0</v>
      </c>
      <c r="BI153" s="217">
        <f>IF(N153="nulová",J153,0)</f>
        <v>0</v>
      </c>
      <c r="BJ153" s="18" t="s">
        <v>80</v>
      </c>
      <c r="BK153" s="217">
        <f>ROUND(I153*H153,2)</f>
        <v>0</v>
      </c>
      <c r="BL153" s="18" t="s">
        <v>153</v>
      </c>
      <c r="BM153" s="216" t="s">
        <v>1068</v>
      </c>
    </row>
    <row r="154" s="2" customFormat="1" ht="14.4" customHeight="1">
      <c r="A154" s="39"/>
      <c r="B154" s="40"/>
      <c r="C154" s="205" t="s">
        <v>450</v>
      </c>
      <c r="D154" s="205" t="s">
        <v>148</v>
      </c>
      <c r="E154" s="206" t="s">
        <v>1387</v>
      </c>
      <c r="F154" s="207" t="s">
        <v>1388</v>
      </c>
      <c r="G154" s="208" t="s">
        <v>616</v>
      </c>
      <c r="H154" s="209">
        <v>1</v>
      </c>
      <c r="I154" s="210"/>
      <c r="J154" s="211">
        <f>ROUND(I154*H154,2)</f>
        <v>0</v>
      </c>
      <c r="K154" s="207" t="s">
        <v>19</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153</v>
      </c>
      <c r="AT154" s="216" t="s">
        <v>148</v>
      </c>
      <c r="AU154" s="216" t="s">
        <v>80</v>
      </c>
      <c r="AY154" s="18" t="s">
        <v>146</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153</v>
      </c>
      <c r="BM154" s="216" t="s">
        <v>1071</v>
      </c>
    </row>
    <row r="155" s="2" customFormat="1" ht="14.4" customHeight="1">
      <c r="A155" s="39"/>
      <c r="B155" s="40"/>
      <c r="C155" s="205" t="s">
        <v>454</v>
      </c>
      <c r="D155" s="205" t="s">
        <v>148</v>
      </c>
      <c r="E155" s="206" t="s">
        <v>1389</v>
      </c>
      <c r="F155" s="207" t="s">
        <v>1390</v>
      </c>
      <c r="G155" s="208" t="s">
        <v>616</v>
      </c>
      <c r="H155" s="209">
        <v>1</v>
      </c>
      <c r="I155" s="210"/>
      <c r="J155" s="211">
        <f>ROUND(I155*H155,2)</f>
        <v>0</v>
      </c>
      <c r="K155" s="207" t="s">
        <v>19</v>
      </c>
      <c r="L155" s="45"/>
      <c r="M155" s="212" t="s">
        <v>19</v>
      </c>
      <c r="N155" s="213" t="s">
        <v>43</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153</v>
      </c>
      <c r="AT155" s="216" t="s">
        <v>148</v>
      </c>
      <c r="AU155" s="216" t="s">
        <v>80</v>
      </c>
      <c r="AY155" s="18" t="s">
        <v>146</v>
      </c>
      <c r="BE155" s="217">
        <f>IF(N155="základní",J155,0)</f>
        <v>0</v>
      </c>
      <c r="BF155" s="217">
        <f>IF(N155="snížená",J155,0)</f>
        <v>0</v>
      </c>
      <c r="BG155" s="217">
        <f>IF(N155="zákl. přenesená",J155,0)</f>
        <v>0</v>
      </c>
      <c r="BH155" s="217">
        <f>IF(N155="sníž. přenesená",J155,0)</f>
        <v>0</v>
      </c>
      <c r="BI155" s="217">
        <f>IF(N155="nulová",J155,0)</f>
        <v>0</v>
      </c>
      <c r="BJ155" s="18" t="s">
        <v>80</v>
      </c>
      <c r="BK155" s="217">
        <f>ROUND(I155*H155,2)</f>
        <v>0</v>
      </c>
      <c r="BL155" s="18" t="s">
        <v>153</v>
      </c>
      <c r="BM155" s="216" t="s">
        <v>1074</v>
      </c>
    </row>
    <row r="156" s="12" customFormat="1" ht="25.92" customHeight="1">
      <c r="A156" s="12"/>
      <c r="B156" s="189"/>
      <c r="C156" s="190"/>
      <c r="D156" s="191" t="s">
        <v>71</v>
      </c>
      <c r="E156" s="192" t="s">
        <v>1391</v>
      </c>
      <c r="F156" s="192" t="s">
        <v>1392</v>
      </c>
      <c r="G156" s="190"/>
      <c r="H156" s="190"/>
      <c r="I156" s="193"/>
      <c r="J156" s="194">
        <f>BK156</f>
        <v>0</v>
      </c>
      <c r="K156" s="190"/>
      <c r="L156" s="195"/>
      <c r="M156" s="196"/>
      <c r="N156" s="197"/>
      <c r="O156" s="197"/>
      <c r="P156" s="198">
        <f>SUM(P157:P160)</f>
        <v>0</v>
      </c>
      <c r="Q156" s="197"/>
      <c r="R156" s="198">
        <f>SUM(R157:R160)</f>
        <v>0</v>
      </c>
      <c r="S156" s="197"/>
      <c r="T156" s="199">
        <f>SUM(T157:T160)</f>
        <v>0</v>
      </c>
      <c r="U156" s="12"/>
      <c r="V156" s="12"/>
      <c r="W156" s="12"/>
      <c r="X156" s="12"/>
      <c r="Y156" s="12"/>
      <c r="Z156" s="12"/>
      <c r="AA156" s="12"/>
      <c r="AB156" s="12"/>
      <c r="AC156" s="12"/>
      <c r="AD156" s="12"/>
      <c r="AE156" s="12"/>
      <c r="AR156" s="200" t="s">
        <v>80</v>
      </c>
      <c r="AT156" s="201" t="s">
        <v>71</v>
      </c>
      <c r="AU156" s="201" t="s">
        <v>72</v>
      </c>
      <c r="AY156" s="200" t="s">
        <v>146</v>
      </c>
      <c r="BK156" s="202">
        <f>SUM(BK157:BK160)</f>
        <v>0</v>
      </c>
    </row>
    <row r="157" s="2" customFormat="1" ht="14.4" customHeight="1">
      <c r="A157" s="39"/>
      <c r="B157" s="40"/>
      <c r="C157" s="205" t="s">
        <v>460</v>
      </c>
      <c r="D157" s="205" t="s">
        <v>148</v>
      </c>
      <c r="E157" s="206" t="s">
        <v>1393</v>
      </c>
      <c r="F157" s="207" t="s">
        <v>1394</v>
      </c>
      <c r="G157" s="208" t="s">
        <v>616</v>
      </c>
      <c r="H157" s="209">
        <v>12</v>
      </c>
      <c r="I157" s="210"/>
      <c r="J157" s="211">
        <f>ROUND(I157*H157,2)</f>
        <v>0</v>
      </c>
      <c r="K157" s="207" t="s">
        <v>19</v>
      </c>
      <c r="L157" s="45"/>
      <c r="M157" s="212" t="s">
        <v>19</v>
      </c>
      <c r="N157" s="213" t="s">
        <v>43</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153</v>
      </c>
      <c r="AT157" s="216" t="s">
        <v>148</v>
      </c>
      <c r="AU157" s="216" t="s">
        <v>80</v>
      </c>
      <c r="AY157" s="18" t="s">
        <v>146</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153</v>
      </c>
      <c r="BM157" s="216" t="s">
        <v>1077</v>
      </c>
    </row>
    <row r="158" s="2" customFormat="1" ht="14.4" customHeight="1">
      <c r="A158" s="39"/>
      <c r="B158" s="40"/>
      <c r="C158" s="205" t="s">
        <v>468</v>
      </c>
      <c r="D158" s="205" t="s">
        <v>148</v>
      </c>
      <c r="E158" s="206" t="s">
        <v>1395</v>
      </c>
      <c r="F158" s="207" t="s">
        <v>1396</v>
      </c>
      <c r="G158" s="208" t="s">
        <v>616</v>
      </c>
      <c r="H158" s="209">
        <v>29</v>
      </c>
      <c r="I158" s="210"/>
      <c r="J158" s="211">
        <f>ROUND(I158*H158,2)</f>
        <v>0</v>
      </c>
      <c r="K158" s="207" t="s">
        <v>19</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153</v>
      </c>
      <c r="AT158" s="216" t="s">
        <v>148</v>
      </c>
      <c r="AU158" s="216" t="s">
        <v>80</v>
      </c>
      <c r="AY158" s="18" t="s">
        <v>146</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153</v>
      </c>
      <c r="BM158" s="216" t="s">
        <v>1080</v>
      </c>
    </row>
    <row r="159" s="2" customFormat="1" ht="14.4" customHeight="1">
      <c r="A159" s="39"/>
      <c r="B159" s="40"/>
      <c r="C159" s="205" t="s">
        <v>483</v>
      </c>
      <c r="D159" s="205" t="s">
        <v>148</v>
      </c>
      <c r="E159" s="206" t="s">
        <v>1397</v>
      </c>
      <c r="F159" s="207" t="s">
        <v>1398</v>
      </c>
      <c r="G159" s="208" t="s">
        <v>616</v>
      </c>
      <c r="H159" s="209">
        <v>46</v>
      </c>
      <c r="I159" s="210"/>
      <c r="J159" s="211">
        <f>ROUND(I159*H159,2)</f>
        <v>0</v>
      </c>
      <c r="K159" s="207" t="s">
        <v>19</v>
      </c>
      <c r="L159" s="45"/>
      <c r="M159" s="212" t="s">
        <v>19</v>
      </c>
      <c r="N159" s="213" t="s">
        <v>43</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153</v>
      </c>
      <c r="AT159" s="216" t="s">
        <v>148</v>
      </c>
      <c r="AU159" s="216" t="s">
        <v>80</v>
      </c>
      <c r="AY159" s="18" t="s">
        <v>146</v>
      </c>
      <c r="BE159" s="217">
        <f>IF(N159="základní",J159,0)</f>
        <v>0</v>
      </c>
      <c r="BF159" s="217">
        <f>IF(N159="snížená",J159,0)</f>
        <v>0</v>
      </c>
      <c r="BG159" s="217">
        <f>IF(N159="zákl. přenesená",J159,0)</f>
        <v>0</v>
      </c>
      <c r="BH159" s="217">
        <f>IF(N159="sníž. přenesená",J159,0)</f>
        <v>0</v>
      </c>
      <c r="BI159" s="217">
        <f>IF(N159="nulová",J159,0)</f>
        <v>0</v>
      </c>
      <c r="BJ159" s="18" t="s">
        <v>80</v>
      </c>
      <c r="BK159" s="217">
        <f>ROUND(I159*H159,2)</f>
        <v>0</v>
      </c>
      <c r="BL159" s="18" t="s">
        <v>153</v>
      </c>
      <c r="BM159" s="216" t="s">
        <v>1085</v>
      </c>
    </row>
    <row r="160" s="2" customFormat="1" ht="14.4" customHeight="1">
      <c r="A160" s="39"/>
      <c r="B160" s="40"/>
      <c r="C160" s="205" t="s">
        <v>479</v>
      </c>
      <c r="D160" s="205" t="s">
        <v>148</v>
      </c>
      <c r="E160" s="206" t="s">
        <v>1399</v>
      </c>
      <c r="F160" s="207" t="s">
        <v>1400</v>
      </c>
      <c r="G160" s="208" t="s">
        <v>616</v>
      </c>
      <c r="H160" s="209">
        <v>51</v>
      </c>
      <c r="I160" s="210"/>
      <c r="J160" s="211">
        <f>ROUND(I160*H160,2)</f>
        <v>0</v>
      </c>
      <c r="K160" s="207" t="s">
        <v>19</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153</v>
      </c>
      <c r="AT160" s="216" t="s">
        <v>148</v>
      </c>
      <c r="AU160" s="216" t="s">
        <v>80</v>
      </c>
      <c r="AY160" s="18" t="s">
        <v>146</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153</v>
      </c>
      <c r="BM160" s="216" t="s">
        <v>1087</v>
      </c>
    </row>
    <row r="161" s="12" customFormat="1" ht="25.92" customHeight="1">
      <c r="A161" s="12"/>
      <c r="B161" s="189"/>
      <c r="C161" s="190"/>
      <c r="D161" s="191" t="s">
        <v>71</v>
      </c>
      <c r="E161" s="192" t="s">
        <v>1401</v>
      </c>
      <c r="F161" s="192" t="s">
        <v>1402</v>
      </c>
      <c r="G161" s="190"/>
      <c r="H161" s="190"/>
      <c r="I161" s="193"/>
      <c r="J161" s="194">
        <f>BK161</f>
        <v>0</v>
      </c>
      <c r="K161" s="190"/>
      <c r="L161" s="195"/>
      <c r="M161" s="196"/>
      <c r="N161" s="197"/>
      <c r="O161" s="197"/>
      <c r="P161" s="198">
        <f>SUM(P162:P163)</f>
        <v>0</v>
      </c>
      <c r="Q161" s="197"/>
      <c r="R161" s="198">
        <f>SUM(R162:R163)</f>
        <v>0</v>
      </c>
      <c r="S161" s="197"/>
      <c r="T161" s="199">
        <f>SUM(T162:T163)</f>
        <v>0</v>
      </c>
      <c r="U161" s="12"/>
      <c r="V161" s="12"/>
      <c r="W161" s="12"/>
      <c r="X161" s="12"/>
      <c r="Y161" s="12"/>
      <c r="Z161" s="12"/>
      <c r="AA161" s="12"/>
      <c r="AB161" s="12"/>
      <c r="AC161" s="12"/>
      <c r="AD161" s="12"/>
      <c r="AE161" s="12"/>
      <c r="AR161" s="200" t="s">
        <v>80</v>
      </c>
      <c r="AT161" s="201" t="s">
        <v>71</v>
      </c>
      <c r="AU161" s="201" t="s">
        <v>72</v>
      </c>
      <c r="AY161" s="200" t="s">
        <v>146</v>
      </c>
      <c r="BK161" s="202">
        <f>SUM(BK162:BK163)</f>
        <v>0</v>
      </c>
    </row>
    <row r="162" s="2" customFormat="1" ht="14.4" customHeight="1">
      <c r="A162" s="39"/>
      <c r="B162" s="40"/>
      <c r="C162" s="205" t="s">
        <v>474</v>
      </c>
      <c r="D162" s="205" t="s">
        <v>148</v>
      </c>
      <c r="E162" s="206" t="s">
        <v>1403</v>
      </c>
      <c r="F162" s="207" t="s">
        <v>1404</v>
      </c>
      <c r="G162" s="208" t="s">
        <v>616</v>
      </c>
      <c r="H162" s="209">
        <v>6</v>
      </c>
      <c r="I162" s="210"/>
      <c r="J162" s="211">
        <f>ROUND(I162*H162,2)</f>
        <v>0</v>
      </c>
      <c r="K162" s="207" t="s">
        <v>19</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153</v>
      </c>
      <c r="AT162" s="216" t="s">
        <v>148</v>
      </c>
      <c r="AU162" s="216" t="s">
        <v>80</v>
      </c>
      <c r="AY162" s="18" t="s">
        <v>146</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153</v>
      </c>
      <c r="BM162" s="216" t="s">
        <v>1090</v>
      </c>
    </row>
    <row r="163" s="2" customFormat="1" ht="14.4" customHeight="1">
      <c r="A163" s="39"/>
      <c r="B163" s="40"/>
      <c r="C163" s="205" t="s">
        <v>916</v>
      </c>
      <c r="D163" s="205" t="s">
        <v>148</v>
      </c>
      <c r="E163" s="206" t="s">
        <v>1405</v>
      </c>
      <c r="F163" s="207" t="s">
        <v>1406</v>
      </c>
      <c r="G163" s="208" t="s">
        <v>616</v>
      </c>
      <c r="H163" s="209">
        <v>6</v>
      </c>
      <c r="I163" s="210"/>
      <c r="J163" s="211">
        <f>ROUND(I163*H163,2)</f>
        <v>0</v>
      </c>
      <c r="K163" s="207" t="s">
        <v>19</v>
      </c>
      <c r="L163" s="45"/>
      <c r="M163" s="212" t="s">
        <v>19</v>
      </c>
      <c r="N163" s="213" t="s">
        <v>43</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153</v>
      </c>
      <c r="AT163" s="216" t="s">
        <v>148</v>
      </c>
      <c r="AU163" s="216" t="s">
        <v>80</v>
      </c>
      <c r="AY163" s="18" t="s">
        <v>146</v>
      </c>
      <c r="BE163" s="217">
        <f>IF(N163="základní",J163,0)</f>
        <v>0</v>
      </c>
      <c r="BF163" s="217">
        <f>IF(N163="snížená",J163,0)</f>
        <v>0</v>
      </c>
      <c r="BG163" s="217">
        <f>IF(N163="zákl. přenesená",J163,0)</f>
        <v>0</v>
      </c>
      <c r="BH163" s="217">
        <f>IF(N163="sníž. přenesená",J163,0)</f>
        <v>0</v>
      </c>
      <c r="BI163" s="217">
        <f>IF(N163="nulová",J163,0)</f>
        <v>0</v>
      </c>
      <c r="BJ163" s="18" t="s">
        <v>80</v>
      </c>
      <c r="BK163" s="217">
        <f>ROUND(I163*H163,2)</f>
        <v>0</v>
      </c>
      <c r="BL163" s="18" t="s">
        <v>153</v>
      </c>
      <c r="BM163" s="216" t="s">
        <v>1094</v>
      </c>
    </row>
    <row r="164" s="12" customFormat="1" ht="25.92" customHeight="1">
      <c r="A164" s="12"/>
      <c r="B164" s="189"/>
      <c r="C164" s="190"/>
      <c r="D164" s="191" t="s">
        <v>71</v>
      </c>
      <c r="E164" s="192" t="s">
        <v>1407</v>
      </c>
      <c r="F164" s="192" t="s">
        <v>1408</v>
      </c>
      <c r="G164" s="190"/>
      <c r="H164" s="190"/>
      <c r="I164" s="193"/>
      <c r="J164" s="194">
        <f>BK164</f>
        <v>0</v>
      </c>
      <c r="K164" s="190"/>
      <c r="L164" s="195"/>
      <c r="M164" s="196"/>
      <c r="N164" s="197"/>
      <c r="O164" s="197"/>
      <c r="P164" s="198">
        <f>SUM(P165:P168)</f>
        <v>0</v>
      </c>
      <c r="Q164" s="197"/>
      <c r="R164" s="198">
        <f>SUM(R165:R168)</f>
        <v>0</v>
      </c>
      <c r="S164" s="197"/>
      <c r="T164" s="199">
        <f>SUM(T165:T168)</f>
        <v>0</v>
      </c>
      <c r="U164" s="12"/>
      <c r="V164" s="12"/>
      <c r="W164" s="12"/>
      <c r="X164" s="12"/>
      <c r="Y164" s="12"/>
      <c r="Z164" s="12"/>
      <c r="AA164" s="12"/>
      <c r="AB164" s="12"/>
      <c r="AC164" s="12"/>
      <c r="AD164" s="12"/>
      <c r="AE164" s="12"/>
      <c r="AR164" s="200" t="s">
        <v>80</v>
      </c>
      <c r="AT164" s="201" t="s">
        <v>71</v>
      </c>
      <c r="AU164" s="201" t="s">
        <v>72</v>
      </c>
      <c r="AY164" s="200" t="s">
        <v>146</v>
      </c>
      <c r="BK164" s="202">
        <f>SUM(BK165:BK168)</f>
        <v>0</v>
      </c>
    </row>
    <row r="165" s="2" customFormat="1" ht="14.4" customHeight="1">
      <c r="A165" s="39"/>
      <c r="B165" s="40"/>
      <c r="C165" s="205" t="s">
        <v>1095</v>
      </c>
      <c r="D165" s="205" t="s">
        <v>148</v>
      </c>
      <c r="E165" s="206" t="s">
        <v>1409</v>
      </c>
      <c r="F165" s="207" t="s">
        <v>1410</v>
      </c>
      <c r="G165" s="208" t="s">
        <v>616</v>
      </c>
      <c r="H165" s="209">
        <v>2</v>
      </c>
      <c r="I165" s="210"/>
      <c r="J165" s="211">
        <f>ROUND(I165*H165,2)</f>
        <v>0</v>
      </c>
      <c r="K165" s="207" t="s">
        <v>19</v>
      </c>
      <c r="L165" s="45"/>
      <c r="M165" s="212" t="s">
        <v>19</v>
      </c>
      <c r="N165" s="213" t="s">
        <v>43</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153</v>
      </c>
      <c r="AT165" s="216" t="s">
        <v>148</v>
      </c>
      <c r="AU165" s="216" t="s">
        <v>80</v>
      </c>
      <c r="AY165" s="18" t="s">
        <v>146</v>
      </c>
      <c r="BE165" s="217">
        <f>IF(N165="základní",J165,0)</f>
        <v>0</v>
      </c>
      <c r="BF165" s="217">
        <f>IF(N165="snížená",J165,0)</f>
        <v>0</v>
      </c>
      <c r="BG165" s="217">
        <f>IF(N165="zákl. přenesená",J165,0)</f>
        <v>0</v>
      </c>
      <c r="BH165" s="217">
        <f>IF(N165="sníž. přenesená",J165,0)</f>
        <v>0</v>
      </c>
      <c r="BI165" s="217">
        <f>IF(N165="nulová",J165,0)</f>
        <v>0</v>
      </c>
      <c r="BJ165" s="18" t="s">
        <v>80</v>
      </c>
      <c r="BK165" s="217">
        <f>ROUND(I165*H165,2)</f>
        <v>0</v>
      </c>
      <c r="BL165" s="18" t="s">
        <v>153</v>
      </c>
      <c r="BM165" s="216" t="s">
        <v>1098</v>
      </c>
    </row>
    <row r="166" s="2" customFormat="1" ht="14.4" customHeight="1">
      <c r="A166" s="39"/>
      <c r="B166" s="40"/>
      <c r="C166" s="205" t="s">
        <v>997</v>
      </c>
      <c r="D166" s="205" t="s">
        <v>148</v>
      </c>
      <c r="E166" s="206" t="s">
        <v>1411</v>
      </c>
      <c r="F166" s="207" t="s">
        <v>1412</v>
      </c>
      <c r="G166" s="208" t="s">
        <v>616</v>
      </c>
      <c r="H166" s="209">
        <v>1</v>
      </c>
      <c r="I166" s="210"/>
      <c r="J166" s="211">
        <f>ROUND(I166*H166,2)</f>
        <v>0</v>
      </c>
      <c r="K166" s="207" t="s">
        <v>19</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153</v>
      </c>
      <c r="AT166" s="216" t="s">
        <v>148</v>
      </c>
      <c r="AU166" s="216" t="s">
        <v>80</v>
      </c>
      <c r="AY166" s="18" t="s">
        <v>146</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153</v>
      </c>
      <c r="BM166" s="216" t="s">
        <v>1101</v>
      </c>
    </row>
    <row r="167" s="2" customFormat="1" ht="14.4" customHeight="1">
      <c r="A167" s="39"/>
      <c r="B167" s="40"/>
      <c r="C167" s="205" t="s">
        <v>1102</v>
      </c>
      <c r="D167" s="205" t="s">
        <v>148</v>
      </c>
      <c r="E167" s="206" t="s">
        <v>1413</v>
      </c>
      <c r="F167" s="207" t="s">
        <v>1414</v>
      </c>
      <c r="G167" s="208" t="s">
        <v>616</v>
      </c>
      <c r="H167" s="209">
        <v>6</v>
      </c>
      <c r="I167" s="210"/>
      <c r="J167" s="211">
        <f>ROUND(I167*H167,2)</f>
        <v>0</v>
      </c>
      <c r="K167" s="207" t="s">
        <v>19</v>
      </c>
      <c r="L167" s="45"/>
      <c r="M167" s="212" t="s">
        <v>19</v>
      </c>
      <c r="N167" s="213" t="s">
        <v>43</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153</v>
      </c>
      <c r="AT167" s="216" t="s">
        <v>148</v>
      </c>
      <c r="AU167" s="216" t="s">
        <v>80</v>
      </c>
      <c r="AY167" s="18" t="s">
        <v>146</v>
      </c>
      <c r="BE167" s="217">
        <f>IF(N167="základní",J167,0)</f>
        <v>0</v>
      </c>
      <c r="BF167" s="217">
        <f>IF(N167="snížená",J167,0)</f>
        <v>0</v>
      </c>
      <c r="BG167" s="217">
        <f>IF(N167="zákl. přenesená",J167,0)</f>
        <v>0</v>
      </c>
      <c r="BH167" s="217">
        <f>IF(N167="sníž. přenesená",J167,0)</f>
        <v>0</v>
      </c>
      <c r="BI167" s="217">
        <f>IF(N167="nulová",J167,0)</f>
        <v>0</v>
      </c>
      <c r="BJ167" s="18" t="s">
        <v>80</v>
      </c>
      <c r="BK167" s="217">
        <f>ROUND(I167*H167,2)</f>
        <v>0</v>
      </c>
      <c r="BL167" s="18" t="s">
        <v>153</v>
      </c>
      <c r="BM167" s="216" t="s">
        <v>1105</v>
      </c>
    </row>
    <row r="168" s="2" customFormat="1" ht="14.4" customHeight="1">
      <c r="A168" s="39"/>
      <c r="B168" s="40"/>
      <c r="C168" s="205" t="s">
        <v>1000</v>
      </c>
      <c r="D168" s="205" t="s">
        <v>148</v>
      </c>
      <c r="E168" s="206" t="s">
        <v>1415</v>
      </c>
      <c r="F168" s="207" t="s">
        <v>1416</v>
      </c>
      <c r="G168" s="208" t="s">
        <v>616</v>
      </c>
      <c r="H168" s="209">
        <v>7</v>
      </c>
      <c r="I168" s="210"/>
      <c r="J168" s="211">
        <f>ROUND(I168*H168,2)</f>
        <v>0</v>
      </c>
      <c r="K168" s="207" t="s">
        <v>19</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153</v>
      </c>
      <c r="AT168" s="216" t="s">
        <v>148</v>
      </c>
      <c r="AU168" s="216" t="s">
        <v>80</v>
      </c>
      <c r="AY168" s="18" t="s">
        <v>146</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153</v>
      </c>
      <c r="BM168" s="216" t="s">
        <v>1108</v>
      </c>
    </row>
    <row r="169" s="12" customFormat="1" ht="25.92" customHeight="1">
      <c r="A169" s="12"/>
      <c r="B169" s="189"/>
      <c r="C169" s="190"/>
      <c r="D169" s="191" t="s">
        <v>71</v>
      </c>
      <c r="E169" s="192" t="s">
        <v>1417</v>
      </c>
      <c r="F169" s="192" t="s">
        <v>1418</v>
      </c>
      <c r="G169" s="190"/>
      <c r="H169" s="190"/>
      <c r="I169" s="193"/>
      <c r="J169" s="194">
        <f>BK169</f>
        <v>0</v>
      </c>
      <c r="K169" s="190"/>
      <c r="L169" s="195"/>
      <c r="M169" s="196"/>
      <c r="N169" s="197"/>
      <c r="O169" s="197"/>
      <c r="P169" s="198">
        <f>SUM(P170:P172)</f>
        <v>0</v>
      </c>
      <c r="Q169" s="197"/>
      <c r="R169" s="198">
        <f>SUM(R170:R172)</f>
        <v>0</v>
      </c>
      <c r="S169" s="197"/>
      <c r="T169" s="199">
        <f>SUM(T170:T172)</f>
        <v>0</v>
      </c>
      <c r="U169" s="12"/>
      <c r="V169" s="12"/>
      <c r="W169" s="12"/>
      <c r="X169" s="12"/>
      <c r="Y169" s="12"/>
      <c r="Z169" s="12"/>
      <c r="AA169" s="12"/>
      <c r="AB169" s="12"/>
      <c r="AC169" s="12"/>
      <c r="AD169" s="12"/>
      <c r="AE169" s="12"/>
      <c r="AR169" s="200" t="s">
        <v>80</v>
      </c>
      <c r="AT169" s="201" t="s">
        <v>71</v>
      </c>
      <c r="AU169" s="201" t="s">
        <v>72</v>
      </c>
      <c r="AY169" s="200" t="s">
        <v>146</v>
      </c>
      <c r="BK169" s="202">
        <f>SUM(BK170:BK172)</f>
        <v>0</v>
      </c>
    </row>
    <row r="170" s="2" customFormat="1" ht="24.15" customHeight="1">
      <c r="A170" s="39"/>
      <c r="B170" s="40"/>
      <c r="C170" s="205" t="s">
        <v>1109</v>
      </c>
      <c r="D170" s="205" t="s">
        <v>148</v>
      </c>
      <c r="E170" s="206" t="s">
        <v>1419</v>
      </c>
      <c r="F170" s="207" t="s">
        <v>1420</v>
      </c>
      <c r="G170" s="208" t="s">
        <v>616</v>
      </c>
      <c r="H170" s="209">
        <v>20</v>
      </c>
      <c r="I170" s="210"/>
      <c r="J170" s="211">
        <f>ROUND(I170*H170,2)</f>
        <v>0</v>
      </c>
      <c r="K170" s="207" t="s">
        <v>19</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153</v>
      </c>
      <c r="AT170" s="216" t="s">
        <v>148</v>
      </c>
      <c r="AU170" s="216" t="s">
        <v>80</v>
      </c>
      <c r="AY170" s="18" t="s">
        <v>146</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153</v>
      </c>
      <c r="BM170" s="216" t="s">
        <v>1112</v>
      </c>
    </row>
    <row r="171" s="2" customFormat="1" ht="14.4" customHeight="1">
      <c r="A171" s="39"/>
      <c r="B171" s="40"/>
      <c r="C171" s="205" t="s">
        <v>1005</v>
      </c>
      <c r="D171" s="205" t="s">
        <v>148</v>
      </c>
      <c r="E171" s="206" t="s">
        <v>1421</v>
      </c>
      <c r="F171" s="207" t="s">
        <v>1422</v>
      </c>
      <c r="G171" s="208" t="s">
        <v>363</v>
      </c>
      <c r="H171" s="209">
        <v>700</v>
      </c>
      <c r="I171" s="210"/>
      <c r="J171" s="211">
        <f>ROUND(I171*H171,2)</f>
        <v>0</v>
      </c>
      <c r="K171" s="207" t="s">
        <v>19</v>
      </c>
      <c r="L171" s="45"/>
      <c r="M171" s="212" t="s">
        <v>19</v>
      </c>
      <c r="N171" s="213" t="s">
        <v>43</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153</v>
      </c>
      <c r="AT171" s="216" t="s">
        <v>148</v>
      </c>
      <c r="AU171" s="216" t="s">
        <v>80</v>
      </c>
      <c r="AY171" s="18" t="s">
        <v>146</v>
      </c>
      <c r="BE171" s="217">
        <f>IF(N171="základní",J171,0)</f>
        <v>0</v>
      </c>
      <c r="BF171" s="217">
        <f>IF(N171="snížená",J171,0)</f>
        <v>0</v>
      </c>
      <c r="BG171" s="217">
        <f>IF(N171="zákl. přenesená",J171,0)</f>
        <v>0</v>
      </c>
      <c r="BH171" s="217">
        <f>IF(N171="sníž. přenesená",J171,0)</f>
        <v>0</v>
      </c>
      <c r="BI171" s="217">
        <f>IF(N171="nulová",J171,0)</f>
        <v>0</v>
      </c>
      <c r="BJ171" s="18" t="s">
        <v>80</v>
      </c>
      <c r="BK171" s="217">
        <f>ROUND(I171*H171,2)</f>
        <v>0</v>
      </c>
      <c r="BL171" s="18" t="s">
        <v>153</v>
      </c>
      <c r="BM171" s="216" t="s">
        <v>1423</v>
      </c>
    </row>
    <row r="172" s="2" customFormat="1" ht="14.4" customHeight="1">
      <c r="A172" s="39"/>
      <c r="B172" s="40"/>
      <c r="C172" s="205" t="s">
        <v>1424</v>
      </c>
      <c r="D172" s="205" t="s">
        <v>148</v>
      </c>
      <c r="E172" s="206" t="s">
        <v>1425</v>
      </c>
      <c r="F172" s="207" t="s">
        <v>1426</v>
      </c>
      <c r="G172" s="208" t="s">
        <v>1304</v>
      </c>
      <c r="H172" s="209">
        <v>1</v>
      </c>
      <c r="I172" s="210"/>
      <c r="J172" s="211">
        <f>ROUND(I172*H172,2)</f>
        <v>0</v>
      </c>
      <c r="K172" s="207" t="s">
        <v>19</v>
      </c>
      <c r="L172" s="45"/>
      <c r="M172" s="212" t="s">
        <v>19</v>
      </c>
      <c r="N172" s="213" t="s">
        <v>43</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153</v>
      </c>
      <c r="AT172" s="216" t="s">
        <v>148</v>
      </c>
      <c r="AU172" s="216" t="s">
        <v>80</v>
      </c>
      <c r="AY172" s="18" t="s">
        <v>146</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153</v>
      </c>
      <c r="BM172" s="216" t="s">
        <v>1427</v>
      </c>
    </row>
    <row r="173" s="12" customFormat="1" ht="25.92" customHeight="1">
      <c r="A173" s="12"/>
      <c r="B173" s="189"/>
      <c r="C173" s="190"/>
      <c r="D173" s="191" t="s">
        <v>71</v>
      </c>
      <c r="E173" s="192" t="s">
        <v>1428</v>
      </c>
      <c r="F173" s="192" t="s">
        <v>1429</v>
      </c>
      <c r="G173" s="190"/>
      <c r="H173" s="190"/>
      <c r="I173" s="193"/>
      <c r="J173" s="194">
        <f>BK173</f>
        <v>0</v>
      </c>
      <c r="K173" s="190"/>
      <c r="L173" s="195"/>
      <c r="M173" s="196"/>
      <c r="N173" s="197"/>
      <c r="O173" s="197"/>
      <c r="P173" s="198">
        <f>SUM(P174:P177)</f>
        <v>0</v>
      </c>
      <c r="Q173" s="197"/>
      <c r="R173" s="198">
        <f>SUM(R174:R177)</f>
        <v>0</v>
      </c>
      <c r="S173" s="197"/>
      <c r="T173" s="199">
        <f>SUM(T174:T177)</f>
        <v>0</v>
      </c>
      <c r="U173" s="12"/>
      <c r="V173" s="12"/>
      <c r="W173" s="12"/>
      <c r="X173" s="12"/>
      <c r="Y173" s="12"/>
      <c r="Z173" s="12"/>
      <c r="AA173" s="12"/>
      <c r="AB173" s="12"/>
      <c r="AC173" s="12"/>
      <c r="AD173" s="12"/>
      <c r="AE173" s="12"/>
      <c r="AR173" s="200" t="s">
        <v>80</v>
      </c>
      <c r="AT173" s="201" t="s">
        <v>71</v>
      </c>
      <c r="AU173" s="201" t="s">
        <v>72</v>
      </c>
      <c r="AY173" s="200" t="s">
        <v>146</v>
      </c>
      <c r="BK173" s="202">
        <f>SUM(BK174:BK177)</f>
        <v>0</v>
      </c>
    </row>
    <row r="174" s="2" customFormat="1" ht="24.15" customHeight="1">
      <c r="A174" s="39"/>
      <c r="B174" s="40"/>
      <c r="C174" s="205" t="s">
        <v>1008</v>
      </c>
      <c r="D174" s="205" t="s">
        <v>148</v>
      </c>
      <c r="E174" s="206" t="s">
        <v>1430</v>
      </c>
      <c r="F174" s="207" t="s">
        <v>1431</v>
      </c>
      <c r="G174" s="208" t="s">
        <v>1304</v>
      </c>
      <c r="H174" s="209">
        <v>12</v>
      </c>
      <c r="I174" s="210"/>
      <c r="J174" s="211">
        <f>ROUND(I174*H174,2)</f>
        <v>0</v>
      </c>
      <c r="K174" s="207" t="s">
        <v>19</v>
      </c>
      <c r="L174" s="45"/>
      <c r="M174" s="212" t="s">
        <v>19</v>
      </c>
      <c r="N174" s="213" t="s">
        <v>43</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153</v>
      </c>
      <c r="AT174" s="216" t="s">
        <v>148</v>
      </c>
      <c r="AU174" s="216" t="s">
        <v>80</v>
      </c>
      <c r="AY174" s="18" t="s">
        <v>146</v>
      </c>
      <c r="BE174" s="217">
        <f>IF(N174="základní",J174,0)</f>
        <v>0</v>
      </c>
      <c r="BF174" s="217">
        <f>IF(N174="snížená",J174,0)</f>
        <v>0</v>
      </c>
      <c r="BG174" s="217">
        <f>IF(N174="zákl. přenesená",J174,0)</f>
        <v>0</v>
      </c>
      <c r="BH174" s="217">
        <f>IF(N174="sníž. přenesená",J174,0)</f>
        <v>0</v>
      </c>
      <c r="BI174" s="217">
        <f>IF(N174="nulová",J174,0)</f>
        <v>0</v>
      </c>
      <c r="BJ174" s="18" t="s">
        <v>80</v>
      </c>
      <c r="BK174" s="217">
        <f>ROUND(I174*H174,2)</f>
        <v>0</v>
      </c>
      <c r="BL174" s="18" t="s">
        <v>153</v>
      </c>
      <c r="BM174" s="216" t="s">
        <v>1432</v>
      </c>
    </row>
    <row r="175" s="2" customFormat="1" ht="14.4" customHeight="1">
      <c r="A175" s="39"/>
      <c r="B175" s="40"/>
      <c r="C175" s="205" t="s">
        <v>1433</v>
      </c>
      <c r="D175" s="205" t="s">
        <v>148</v>
      </c>
      <c r="E175" s="206" t="s">
        <v>1434</v>
      </c>
      <c r="F175" s="207" t="s">
        <v>1435</v>
      </c>
      <c r="G175" s="208" t="s">
        <v>1304</v>
      </c>
      <c r="H175" s="209">
        <v>1</v>
      </c>
      <c r="I175" s="210"/>
      <c r="J175" s="211">
        <f>ROUND(I175*H175,2)</f>
        <v>0</v>
      </c>
      <c r="K175" s="207" t="s">
        <v>19</v>
      </c>
      <c r="L175" s="45"/>
      <c r="M175" s="212" t="s">
        <v>19</v>
      </c>
      <c r="N175" s="213" t="s">
        <v>43</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153</v>
      </c>
      <c r="AT175" s="216" t="s">
        <v>148</v>
      </c>
      <c r="AU175" s="216" t="s">
        <v>80</v>
      </c>
      <c r="AY175" s="18" t="s">
        <v>146</v>
      </c>
      <c r="BE175" s="217">
        <f>IF(N175="základní",J175,0)</f>
        <v>0</v>
      </c>
      <c r="BF175" s="217">
        <f>IF(N175="snížená",J175,0)</f>
        <v>0</v>
      </c>
      <c r="BG175" s="217">
        <f>IF(N175="zákl. přenesená",J175,0)</f>
        <v>0</v>
      </c>
      <c r="BH175" s="217">
        <f>IF(N175="sníž. přenesená",J175,0)</f>
        <v>0</v>
      </c>
      <c r="BI175" s="217">
        <f>IF(N175="nulová",J175,0)</f>
        <v>0</v>
      </c>
      <c r="BJ175" s="18" t="s">
        <v>80</v>
      </c>
      <c r="BK175" s="217">
        <f>ROUND(I175*H175,2)</f>
        <v>0</v>
      </c>
      <c r="BL175" s="18" t="s">
        <v>153</v>
      </c>
      <c r="BM175" s="216" t="s">
        <v>1436</v>
      </c>
    </row>
    <row r="176" s="2" customFormat="1" ht="14.4" customHeight="1">
      <c r="A176" s="39"/>
      <c r="B176" s="40"/>
      <c r="C176" s="205" t="s">
        <v>1013</v>
      </c>
      <c r="D176" s="205" t="s">
        <v>148</v>
      </c>
      <c r="E176" s="206" t="s">
        <v>1437</v>
      </c>
      <c r="F176" s="207" t="s">
        <v>1438</v>
      </c>
      <c r="G176" s="208" t="s">
        <v>1304</v>
      </c>
      <c r="H176" s="209">
        <v>1</v>
      </c>
      <c r="I176" s="210"/>
      <c r="J176" s="211">
        <f>ROUND(I176*H176,2)</f>
        <v>0</v>
      </c>
      <c r="K176" s="207" t="s">
        <v>19</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153</v>
      </c>
      <c r="AT176" s="216" t="s">
        <v>148</v>
      </c>
      <c r="AU176" s="216" t="s">
        <v>80</v>
      </c>
      <c r="AY176" s="18" t="s">
        <v>146</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153</v>
      </c>
      <c r="BM176" s="216" t="s">
        <v>1439</v>
      </c>
    </row>
    <row r="177" s="2" customFormat="1" ht="14.4" customHeight="1">
      <c r="A177" s="39"/>
      <c r="B177" s="40"/>
      <c r="C177" s="205" t="s">
        <v>1440</v>
      </c>
      <c r="D177" s="205" t="s">
        <v>148</v>
      </c>
      <c r="E177" s="206" t="s">
        <v>1441</v>
      </c>
      <c r="F177" s="207" t="s">
        <v>1442</v>
      </c>
      <c r="G177" s="208" t="s">
        <v>1304</v>
      </c>
      <c r="H177" s="209">
        <v>1</v>
      </c>
      <c r="I177" s="210"/>
      <c r="J177" s="211">
        <f>ROUND(I177*H177,2)</f>
        <v>0</v>
      </c>
      <c r="K177" s="207" t="s">
        <v>19</v>
      </c>
      <c r="L177" s="45"/>
      <c r="M177" s="212" t="s">
        <v>19</v>
      </c>
      <c r="N177" s="213" t="s">
        <v>43</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153</v>
      </c>
      <c r="AT177" s="216" t="s">
        <v>148</v>
      </c>
      <c r="AU177" s="216" t="s">
        <v>80</v>
      </c>
      <c r="AY177" s="18" t="s">
        <v>146</v>
      </c>
      <c r="BE177" s="217">
        <f>IF(N177="základní",J177,0)</f>
        <v>0</v>
      </c>
      <c r="BF177" s="217">
        <f>IF(N177="snížená",J177,0)</f>
        <v>0</v>
      </c>
      <c r="BG177" s="217">
        <f>IF(N177="zákl. přenesená",J177,0)</f>
        <v>0</v>
      </c>
      <c r="BH177" s="217">
        <f>IF(N177="sníž. přenesená",J177,0)</f>
        <v>0</v>
      </c>
      <c r="BI177" s="217">
        <f>IF(N177="nulová",J177,0)</f>
        <v>0</v>
      </c>
      <c r="BJ177" s="18" t="s">
        <v>80</v>
      </c>
      <c r="BK177" s="217">
        <f>ROUND(I177*H177,2)</f>
        <v>0</v>
      </c>
      <c r="BL177" s="18" t="s">
        <v>153</v>
      </c>
      <c r="BM177" s="216" t="s">
        <v>1443</v>
      </c>
    </row>
    <row r="178" s="12" customFormat="1" ht="25.92" customHeight="1">
      <c r="A178" s="12"/>
      <c r="B178" s="189"/>
      <c r="C178" s="190"/>
      <c r="D178" s="191" t="s">
        <v>71</v>
      </c>
      <c r="E178" s="192" t="s">
        <v>1444</v>
      </c>
      <c r="F178" s="192" t="s">
        <v>1445</v>
      </c>
      <c r="G178" s="190"/>
      <c r="H178" s="190"/>
      <c r="I178" s="193"/>
      <c r="J178" s="194">
        <f>BK178</f>
        <v>0</v>
      </c>
      <c r="K178" s="190"/>
      <c r="L178" s="195"/>
      <c r="M178" s="196"/>
      <c r="N178" s="197"/>
      <c r="O178" s="197"/>
      <c r="P178" s="198">
        <f>SUM(P179:P184)</f>
        <v>0</v>
      </c>
      <c r="Q178" s="197"/>
      <c r="R178" s="198">
        <f>SUM(R179:R184)</f>
        <v>0</v>
      </c>
      <c r="S178" s="197"/>
      <c r="T178" s="199">
        <f>SUM(T179:T184)</f>
        <v>0</v>
      </c>
      <c r="U178" s="12"/>
      <c r="V178" s="12"/>
      <c r="W178" s="12"/>
      <c r="X178" s="12"/>
      <c r="Y178" s="12"/>
      <c r="Z178" s="12"/>
      <c r="AA178" s="12"/>
      <c r="AB178" s="12"/>
      <c r="AC178" s="12"/>
      <c r="AD178" s="12"/>
      <c r="AE178" s="12"/>
      <c r="AR178" s="200" t="s">
        <v>80</v>
      </c>
      <c r="AT178" s="201" t="s">
        <v>71</v>
      </c>
      <c r="AU178" s="201" t="s">
        <v>72</v>
      </c>
      <c r="AY178" s="200" t="s">
        <v>146</v>
      </c>
      <c r="BK178" s="202">
        <f>SUM(BK179:BK184)</f>
        <v>0</v>
      </c>
    </row>
    <row r="179" s="2" customFormat="1" ht="14.4" customHeight="1">
      <c r="A179" s="39"/>
      <c r="B179" s="40"/>
      <c r="C179" s="205" t="s">
        <v>1017</v>
      </c>
      <c r="D179" s="205" t="s">
        <v>148</v>
      </c>
      <c r="E179" s="206" t="s">
        <v>1446</v>
      </c>
      <c r="F179" s="207" t="s">
        <v>1447</v>
      </c>
      <c r="G179" s="208" t="s">
        <v>1304</v>
      </c>
      <c r="H179" s="209">
        <v>1</v>
      </c>
      <c r="I179" s="210"/>
      <c r="J179" s="211">
        <f>ROUND(I179*H179,2)</f>
        <v>0</v>
      </c>
      <c r="K179" s="207" t="s">
        <v>19</v>
      </c>
      <c r="L179" s="45"/>
      <c r="M179" s="212" t="s">
        <v>19</v>
      </c>
      <c r="N179" s="213" t="s">
        <v>43</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153</v>
      </c>
      <c r="AT179" s="216" t="s">
        <v>148</v>
      </c>
      <c r="AU179" s="216" t="s">
        <v>80</v>
      </c>
      <c r="AY179" s="18" t="s">
        <v>146</v>
      </c>
      <c r="BE179" s="217">
        <f>IF(N179="základní",J179,0)</f>
        <v>0</v>
      </c>
      <c r="BF179" s="217">
        <f>IF(N179="snížená",J179,0)</f>
        <v>0</v>
      </c>
      <c r="BG179" s="217">
        <f>IF(N179="zákl. přenesená",J179,0)</f>
        <v>0</v>
      </c>
      <c r="BH179" s="217">
        <f>IF(N179="sníž. přenesená",J179,0)</f>
        <v>0</v>
      </c>
      <c r="BI179" s="217">
        <f>IF(N179="nulová",J179,0)</f>
        <v>0</v>
      </c>
      <c r="BJ179" s="18" t="s">
        <v>80</v>
      </c>
      <c r="BK179" s="217">
        <f>ROUND(I179*H179,2)</f>
        <v>0</v>
      </c>
      <c r="BL179" s="18" t="s">
        <v>153</v>
      </c>
      <c r="BM179" s="216" t="s">
        <v>1448</v>
      </c>
    </row>
    <row r="180" s="2" customFormat="1" ht="14.4" customHeight="1">
      <c r="A180" s="39"/>
      <c r="B180" s="40"/>
      <c r="C180" s="205" t="s">
        <v>1449</v>
      </c>
      <c r="D180" s="205" t="s">
        <v>148</v>
      </c>
      <c r="E180" s="206" t="s">
        <v>1450</v>
      </c>
      <c r="F180" s="207" t="s">
        <v>1451</v>
      </c>
      <c r="G180" s="208" t="s">
        <v>1304</v>
      </c>
      <c r="H180" s="209">
        <v>1</v>
      </c>
      <c r="I180" s="210"/>
      <c r="J180" s="211">
        <f>ROUND(I180*H180,2)</f>
        <v>0</v>
      </c>
      <c r="K180" s="207" t="s">
        <v>19</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153</v>
      </c>
      <c r="AT180" s="216" t="s">
        <v>148</v>
      </c>
      <c r="AU180" s="216" t="s">
        <v>80</v>
      </c>
      <c r="AY180" s="18" t="s">
        <v>146</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153</v>
      </c>
      <c r="BM180" s="216" t="s">
        <v>1452</v>
      </c>
    </row>
    <row r="181" s="2" customFormat="1" ht="14.4" customHeight="1">
      <c r="A181" s="39"/>
      <c r="B181" s="40"/>
      <c r="C181" s="205" t="s">
        <v>1020</v>
      </c>
      <c r="D181" s="205" t="s">
        <v>148</v>
      </c>
      <c r="E181" s="206" t="s">
        <v>1453</v>
      </c>
      <c r="F181" s="207" t="s">
        <v>1454</v>
      </c>
      <c r="G181" s="208" t="s">
        <v>1304</v>
      </c>
      <c r="H181" s="209">
        <v>1</v>
      </c>
      <c r="I181" s="210"/>
      <c r="J181" s="211">
        <f>ROUND(I181*H181,2)</f>
        <v>0</v>
      </c>
      <c r="K181" s="207" t="s">
        <v>19</v>
      </c>
      <c r="L181" s="45"/>
      <c r="M181" s="212" t="s">
        <v>19</v>
      </c>
      <c r="N181" s="213" t="s">
        <v>43</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153</v>
      </c>
      <c r="AT181" s="216" t="s">
        <v>148</v>
      </c>
      <c r="AU181" s="216" t="s">
        <v>80</v>
      </c>
      <c r="AY181" s="18" t="s">
        <v>146</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153</v>
      </c>
      <c r="BM181" s="216" t="s">
        <v>1455</v>
      </c>
    </row>
    <row r="182" s="2" customFormat="1" ht="14.4" customHeight="1">
      <c r="A182" s="39"/>
      <c r="B182" s="40"/>
      <c r="C182" s="205" t="s">
        <v>1456</v>
      </c>
      <c r="D182" s="205" t="s">
        <v>148</v>
      </c>
      <c r="E182" s="206" t="s">
        <v>1457</v>
      </c>
      <c r="F182" s="207" t="s">
        <v>467</v>
      </c>
      <c r="G182" s="208" t="s">
        <v>1304</v>
      </c>
      <c r="H182" s="209">
        <v>1</v>
      </c>
      <c r="I182" s="210"/>
      <c r="J182" s="211">
        <f>ROUND(I182*H182,2)</f>
        <v>0</v>
      </c>
      <c r="K182" s="207" t="s">
        <v>19</v>
      </c>
      <c r="L182" s="45"/>
      <c r="M182" s="212" t="s">
        <v>19</v>
      </c>
      <c r="N182" s="213" t="s">
        <v>43</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153</v>
      </c>
      <c r="AT182" s="216" t="s">
        <v>148</v>
      </c>
      <c r="AU182" s="216" t="s">
        <v>80</v>
      </c>
      <c r="AY182" s="18" t="s">
        <v>146</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153</v>
      </c>
      <c r="BM182" s="216" t="s">
        <v>1458</v>
      </c>
    </row>
    <row r="183" s="2" customFormat="1" ht="14.4" customHeight="1">
      <c r="A183" s="39"/>
      <c r="B183" s="40"/>
      <c r="C183" s="205" t="s">
        <v>1023</v>
      </c>
      <c r="D183" s="205" t="s">
        <v>148</v>
      </c>
      <c r="E183" s="206" t="s">
        <v>1459</v>
      </c>
      <c r="F183" s="207" t="s">
        <v>1460</v>
      </c>
      <c r="G183" s="208" t="s">
        <v>1304</v>
      </c>
      <c r="H183" s="209">
        <v>1</v>
      </c>
      <c r="I183" s="210"/>
      <c r="J183" s="211">
        <f>ROUND(I183*H183,2)</f>
        <v>0</v>
      </c>
      <c r="K183" s="207" t="s">
        <v>19</v>
      </c>
      <c r="L183" s="45"/>
      <c r="M183" s="212" t="s">
        <v>19</v>
      </c>
      <c r="N183" s="213" t="s">
        <v>43</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153</v>
      </c>
      <c r="AT183" s="216" t="s">
        <v>148</v>
      </c>
      <c r="AU183" s="216" t="s">
        <v>80</v>
      </c>
      <c r="AY183" s="18" t="s">
        <v>146</v>
      </c>
      <c r="BE183" s="217">
        <f>IF(N183="základní",J183,0)</f>
        <v>0</v>
      </c>
      <c r="BF183" s="217">
        <f>IF(N183="snížená",J183,0)</f>
        <v>0</v>
      </c>
      <c r="BG183" s="217">
        <f>IF(N183="zákl. přenesená",J183,0)</f>
        <v>0</v>
      </c>
      <c r="BH183" s="217">
        <f>IF(N183="sníž. přenesená",J183,0)</f>
        <v>0</v>
      </c>
      <c r="BI183" s="217">
        <f>IF(N183="nulová",J183,0)</f>
        <v>0</v>
      </c>
      <c r="BJ183" s="18" t="s">
        <v>80</v>
      </c>
      <c r="BK183" s="217">
        <f>ROUND(I183*H183,2)</f>
        <v>0</v>
      </c>
      <c r="BL183" s="18" t="s">
        <v>153</v>
      </c>
      <c r="BM183" s="216" t="s">
        <v>1461</v>
      </c>
    </row>
    <row r="184" s="2" customFormat="1" ht="14.4" customHeight="1">
      <c r="A184" s="39"/>
      <c r="B184" s="40"/>
      <c r="C184" s="205" t="s">
        <v>1462</v>
      </c>
      <c r="D184" s="205" t="s">
        <v>148</v>
      </c>
      <c r="E184" s="206" t="s">
        <v>1463</v>
      </c>
      <c r="F184" s="207" t="s">
        <v>1464</v>
      </c>
      <c r="G184" s="208" t="s">
        <v>1304</v>
      </c>
      <c r="H184" s="209">
        <v>1</v>
      </c>
      <c r="I184" s="210"/>
      <c r="J184" s="211">
        <f>ROUND(I184*H184,2)</f>
        <v>0</v>
      </c>
      <c r="K184" s="207" t="s">
        <v>19</v>
      </c>
      <c r="L184" s="45"/>
      <c r="M184" s="266" t="s">
        <v>19</v>
      </c>
      <c r="N184" s="267" t="s">
        <v>43</v>
      </c>
      <c r="O184" s="268"/>
      <c r="P184" s="269">
        <f>O184*H184</f>
        <v>0</v>
      </c>
      <c r="Q184" s="269">
        <v>0</v>
      </c>
      <c r="R184" s="269">
        <f>Q184*H184</f>
        <v>0</v>
      </c>
      <c r="S184" s="269">
        <v>0</v>
      </c>
      <c r="T184" s="270">
        <f>S184*H184</f>
        <v>0</v>
      </c>
      <c r="U184" s="39"/>
      <c r="V184" s="39"/>
      <c r="W184" s="39"/>
      <c r="X184" s="39"/>
      <c r="Y184" s="39"/>
      <c r="Z184" s="39"/>
      <c r="AA184" s="39"/>
      <c r="AB184" s="39"/>
      <c r="AC184" s="39"/>
      <c r="AD184" s="39"/>
      <c r="AE184" s="39"/>
      <c r="AR184" s="216" t="s">
        <v>153</v>
      </c>
      <c r="AT184" s="216" t="s">
        <v>148</v>
      </c>
      <c r="AU184" s="216" t="s">
        <v>80</v>
      </c>
      <c r="AY184" s="18" t="s">
        <v>146</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153</v>
      </c>
      <c r="BM184" s="216" t="s">
        <v>1465</v>
      </c>
    </row>
    <row r="185" s="2" customFormat="1" ht="6.96" customHeight="1">
      <c r="A185" s="39"/>
      <c r="B185" s="60"/>
      <c r="C185" s="61"/>
      <c r="D185" s="61"/>
      <c r="E185" s="61"/>
      <c r="F185" s="61"/>
      <c r="G185" s="61"/>
      <c r="H185" s="61"/>
      <c r="I185" s="61"/>
      <c r="J185" s="61"/>
      <c r="K185" s="61"/>
      <c r="L185" s="45"/>
      <c r="M185" s="39"/>
      <c r="O185" s="39"/>
      <c r="P185" s="39"/>
      <c r="Q185" s="39"/>
      <c r="R185" s="39"/>
      <c r="S185" s="39"/>
      <c r="T185" s="39"/>
      <c r="U185" s="39"/>
      <c r="V185" s="39"/>
      <c r="W185" s="39"/>
      <c r="X185" s="39"/>
      <c r="Y185" s="39"/>
      <c r="Z185" s="39"/>
      <c r="AA185" s="39"/>
      <c r="AB185" s="39"/>
      <c r="AC185" s="39"/>
      <c r="AD185" s="39"/>
      <c r="AE185" s="39"/>
    </row>
  </sheetData>
  <sheetProtection sheet="1" autoFilter="0" formatColumns="0" formatRows="0" objects="1" scenarios="1" spinCount="100000" saltValue="MkCxLtnLn7e9pzrwaqJ5gQkHIEIfH3RVYnV+HbKDHntFmsfM1IFjaPxWiSeAJvAm1A8vqfTb9nZzm58/QtZHjQ==" hashValue="olbzA0+M2GWyQAbklgQPmFQOQ1ZCLsY6F2E5TsAtsEA3g4WnBd1YvM4Ec3LxQMyUn9VyD0gQt/+7QYsALu78PQ==" algorithmName="SHA-512" password="CC35"/>
  <autoFilter ref="C92:K184"/>
  <mergeCells count="9">
    <mergeCell ref="E7:H7"/>
    <mergeCell ref="E9:H9"/>
    <mergeCell ref="E18:H18"/>
    <mergeCell ref="E27:H27"/>
    <mergeCell ref="E48:H48"/>
    <mergeCell ref="E50:H50"/>
    <mergeCell ref="E83:H83"/>
    <mergeCell ref="E85:H8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103</v>
      </c>
    </row>
    <row r="3" s="1" customFormat="1" ht="6.96" customHeight="1">
      <c r="B3" s="129"/>
      <c r="C3" s="130"/>
      <c r="D3" s="130"/>
      <c r="E3" s="130"/>
      <c r="F3" s="130"/>
      <c r="G3" s="130"/>
      <c r="H3" s="130"/>
      <c r="I3" s="130"/>
      <c r="J3" s="130"/>
      <c r="K3" s="130"/>
      <c r="L3" s="21"/>
      <c r="AT3" s="18" t="s">
        <v>82</v>
      </c>
    </row>
    <row r="4" s="1" customFormat="1" ht="24.96" customHeight="1">
      <c r="B4" s="21"/>
      <c r="D4" s="131" t="s">
        <v>110</v>
      </c>
      <c r="L4" s="21"/>
      <c r="M4" s="132" t="s">
        <v>10</v>
      </c>
      <c r="AT4" s="18" t="s">
        <v>4</v>
      </c>
    </row>
    <row r="5" s="1" customFormat="1" ht="6.96" customHeight="1">
      <c r="B5" s="21"/>
      <c r="L5" s="21"/>
    </row>
    <row r="6" s="1" customFormat="1" ht="12" customHeight="1">
      <c r="B6" s="21"/>
      <c r="D6" s="133" t="s">
        <v>16</v>
      </c>
      <c r="L6" s="21"/>
    </row>
    <row r="7" s="1" customFormat="1" ht="23.25" customHeight="1">
      <c r="B7" s="21"/>
      <c r="E7" s="134" t="str">
        <f>'Rekapitulace stavby'!K6</f>
        <v>Rekonstrukce kotelny a topné soustavy na MŠ Kachlíkova 17, 19, 21 v Brně - Bystrci</v>
      </c>
      <c r="F7" s="133"/>
      <c r="G7" s="133"/>
      <c r="H7" s="133"/>
      <c r="L7" s="21"/>
    </row>
    <row r="8" s="2" customFormat="1" ht="12" customHeight="1">
      <c r="A8" s="39"/>
      <c r="B8" s="45"/>
      <c r="C8" s="39"/>
      <c r="D8" s="133" t="s">
        <v>111</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1466</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3. 7. 2020</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38</v>
      </c>
      <c r="E30" s="39"/>
      <c r="F30" s="39"/>
      <c r="G30" s="39"/>
      <c r="H30" s="39"/>
      <c r="I30" s="39"/>
      <c r="J30" s="145">
        <f>ROUND(J87,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2" customFormat="1" ht="14.4" customHeight="1">
      <c r="A33" s="39"/>
      <c r="B33" s="45"/>
      <c r="C33" s="39"/>
      <c r="D33" s="147" t="s">
        <v>42</v>
      </c>
      <c r="E33" s="133" t="s">
        <v>43</v>
      </c>
      <c r="F33" s="148">
        <f>ROUND((SUM(BE87:BE140)),  2)</f>
        <v>0</v>
      </c>
      <c r="G33" s="39"/>
      <c r="H33" s="39"/>
      <c r="I33" s="149">
        <v>0.20999999999999999</v>
      </c>
      <c r="J33" s="148">
        <f>ROUND(((SUM(BE87:BE140))*I33),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44</v>
      </c>
      <c r="F34" s="148">
        <f>ROUND((SUM(BF87:BF140)),  2)</f>
        <v>0</v>
      </c>
      <c r="G34" s="39"/>
      <c r="H34" s="39"/>
      <c r="I34" s="149">
        <v>0.14999999999999999</v>
      </c>
      <c r="J34" s="148">
        <f>ROUND(((SUM(BF87:BF140))*I34),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45</v>
      </c>
      <c r="F35" s="148">
        <f>ROUND((SUM(BG87:BG140)),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46</v>
      </c>
      <c r="F36" s="148">
        <f>ROUND((SUM(BH87:BH140)),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47</v>
      </c>
      <c r="F37" s="148">
        <f>ROUND((SUM(BI87:BI140)),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113</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23.25" customHeight="1">
      <c r="A48" s="39"/>
      <c r="B48" s="40"/>
      <c r="C48" s="41"/>
      <c r="D48" s="41"/>
      <c r="E48" s="161" t="str">
        <f>E7</f>
        <v>Rekonstrukce kotelny a topné soustavy na MŠ Kachlíkova 17, 19, 21 v Brně - Bystrci</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111</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D.1.4.7 - Vytápění školky č.17</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Kachlíkova 1046, 1047, 1048, 1365 Brno - Bystrc</v>
      </c>
      <c r="G52" s="41"/>
      <c r="H52" s="41"/>
      <c r="I52" s="33" t="s">
        <v>23</v>
      </c>
      <c r="J52" s="73" t="str">
        <f>IF(J12="","",J12)</f>
        <v>3. 7. 2020</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Statutární město Brno, městská část Brno - Bystrc</v>
      </c>
      <c r="G54" s="41"/>
      <c r="H54" s="41"/>
      <c r="I54" s="33" t="s">
        <v>31</v>
      </c>
      <c r="J54" s="37" t="str">
        <f>E21</f>
        <v>Ing Jan Dinga</v>
      </c>
      <c r="K54" s="41"/>
      <c r="L54" s="135"/>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33" t="s">
        <v>34</v>
      </c>
      <c r="J55" s="37" t="str">
        <f>E24</f>
        <v>DIGITRONIC CZ</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114</v>
      </c>
      <c r="D57" s="163"/>
      <c r="E57" s="163"/>
      <c r="F57" s="163"/>
      <c r="G57" s="163"/>
      <c r="H57" s="163"/>
      <c r="I57" s="163"/>
      <c r="J57" s="164" t="s">
        <v>115</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70</v>
      </c>
      <c r="D59" s="41"/>
      <c r="E59" s="41"/>
      <c r="F59" s="41"/>
      <c r="G59" s="41"/>
      <c r="H59" s="41"/>
      <c r="I59" s="41"/>
      <c r="J59" s="103">
        <f>J87</f>
        <v>0</v>
      </c>
      <c r="K59" s="41"/>
      <c r="L59" s="135"/>
      <c r="S59" s="39"/>
      <c r="T59" s="39"/>
      <c r="U59" s="39"/>
      <c r="V59" s="39"/>
      <c r="W59" s="39"/>
      <c r="X59" s="39"/>
      <c r="Y59" s="39"/>
      <c r="Z59" s="39"/>
      <c r="AA59" s="39"/>
      <c r="AB59" s="39"/>
      <c r="AC59" s="39"/>
      <c r="AD59" s="39"/>
      <c r="AE59" s="39"/>
      <c r="AU59" s="18" t="s">
        <v>116</v>
      </c>
    </row>
    <row r="60" s="9" customFormat="1" ht="24.96" customHeight="1">
      <c r="A60" s="9"/>
      <c r="B60" s="166"/>
      <c r="C60" s="167"/>
      <c r="D60" s="168" t="s">
        <v>1467</v>
      </c>
      <c r="E60" s="169"/>
      <c r="F60" s="169"/>
      <c r="G60" s="169"/>
      <c r="H60" s="169"/>
      <c r="I60" s="169"/>
      <c r="J60" s="170">
        <f>J88</f>
        <v>0</v>
      </c>
      <c r="K60" s="167"/>
      <c r="L60" s="171"/>
      <c r="S60" s="9"/>
      <c r="T60" s="9"/>
      <c r="U60" s="9"/>
      <c r="V60" s="9"/>
      <c r="W60" s="9"/>
      <c r="X60" s="9"/>
      <c r="Y60" s="9"/>
      <c r="Z60" s="9"/>
      <c r="AA60" s="9"/>
      <c r="AB60" s="9"/>
      <c r="AC60" s="9"/>
      <c r="AD60" s="9"/>
      <c r="AE60" s="9"/>
    </row>
    <row r="61" s="10" customFormat="1" ht="19.92" customHeight="1">
      <c r="A61" s="10"/>
      <c r="B61" s="172"/>
      <c r="C61" s="173"/>
      <c r="D61" s="174" t="s">
        <v>1468</v>
      </c>
      <c r="E61" s="175"/>
      <c r="F61" s="175"/>
      <c r="G61" s="175"/>
      <c r="H61" s="175"/>
      <c r="I61" s="175"/>
      <c r="J61" s="176">
        <f>J89</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1469</v>
      </c>
      <c r="E62" s="175"/>
      <c r="F62" s="175"/>
      <c r="G62" s="175"/>
      <c r="H62" s="175"/>
      <c r="I62" s="175"/>
      <c r="J62" s="176">
        <f>J103</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1470</v>
      </c>
      <c r="E63" s="175"/>
      <c r="F63" s="175"/>
      <c r="G63" s="175"/>
      <c r="H63" s="175"/>
      <c r="I63" s="175"/>
      <c r="J63" s="176">
        <f>J110</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1471</v>
      </c>
      <c r="E64" s="175"/>
      <c r="F64" s="175"/>
      <c r="G64" s="175"/>
      <c r="H64" s="175"/>
      <c r="I64" s="175"/>
      <c r="J64" s="176">
        <f>J114</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1472</v>
      </c>
      <c r="E65" s="175"/>
      <c r="F65" s="175"/>
      <c r="G65" s="175"/>
      <c r="H65" s="175"/>
      <c r="I65" s="175"/>
      <c r="J65" s="176">
        <f>J119</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1473</v>
      </c>
      <c r="E66" s="175"/>
      <c r="F66" s="175"/>
      <c r="G66" s="175"/>
      <c r="H66" s="175"/>
      <c r="I66" s="175"/>
      <c r="J66" s="176">
        <f>J129</f>
        <v>0</v>
      </c>
      <c r="K66" s="173"/>
      <c r="L66" s="177"/>
      <c r="S66" s="10"/>
      <c r="T66" s="10"/>
      <c r="U66" s="10"/>
      <c r="V66" s="10"/>
      <c r="W66" s="10"/>
      <c r="X66" s="10"/>
      <c r="Y66" s="10"/>
      <c r="Z66" s="10"/>
      <c r="AA66" s="10"/>
      <c r="AB66" s="10"/>
      <c r="AC66" s="10"/>
      <c r="AD66" s="10"/>
      <c r="AE66" s="10"/>
    </row>
    <row r="67" s="10" customFormat="1" ht="19.92" customHeight="1">
      <c r="A67" s="10"/>
      <c r="B67" s="172"/>
      <c r="C67" s="173"/>
      <c r="D67" s="174" t="s">
        <v>1474</v>
      </c>
      <c r="E67" s="175"/>
      <c r="F67" s="175"/>
      <c r="G67" s="175"/>
      <c r="H67" s="175"/>
      <c r="I67" s="175"/>
      <c r="J67" s="176">
        <f>J135</f>
        <v>0</v>
      </c>
      <c r="K67" s="173"/>
      <c r="L67" s="177"/>
      <c r="S67" s="10"/>
      <c r="T67" s="10"/>
      <c r="U67" s="10"/>
      <c r="V67" s="10"/>
      <c r="W67" s="10"/>
      <c r="X67" s="10"/>
      <c r="Y67" s="10"/>
      <c r="Z67" s="10"/>
      <c r="AA67" s="10"/>
      <c r="AB67" s="10"/>
      <c r="AC67" s="10"/>
      <c r="AD67" s="10"/>
      <c r="AE67" s="10"/>
    </row>
    <row r="68" s="2" customFormat="1" ht="21.84" customHeight="1">
      <c r="A68" s="39"/>
      <c r="B68" s="40"/>
      <c r="C68" s="41"/>
      <c r="D68" s="41"/>
      <c r="E68" s="41"/>
      <c r="F68" s="41"/>
      <c r="G68" s="41"/>
      <c r="H68" s="41"/>
      <c r="I68" s="41"/>
      <c r="J68" s="41"/>
      <c r="K68" s="41"/>
      <c r="L68" s="135"/>
      <c r="S68" s="39"/>
      <c r="T68" s="39"/>
      <c r="U68" s="39"/>
      <c r="V68" s="39"/>
      <c r="W68" s="39"/>
      <c r="X68" s="39"/>
      <c r="Y68" s="39"/>
      <c r="Z68" s="39"/>
      <c r="AA68" s="39"/>
      <c r="AB68" s="39"/>
      <c r="AC68" s="39"/>
      <c r="AD68" s="39"/>
      <c r="AE68" s="39"/>
    </row>
    <row r="69" s="2" customFormat="1" ht="6.96" customHeight="1">
      <c r="A69" s="39"/>
      <c r="B69" s="60"/>
      <c r="C69" s="61"/>
      <c r="D69" s="61"/>
      <c r="E69" s="61"/>
      <c r="F69" s="61"/>
      <c r="G69" s="61"/>
      <c r="H69" s="61"/>
      <c r="I69" s="61"/>
      <c r="J69" s="61"/>
      <c r="K69" s="61"/>
      <c r="L69" s="135"/>
      <c r="S69" s="39"/>
      <c r="T69" s="39"/>
      <c r="U69" s="39"/>
      <c r="V69" s="39"/>
      <c r="W69" s="39"/>
      <c r="X69" s="39"/>
      <c r="Y69" s="39"/>
      <c r="Z69" s="39"/>
      <c r="AA69" s="39"/>
      <c r="AB69" s="39"/>
      <c r="AC69" s="39"/>
      <c r="AD69" s="39"/>
      <c r="AE69" s="39"/>
    </row>
    <row r="73" s="2" customFormat="1" ht="6.96" customHeight="1">
      <c r="A73" s="39"/>
      <c r="B73" s="62"/>
      <c r="C73" s="63"/>
      <c r="D73" s="63"/>
      <c r="E73" s="63"/>
      <c r="F73" s="63"/>
      <c r="G73" s="63"/>
      <c r="H73" s="63"/>
      <c r="I73" s="63"/>
      <c r="J73" s="63"/>
      <c r="K73" s="63"/>
      <c r="L73" s="135"/>
      <c r="S73" s="39"/>
      <c r="T73" s="39"/>
      <c r="U73" s="39"/>
      <c r="V73" s="39"/>
      <c r="W73" s="39"/>
      <c r="X73" s="39"/>
      <c r="Y73" s="39"/>
      <c r="Z73" s="39"/>
      <c r="AA73" s="39"/>
      <c r="AB73" s="39"/>
      <c r="AC73" s="39"/>
      <c r="AD73" s="39"/>
      <c r="AE73" s="39"/>
    </row>
    <row r="74" s="2" customFormat="1" ht="24.96" customHeight="1">
      <c r="A74" s="39"/>
      <c r="B74" s="40"/>
      <c r="C74" s="24" t="s">
        <v>131</v>
      </c>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6.96"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2" customFormat="1" ht="12" customHeight="1">
      <c r="A76" s="39"/>
      <c r="B76" s="40"/>
      <c r="C76" s="33" t="s">
        <v>16</v>
      </c>
      <c r="D76" s="41"/>
      <c r="E76" s="41"/>
      <c r="F76" s="41"/>
      <c r="G76" s="41"/>
      <c r="H76" s="41"/>
      <c r="I76" s="41"/>
      <c r="J76" s="41"/>
      <c r="K76" s="41"/>
      <c r="L76" s="135"/>
      <c r="S76" s="39"/>
      <c r="T76" s="39"/>
      <c r="U76" s="39"/>
      <c r="V76" s="39"/>
      <c r="W76" s="39"/>
      <c r="X76" s="39"/>
      <c r="Y76" s="39"/>
      <c r="Z76" s="39"/>
      <c r="AA76" s="39"/>
      <c r="AB76" s="39"/>
      <c r="AC76" s="39"/>
      <c r="AD76" s="39"/>
      <c r="AE76" s="39"/>
    </row>
    <row r="77" s="2" customFormat="1" ht="23.25" customHeight="1">
      <c r="A77" s="39"/>
      <c r="B77" s="40"/>
      <c r="C77" s="41"/>
      <c r="D77" s="41"/>
      <c r="E77" s="161" t="str">
        <f>E7</f>
        <v>Rekonstrukce kotelny a topné soustavy na MŠ Kachlíkova 17, 19, 21 v Brně - Bystrci</v>
      </c>
      <c r="F77" s="33"/>
      <c r="G77" s="33"/>
      <c r="H77" s="33"/>
      <c r="I77" s="41"/>
      <c r="J77" s="41"/>
      <c r="K77" s="41"/>
      <c r="L77" s="135"/>
      <c r="S77" s="39"/>
      <c r="T77" s="39"/>
      <c r="U77" s="39"/>
      <c r="V77" s="39"/>
      <c r="W77" s="39"/>
      <c r="X77" s="39"/>
      <c r="Y77" s="39"/>
      <c r="Z77" s="39"/>
      <c r="AA77" s="39"/>
      <c r="AB77" s="39"/>
      <c r="AC77" s="39"/>
      <c r="AD77" s="39"/>
      <c r="AE77" s="39"/>
    </row>
    <row r="78" s="2" customFormat="1" ht="12" customHeight="1">
      <c r="A78" s="39"/>
      <c r="B78" s="40"/>
      <c r="C78" s="33" t="s">
        <v>111</v>
      </c>
      <c r="D78" s="41"/>
      <c r="E78" s="41"/>
      <c r="F78" s="41"/>
      <c r="G78" s="41"/>
      <c r="H78" s="41"/>
      <c r="I78" s="41"/>
      <c r="J78" s="41"/>
      <c r="K78" s="41"/>
      <c r="L78" s="135"/>
      <c r="S78" s="39"/>
      <c r="T78" s="39"/>
      <c r="U78" s="39"/>
      <c r="V78" s="39"/>
      <c r="W78" s="39"/>
      <c r="X78" s="39"/>
      <c r="Y78" s="39"/>
      <c r="Z78" s="39"/>
      <c r="AA78" s="39"/>
      <c r="AB78" s="39"/>
      <c r="AC78" s="39"/>
      <c r="AD78" s="39"/>
      <c r="AE78" s="39"/>
    </row>
    <row r="79" s="2" customFormat="1" ht="16.5" customHeight="1">
      <c r="A79" s="39"/>
      <c r="B79" s="40"/>
      <c r="C79" s="41"/>
      <c r="D79" s="41"/>
      <c r="E79" s="70" t="str">
        <f>E9</f>
        <v>D.1.4.7 - Vytápění školky č.17</v>
      </c>
      <c r="F79" s="41"/>
      <c r="G79" s="41"/>
      <c r="H79" s="41"/>
      <c r="I79" s="41"/>
      <c r="J79" s="41"/>
      <c r="K79" s="41"/>
      <c r="L79" s="135"/>
      <c r="S79" s="39"/>
      <c r="T79" s="39"/>
      <c r="U79" s="39"/>
      <c r="V79" s="39"/>
      <c r="W79" s="39"/>
      <c r="X79" s="39"/>
      <c r="Y79" s="39"/>
      <c r="Z79" s="39"/>
      <c r="AA79" s="39"/>
      <c r="AB79" s="39"/>
      <c r="AC79" s="39"/>
      <c r="AD79" s="39"/>
      <c r="AE79" s="39"/>
    </row>
    <row r="80" s="2" customFormat="1" ht="6.96"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2" customFormat="1" ht="12" customHeight="1">
      <c r="A81" s="39"/>
      <c r="B81" s="40"/>
      <c r="C81" s="33" t="s">
        <v>21</v>
      </c>
      <c r="D81" s="41"/>
      <c r="E81" s="41"/>
      <c r="F81" s="28" t="str">
        <f>F12</f>
        <v>Kachlíkova 1046, 1047, 1048, 1365 Brno - Bystrc</v>
      </c>
      <c r="G81" s="41"/>
      <c r="H81" s="41"/>
      <c r="I81" s="33" t="s">
        <v>23</v>
      </c>
      <c r="J81" s="73" t="str">
        <f>IF(J12="","",J12)</f>
        <v>3. 7. 2020</v>
      </c>
      <c r="K81" s="41"/>
      <c r="L81" s="135"/>
      <c r="S81" s="39"/>
      <c r="T81" s="39"/>
      <c r="U81" s="39"/>
      <c r="V81" s="39"/>
      <c r="W81" s="39"/>
      <c r="X81" s="39"/>
      <c r="Y81" s="39"/>
      <c r="Z81" s="39"/>
      <c r="AA81" s="39"/>
      <c r="AB81" s="39"/>
      <c r="AC81" s="39"/>
      <c r="AD81" s="39"/>
      <c r="AE81" s="39"/>
    </row>
    <row r="82" s="2" customFormat="1" ht="6.96"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2" customFormat="1" ht="15.15" customHeight="1">
      <c r="A83" s="39"/>
      <c r="B83" s="40"/>
      <c r="C83" s="33" t="s">
        <v>25</v>
      </c>
      <c r="D83" s="41"/>
      <c r="E83" s="41"/>
      <c r="F83" s="28" t="str">
        <f>E15</f>
        <v>Statutární město Brno, městská část Brno - Bystrc</v>
      </c>
      <c r="G83" s="41"/>
      <c r="H83" s="41"/>
      <c r="I83" s="33" t="s">
        <v>31</v>
      </c>
      <c r="J83" s="37" t="str">
        <f>E21</f>
        <v>Ing Jan Dinga</v>
      </c>
      <c r="K83" s="41"/>
      <c r="L83" s="135"/>
      <c r="S83" s="39"/>
      <c r="T83" s="39"/>
      <c r="U83" s="39"/>
      <c r="V83" s="39"/>
      <c r="W83" s="39"/>
      <c r="X83" s="39"/>
      <c r="Y83" s="39"/>
      <c r="Z83" s="39"/>
      <c r="AA83" s="39"/>
      <c r="AB83" s="39"/>
      <c r="AC83" s="39"/>
      <c r="AD83" s="39"/>
      <c r="AE83" s="39"/>
    </row>
    <row r="84" s="2" customFormat="1" ht="15.15" customHeight="1">
      <c r="A84" s="39"/>
      <c r="B84" s="40"/>
      <c r="C84" s="33" t="s">
        <v>29</v>
      </c>
      <c r="D84" s="41"/>
      <c r="E84" s="41"/>
      <c r="F84" s="28" t="str">
        <f>IF(E18="","",E18)</f>
        <v>Vyplň údaj</v>
      </c>
      <c r="G84" s="41"/>
      <c r="H84" s="41"/>
      <c r="I84" s="33" t="s">
        <v>34</v>
      </c>
      <c r="J84" s="37" t="str">
        <f>E24</f>
        <v>DIGITRONIC CZ</v>
      </c>
      <c r="K84" s="41"/>
      <c r="L84" s="135"/>
      <c r="S84" s="39"/>
      <c r="T84" s="39"/>
      <c r="U84" s="39"/>
      <c r="V84" s="39"/>
      <c r="W84" s="39"/>
      <c r="X84" s="39"/>
      <c r="Y84" s="39"/>
      <c r="Z84" s="39"/>
      <c r="AA84" s="39"/>
      <c r="AB84" s="39"/>
      <c r="AC84" s="39"/>
      <c r="AD84" s="39"/>
      <c r="AE84" s="39"/>
    </row>
    <row r="85" s="2" customFormat="1" ht="10.32"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11" customFormat="1" ht="29.28" customHeight="1">
      <c r="A86" s="178"/>
      <c r="B86" s="179"/>
      <c r="C86" s="180" t="s">
        <v>132</v>
      </c>
      <c r="D86" s="181" t="s">
        <v>57</v>
      </c>
      <c r="E86" s="181" t="s">
        <v>53</v>
      </c>
      <c r="F86" s="181" t="s">
        <v>54</v>
      </c>
      <c r="G86" s="181" t="s">
        <v>133</v>
      </c>
      <c r="H86" s="181" t="s">
        <v>134</v>
      </c>
      <c r="I86" s="181" t="s">
        <v>135</v>
      </c>
      <c r="J86" s="181" t="s">
        <v>115</v>
      </c>
      <c r="K86" s="182" t="s">
        <v>136</v>
      </c>
      <c r="L86" s="183"/>
      <c r="M86" s="93" t="s">
        <v>19</v>
      </c>
      <c r="N86" s="94" t="s">
        <v>42</v>
      </c>
      <c r="O86" s="94" t="s">
        <v>137</v>
      </c>
      <c r="P86" s="94" t="s">
        <v>138</v>
      </c>
      <c r="Q86" s="94" t="s">
        <v>139</v>
      </c>
      <c r="R86" s="94" t="s">
        <v>140</v>
      </c>
      <c r="S86" s="94" t="s">
        <v>141</v>
      </c>
      <c r="T86" s="95" t="s">
        <v>142</v>
      </c>
      <c r="U86" s="178"/>
      <c r="V86" s="178"/>
      <c r="W86" s="178"/>
      <c r="X86" s="178"/>
      <c r="Y86" s="178"/>
      <c r="Z86" s="178"/>
      <c r="AA86" s="178"/>
      <c r="AB86" s="178"/>
      <c r="AC86" s="178"/>
      <c r="AD86" s="178"/>
      <c r="AE86" s="178"/>
    </row>
    <row r="87" s="2" customFormat="1" ht="22.8" customHeight="1">
      <c r="A87" s="39"/>
      <c r="B87" s="40"/>
      <c r="C87" s="100" t="s">
        <v>143</v>
      </c>
      <c r="D87" s="41"/>
      <c r="E87" s="41"/>
      <c r="F87" s="41"/>
      <c r="G87" s="41"/>
      <c r="H87" s="41"/>
      <c r="I87" s="41"/>
      <c r="J87" s="184">
        <f>BK87</f>
        <v>0</v>
      </c>
      <c r="K87" s="41"/>
      <c r="L87" s="45"/>
      <c r="M87" s="96"/>
      <c r="N87" s="185"/>
      <c r="O87" s="97"/>
      <c r="P87" s="186">
        <f>P88</f>
        <v>0</v>
      </c>
      <c r="Q87" s="97"/>
      <c r="R87" s="186">
        <f>R88</f>
        <v>0</v>
      </c>
      <c r="S87" s="97"/>
      <c r="T87" s="187">
        <f>T88</f>
        <v>0</v>
      </c>
      <c r="U87" s="39"/>
      <c r="V87" s="39"/>
      <c r="W87" s="39"/>
      <c r="X87" s="39"/>
      <c r="Y87" s="39"/>
      <c r="Z87" s="39"/>
      <c r="AA87" s="39"/>
      <c r="AB87" s="39"/>
      <c r="AC87" s="39"/>
      <c r="AD87" s="39"/>
      <c r="AE87" s="39"/>
      <c r="AT87" s="18" t="s">
        <v>71</v>
      </c>
      <c r="AU87" s="18" t="s">
        <v>116</v>
      </c>
      <c r="BK87" s="188">
        <f>BK88</f>
        <v>0</v>
      </c>
    </row>
    <row r="88" s="12" customFormat="1" ht="25.92" customHeight="1">
      <c r="A88" s="12"/>
      <c r="B88" s="189"/>
      <c r="C88" s="190"/>
      <c r="D88" s="191" t="s">
        <v>71</v>
      </c>
      <c r="E88" s="192" t="s">
        <v>1475</v>
      </c>
      <c r="F88" s="192" t="s">
        <v>1476</v>
      </c>
      <c r="G88" s="190"/>
      <c r="H88" s="190"/>
      <c r="I88" s="193"/>
      <c r="J88" s="194">
        <f>BK88</f>
        <v>0</v>
      </c>
      <c r="K88" s="190"/>
      <c r="L88" s="195"/>
      <c r="M88" s="196"/>
      <c r="N88" s="197"/>
      <c r="O88" s="197"/>
      <c r="P88" s="198">
        <f>P89+P103+P110+P114+P119+P129+P135</f>
        <v>0</v>
      </c>
      <c r="Q88" s="197"/>
      <c r="R88" s="198">
        <f>R89+R103+R110+R114+R119+R129+R135</f>
        <v>0</v>
      </c>
      <c r="S88" s="197"/>
      <c r="T88" s="199">
        <f>T89+T103+T110+T114+T119+T129+T135</f>
        <v>0</v>
      </c>
      <c r="U88" s="12"/>
      <c r="V88" s="12"/>
      <c r="W88" s="12"/>
      <c r="X88" s="12"/>
      <c r="Y88" s="12"/>
      <c r="Z88" s="12"/>
      <c r="AA88" s="12"/>
      <c r="AB88" s="12"/>
      <c r="AC88" s="12"/>
      <c r="AD88" s="12"/>
      <c r="AE88" s="12"/>
      <c r="AR88" s="200" t="s">
        <v>80</v>
      </c>
      <c r="AT88" s="201" t="s">
        <v>71</v>
      </c>
      <c r="AU88" s="201" t="s">
        <v>72</v>
      </c>
      <c r="AY88" s="200" t="s">
        <v>146</v>
      </c>
      <c r="BK88" s="202">
        <f>BK89+BK103+BK110+BK114+BK119+BK129+BK135</f>
        <v>0</v>
      </c>
    </row>
    <row r="89" s="12" customFormat="1" ht="22.8" customHeight="1">
      <c r="A89" s="12"/>
      <c r="B89" s="189"/>
      <c r="C89" s="190"/>
      <c r="D89" s="191" t="s">
        <v>71</v>
      </c>
      <c r="E89" s="203" t="s">
        <v>1477</v>
      </c>
      <c r="F89" s="203" t="s">
        <v>1478</v>
      </c>
      <c r="G89" s="190"/>
      <c r="H89" s="190"/>
      <c r="I89" s="193"/>
      <c r="J89" s="204">
        <f>BK89</f>
        <v>0</v>
      </c>
      <c r="K89" s="190"/>
      <c r="L89" s="195"/>
      <c r="M89" s="196"/>
      <c r="N89" s="197"/>
      <c r="O89" s="197"/>
      <c r="P89" s="198">
        <f>SUM(P90:P102)</f>
        <v>0</v>
      </c>
      <c r="Q89" s="197"/>
      <c r="R89" s="198">
        <f>SUM(R90:R102)</f>
        <v>0</v>
      </c>
      <c r="S89" s="197"/>
      <c r="T89" s="199">
        <f>SUM(T90:T102)</f>
        <v>0</v>
      </c>
      <c r="U89" s="12"/>
      <c r="V89" s="12"/>
      <c r="W89" s="12"/>
      <c r="X89" s="12"/>
      <c r="Y89" s="12"/>
      <c r="Z89" s="12"/>
      <c r="AA89" s="12"/>
      <c r="AB89" s="12"/>
      <c r="AC89" s="12"/>
      <c r="AD89" s="12"/>
      <c r="AE89" s="12"/>
      <c r="AR89" s="200" t="s">
        <v>80</v>
      </c>
      <c r="AT89" s="201" t="s">
        <v>71</v>
      </c>
      <c r="AU89" s="201" t="s">
        <v>80</v>
      </c>
      <c r="AY89" s="200" t="s">
        <v>146</v>
      </c>
      <c r="BK89" s="202">
        <f>SUM(BK90:BK102)</f>
        <v>0</v>
      </c>
    </row>
    <row r="90" s="2" customFormat="1" ht="14.4" customHeight="1">
      <c r="A90" s="39"/>
      <c r="B90" s="40"/>
      <c r="C90" s="205" t="s">
        <v>72</v>
      </c>
      <c r="D90" s="205" t="s">
        <v>148</v>
      </c>
      <c r="E90" s="206" t="s">
        <v>1479</v>
      </c>
      <c r="F90" s="207" t="s">
        <v>1480</v>
      </c>
      <c r="G90" s="208" t="s">
        <v>209</v>
      </c>
      <c r="H90" s="209">
        <v>1</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153</v>
      </c>
      <c r="AT90" s="216" t="s">
        <v>148</v>
      </c>
      <c r="AU90" s="216" t="s">
        <v>82</v>
      </c>
      <c r="AY90" s="18" t="s">
        <v>146</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153</v>
      </c>
      <c r="BM90" s="216" t="s">
        <v>82</v>
      </c>
    </row>
    <row r="91" s="2" customFormat="1" ht="14.4" customHeight="1">
      <c r="A91" s="39"/>
      <c r="B91" s="40"/>
      <c r="C91" s="205" t="s">
        <v>72</v>
      </c>
      <c r="D91" s="205" t="s">
        <v>148</v>
      </c>
      <c r="E91" s="206" t="s">
        <v>1481</v>
      </c>
      <c r="F91" s="207" t="s">
        <v>1482</v>
      </c>
      <c r="G91" s="208" t="s">
        <v>209</v>
      </c>
      <c r="H91" s="209">
        <v>7</v>
      </c>
      <c r="I91" s="210"/>
      <c r="J91" s="211">
        <f>ROUND(I91*H91,2)</f>
        <v>0</v>
      </c>
      <c r="K91" s="207" t="s">
        <v>19</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153</v>
      </c>
      <c r="AT91" s="216" t="s">
        <v>148</v>
      </c>
      <c r="AU91" s="216" t="s">
        <v>82</v>
      </c>
      <c r="AY91" s="18" t="s">
        <v>146</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153</v>
      </c>
      <c r="BM91" s="216" t="s">
        <v>153</v>
      </c>
    </row>
    <row r="92" s="2" customFormat="1" ht="14.4" customHeight="1">
      <c r="A92" s="39"/>
      <c r="B92" s="40"/>
      <c r="C92" s="205" t="s">
        <v>72</v>
      </c>
      <c r="D92" s="205" t="s">
        <v>148</v>
      </c>
      <c r="E92" s="206" t="s">
        <v>1483</v>
      </c>
      <c r="F92" s="207" t="s">
        <v>1484</v>
      </c>
      <c r="G92" s="208" t="s">
        <v>209</v>
      </c>
      <c r="H92" s="209">
        <v>8</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153</v>
      </c>
      <c r="AT92" s="216" t="s">
        <v>148</v>
      </c>
      <c r="AU92" s="216" t="s">
        <v>82</v>
      </c>
      <c r="AY92" s="18" t="s">
        <v>146</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153</v>
      </c>
      <c r="BM92" s="216" t="s">
        <v>187</v>
      </c>
    </row>
    <row r="93" s="2" customFormat="1" ht="14.4" customHeight="1">
      <c r="A93" s="39"/>
      <c r="B93" s="40"/>
      <c r="C93" s="205" t="s">
        <v>72</v>
      </c>
      <c r="D93" s="205" t="s">
        <v>148</v>
      </c>
      <c r="E93" s="206" t="s">
        <v>1485</v>
      </c>
      <c r="F93" s="207" t="s">
        <v>1486</v>
      </c>
      <c r="G93" s="208" t="s">
        <v>209</v>
      </c>
      <c r="H93" s="209">
        <v>1</v>
      </c>
      <c r="I93" s="210"/>
      <c r="J93" s="211">
        <f>ROUND(I93*H93,2)</f>
        <v>0</v>
      </c>
      <c r="K93" s="207" t="s">
        <v>19</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153</v>
      </c>
      <c r="AT93" s="216" t="s">
        <v>148</v>
      </c>
      <c r="AU93" s="216" t="s">
        <v>82</v>
      </c>
      <c r="AY93" s="18" t="s">
        <v>146</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153</v>
      </c>
      <c r="BM93" s="216" t="s">
        <v>206</v>
      </c>
    </row>
    <row r="94" s="2" customFormat="1" ht="14.4" customHeight="1">
      <c r="A94" s="39"/>
      <c r="B94" s="40"/>
      <c r="C94" s="205" t="s">
        <v>72</v>
      </c>
      <c r="D94" s="205" t="s">
        <v>148</v>
      </c>
      <c r="E94" s="206" t="s">
        <v>1487</v>
      </c>
      <c r="F94" s="207" t="s">
        <v>1488</v>
      </c>
      <c r="G94" s="208" t="s">
        <v>209</v>
      </c>
      <c r="H94" s="209">
        <v>20</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153</v>
      </c>
      <c r="AT94" s="216" t="s">
        <v>148</v>
      </c>
      <c r="AU94" s="216" t="s">
        <v>82</v>
      </c>
      <c r="AY94" s="18" t="s">
        <v>146</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153</v>
      </c>
      <c r="BM94" s="216" t="s">
        <v>253</v>
      </c>
    </row>
    <row r="95" s="2" customFormat="1" ht="14.4" customHeight="1">
      <c r="A95" s="39"/>
      <c r="B95" s="40"/>
      <c r="C95" s="205" t="s">
        <v>72</v>
      </c>
      <c r="D95" s="205" t="s">
        <v>148</v>
      </c>
      <c r="E95" s="206" t="s">
        <v>1489</v>
      </c>
      <c r="F95" s="207" t="s">
        <v>1490</v>
      </c>
      <c r="G95" s="208" t="s">
        <v>209</v>
      </c>
      <c r="H95" s="209">
        <v>15</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153</v>
      </c>
      <c r="AT95" s="216" t="s">
        <v>148</v>
      </c>
      <c r="AU95" s="216" t="s">
        <v>82</v>
      </c>
      <c r="AY95" s="18" t="s">
        <v>146</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153</v>
      </c>
      <c r="BM95" s="216" t="s">
        <v>266</v>
      </c>
    </row>
    <row r="96" s="2" customFormat="1" ht="14.4" customHeight="1">
      <c r="A96" s="39"/>
      <c r="B96" s="40"/>
      <c r="C96" s="205" t="s">
        <v>72</v>
      </c>
      <c r="D96" s="205" t="s">
        <v>148</v>
      </c>
      <c r="E96" s="206" t="s">
        <v>1491</v>
      </c>
      <c r="F96" s="207" t="s">
        <v>1492</v>
      </c>
      <c r="G96" s="208" t="s">
        <v>209</v>
      </c>
      <c r="H96" s="209">
        <v>1</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153</v>
      </c>
      <c r="AT96" s="216" t="s">
        <v>148</v>
      </c>
      <c r="AU96" s="216" t="s">
        <v>82</v>
      </c>
      <c r="AY96" s="18" t="s">
        <v>146</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153</v>
      </c>
      <c r="BM96" s="216" t="s">
        <v>215</v>
      </c>
    </row>
    <row r="97" s="2" customFormat="1" ht="14.4" customHeight="1">
      <c r="A97" s="39"/>
      <c r="B97" s="40"/>
      <c r="C97" s="205" t="s">
        <v>72</v>
      </c>
      <c r="D97" s="205" t="s">
        <v>148</v>
      </c>
      <c r="E97" s="206" t="s">
        <v>1493</v>
      </c>
      <c r="F97" s="207" t="s">
        <v>1494</v>
      </c>
      <c r="G97" s="208" t="s">
        <v>209</v>
      </c>
      <c r="H97" s="209">
        <v>3</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153</v>
      </c>
      <c r="AT97" s="216" t="s">
        <v>148</v>
      </c>
      <c r="AU97" s="216" t="s">
        <v>82</v>
      </c>
      <c r="AY97" s="18" t="s">
        <v>146</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153</v>
      </c>
      <c r="BM97" s="216" t="s">
        <v>233</v>
      </c>
    </row>
    <row r="98" s="2" customFormat="1" ht="14.4" customHeight="1">
      <c r="A98" s="39"/>
      <c r="B98" s="40"/>
      <c r="C98" s="205" t="s">
        <v>72</v>
      </c>
      <c r="D98" s="205" t="s">
        <v>148</v>
      </c>
      <c r="E98" s="206" t="s">
        <v>1495</v>
      </c>
      <c r="F98" s="207" t="s">
        <v>1496</v>
      </c>
      <c r="G98" s="208" t="s">
        <v>209</v>
      </c>
      <c r="H98" s="209">
        <v>2</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153</v>
      </c>
      <c r="AT98" s="216" t="s">
        <v>148</v>
      </c>
      <c r="AU98" s="216" t="s">
        <v>82</v>
      </c>
      <c r="AY98" s="18" t="s">
        <v>146</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153</v>
      </c>
      <c r="BM98" s="216" t="s">
        <v>243</v>
      </c>
    </row>
    <row r="99" s="2" customFormat="1" ht="14.4" customHeight="1">
      <c r="A99" s="39"/>
      <c r="B99" s="40"/>
      <c r="C99" s="205" t="s">
        <v>72</v>
      </c>
      <c r="D99" s="205" t="s">
        <v>148</v>
      </c>
      <c r="E99" s="206" t="s">
        <v>1497</v>
      </c>
      <c r="F99" s="207" t="s">
        <v>1498</v>
      </c>
      <c r="G99" s="208" t="s">
        <v>209</v>
      </c>
      <c r="H99" s="209">
        <v>6</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153</v>
      </c>
      <c r="AT99" s="216" t="s">
        <v>148</v>
      </c>
      <c r="AU99" s="216" t="s">
        <v>82</v>
      </c>
      <c r="AY99" s="18" t="s">
        <v>146</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153</v>
      </c>
      <c r="BM99" s="216" t="s">
        <v>282</v>
      </c>
    </row>
    <row r="100" s="2" customFormat="1" ht="14.4" customHeight="1">
      <c r="A100" s="39"/>
      <c r="B100" s="40"/>
      <c r="C100" s="205" t="s">
        <v>72</v>
      </c>
      <c r="D100" s="205" t="s">
        <v>148</v>
      </c>
      <c r="E100" s="206" t="s">
        <v>1499</v>
      </c>
      <c r="F100" s="207" t="s">
        <v>1500</v>
      </c>
      <c r="G100" s="208" t="s">
        <v>209</v>
      </c>
      <c r="H100" s="209">
        <v>2</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153</v>
      </c>
      <c r="AT100" s="216" t="s">
        <v>148</v>
      </c>
      <c r="AU100" s="216" t="s">
        <v>82</v>
      </c>
      <c r="AY100" s="18" t="s">
        <v>146</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153</v>
      </c>
      <c r="BM100" s="216" t="s">
        <v>291</v>
      </c>
    </row>
    <row r="101" s="2" customFormat="1" ht="14.4" customHeight="1">
      <c r="A101" s="39"/>
      <c r="B101" s="40"/>
      <c r="C101" s="205" t="s">
        <v>72</v>
      </c>
      <c r="D101" s="205" t="s">
        <v>148</v>
      </c>
      <c r="E101" s="206" t="s">
        <v>1501</v>
      </c>
      <c r="F101" s="207" t="s">
        <v>1502</v>
      </c>
      <c r="G101" s="208" t="s">
        <v>209</v>
      </c>
      <c r="H101" s="209">
        <v>1</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153</v>
      </c>
      <c r="AT101" s="216" t="s">
        <v>148</v>
      </c>
      <c r="AU101" s="216" t="s">
        <v>82</v>
      </c>
      <c r="AY101" s="18" t="s">
        <v>146</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153</v>
      </c>
      <c r="BM101" s="216" t="s">
        <v>299</v>
      </c>
    </row>
    <row r="102" s="2" customFormat="1" ht="14.4" customHeight="1">
      <c r="A102" s="39"/>
      <c r="B102" s="40"/>
      <c r="C102" s="205" t="s">
        <v>72</v>
      </c>
      <c r="D102" s="205" t="s">
        <v>148</v>
      </c>
      <c r="E102" s="206" t="s">
        <v>1503</v>
      </c>
      <c r="F102" s="207" t="s">
        <v>1504</v>
      </c>
      <c r="G102" s="208" t="s">
        <v>209</v>
      </c>
      <c r="H102" s="209">
        <v>1</v>
      </c>
      <c r="I102" s="210"/>
      <c r="J102" s="211">
        <f>ROUND(I102*H102,2)</f>
        <v>0</v>
      </c>
      <c r="K102" s="207" t="s">
        <v>19</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153</v>
      </c>
      <c r="AT102" s="216" t="s">
        <v>148</v>
      </c>
      <c r="AU102" s="216" t="s">
        <v>82</v>
      </c>
      <c r="AY102" s="18" t="s">
        <v>146</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153</v>
      </c>
      <c r="BM102" s="216" t="s">
        <v>307</v>
      </c>
    </row>
    <row r="103" s="12" customFormat="1" ht="22.8" customHeight="1">
      <c r="A103" s="12"/>
      <c r="B103" s="189"/>
      <c r="C103" s="190"/>
      <c r="D103" s="191" t="s">
        <v>71</v>
      </c>
      <c r="E103" s="203" t="s">
        <v>1505</v>
      </c>
      <c r="F103" s="203" t="s">
        <v>1506</v>
      </c>
      <c r="G103" s="190"/>
      <c r="H103" s="190"/>
      <c r="I103" s="193"/>
      <c r="J103" s="204">
        <f>BK103</f>
        <v>0</v>
      </c>
      <c r="K103" s="190"/>
      <c r="L103" s="195"/>
      <c r="M103" s="196"/>
      <c r="N103" s="197"/>
      <c r="O103" s="197"/>
      <c r="P103" s="198">
        <f>SUM(P104:P109)</f>
        <v>0</v>
      </c>
      <c r="Q103" s="197"/>
      <c r="R103" s="198">
        <f>SUM(R104:R109)</f>
        <v>0</v>
      </c>
      <c r="S103" s="197"/>
      <c r="T103" s="199">
        <f>SUM(T104:T109)</f>
        <v>0</v>
      </c>
      <c r="U103" s="12"/>
      <c r="V103" s="12"/>
      <c r="W103" s="12"/>
      <c r="X103" s="12"/>
      <c r="Y103" s="12"/>
      <c r="Z103" s="12"/>
      <c r="AA103" s="12"/>
      <c r="AB103" s="12"/>
      <c r="AC103" s="12"/>
      <c r="AD103" s="12"/>
      <c r="AE103" s="12"/>
      <c r="AR103" s="200" t="s">
        <v>80</v>
      </c>
      <c r="AT103" s="201" t="s">
        <v>71</v>
      </c>
      <c r="AU103" s="201" t="s">
        <v>80</v>
      </c>
      <c r="AY103" s="200" t="s">
        <v>146</v>
      </c>
      <c r="BK103" s="202">
        <f>SUM(BK104:BK109)</f>
        <v>0</v>
      </c>
    </row>
    <row r="104" s="2" customFormat="1" ht="14.4" customHeight="1">
      <c r="A104" s="39"/>
      <c r="B104" s="40"/>
      <c r="C104" s="205" t="s">
        <v>72</v>
      </c>
      <c r="D104" s="205" t="s">
        <v>148</v>
      </c>
      <c r="E104" s="206" t="s">
        <v>1507</v>
      </c>
      <c r="F104" s="207" t="s">
        <v>1508</v>
      </c>
      <c r="G104" s="208" t="s">
        <v>363</v>
      </c>
      <c r="H104" s="209">
        <v>97</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153</v>
      </c>
      <c r="AT104" s="216" t="s">
        <v>148</v>
      </c>
      <c r="AU104" s="216" t="s">
        <v>82</v>
      </c>
      <c r="AY104" s="18" t="s">
        <v>146</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153</v>
      </c>
      <c r="BM104" s="216" t="s">
        <v>321</v>
      </c>
    </row>
    <row r="105" s="2" customFormat="1" ht="14.4" customHeight="1">
      <c r="A105" s="39"/>
      <c r="B105" s="40"/>
      <c r="C105" s="205" t="s">
        <v>72</v>
      </c>
      <c r="D105" s="205" t="s">
        <v>148</v>
      </c>
      <c r="E105" s="206" t="s">
        <v>1509</v>
      </c>
      <c r="F105" s="207" t="s">
        <v>1510</v>
      </c>
      <c r="G105" s="208" t="s">
        <v>363</v>
      </c>
      <c r="H105" s="209">
        <v>267</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153</v>
      </c>
      <c r="AT105" s="216" t="s">
        <v>148</v>
      </c>
      <c r="AU105" s="216" t="s">
        <v>82</v>
      </c>
      <c r="AY105" s="18" t="s">
        <v>146</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153</v>
      </c>
      <c r="BM105" s="216" t="s">
        <v>340</v>
      </c>
    </row>
    <row r="106" s="2" customFormat="1" ht="14.4" customHeight="1">
      <c r="A106" s="39"/>
      <c r="B106" s="40"/>
      <c r="C106" s="205" t="s">
        <v>72</v>
      </c>
      <c r="D106" s="205" t="s">
        <v>148</v>
      </c>
      <c r="E106" s="206" t="s">
        <v>1511</v>
      </c>
      <c r="F106" s="207" t="s">
        <v>1512</v>
      </c>
      <c r="G106" s="208" t="s">
        <v>363</v>
      </c>
      <c r="H106" s="209">
        <v>130</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153</v>
      </c>
      <c r="AT106" s="216" t="s">
        <v>148</v>
      </c>
      <c r="AU106" s="216" t="s">
        <v>82</v>
      </c>
      <c r="AY106" s="18" t="s">
        <v>146</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153</v>
      </c>
      <c r="BM106" s="216" t="s">
        <v>352</v>
      </c>
    </row>
    <row r="107" s="2" customFormat="1" ht="14.4" customHeight="1">
      <c r="A107" s="39"/>
      <c r="B107" s="40"/>
      <c r="C107" s="205" t="s">
        <v>72</v>
      </c>
      <c r="D107" s="205" t="s">
        <v>148</v>
      </c>
      <c r="E107" s="206" t="s">
        <v>1513</v>
      </c>
      <c r="F107" s="207" t="s">
        <v>1514</v>
      </c>
      <c r="G107" s="208" t="s">
        <v>363</v>
      </c>
      <c r="H107" s="209">
        <v>24</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153</v>
      </c>
      <c r="AT107" s="216" t="s">
        <v>148</v>
      </c>
      <c r="AU107" s="216" t="s">
        <v>82</v>
      </c>
      <c r="AY107" s="18" t="s">
        <v>146</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153</v>
      </c>
      <c r="BM107" s="216" t="s">
        <v>336</v>
      </c>
    </row>
    <row r="108" s="2" customFormat="1" ht="14.4" customHeight="1">
      <c r="A108" s="39"/>
      <c r="B108" s="40"/>
      <c r="C108" s="205" t="s">
        <v>72</v>
      </c>
      <c r="D108" s="205" t="s">
        <v>148</v>
      </c>
      <c r="E108" s="206" t="s">
        <v>1515</v>
      </c>
      <c r="F108" s="207" t="s">
        <v>1516</v>
      </c>
      <c r="G108" s="208" t="s">
        <v>363</v>
      </c>
      <c r="H108" s="209">
        <v>61</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153</v>
      </c>
      <c r="AT108" s="216" t="s">
        <v>148</v>
      </c>
      <c r="AU108" s="216" t="s">
        <v>82</v>
      </c>
      <c r="AY108" s="18" t="s">
        <v>146</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153</v>
      </c>
      <c r="BM108" s="216" t="s">
        <v>348</v>
      </c>
    </row>
    <row r="109" s="2" customFormat="1" ht="14.4" customHeight="1">
      <c r="A109" s="39"/>
      <c r="B109" s="40"/>
      <c r="C109" s="205" t="s">
        <v>72</v>
      </c>
      <c r="D109" s="205" t="s">
        <v>148</v>
      </c>
      <c r="E109" s="206" t="s">
        <v>1517</v>
      </c>
      <c r="F109" s="207" t="s">
        <v>1518</v>
      </c>
      <c r="G109" s="208" t="s">
        <v>363</v>
      </c>
      <c r="H109" s="209">
        <v>40</v>
      </c>
      <c r="I109" s="210"/>
      <c r="J109" s="211">
        <f>ROUND(I109*H109,2)</f>
        <v>0</v>
      </c>
      <c r="K109" s="207" t="s">
        <v>19</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153</v>
      </c>
      <c r="AT109" s="216" t="s">
        <v>148</v>
      </c>
      <c r="AU109" s="216" t="s">
        <v>82</v>
      </c>
      <c r="AY109" s="18" t="s">
        <v>146</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153</v>
      </c>
      <c r="BM109" s="216" t="s">
        <v>392</v>
      </c>
    </row>
    <row r="110" s="12" customFormat="1" ht="22.8" customHeight="1">
      <c r="A110" s="12"/>
      <c r="B110" s="189"/>
      <c r="C110" s="190"/>
      <c r="D110" s="191" t="s">
        <v>71</v>
      </c>
      <c r="E110" s="203" t="s">
        <v>1519</v>
      </c>
      <c r="F110" s="203" t="s">
        <v>1520</v>
      </c>
      <c r="G110" s="190"/>
      <c r="H110" s="190"/>
      <c r="I110" s="193"/>
      <c r="J110" s="204">
        <f>BK110</f>
        <v>0</v>
      </c>
      <c r="K110" s="190"/>
      <c r="L110" s="195"/>
      <c r="M110" s="196"/>
      <c r="N110" s="197"/>
      <c r="O110" s="197"/>
      <c r="P110" s="198">
        <f>SUM(P111:P113)</f>
        <v>0</v>
      </c>
      <c r="Q110" s="197"/>
      <c r="R110" s="198">
        <f>SUM(R111:R113)</f>
        <v>0</v>
      </c>
      <c r="S110" s="197"/>
      <c r="T110" s="199">
        <f>SUM(T111:T113)</f>
        <v>0</v>
      </c>
      <c r="U110" s="12"/>
      <c r="V110" s="12"/>
      <c r="W110" s="12"/>
      <c r="X110" s="12"/>
      <c r="Y110" s="12"/>
      <c r="Z110" s="12"/>
      <c r="AA110" s="12"/>
      <c r="AB110" s="12"/>
      <c r="AC110" s="12"/>
      <c r="AD110" s="12"/>
      <c r="AE110" s="12"/>
      <c r="AR110" s="200" t="s">
        <v>80</v>
      </c>
      <c r="AT110" s="201" t="s">
        <v>71</v>
      </c>
      <c r="AU110" s="201" t="s">
        <v>80</v>
      </c>
      <c r="AY110" s="200" t="s">
        <v>146</v>
      </c>
      <c r="BK110" s="202">
        <f>SUM(BK111:BK113)</f>
        <v>0</v>
      </c>
    </row>
    <row r="111" s="2" customFormat="1" ht="24.15" customHeight="1">
      <c r="A111" s="39"/>
      <c r="B111" s="40"/>
      <c r="C111" s="205" t="s">
        <v>72</v>
      </c>
      <c r="D111" s="205" t="s">
        <v>148</v>
      </c>
      <c r="E111" s="206" t="s">
        <v>1521</v>
      </c>
      <c r="F111" s="207" t="s">
        <v>1522</v>
      </c>
      <c r="G111" s="208" t="s">
        <v>616</v>
      </c>
      <c r="H111" s="209">
        <v>24</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153</v>
      </c>
      <c r="AT111" s="216" t="s">
        <v>148</v>
      </c>
      <c r="AU111" s="216" t="s">
        <v>82</v>
      </c>
      <c r="AY111" s="18" t="s">
        <v>146</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153</v>
      </c>
      <c r="BM111" s="216" t="s">
        <v>378</v>
      </c>
    </row>
    <row r="112" s="2" customFormat="1" ht="24.15" customHeight="1">
      <c r="A112" s="39"/>
      <c r="B112" s="40"/>
      <c r="C112" s="205" t="s">
        <v>72</v>
      </c>
      <c r="D112" s="205" t="s">
        <v>148</v>
      </c>
      <c r="E112" s="206" t="s">
        <v>1523</v>
      </c>
      <c r="F112" s="207" t="s">
        <v>1524</v>
      </c>
      <c r="G112" s="208" t="s">
        <v>616</v>
      </c>
      <c r="H112" s="209">
        <v>61</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153</v>
      </c>
      <c r="AT112" s="216" t="s">
        <v>148</v>
      </c>
      <c r="AU112" s="216" t="s">
        <v>82</v>
      </c>
      <c r="AY112" s="18" t="s">
        <v>146</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153</v>
      </c>
      <c r="BM112" s="216" t="s">
        <v>388</v>
      </c>
    </row>
    <row r="113" s="2" customFormat="1" ht="24.15" customHeight="1">
      <c r="A113" s="39"/>
      <c r="B113" s="40"/>
      <c r="C113" s="205" t="s">
        <v>72</v>
      </c>
      <c r="D113" s="205" t="s">
        <v>148</v>
      </c>
      <c r="E113" s="206" t="s">
        <v>1525</v>
      </c>
      <c r="F113" s="207" t="s">
        <v>1526</v>
      </c>
      <c r="G113" s="208" t="s">
        <v>616</v>
      </c>
      <c r="H113" s="209">
        <v>40</v>
      </c>
      <c r="I113" s="210"/>
      <c r="J113" s="211">
        <f>ROUND(I113*H113,2)</f>
        <v>0</v>
      </c>
      <c r="K113" s="207" t="s">
        <v>19</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153</v>
      </c>
      <c r="AT113" s="216" t="s">
        <v>148</v>
      </c>
      <c r="AU113" s="216" t="s">
        <v>82</v>
      </c>
      <c r="AY113" s="18" t="s">
        <v>146</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153</v>
      </c>
      <c r="BM113" s="216" t="s">
        <v>400</v>
      </c>
    </row>
    <row r="114" s="12" customFormat="1" ht="22.8" customHeight="1">
      <c r="A114" s="12"/>
      <c r="B114" s="189"/>
      <c r="C114" s="190"/>
      <c r="D114" s="191" t="s">
        <v>71</v>
      </c>
      <c r="E114" s="203" t="s">
        <v>1527</v>
      </c>
      <c r="F114" s="203" t="s">
        <v>1528</v>
      </c>
      <c r="G114" s="190"/>
      <c r="H114" s="190"/>
      <c r="I114" s="193"/>
      <c r="J114" s="204">
        <f>BK114</f>
        <v>0</v>
      </c>
      <c r="K114" s="190"/>
      <c r="L114" s="195"/>
      <c r="M114" s="196"/>
      <c r="N114" s="197"/>
      <c r="O114" s="197"/>
      <c r="P114" s="198">
        <f>SUM(P115:P118)</f>
        <v>0</v>
      </c>
      <c r="Q114" s="197"/>
      <c r="R114" s="198">
        <f>SUM(R115:R118)</f>
        <v>0</v>
      </c>
      <c r="S114" s="197"/>
      <c r="T114" s="199">
        <f>SUM(T115:T118)</f>
        <v>0</v>
      </c>
      <c r="U114" s="12"/>
      <c r="V114" s="12"/>
      <c r="W114" s="12"/>
      <c r="X114" s="12"/>
      <c r="Y114" s="12"/>
      <c r="Z114" s="12"/>
      <c r="AA114" s="12"/>
      <c r="AB114" s="12"/>
      <c r="AC114" s="12"/>
      <c r="AD114" s="12"/>
      <c r="AE114" s="12"/>
      <c r="AR114" s="200" t="s">
        <v>80</v>
      </c>
      <c r="AT114" s="201" t="s">
        <v>71</v>
      </c>
      <c r="AU114" s="201" t="s">
        <v>80</v>
      </c>
      <c r="AY114" s="200" t="s">
        <v>146</v>
      </c>
      <c r="BK114" s="202">
        <f>SUM(BK115:BK118)</f>
        <v>0</v>
      </c>
    </row>
    <row r="115" s="2" customFormat="1" ht="14.4" customHeight="1">
      <c r="A115" s="39"/>
      <c r="B115" s="40"/>
      <c r="C115" s="205" t="s">
        <v>72</v>
      </c>
      <c r="D115" s="205" t="s">
        <v>148</v>
      </c>
      <c r="E115" s="206" t="s">
        <v>1529</v>
      </c>
      <c r="F115" s="207" t="s">
        <v>1530</v>
      </c>
      <c r="G115" s="208" t="s">
        <v>209</v>
      </c>
      <c r="H115" s="209">
        <v>17</v>
      </c>
      <c r="I115" s="210"/>
      <c r="J115" s="211">
        <f>ROUND(I115*H115,2)</f>
        <v>0</v>
      </c>
      <c r="K115" s="207" t="s">
        <v>19</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153</v>
      </c>
      <c r="AT115" s="216" t="s">
        <v>148</v>
      </c>
      <c r="AU115" s="216" t="s">
        <v>82</v>
      </c>
      <c r="AY115" s="18" t="s">
        <v>146</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153</v>
      </c>
      <c r="BM115" s="216" t="s">
        <v>431</v>
      </c>
    </row>
    <row r="116" s="2" customFormat="1" ht="14.4" customHeight="1">
      <c r="A116" s="39"/>
      <c r="B116" s="40"/>
      <c r="C116" s="205" t="s">
        <v>80</v>
      </c>
      <c r="D116" s="205" t="s">
        <v>148</v>
      </c>
      <c r="E116" s="206" t="s">
        <v>1531</v>
      </c>
      <c r="F116" s="207" t="s">
        <v>1532</v>
      </c>
      <c r="G116" s="208" t="s">
        <v>209</v>
      </c>
      <c r="H116" s="209">
        <v>51</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153</v>
      </c>
      <c r="AT116" s="216" t="s">
        <v>148</v>
      </c>
      <c r="AU116" s="216" t="s">
        <v>82</v>
      </c>
      <c r="AY116" s="18" t="s">
        <v>146</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153</v>
      </c>
      <c r="BM116" s="216" t="s">
        <v>1533</v>
      </c>
    </row>
    <row r="117" s="2" customFormat="1" ht="14.4" customHeight="1">
      <c r="A117" s="39"/>
      <c r="B117" s="40"/>
      <c r="C117" s="205" t="s">
        <v>72</v>
      </c>
      <c r="D117" s="205" t="s">
        <v>148</v>
      </c>
      <c r="E117" s="206" t="s">
        <v>1534</v>
      </c>
      <c r="F117" s="207" t="s">
        <v>1535</v>
      </c>
      <c r="G117" s="208" t="s">
        <v>616</v>
      </c>
      <c r="H117" s="209">
        <v>68</v>
      </c>
      <c r="I117" s="210"/>
      <c r="J117" s="211">
        <f>ROUND(I117*H117,2)</f>
        <v>0</v>
      </c>
      <c r="K117" s="207" t="s">
        <v>19</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153</v>
      </c>
      <c r="AT117" s="216" t="s">
        <v>148</v>
      </c>
      <c r="AU117" s="216" t="s">
        <v>82</v>
      </c>
      <c r="AY117" s="18" t="s">
        <v>146</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153</v>
      </c>
      <c r="BM117" s="216" t="s">
        <v>411</v>
      </c>
    </row>
    <row r="118" s="2" customFormat="1" ht="14.4" customHeight="1">
      <c r="A118" s="39"/>
      <c r="B118" s="40"/>
      <c r="C118" s="205" t="s">
        <v>82</v>
      </c>
      <c r="D118" s="205" t="s">
        <v>148</v>
      </c>
      <c r="E118" s="206" t="s">
        <v>1536</v>
      </c>
      <c r="F118" s="207" t="s">
        <v>1537</v>
      </c>
      <c r="G118" s="208" t="s">
        <v>209</v>
      </c>
      <c r="H118" s="209">
        <v>136</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153</v>
      </c>
      <c r="AT118" s="216" t="s">
        <v>148</v>
      </c>
      <c r="AU118" s="216" t="s">
        <v>82</v>
      </c>
      <c r="AY118" s="18" t="s">
        <v>146</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153</v>
      </c>
      <c r="BM118" s="216" t="s">
        <v>1538</v>
      </c>
    </row>
    <row r="119" s="12" customFormat="1" ht="22.8" customHeight="1">
      <c r="A119" s="12"/>
      <c r="B119" s="189"/>
      <c r="C119" s="190"/>
      <c r="D119" s="191" t="s">
        <v>71</v>
      </c>
      <c r="E119" s="203" t="s">
        <v>1539</v>
      </c>
      <c r="F119" s="203" t="s">
        <v>1540</v>
      </c>
      <c r="G119" s="190"/>
      <c r="H119" s="190"/>
      <c r="I119" s="193"/>
      <c r="J119" s="204">
        <f>BK119</f>
        <v>0</v>
      </c>
      <c r="K119" s="190"/>
      <c r="L119" s="195"/>
      <c r="M119" s="196"/>
      <c r="N119" s="197"/>
      <c r="O119" s="197"/>
      <c r="P119" s="198">
        <f>SUM(P120:P128)</f>
        <v>0</v>
      </c>
      <c r="Q119" s="197"/>
      <c r="R119" s="198">
        <f>SUM(R120:R128)</f>
        <v>0</v>
      </c>
      <c r="S119" s="197"/>
      <c r="T119" s="199">
        <f>SUM(T120:T128)</f>
        <v>0</v>
      </c>
      <c r="U119" s="12"/>
      <c r="V119" s="12"/>
      <c r="W119" s="12"/>
      <c r="X119" s="12"/>
      <c r="Y119" s="12"/>
      <c r="Z119" s="12"/>
      <c r="AA119" s="12"/>
      <c r="AB119" s="12"/>
      <c r="AC119" s="12"/>
      <c r="AD119" s="12"/>
      <c r="AE119" s="12"/>
      <c r="AR119" s="200" t="s">
        <v>80</v>
      </c>
      <c r="AT119" s="201" t="s">
        <v>71</v>
      </c>
      <c r="AU119" s="201" t="s">
        <v>80</v>
      </c>
      <c r="AY119" s="200" t="s">
        <v>146</v>
      </c>
      <c r="BK119" s="202">
        <f>SUM(BK120:BK128)</f>
        <v>0</v>
      </c>
    </row>
    <row r="120" s="2" customFormat="1" ht="14.4" customHeight="1">
      <c r="A120" s="39"/>
      <c r="B120" s="40"/>
      <c r="C120" s="205" t="s">
        <v>72</v>
      </c>
      <c r="D120" s="205" t="s">
        <v>148</v>
      </c>
      <c r="E120" s="206" t="s">
        <v>1541</v>
      </c>
      <c r="F120" s="207" t="s">
        <v>1542</v>
      </c>
      <c r="G120" s="208" t="s">
        <v>209</v>
      </c>
      <c r="H120" s="209">
        <v>2</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153</v>
      </c>
      <c r="AT120" s="216" t="s">
        <v>148</v>
      </c>
      <c r="AU120" s="216" t="s">
        <v>82</v>
      </c>
      <c r="AY120" s="18" t="s">
        <v>146</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153</v>
      </c>
      <c r="BM120" s="216" t="s">
        <v>423</v>
      </c>
    </row>
    <row r="121" s="2" customFormat="1" ht="14.4" customHeight="1">
      <c r="A121" s="39"/>
      <c r="B121" s="40"/>
      <c r="C121" s="205" t="s">
        <v>72</v>
      </c>
      <c r="D121" s="205" t="s">
        <v>148</v>
      </c>
      <c r="E121" s="206" t="s">
        <v>1543</v>
      </c>
      <c r="F121" s="207" t="s">
        <v>1544</v>
      </c>
      <c r="G121" s="208" t="s">
        <v>209</v>
      </c>
      <c r="H121" s="209">
        <v>8</v>
      </c>
      <c r="I121" s="210"/>
      <c r="J121" s="211">
        <f>ROUND(I121*H121,2)</f>
        <v>0</v>
      </c>
      <c r="K121" s="207" t="s">
        <v>19</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153</v>
      </c>
      <c r="AT121" s="216" t="s">
        <v>148</v>
      </c>
      <c r="AU121" s="216" t="s">
        <v>82</v>
      </c>
      <c r="AY121" s="18" t="s">
        <v>146</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153</v>
      </c>
      <c r="BM121" s="216" t="s">
        <v>444</v>
      </c>
    </row>
    <row r="122" s="2" customFormat="1" ht="14.4" customHeight="1">
      <c r="A122" s="39"/>
      <c r="B122" s="40"/>
      <c r="C122" s="205" t="s">
        <v>72</v>
      </c>
      <c r="D122" s="205" t="s">
        <v>148</v>
      </c>
      <c r="E122" s="206" t="s">
        <v>1545</v>
      </c>
      <c r="F122" s="207" t="s">
        <v>1546</v>
      </c>
      <c r="G122" s="208" t="s">
        <v>209</v>
      </c>
      <c r="H122" s="209">
        <v>3</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153</v>
      </c>
      <c r="AT122" s="216" t="s">
        <v>148</v>
      </c>
      <c r="AU122" s="216" t="s">
        <v>82</v>
      </c>
      <c r="AY122" s="18" t="s">
        <v>146</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153</v>
      </c>
      <c r="BM122" s="216" t="s">
        <v>454</v>
      </c>
    </row>
    <row r="123" s="2" customFormat="1" ht="14.4" customHeight="1">
      <c r="A123" s="39"/>
      <c r="B123" s="40"/>
      <c r="C123" s="205" t="s">
        <v>72</v>
      </c>
      <c r="D123" s="205" t="s">
        <v>148</v>
      </c>
      <c r="E123" s="206" t="s">
        <v>1547</v>
      </c>
      <c r="F123" s="207" t="s">
        <v>1548</v>
      </c>
      <c r="G123" s="208" t="s">
        <v>209</v>
      </c>
      <c r="H123" s="209">
        <v>1</v>
      </c>
      <c r="I123" s="210"/>
      <c r="J123" s="211">
        <f>ROUND(I123*H123,2)</f>
        <v>0</v>
      </c>
      <c r="K123" s="207" t="s">
        <v>19</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153</v>
      </c>
      <c r="AT123" s="216" t="s">
        <v>148</v>
      </c>
      <c r="AU123" s="216" t="s">
        <v>82</v>
      </c>
      <c r="AY123" s="18" t="s">
        <v>146</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153</v>
      </c>
      <c r="BM123" s="216" t="s">
        <v>468</v>
      </c>
    </row>
    <row r="124" s="2" customFormat="1" ht="14.4" customHeight="1">
      <c r="A124" s="39"/>
      <c r="B124" s="40"/>
      <c r="C124" s="205" t="s">
        <v>72</v>
      </c>
      <c r="D124" s="205" t="s">
        <v>148</v>
      </c>
      <c r="E124" s="206" t="s">
        <v>1549</v>
      </c>
      <c r="F124" s="207" t="s">
        <v>1550</v>
      </c>
      <c r="G124" s="208" t="s">
        <v>616</v>
      </c>
      <c r="H124" s="209">
        <v>1</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153</v>
      </c>
      <c r="AT124" s="216" t="s">
        <v>148</v>
      </c>
      <c r="AU124" s="216" t="s">
        <v>82</v>
      </c>
      <c r="AY124" s="18" t="s">
        <v>146</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153</v>
      </c>
      <c r="BM124" s="216" t="s">
        <v>479</v>
      </c>
    </row>
    <row r="125" s="2" customFormat="1" ht="14.4" customHeight="1">
      <c r="A125" s="39"/>
      <c r="B125" s="40"/>
      <c r="C125" s="205" t="s">
        <v>72</v>
      </c>
      <c r="D125" s="205" t="s">
        <v>148</v>
      </c>
      <c r="E125" s="206" t="s">
        <v>1551</v>
      </c>
      <c r="F125" s="207" t="s">
        <v>1552</v>
      </c>
      <c r="G125" s="208" t="s">
        <v>209</v>
      </c>
      <c r="H125" s="209">
        <v>10</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153</v>
      </c>
      <c r="AT125" s="216" t="s">
        <v>148</v>
      </c>
      <c r="AU125" s="216" t="s">
        <v>82</v>
      </c>
      <c r="AY125" s="18" t="s">
        <v>146</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153</v>
      </c>
      <c r="BM125" s="216" t="s">
        <v>916</v>
      </c>
    </row>
    <row r="126" s="2" customFormat="1" ht="14.4" customHeight="1">
      <c r="A126" s="39"/>
      <c r="B126" s="40"/>
      <c r="C126" s="205" t="s">
        <v>72</v>
      </c>
      <c r="D126" s="205" t="s">
        <v>148</v>
      </c>
      <c r="E126" s="206" t="s">
        <v>1553</v>
      </c>
      <c r="F126" s="207" t="s">
        <v>1554</v>
      </c>
      <c r="G126" s="208" t="s">
        <v>209</v>
      </c>
      <c r="H126" s="209">
        <v>1</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153</v>
      </c>
      <c r="AT126" s="216" t="s">
        <v>148</v>
      </c>
      <c r="AU126" s="216" t="s">
        <v>82</v>
      </c>
      <c r="AY126" s="18" t="s">
        <v>146</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153</v>
      </c>
      <c r="BM126" s="216" t="s">
        <v>997</v>
      </c>
    </row>
    <row r="127" s="2" customFormat="1" ht="14.4" customHeight="1">
      <c r="A127" s="39"/>
      <c r="B127" s="40"/>
      <c r="C127" s="205" t="s">
        <v>72</v>
      </c>
      <c r="D127" s="205" t="s">
        <v>148</v>
      </c>
      <c r="E127" s="206" t="s">
        <v>1555</v>
      </c>
      <c r="F127" s="207" t="s">
        <v>1556</v>
      </c>
      <c r="G127" s="208" t="s">
        <v>209</v>
      </c>
      <c r="H127" s="209">
        <v>1</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153</v>
      </c>
      <c r="AT127" s="216" t="s">
        <v>148</v>
      </c>
      <c r="AU127" s="216" t="s">
        <v>82</v>
      </c>
      <c r="AY127" s="18" t="s">
        <v>146</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153</v>
      </c>
      <c r="BM127" s="216" t="s">
        <v>1000</v>
      </c>
    </row>
    <row r="128" s="2" customFormat="1" ht="14.4" customHeight="1">
      <c r="A128" s="39"/>
      <c r="B128" s="40"/>
      <c r="C128" s="205" t="s">
        <v>72</v>
      </c>
      <c r="D128" s="205" t="s">
        <v>148</v>
      </c>
      <c r="E128" s="206" t="s">
        <v>1557</v>
      </c>
      <c r="F128" s="207" t="s">
        <v>1558</v>
      </c>
      <c r="G128" s="208" t="s">
        <v>209</v>
      </c>
      <c r="H128" s="209">
        <v>4</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153</v>
      </c>
      <c r="AT128" s="216" t="s">
        <v>148</v>
      </c>
      <c r="AU128" s="216" t="s">
        <v>82</v>
      </c>
      <c r="AY128" s="18" t="s">
        <v>146</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153</v>
      </c>
      <c r="BM128" s="216" t="s">
        <v>1005</v>
      </c>
    </row>
    <row r="129" s="12" customFormat="1" ht="22.8" customHeight="1">
      <c r="A129" s="12"/>
      <c r="B129" s="189"/>
      <c r="C129" s="190"/>
      <c r="D129" s="191" t="s">
        <v>71</v>
      </c>
      <c r="E129" s="203" t="s">
        <v>1559</v>
      </c>
      <c r="F129" s="203" t="s">
        <v>1560</v>
      </c>
      <c r="G129" s="190"/>
      <c r="H129" s="190"/>
      <c r="I129" s="193"/>
      <c r="J129" s="204">
        <f>BK129</f>
        <v>0</v>
      </c>
      <c r="K129" s="190"/>
      <c r="L129" s="195"/>
      <c r="M129" s="196"/>
      <c r="N129" s="197"/>
      <c r="O129" s="197"/>
      <c r="P129" s="198">
        <f>SUM(P130:P134)</f>
        <v>0</v>
      </c>
      <c r="Q129" s="197"/>
      <c r="R129" s="198">
        <f>SUM(R130:R134)</f>
        <v>0</v>
      </c>
      <c r="S129" s="197"/>
      <c r="T129" s="199">
        <f>SUM(T130:T134)</f>
        <v>0</v>
      </c>
      <c r="U129" s="12"/>
      <c r="V129" s="12"/>
      <c r="W129" s="12"/>
      <c r="X129" s="12"/>
      <c r="Y129" s="12"/>
      <c r="Z129" s="12"/>
      <c r="AA129" s="12"/>
      <c r="AB129" s="12"/>
      <c r="AC129" s="12"/>
      <c r="AD129" s="12"/>
      <c r="AE129" s="12"/>
      <c r="AR129" s="200" t="s">
        <v>80</v>
      </c>
      <c r="AT129" s="201" t="s">
        <v>71</v>
      </c>
      <c r="AU129" s="201" t="s">
        <v>80</v>
      </c>
      <c r="AY129" s="200" t="s">
        <v>146</v>
      </c>
      <c r="BK129" s="202">
        <f>SUM(BK130:BK134)</f>
        <v>0</v>
      </c>
    </row>
    <row r="130" s="2" customFormat="1" ht="24.15" customHeight="1">
      <c r="A130" s="39"/>
      <c r="B130" s="40"/>
      <c r="C130" s="205" t="s">
        <v>72</v>
      </c>
      <c r="D130" s="205" t="s">
        <v>148</v>
      </c>
      <c r="E130" s="206" t="s">
        <v>1561</v>
      </c>
      <c r="F130" s="207" t="s">
        <v>1562</v>
      </c>
      <c r="G130" s="208" t="s">
        <v>209</v>
      </c>
      <c r="H130" s="209">
        <v>2</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153</v>
      </c>
      <c r="AT130" s="216" t="s">
        <v>148</v>
      </c>
      <c r="AU130" s="216" t="s">
        <v>82</v>
      </c>
      <c r="AY130" s="18" t="s">
        <v>146</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153</v>
      </c>
      <c r="BM130" s="216" t="s">
        <v>1008</v>
      </c>
    </row>
    <row r="131" s="2" customFormat="1" ht="14.4" customHeight="1">
      <c r="A131" s="39"/>
      <c r="B131" s="40"/>
      <c r="C131" s="205" t="s">
        <v>72</v>
      </c>
      <c r="D131" s="205" t="s">
        <v>148</v>
      </c>
      <c r="E131" s="206" t="s">
        <v>1563</v>
      </c>
      <c r="F131" s="207" t="s">
        <v>1564</v>
      </c>
      <c r="G131" s="208" t="s">
        <v>209</v>
      </c>
      <c r="H131" s="209">
        <v>4</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153</v>
      </c>
      <c r="AT131" s="216" t="s">
        <v>148</v>
      </c>
      <c r="AU131" s="216" t="s">
        <v>82</v>
      </c>
      <c r="AY131" s="18" t="s">
        <v>146</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153</v>
      </c>
      <c r="BM131" s="216" t="s">
        <v>1013</v>
      </c>
    </row>
    <row r="132" s="2" customFormat="1" ht="14.4" customHeight="1">
      <c r="A132" s="39"/>
      <c r="B132" s="40"/>
      <c r="C132" s="205" t="s">
        <v>72</v>
      </c>
      <c r="D132" s="205" t="s">
        <v>148</v>
      </c>
      <c r="E132" s="206" t="s">
        <v>1565</v>
      </c>
      <c r="F132" s="207" t="s">
        <v>1566</v>
      </c>
      <c r="G132" s="208" t="s">
        <v>209</v>
      </c>
      <c r="H132" s="209">
        <v>2</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153</v>
      </c>
      <c r="AT132" s="216" t="s">
        <v>148</v>
      </c>
      <c r="AU132" s="216" t="s">
        <v>82</v>
      </c>
      <c r="AY132" s="18" t="s">
        <v>146</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153</v>
      </c>
      <c r="BM132" s="216" t="s">
        <v>1017</v>
      </c>
    </row>
    <row r="133" s="2" customFormat="1" ht="14.4" customHeight="1">
      <c r="A133" s="39"/>
      <c r="B133" s="40"/>
      <c r="C133" s="205" t="s">
        <v>72</v>
      </c>
      <c r="D133" s="205" t="s">
        <v>148</v>
      </c>
      <c r="E133" s="206" t="s">
        <v>1567</v>
      </c>
      <c r="F133" s="207" t="s">
        <v>1568</v>
      </c>
      <c r="G133" s="208" t="s">
        <v>209</v>
      </c>
      <c r="H133" s="209">
        <v>1</v>
      </c>
      <c r="I133" s="210"/>
      <c r="J133" s="211">
        <f>ROUND(I133*H133,2)</f>
        <v>0</v>
      </c>
      <c r="K133" s="207" t="s">
        <v>19</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153</v>
      </c>
      <c r="AT133" s="216" t="s">
        <v>148</v>
      </c>
      <c r="AU133" s="216" t="s">
        <v>82</v>
      </c>
      <c r="AY133" s="18" t="s">
        <v>146</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153</v>
      </c>
      <c r="BM133" s="216" t="s">
        <v>1020</v>
      </c>
    </row>
    <row r="134" s="2" customFormat="1" ht="14.4" customHeight="1">
      <c r="A134" s="39"/>
      <c r="B134" s="40"/>
      <c r="C134" s="205" t="s">
        <v>72</v>
      </c>
      <c r="D134" s="205" t="s">
        <v>148</v>
      </c>
      <c r="E134" s="206" t="s">
        <v>1569</v>
      </c>
      <c r="F134" s="207" t="s">
        <v>1570</v>
      </c>
      <c r="G134" s="208" t="s">
        <v>209</v>
      </c>
      <c r="H134" s="209">
        <v>2</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153</v>
      </c>
      <c r="AT134" s="216" t="s">
        <v>148</v>
      </c>
      <c r="AU134" s="216" t="s">
        <v>82</v>
      </c>
      <c r="AY134" s="18" t="s">
        <v>146</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153</v>
      </c>
      <c r="BM134" s="216" t="s">
        <v>1023</v>
      </c>
    </row>
    <row r="135" s="12" customFormat="1" ht="22.8" customHeight="1">
      <c r="A135" s="12"/>
      <c r="B135" s="189"/>
      <c r="C135" s="190"/>
      <c r="D135" s="191" t="s">
        <v>71</v>
      </c>
      <c r="E135" s="203" t="s">
        <v>1571</v>
      </c>
      <c r="F135" s="203" t="s">
        <v>1572</v>
      </c>
      <c r="G135" s="190"/>
      <c r="H135" s="190"/>
      <c r="I135" s="193"/>
      <c r="J135" s="204">
        <f>BK135</f>
        <v>0</v>
      </c>
      <c r="K135" s="190"/>
      <c r="L135" s="195"/>
      <c r="M135" s="196"/>
      <c r="N135" s="197"/>
      <c r="O135" s="197"/>
      <c r="P135" s="198">
        <f>SUM(P136:P140)</f>
        <v>0</v>
      </c>
      <c r="Q135" s="197"/>
      <c r="R135" s="198">
        <f>SUM(R136:R140)</f>
        <v>0</v>
      </c>
      <c r="S135" s="197"/>
      <c r="T135" s="199">
        <f>SUM(T136:T140)</f>
        <v>0</v>
      </c>
      <c r="U135" s="12"/>
      <c r="V135" s="12"/>
      <c r="W135" s="12"/>
      <c r="X135" s="12"/>
      <c r="Y135" s="12"/>
      <c r="Z135" s="12"/>
      <c r="AA135" s="12"/>
      <c r="AB135" s="12"/>
      <c r="AC135" s="12"/>
      <c r="AD135" s="12"/>
      <c r="AE135" s="12"/>
      <c r="AR135" s="200" t="s">
        <v>80</v>
      </c>
      <c r="AT135" s="201" t="s">
        <v>71</v>
      </c>
      <c r="AU135" s="201" t="s">
        <v>80</v>
      </c>
      <c r="AY135" s="200" t="s">
        <v>146</v>
      </c>
      <c r="BK135" s="202">
        <f>SUM(BK136:BK140)</f>
        <v>0</v>
      </c>
    </row>
    <row r="136" s="2" customFormat="1" ht="14.4" customHeight="1">
      <c r="A136" s="39"/>
      <c r="B136" s="40"/>
      <c r="C136" s="205" t="s">
        <v>72</v>
      </c>
      <c r="D136" s="205" t="s">
        <v>148</v>
      </c>
      <c r="E136" s="206" t="s">
        <v>1573</v>
      </c>
      <c r="F136" s="207" t="s">
        <v>1574</v>
      </c>
      <c r="G136" s="208" t="s">
        <v>363</v>
      </c>
      <c r="H136" s="209">
        <v>619</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153</v>
      </c>
      <c r="AT136" s="216" t="s">
        <v>148</v>
      </c>
      <c r="AU136" s="216" t="s">
        <v>82</v>
      </c>
      <c r="AY136" s="18" t="s">
        <v>146</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153</v>
      </c>
      <c r="BM136" s="216" t="s">
        <v>1026</v>
      </c>
    </row>
    <row r="137" s="2" customFormat="1" ht="14.4" customHeight="1">
      <c r="A137" s="39"/>
      <c r="B137" s="40"/>
      <c r="C137" s="205" t="s">
        <v>72</v>
      </c>
      <c r="D137" s="205" t="s">
        <v>148</v>
      </c>
      <c r="E137" s="206" t="s">
        <v>1575</v>
      </c>
      <c r="F137" s="207" t="s">
        <v>1576</v>
      </c>
      <c r="G137" s="208" t="s">
        <v>645</v>
      </c>
      <c r="H137" s="209">
        <v>24</v>
      </c>
      <c r="I137" s="210"/>
      <c r="J137" s="211">
        <f>ROUND(I137*H137,2)</f>
        <v>0</v>
      </c>
      <c r="K137" s="207" t="s">
        <v>19</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153</v>
      </c>
      <c r="AT137" s="216" t="s">
        <v>148</v>
      </c>
      <c r="AU137" s="216" t="s">
        <v>82</v>
      </c>
      <c r="AY137" s="18" t="s">
        <v>146</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153</v>
      </c>
      <c r="BM137" s="216" t="s">
        <v>1029</v>
      </c>
    </row>
    <row r="138" s="2" customFormat="1" ht="14.4" customHeight="1">
      <c r="A138" s="39"/>
      <c r="B138" s="40"/>
      <c r="C138" s="205" t="s">
        <v>72</v>
      </c>
      <c r="D138" s="205" t="s">
        <v>148</v>
      </c>
      <c r="E138" s="206" t="s">
        <v>1577</v>
      </c>
      <c r="F138" s="207" t="s">
        <v>1578</v>
      </c>
      <c r="G138" s="208" t="s">
        <v>616</v>
      </c>
      <c r="H138" s="209">
        <v>2</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153</v>
      </c>
      <c r="AT138" s="216" t="s">
        <v>148</v>
      </c>
      <c r="AU138" s="216" t="s">
        <v>82</v>
      </c>
      <c r="AY138" s="18" t="s">
        <v>146</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153</v>
      </c>
      <c r="BM138" s="216" t="s">
        <v>1032</v>
      </c>
    </row>
    <row r="139" s="2" customFormat="1" ht="14.4" customHeight="1">
      <c r="A139" s="39"/>
      <c r="B139" s="40"/>
      <c r="C139" s="205" t="s">
        <v>72</v>
      </c>
      <c r="D139" s="205" t="s">
        <v>148</v>
      </c>
      <c r="E139" s="206" t="s">
        <v>1579</v>
      </c>
      <c r="F139" s="207" t="s">
        <v>1580</v>
      </c>
      <c r="G139" s="208" t="s">
        <v>477</v>
      </c>
      <c r="H139" s="209">
        <v>1</v>
      </c>
      <c r="I139" s="210"/>
      <c r="J139" s="211">
        <f>ROUND(I139*H139,2)</f>
        <v>0</v>
      </c>
      <c r="K139" s="207" t="s">
        <v>19</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153</v>
      </c>
      <c r="AT139" s="216" t="s">
        <v>148</v>
      </c>
      <c r="AU139" s="216" t="s">
        <v>82</v>
      </c>
      <c r="AY139" s="18" t="s">
        <v>146</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153</v>
      </c>
      <c r="BM139" s="216" t="s">
        <v>1035</v>
      </c>
    </row>
    <row r="140" s="2" customFormat="1" ht="14.4" customHeight="1">
      <c r="A140" s="39"/>
      <c r="B140" s="40"/>
      <c r="C140" s="205" t="s">
        <v>171</v>
      </c>
      <c r="D140" s="205" t="s">
        <v>148</v>
      </c>
      <c r="E140" s="206" t="s">
        <v>1581</v>
      </c>
      <c r="F140" s="207" t="s">
        <v>1582</v>
      </c>
      <c r="G140" s="208" t="s">
        <v>645</v>
      </c>
      <c r="H140" s="209">
        <v>8</v>
      </c>
      <c r="I140" s="210"/>
      <c r="J140" s="211">
        <f>ROUND(I140*H140,2)</f>
        <v>0</v>
      </c>
      <c r="K140" s="207" t="s">
        <v>19</v>
      </c>
      <c r="L140" s="45"/>
      <c r="M140" s="266" t="s">
        <v>19</v>
      </c>
      <c r="N140" s="267" t="s">
        <v>43</v>
      </c>
      <c r="O140" s="268"/>
      <c r="P140" s="269">
        <f>O140*H140</f>
        <v>0</v>
      </c>
      <c r="Q140" s="269">
        <v>0</v>
      </c>
      <c r="R140" s="269">
        <f>Q140*H140</f>
        <v>0</v>
      </c>
      <c r="S140" s="269">
        <v>0</v>
      </c>
      <c r="T140" s="270">
        <f>S140*H140</f>
        <v>0</v>
      </c>
      <c r="U140" s="39"/>
      <c r="V140" s="39"/>
      <c r="W140" s="39"/>
      <c r="X140" s="39"/>
      <c r="Y140" s="39"/>
      <c r="Z140" s="39"/>
      <c r="AA140" s="39"/>
      <c r="AB140" s="39"/>
      <c r="AC140" s="39"/>
      <c r="AD140" s="39"/>
      <c r="AE140" s="39"/>
      <c r="AR140" s="216" t="s">
        <v>153</v>
      </c>
      <c r="AT140" s="216" t="s">
        <v>148</v>
      </c>
      <c r="AU140" s="216" t="s">
        <v>82</v>
      </c>
      <c r="AY140" s="18" t="s">
        <v>146</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153</v>
      </c>
      <c r="BM140" s="216" t="s">
        <v>1583</v>
      </c>
    </row>
    <row r="141" s="2" customFormat="1" ht="6.96" customHeight="1">
      <c r="A141" s="39"/>
      <c r="B141" s="60"/>
      <c r="C141" s="61"/>
      <c r="D141" s="61"/>
      <c r="E141" s="61"/>
      <c r="F141" s="61"/>
      <c r="G141" s="61"/>
      <c r="H141" s="61"/>
      <c r="I141" s="61"/>
      <c r="J141" s="61"/>
      <c r="K141" s="61"/>
      <c r="L141" s="45"/>
      <c r="M141" s="39"/>
      <c r="O141" s="39"/>
      <c r="P141" s="39"/>
      <c r="Q141" s="39"/>
      <c r="R141" s="39"/>
      <c r="S141" s="39"/>
      <c r="T141" s="39"/>
      <c r="U141" s="39"/>
      <c r="V141" s="39"/>
      <c r="W141" s="39"/>
      <c r="X141" s="39"/>
      <c r="Y141" s="39"/>
      <c r="Z141" s="39"/>
      <c r="AA141" s="39"/>
      <c r="AB141" s="39"/>
      <c r="AC141" s="39"/>
      <c r="AD141" s="39"/>
      <c r="AE141" s="39"/>
    </row>
  </sheetData>
  <sheetProtection sheet="1" autoFilter="0" formatColumns="0" formatRows="0" objects="1" scenarios="1" spinCount="100000" saltValue="6etwJnfm8zoKWjhFSK6Bwm0xlaOAV22kYJ2VbJet6bJy1l6aBpl3vPy0t1ePP8x573R/9v/2pYT6qO8ZZH9lOg==" hashValue="Kbm1LID+g3hDe31737GZ7a7c9G1Twvj3f1HIFTxh6n9kusQHw2uahckOaAuKCWDRCX+JAZCGQ9guKXi0bf4pzQ==" algorithmName="SHA-512" password="CC35"/>
  <autoFilter ref="C86:K140"/>
  <mergeCells count="9">
    <mergeCell ref="E7:H7"/>
    <mergeCell ref="E9:H9"/>
    <mergeCell ref="E18:H18"/>
    <mergeCell ref="E27:H27"/>
    <mergeCell ref="E48:H48"/>
    <mergeCell ref="E50:H50"/>
    <mergeCell ref="E77:H77"/>
    <mergeCell ref="E79:H7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DESKTOP-O073EUR\Digitronic1</dc:creator>
  <cp:lastModifiedBy>DESKTOP-O073EUR\Digitronic1</cp:lastModifiedBy>
  <dcterms:created xsi:type="dcterms:W3CDTF">2020-11-11T08:16:30Z</dcterms:created>
  <dcterms:modified xsi:type="dcterms:W3CDTF">2020-11-11T08:16:50Z</dcterms:modified>
</cp:coreProperties>
</file>