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D.1 D.1.4.1  Pol" sheetId="12" r:id="rId4"/>
    <sheet name="D.1 D.1.4.2a  Pol" sheetId="13" r:id="rId5"/>
    <sheet name="D.1 D.1.4.2b Pol" sheetId="14" r:id="rId6"/>
    <sheet name="D.1 D.1.4.2c Pol" sheetId="15" r:id="rId7"/>
    <sheet name="D.1 D.1.4.3 Pol" sheetId="16" r:id="rId8"/>
    <sheet name="D.2 D.2 Pol" sheetId="17" r:id="rId9"/>
  </sheets>
  <externalReferences>
    <externalReference r:id="rId10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 D.1.4.1  Pol'!$1:$7</definedName>
    <definedName name="_xlnm.Print_Titles" localSheetId="4">'D.1 D.1.4.2a  Pol'!$1:$7</definedName>
    <definedName name="_xlnm.Print_Titles" localSheetId="5">'D.1 D.1.4.2b Pol'!$1:$7</definedName>
    <definedName name="_xlnm.Print_Titles" localSheetId="6">'D.1 D.1.4.2c Pol'!$1:$7</definedName>
    <definedName name="_xlnm.Print_Titles" localSheetId="7">'D.1 D.1.4.3 Pol'!$1:$7</definedName>
    <definedName name="_xlnm.Print_Titles" localSheetId="8">'D.2 D.2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 D.1.4.1  Pol'!$A$1:$X$115</definedName>
    <definedName name="_xlnm.Print_Area" localSheetId="4">'D.1 D.1.4.2a  Pol'!$A$1:$X$137</definedName>
    <definedName name="_xlnm.Print_Area" localSheetId="5">'D.1 D.1.4.2b Pol'!$A$1:$X$368</definedName>
    <definedName name="_xlnm.Print_Area" localSheetId="6">'D.1 D.1.4.2c Pol'!$A$1:$X$220</definedName>
    <definedName name="_xlnm.Print_Area" localSheetId="7">'D.1 D.1.4.3 Pol'!$A$1:$X$81</definedName>
    <definedName name="_xlnm.Print_Area" localSheetId="8">'D.2 D.2 Pol'!$A$1:$X$199</definedName>
    <definedName name="_xlnm.Print_Area" localSheetId="1">Stavba!$A$1:$J$90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9" i="1" l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98" i="17"/>
  <c r="BA195" i="17"/>
  <c r="BA192" i="17"/>
  <c r="BA189" i="17"/>
  <c r="BA186" i="17"/>
  <c r="BA172" i="17"/>
  <c r="BA128" i="17"/>
  <c r="BA54" i="17"/>
  <c r="BA46" i="17"/>
  <c r="BA30" i="17"/>
  <c r="BA14" i="17"/>
  <c r="G9" i="17"/>
  <c r="G8" i="17" s="1"/>
  <c r="I9" i="17"/>
  <c r="I8" i="17" s="1"/>
  <c r="K9" i="17"/>
  <c r="K8" i="17" s="1"/>
  <c r="M9" i="17"/>
  <c r="O9" i="17"/>
  <c r="O8" i="17" s="1"/>
  <c r="Q9" i="17"/>
  <c r="Q8" i="17" s="1"/>
  <c r="V9" i="17"/>
  <c r="V8" i="17" s="1"/>
  <c r="G11" i="17"/>
  <c r="I11" i="17"/>
  <c r="K11" i="17"/>
  <c r="M11" i="17"/>
  <c r="O11" i="17"/>
  <c r="Q11" i="17"/>
  <c r="V11" i="17"/>
  <c r="G13" i="17"/>
  <c r="I13" i="17"/>
  <c r="K13" i="17"/>
  <c r="M13" i="17"/>
  <c r="O13" i="17"/>
  <c r="Q13" i="17"/>
  <c r="V13" i="17"/>
  <c r="G16" i="17"/>
  <c r="I16" i="17"/>
  <c r="K16" i="17"/>
  <c r="M16" i="17"/>
  <c r="O16" i="17"/>
  <c r="Q16" i="17"/>
  <c r="V16" i="17"/>
  <c r="G19" i="17"/>
  <c r="M19" i="17" s="1"/>
  <c r="I19" i="17"/>
  <c r="K19" i="17"/>
  <c r="O19" i="17"/>
  <c r="Q19" i="17"/>
  <c r="V19" i="17"/>
  <c r="G22" i="17"/>
  <c r="I22" i="17"/>
  <c r="K22" i="17"/>
  <c r="M22" i="17"/>
  <c r="O22" i="17"/>
  <c r="Q22" i="17"/>
  <c r="V22" i="17"/>
  <c r="G24" i="17"/>
  <c r="I24" i="17"/>
  <c r="K24" i="17"/>
  <c r="M24" i="17"/>
  <c r="O24" i="17"/>
  <c r="Q24" i="17"/>
  <c r="V24" i="17"/>
  <c r="G29" i="17"/>
  <c r="I29" i="17"/>
  <c r="K29" i="17"/>
  <c r="M29" i="17"/>
  <c r="O29" i="17"/>
  <c r="Q29" i="17"/>
  <c r="V29" i="17"/>
  <c r="G32" i="17"/>
  <c r="I32" i="17"/>
  <c r="K32" i="17"/>
  <c r="M32" i="17"/>
  <c r="O32" i="17"/>
  <c r="Q32" i="17"/>
  <c r="V32" i="17"/>
  <c r="G35" i="17"/>
  <c r="I35" i="17"/>
  <c r="K35" i="17"/>
  <c r="M35" i="17"/>
  <c r="O35" i="17"/>
  <c r="Q35" i="17"/>
  <c r="V35" i="17"/>
  <c r="G37" i="17"/>
  <c r="I37" i="17"/>
  <c r="K37" i="17"/>
  <c r="M37" i="17"/>
  <c r="O37" i="17"/>
  <c r="Q37" i="17"/>
  <c r="V37" i="17"/>
  <c r="G39" i="17"/>
  <c r="G40" i="17"/>
  <c r="I40" i="17"/>
  <c r="K40" i="17"/>
  <c r="K39" i="17" s="1"/>
  <c r="M40" i="17"/>
  <c r="O40" i="17"/>
  <c r="O39" i="17" s="1"/>
  <c r="Q40" i="17"/>
  <c r="Q39" i="17" s="1"/>
  <c r="V40" i="17"/>
  <c r="V39" i="17" s="1"/>
  <c r="G43" i="17"/>
  <c r="I43" i="17"/>
  <c r="K43" i="17"/>
  <c r="M43" i="17"/>
  <c r="O43" i="17"/>
  <c r="Q43" i="17"/>
  <c r="V43" i="17"/>
  <c r="G45" i="17"/>
  <c r="I45" i="17"/>
  <c r="I39" i="17" s="1"/>
  <c r="K45" i="17"/>
  <c r="M45" i="17"/>
  <c r="O45" i="17"/>
  <c r="Q45" i="17"/>
  <c r="V45" i="17"/>
  <c r="G48" i="17"/>
  <c r="I48" i="17"/>
  <c r="K48" i="17"/>
  <c r="M48" i="17"/>
  <c r="O48" i="17"/>
  <c r="Q48" i="17"/>
  <c r="V48" i="17"/>
  <c r="G51" i="17"/>
  <c r="M51" i="17" s="1"/>
  <c r="I51" i="17"/>
  <c r="K51" i="17"/>
  <c r="O51" i="17"/>
  <c r="Q51" i="17"/>
  <c r="V51" i="17"/>
  <c r="G53" i="17"/>
  <c r="I53" i="17"/>
  <c r="K53" i="17"/>
  <c r="M53" i="17"/>
  <c r="O53" i="17"/>
  <c r="Q53" i="17"/>
  <c r="V53" i="17"/>
  <c r="G56" i="17"/>
  <c r="M56" i="17" s="1"/>
  <c r="I56" i="17"/>
  <c r="K56" i="17"/>
  <c r="O56" i="17"/>
  <c r="Q56" i="17"/>
  <c r="V56" i="17"/>
  <c r="G59" i="17"/>
  <c r="I59" i="17"/>
  <c r="K59" i="17"/>
  <c r="M59" i="17"/>
  <c r="O59" i="17"/>
  <c r="Q59" i="17"/>
  <c r="V59" i="17"/>
  <c r="G61" i="17"/>
  <c r="I61" i="17"/>
  <c r="K61" i="17"/>
  <c r="M61" i="17"/>
  <c r="O61" i="17"/>
  <c r="Q61" i="17"/>
  <c r="V61" i="17"/>
  <c r="K63" i="17"/>
  <c r="G64" i="17"/>
  <c r="I64" i="17"/>
  <c r="K64" i="17"/>
  <c r="M64" i="17"/>
  <c r="O64" i="17"/>
  <c r="O63" i="17" s="1"/>
  <c r="Q64" i="17"/>
  <c r="Q63" i="17" s="1"/>
  <c r="V64" i="17"/>
  <c r="V63" i="17" s="1"/>
  <c r="G69" i="17"/>
  <c r="M69" i="17" s="1"/>
  <c r="I69" i="17"/>
  <c r="K69" i="17"/>
  <c r="O69" i="17"/>
  <c r="Q69" i="17"/>
  <c r="V69" i="17"/>
  <c r="G74" i="17"/>
  <c r="I74" i="17"/>
  <c r="K74" i="17"/>
  <c r="M74" i="17"/>
  <c r="O74" i="17"/>
  <c r="Q74" i="17"/>
  <c r="V74" i="17"/>
  <c r="G76" i="17"/>
  <c r="I76" i="17"/>
  <c r="K76" i="17"/>
  <c r="M76" i="17"/>
  <c r="O76" i="17"/>
  <c r="Q76" i="17"/>
  <c r="V76" i="17"/>
  <c r="G78" i="17"/>
  <c r="I78" i="17"/>
  <c r="K78" i="17"/>
  <c r="M78" i="17"/>
  <c r="O78" i="17"/>
  <c r="Q78" i="17"/>
  <c r="V78" i="17"/>
  <c r="G80" i="17"/>
  <c r="I80" i="17"/>
  <c r="K80" i="17"/>
  <c r="M80" i="17"/>
  <c r="O80" i="17"/>
  <c r="Q80" i="17"/>
  <c r="V80" i="17"/>
  <c r="G82" i="17"/>
  <c r="M82" i="17" s="1"/>
  <c r="I82" i="17"/>
  <c r="I63" i="17" s="1"/>
  <c r="K82" i="17"/>
  <c r="O82" i="17"/>
  <c r="Q82" i="17"/>
  <c r="V82" i="17"/>
  <c r="G84" i="17"/>
  <c r="I84" i="17"/>
  <c r="K84" i="17"/>
  <c r="M84" i="17"/>
  <c r="O84" i="17"/>
  <c r="Q84" i="17"/>
  <c r="V84" i="17"/>
  <c r="G86" i="17"/>
  <c r="I86" i="17"/>
  <c r="K86" i="17"/>
  <c r="M86" i="17"/>
  <c r="O86" i="17"/>
  <c r="Q86" i="17"/>
  <c r="V86" i="17"/>
  <c r="G88" i="17"/>
  <c r="I88" i="17"/>
  <c r="K88" i="17"/>
  <c r="M88" i="17"/>
  <c r="O88" i="17"/>
  <c r="Q88" i="17"/>
  <c r="V88" i="17"/>
  <c r="G90" i="17"/>
  <c r="I90" i="17"/>
  <c r="K90" i="17"/>
  <c r="M90" i="17"/>
  <c r="O90" i="17"/>
  <c r="Q90" i="17"/>
  <c r="V90" i="17"/>
  <c r="G92" i="17"/>
  <c r="I92" i="17"/>
  <c r="K92" i="17"/>
  <c r="M92" i="17"/>
  <c r="O92" i="17"/>
  <c r="Q92" i="17"/>
  <c r="V92" i="17"/>
  <c r="G94" i="17"/>
  <c r="I94" i="17"/>
  <c r="K94" i="17"/>
  <c r="M94" i="17"/>
  <c r="O94" i="17"/>
  <c r="Q94" i="17"/>
  <c r="V94" i="17"/>
  <c r="G96" i="17"/>
  <c r="M96" i="17" s="1"/>
  <c r="I96" i="17"/>
  <c r="K96" i="17"/>
  <c r="O96" i="17"/>
  <c r="Q96" i="17"/>
  <c r="V96" i="17"/>
  <c r="G98" i="17"/>
  <c r="I98" i="17"/>
  <c r="K98" i="17"/>
  <c r="M98" i="17"/>
  <c r="O98" i="17"/>
  <c r="Q98" i="17"/>
  <c r="V98" i="17"/>
  <c r="G100" i="17"/>
  <c r="I100" i="17"/>
  <c r="K100" i="17"/>
  <c r="M100" i="17"/>
  <c r="O100" i="17"/>
  <c r="Q100" i="17"/>
  <c r="V100" i="17"/>
  <c r="G102" i="17"/>
  <c r="I102" i="17"/>
  <c r="K102" i="17"/>
  <c r="M102" i="17"/>
  <c r="O102" i="17"/>
  <c r="Q102" i="17"/>
  <c r="V102" i="17"/>
  <c r="G105" i="17"/>
  <c r="I105" i="17"/>
  <c r="K105" i="17"/>
  <c r="M105" i="17"/>
  <c r="O105" i="17"/>
  <c r="Q105" i="17"/>
  <c r="V105" i="17"/>
  <c r="G107" i="17"/>
  <c r="M107" i="17" s="1"/>
  <c r="I107" i="17"/>
  <c r="K107" i="17"/>
  <c r="O107" i="17"/>
  <c r="Q107" i="17"/>
  <c r="V107" i="17"/>
  <c r="G109" i="17"/>
  <c r="I109" i="17"/>
  <c r="K109" i="17"/>
  <c r="M109" i="17"/>
  <c r="O109" i="17"/>
  <c r="Q109" i="17"/>
  <c r="V109" i="17"/>
  <c r="G111" i="17"/>
  <c r="M111" i="17" s="1"/>
  <c r="I111" i="17"/>
  <c r="K111" i="17"/>
  <c r="O111" i="17"/>
  <c r="Q111" i="17"/>
  <c r="V111" i="17"/>
  <c r="G113" i="17"/>
  <c r="I113" i="17"/>
  <c r="K113" i="17"/>
  <c r="M113" i="17"/>
  <c r="O113" i="17"/>
  <c r="Q113" i="17"/>
  <c r="V113" i="17"/>
  <c r="G115" i="17"/>
  <c r="I115" i="17"/>
  <c r="K115" i="17"/>
  <c r="M115" i="17"/>
  <c r="O115" i="17"/>
  <c r="Q115" i="17"/>
  <c r="V115" i="17"/>
  <c r="G117" i="17"/>
  <c r="M117" i="17" s="1"/>
  <c r="I117" i="17"/>
  <c r="K117" i="17"/>
  <c r="O117" i="17"/>
  <c r="Q117" i="17"/>
  <c r="V117" i="17"/>
  <c r="G119" i="17"/>
  <c r="I119" i="17"/>
  <c r="K119" i="17"/>
  <c r="M119" i="17"/>
  <c r="O119" i="17"/>
  <c r="Q119" i="17"/>
  <c r="V119" i="17"/>
  <c r="G121" i="17"/>
  <c r="M121" i="17" s="1"/>
  <c r="I121" i="17"/>
  <c r="K121" i="17"/>
  <c r="O121" i="17"/>
  <c r="Q121" i="17"/>
  <c r="V121" i="17"/>
  <c r="G123" i="17"/>
  <c r="I123" i="17"/>
  <c r="K123" i="17"/>
  <c r="M123" i="17"/>
  <c r="O123" i="17"/>
  <c r="Q123" i="17"/>
  <c r="V123" i="17"/>
  <c r="G125" i="17"/>
  <c r="I125" i="17"/>
  <c r="K125" i="17"/>
  <c r="M125" i="17"/>
  <c r="O125" i="17"/>
  <c r="Q125" i="17"/>
  <c r="V125" i="17"/>
  <c r="G127" i="17"/>
  <c r="I127" i="17"/>
  <c r="K127" i="17"/>
  <c r="M127" i="17"/>
  <c r="O127" i="17"/>
  <c r="Q127" i="17"/>
  <c r="V127" i="17"/>
  <c r="G134" i="17"/>
  <c r="I134" i="17"/>
  <c r="K134" i="17"/>
  <c r="M134" i="17"/>
  <c r="O134" i="17"/>
  <c r="Q134" i="17"/>
  <c r="V134" i="17"/>
  <c r="G137" i="17"/>
  <c r="M137" i="17" s="1"/>
  <c r="I137" i="17"/>
  <c r="K137" i="17"/>
  <c r="O137" i="17"/>
  <c r="Q137" i="17"/>
  <c r="V137" i="17"/>
  <c r="G139" i="17"/>
  <c r="I139" i="17"/>
  <c r="K139" i="17"/>
  <c r="M139" i="17"/>
  <c r="O139" i="17"/>
  <c r="Q139" i="17"/>
  <c r="V139" i="17"/>
  <c r="G141" i="17"/>
  <c r="I141" i="17"/>
  <c r="K141" i="17"/>
  <c r="M141" i="17"/>
  <c r="O141" i="17"/>
  <c r="Q141" i="17"/>
  <c r="V141" i="17"/>
  <c r="G144" i="17"/>
  <c r="I144" i="17"/>
  <c r="K144" i="17"/>
  <c r="M144" i="17"/>
  <c r="O144" i="17"/>
  <c r="Q144" i="17"/>
  <c r="G145" i="17"/>
  <c r="I145" i="17"/>
  <c r="K145" i="17"/>
  <c r="M145" i="17"/>
  <c r="O145" i="17"/>
  <c r="Q145" i="17"/>
  <c r="V145" i="17"/>
  <c r="V144" i="17" s="1"/>
  <c r="G148" i="17"/>
  <c r="G147" i="17" s="1"/>
  <c r="I148" i="17"/>
  <c r="I147" i="17" s="1"/>
  <c r="K148" i="17"/>
  <c r="K147" i="17" s="1"/>
  <c r="M148" i="17"/>
  <c r="M147" i="17" s="1"/>
  <c r="O148" i="17"/>
  <c r="O147" i="17" s="1"/>
  <c r="Q148" i="17"/>
  <c r="Q147" i="17" s="1"/>
  <c r="V148" i="17"/>
  <c r="V147" i="17" s="1"/>
  <c r="G151" i="17"/>
  <c r="I151" i="17"/>
  <c r="G152" i="17"/>
  <c r="I152" i="17"/>
  <c r="K152" i="17"/>
  <c r="K151" i="17" s="1"/>
  <c r="M152" i="17"/>
  <c r="M151" i="17" s="1"/>
  <c r="O152" i="17"/>
  <c r="O151" i="17" s="1"/>
  <c r="Q152" i="17"/>
  <c r="Q151" i="17" s="1"/>
  <c r="V152" i="17"/>
  <c r="V151" i="17" s="1"/>
  <c r="G159" i="17"/>
  <c r="G158" i="17" s="1"/>
  <c r="I159" i="17"/>
  <c r="I158" i="17" s="1"/>
  <c r="K159" i="17"/>
  <c r="K158" i="17" s="1"/>
  <c r="M159" i="17"/>
  <c r="O159" i="17"/>
  <c r="O158" i="17" s="1"/>
  <c r="Q159" i="17"/>
  <c r="V159" i="17"/>
  <c r="G161" i="17"/>
  <c r="I161" i="17"/>
  <c r="K161" i="17"/>
  <c r="M161" i="17"/>
  <c r="O161" i="17"/>
  <c r="Q161" i="17"/>
  <c r="V161" i="17"/>
  <c r="G162" i="17"/>
  <c r="I162" i="17"/>
  <c r="K162" i="17"/>
  <c r="M162" i="17"/>
  <c r="O162" i="17"/>
  <c r="Q162" i="17"/>
  <c r="V162" i="17"/>
  <c r="G164" i="17"/>
  <c r="I164" i="17"/>
  <c r="K164" i="17"/>
  <c r="M164" i="17"/>
  <c r="O164" i="17"/>
  <c r="Q164" i="17"/>
  <c r="Q158" i="17" s="1"/>
  <c r="V164" i="17"/>
  <c r="V158" i="17" s="1"/>
  <c r="G166" i="17"/>
  <c r="M166" i="17" s="1"/>
  <c r="I166" i="17"/>
  <c r="K166" i="17"/>
  <c r="O166" i="17"/>
  <c r="Q166" i="17"/>
  <c r="V166" i="17"/>
  <c r="G168" i="17"/>
  <c r="G167" i="17" s="1"/>
  <c r="I168" i="17"/>
  <c r="I167" i="17" s="1"/>
  <c r="K168" i="17"/>
  <c r="K167" i="17" s="1"/>
  <c r="M168" i="17"/>
  <c r="O168" i="17"/>
  <c r="O167" i="17" s="1"/>
  <c r="Q168" i="17"/>
  <c r="Q167" i="17" s="1"/>
  <c r="V168" i="17"/>
  <c r="V167" i="17" s="1"/>
  <c r="G171" i="17"/>
  <c r="M171" i="17" s="1"/>
  <c r="I171" i="17"/>
  <c r="K171" i="17"/>
  <c r="O171" i="17"/>
  <c r="Q171" i="17"/>
  <c r="V171" i="17"/>
  <c r="G174" i="17"/>
  <c r="I174" i="17"/>
  <c r="K174" i="17"/>
  <c r="M174" i="17"/>
  <c r="O174" i="17"/>
  <c r="Q174" i="17"/>
  <c r="V174" i="17"/>
  <c r="G177" i="17"/>
  <c r="M177" i="17" s="1"/>
  <c r="I177" i="17"/>
  <c r="K177" i="17"/>
  <c r="O177" i="17"/>
  <c r="Q177" i="17"/>
  <c r="V177" i="17"/>
  <c r="K180" i="17"/>
  <c r="O180" i="17"/>
  <c r="Q180" i="17"/>
  <c r="G181" i="17"/>
  <c r="M181" i="17" s="1"/>
  <c r="I181" i="17"/>
  <c r="K181" i="17"/>
  <c r="O181" i="17"/>
  <c r="Q181" i="17"/>
  <c r="V181" i="17"/>
  <c r="G183" i="17"/>
  <c r="I183" i="17"/>
  <c r="K183" i="17"/>
  <c r="M183" i="17"/>
  <c r="O183" i="17"/>
  <c r="Q183" i="17"/>
  <c r="V183" i="17"/>
  <c r="G185" i="17"/>
  <c r="I185" i="17"/>
  <c r="K185" i="17"/>
  <c r="M185" i="17"/>
  <c r="O185" i="17"/>
  <c r="Q185" i="17"/>
  <c r="V185" i="17"/>
  <c r="V180" i="17" s="1"/>
  <c r="G188" i="17"/>
  <c r="M188" i="17" s="1"/>
  <c r="I188" i="17"/>
  <c r="I180" i="17" s="1"/>
  <c r="K188" i="17"/>
  <c r="O188" i="17"/>
  <c r="Q188" i="17"/>
  <c r="V188" i="17"/>
  <c r="G191" i="17"/>
  <c r="I191" i="17"/>
  <c r="K191" i="17"/>
  <c r="M191" i="17"/>
  <c r="O191" i="17"/>
  <c r="Q191" i="17"/>
  <c r="V191" i="17"/>
  <c r="G194" i="17"/>
  <c r="M194" i="17" s="1"/>
  <c r="I194" i="17"/>
  <c r="K194" i="17"/>
  <c r="O194" i="17"/>
  <c r="Q194" i="17"/>
  <c r="V194" i="17"/>
  <c r="AE198" i="17"/>
  <c r="G80" i="16"/>
  <c r="BA16" i="16"/>
  <c r="G9" i="16"/>
  <c r="G8" i="16" s="1"/>
  <c r="I9" i="16"/>
  <c r="I8" i="16" s="1"/>
  <c r="K9" i="16"/>
  <c r="K8" i="16" s="1"/>
  <c r="M9" i="16"/>
  <c r="O9" i="16"/>
  <c r="Q9" i="16"/>
  <c r="Q8" i="16" s="1"/>
  <c r="V9" i="16"/>
  <c r="V8" i="16" s="1"/>
  <c r="G10" i="16"/>
  <c r="I10" i="16"/>
  <c r="K10" i="16"/>
  <c r="M10" i="16"/>
  <c r="O10" i="16"/>
  <c r="O8" i="16" s="1"/>
  <c r="Q10" i="16"/>
  <c r="V10" i="16"/>
  <c r="G11" i="16"/>
  <c r="AF80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5" i="16"/>
  <c r="G14" i="16" s="1"/>
  <c r="I15" i="16"/>
  <c r="I14" i="16" s="1"/>
  <c r="K15" i="16"/>
  <c r="K14" i="16" s="1"/>
  <c r="M15" i="16"/>
  <c r="O15" i="16"/>
  <c r="O14" i="16" s="1"/>
  <c r="Q15" i="16"/>
  <c r="V15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Q14" i="16" s="1"/>
  <c r="V19" i="16"/>
  <c r="V14" i="16" s="1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9" i="16"/>
  <c r="G28" i="16" s="1"/>
  <c r="I29" i="16"/>
  <c r="I28" i="16" s="1"/>
  <c r="K29" i="16"/>
  <c r="K28" i="16" s="1"/>
  <c r="M29" i="16"/>
  <c r="O29" i="16"/>
  <c r="O28" i="16" s="1"/>
  <c r="Q29" i="16"/>
  <c r="V29" i="16"/>
  <c r="V28" i="16" s="1"/>
  <c r="G30" i="16"/>
  <c r="I30" i="16"/>
  <c r="K30" i="16"/>
  <c r="M30" i="16"/>
  <c r="O30" i="16"/>
  <c r="Q30" i="16"/>
  <c r="Q28" i="16" s="1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40" i="16"/>
  <c r="I40" i="16"/>
  <c r="I39" i="16" s="1"/>
  <c r="K40" i="16"/>
  <c r="K39" i="16" s="1"/>
  <c r="M40" i="16"/>
  <c r="M39" i="16" s="1"/>
  <c r="O40" i="16"/>
  <c r="O39" i="16" s="1"/>
  <c r="Q40" i="16"/>
  <c r="Q39" i="16" s="1"/>
  <c r="V40" i="16"/>
  <c r="V39" i="16" s="1"/>
  <c r="G41" i="16"/>
  <c r="G39" i="16" s="1"/>
  <c r="I41" i="16"/>
  <c r="K41" i="16"/>
  <c r="M41" i="16"/>
  <c r="O41" i="16"/>
  <c r="Q41" i="16"/>
  <c r="V41" i="16"/>
  <c r="G43" i="16"/>
  <c r="G42" i="16" s="1"/>
  <c r="I43" i="16"/>
  <c r="I42" i="16" s="1"/>
  <c r="K43" i="16"/>
  <c r="K42" i="16" s="1"/>
  <c r="O43" i="16"/>
  <c r="O42" i="16" s="1"/>
  <c r="Q43" i="16"/>
  <c r="Q42" i="16" s="1"/>
  <c r="V43" i="16"/>
  <c r="V42" i="16" s="1"/>
  <c r="G44" i="16"/>
  <c r="I44" i="16"/>
  <c r="K44" i="16"/>
  <c r="M44" i="16"/>
  <c r="O44" i="16"/>
  <c r="Q44" i="16"/>
  <c r="V44" i="16"/>
  <c r="G45" i="16"/>
  <c r="M45" i="16" s="1"/>
  <c r="I45" i="16"/>
  <c r="K45" i="16"/>
  <c r="O45" i="16"/>
  <c r="Q45" i="16"/>
  <c r="V45" i="16"/>
  <c r="G46" i="16"/>
  <c r="I46" i="16"/>
  <c r="K46" i="16"/>
  <c r="M46" i="16"/>
  <c r="O46" i="16"/>
  <c r="Q46" i="16"/>
  <c r="V46" i="16"/>
  <c r="G47" i="16"/>
  <c r="I47" i="16"/>
  <c r="K47" i="16"/>
  <c r="M47" i="16"/>
  <c r="O47" i="16"/>
  <c r="Q47" i="16"/>
  <c r="V47" i="16"/>
  <c r="G48" i="16"/>
  <c r="I48" i="16"/>
  <c r="K48" i="16"/>
  <c r="M48" i="16"/>
  <c r="O48" i="16"/>
  <c r="Q48" i="16"/>
  <c r="V48" i="16"/>
  <c r="G49" i="16"/>
  <c r="I49" i="16"/>
  <c r="K49" i="16"/>
  <c r="M49" i="16"/>
  <c r="O49" i="16"/>
  <c r="Q49" i="16"/>
  <c r="V49" i="16"/>
  <c r="G50" i="16"/>
  <c r="M50" i="16" s="1"/>
  <c r="I50" i="16"/>
  <c r="K50" i="16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M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59" i="16"/>
  <c r="I59" i="16"/>
  <c r="K59" i="16"/>
  <c r="M59" i="16"/>
  <c r="O59" i="16"/>
  <c r="Q59" i="16"/>
  <c r="V59" i="16"/>
  <c r="G60" i="16"/>
  <c r="I60" i="16"/>
  <c r="K60" i="16"/>
  <c r="M60" i="16"/>
  <c r="O60" i="16"/>
  <c r="Q60" i="16"/>
  <c r="V60" i="16"/>
  <c r="G61" i="16"/>
  <c r="I61" i="16"/>
  <c r="K61" i="16"/>
  <c r="M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I64" i="16"/>
  <c r="K64" i="16"/>
  <c r="M64" i="16"/>
  <c r="O64" i="16"/>
  <c r="Q64" i="16"/>
  <c r="V64" i="16"/>
  <c r="G65" i="16"/>
  <c r="I65" i="16"/>
  <c r="K65" i="16"/>
  <c r="M65" i="16"/>
  <c r="O65" i="16"/>
  <c r="Q65" i="16"/>
  <c r="V65" i="16"/>
  <c r="G67" i="16"/>
  <c r="G66" i="16" s="1"/>
  <c r="I67" i="16"/>
  <c r="I66" i="16" s="1"/>
  <c r="K67" i="16"/>
  <c r="K66" i="16" s="1"/>
  <c r="O67" i="16"/>
  <c r="O66" i="16" s="1"/>
  <c r="Q67" i="16"/>
  <c r="Q66" i="16" s="1"/>
  <c r="V67" i="16"/>
  <c r="V66" i="16" s="1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I71" i="16"/>
  <c r="K71" i="16"/>
  <c r="M71" i="16"/>
  <c r="O71" i="16"/>
  <c r="Q71" i="16"/>
  <c r="V71" i="16"/>
  <c r="G72" i="16"/>
  <c r="I72" i="16"/>
  <c r="K72" i="16"/>
  <c r="M72" i="16"/>
  <c r="O72" i="16"/>
  <c r="Q72" i="16"/>
  <c r="V72" i="16"/>
  <c r="G73" i="16"/>
  <c r="I73" i="16"/>
  <c r="K73" i="16"/>
  <c r="M73" i="16"/>
  <c r="O73" i="16"/>
  <c r="Q73" i="16"/>
  <c r="V73" i="16"/>
  <c r="G74" i="16"/>
  <c r="I74" i="16"/>
  <c r="K74" i="16"/>
  <c r="M74" i="16"/>
  <c r="O74" i="16"/>
  <c r="Q74" i="16"/>
  <c r="V74" i="16"/>
  <c r="G75" i="16"/>
  <c r="M75" i="16" s="1"/>
  <c r="I75" i="16"/>
  <c r="K75" i="16"/>
  <c r="O75" i="16"/>
  <c r="Q75" i="16"/>
  <c r="V75" i="16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G78" i="16"/>
  <c r="I78" i="16"/>
  <c r="K78" i="16"/>
  <c r="M78" i="16"/>
  <c r="O78" i="16"/>
  <c r="Q78" i="16"/>
  <c r="V78" i="16"/>
  <c r="AE80" i="16"/>
  <c r="G219" i="15"/>
  <c r="BA216" i="15"/>
  <c r="BA213" i="15"/>
  <c r="BA210" i="15"/>
  <c r="BA207" i="15"/>
  <c r="BA197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O13" i="15"/>
  <c r="G14" i="15"/>
  <c r="I14" i="15"/>
  <c r="K14" i="15"/>
  <c r="M14" i="15"/>
  <c r="O14" i="15"/>
  <c r="Q14" i="15"/>
  <c r="Q13" i="15" s="1"/>
  <c r="V14" i="15"/>
  <c r="V13" i="15" s="1"/>
  <c r="G15" i="15"/>
  <c r="I15" i="15"/>
  <c r="K15" i="15"/>
  <c r="M15" i="15"/>
  <c r="O15" i="15"/>
  <c r="Q15" i="15"/>
  <c r="V15" i="15"/>
  <c r="G19" i="15"/>
  <c r="I19" i="15"/>
  <c r="K19" i="15"/>
  <c r="M19" i="15"/>
  <c r="O19" i="15"/>
  <c r="Q19" i="15"/>
  <c r="V19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I24" i="15"/>
  <c r="I13" i="15" s="1"/>
  <c r="K24" i="15"/>
  <c r="K13" i="15" s="1"/>
  <c r="M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V28" i="15"/>
  <c r="G29" i="15"/>
  <c r="I29" i="15"/>
  <c r="K29" i="15"/>
  <c r="M29" i="15"/>
  <c r="O29" i="15"/>
  <c r="Q29" i="15"/>
  <c r="V29" i="15"/>
  <c r="G40" i="15"/>
  <c r="I40" i="15"/>
  <c r="K40" i="15"/>
  <c r="M40" i="15"/>
  <c r="O40" i="15"/>
  <c r="Q40" i="15"/>
  <c r="V40" i="15"/>
  <c r="G41" i="15"/>
  <c r="I41" i="15"/>
  <c r="K41" i="15"/>
  <c r="M41" i="15"/>
  <c r="O41" i="15"/>
  <c r="Q41" i="15"/>
  <c r="V41" i="15"/>
  <c r="G42" i="15"/>
  <c r="M42" i="15" s="1"/>
  <c r="M28" i="15" s="1"/>
  <c r="I42" i="15"/>
  <c r="I28" i="15" s="1"/>
  <c r="K42" i="15"/>
  <c r="K28" i="15" s="1"/>
  <c r="O42" i="15"/>
  <c r="Q42" i="15"/>
  <c r="V42" i="15"/>
  <c r="G43" i="15"/>
  <c r="M43" i="15" s="1"/>
  <c r="I43" i="15"/>
  <c r="K43" i="15"/>
  <c r="O43" i="15"/>
  <c r="Q43" i="15"/>
  <c r="V43" i="15"/>
  <c r="G46" i="15"/>
  <c r="M46" i="15" s="1"/>
  <c r="I46" i="15"/>
  <c r="K46" i="15"/>
  <c r="O46" i="15"/>
  <c r="Q46" i="15"/>
  <c r="V46" i="15"/>
  <c r="G49" i="15"/>
  <c r="I49" i="15"/>
  <c r="K49" i="15"/>
  <c r="M49" i="15"/>
  <c r="O49" i="15"/>
  <c r="O28" i="15" s="1"/>
  <c r="Q49" i="15"/>
  <c r="Q28" i="15" s="1"/>
  <c r="V49" i="15"/>
  <c r="G52" i="15"/>
  <c r="I52" i="15"/>
  <c r="K52" i="15"/>
  <c r="M52" i="15"/>
  <c r="O52" i="15"/>
  <c r="Q52" i="15"/>
  <c r="V52" i="15"/>
  <c r="G55" i="15"/>
  <c r="I55" i="15"/>
  <c r="K55" i="15"/>
  <c r="M55" i="15"/>
  <c r="O55" i="15"/>
  <c r="Q55" i="15"/>
  <c r="V55" i="15"/>
  <c r="G58" i="15"/>
  <c r="I58" i="15"/>
  <c r="K58" i="15"/>
  <c r="M58" i="15"/>
  <c r="O58" i="15"/>
  <c r="Q58" i="15"/>
  <c r="V58" i="15"/>
  <c r="G65" i="15"/>
  <c r="M65" i="15" s="1"/>
  <c r="I65" i="15"/>
  <c r="K65" i="15"/>
  <c r="O65" i="15"/>
  <c r="Q65" i="15"/>
  <c r="V65" i="15"/>
  <c r="G67" i="15"/>
  <c r="G66" i="15" s="1"/>
  <c r="I67" i="15"/>
  <c r="I66" i="15" s="1"/>
  <c r="K67" i="15"/>
  <c r="K66" i="15" s="1"/>
  <c r="O67" i="15"/>
  <c r="O66" i="15" s="1"/>
  <c r="Q67" i="15"/>
  <c r="Q66" i="15" s="1"/>
  <c r="V67" i="15"/>
  <c r="V66" i="15" s="1"/>
  <c r="G69" i="15"/>
  <c r="I69" i="15"/>
  <c r="K69" i="15"/>
  <c r="M69" i="15"/>
  <c r="O69" i="15"/>
  <c r="Q69" i="15"/>
  <c r="V69" i="15"/>
  <c r="G72" i="15"/>
  <c r="I72" i="15"/>
  <c r="K72" i="15"/>
  <c r="M72" i="15"/>
  <c r="O72" i="15"/>
  <c r="Q72" i="15"/>
  <c r="V72" i="15"/>
  <c r="G75" i="15"/>
  <c r="I75" i="15"/>
  <c r="K75" i="15"/>
  <c r="M75" i="15"/>
  <c r="O75" i="15"/>
  <c r="Q75" i="15"/>
  <c r="V75" i="15"/>
  <c r="G77" i="15"/>
  <c r="I77" i="15"/>
  <c r="K77" i="15"/>
  <c r="M77" i="15"/>
  <c r="O77" i="15"/>
  <c r="Q77" i="15"/>
  <c r="V77" i="15"/>
  <c r="G78" i="15"/>
  <c r="M78" i="15" s="1"/>
  <c r="I78" i="15"/>
  <c r="K78" i="15"/>
  <c r="O78" i="15"/>
  <c r="Q78" i="15"/>
  <c r="V78" i="15"/>
  <c r="G79" i="15"/>
  <c r="I79" i="15"/>
  <c r="K79" i="15"/>
  <c r="M79" i="15"/>
  <c r="O79" i="15"/>
  <c r="Q79" i="15"/>
  <c r="V79" i="15"/>
  <c r="G80" i="15"/>
  <c r="I80" i="15"/>
  <c r="K80" i="15"/>
  <c r="M80" i="15"/>
  <c r="O80" i="15"/>
  <c r="Q80" i="15"/>
  <c r="V80" i="15"/>
  <c r="G82" i="15"/>
  <c r="I82" i="15"/>
  <c r="K82" i="15"/>
  <c r="M82" i="15"/>
  <c r="O82" i="15"/>
  <c r="Q82" i="15"/>
  <c r="V82" i="15"/>
  <c r="G83" i="15"/>
  <c r="I83" i="15"/>
  <c r="K83" i="15"/>
  <c r="M83" i="15"/>
  <c r="O83" i="15"/>
  <c r="Q83" i="15"/>
  <c r="V83" i="15"/>
  <c r="G94" i="15"/>
  <c r="M94" i="15" s="1"/>
  <c r="I94" i="15"/>
  <c r="K94" i="15"/>
  <c r="O94" i="15"/>
  <c r="Q94" i="15"/>
  <c r="V94" i="15"/>
  <c r="G95" i="15"/>
  <c r="I95" i="15"/>
  <c r="K95" i="15"/>
  <c r="M95" i="15"/>
  <c r="O95" i="15"/>
  <c r="Q95" i="15"/>
  <c r="V95" i="15"/>
  <c r="G96" i="15"/>
  <c r="I96" i="15"/>
  <c r="K96" i="15"/>
  <c r="M96" i="15"/>
  <c r="O96" i="15"/>
  <c r="Q96" i="15"/>
  <c r="V96" i="15"/>
  <c r="G107" i="15"/>
  <c r="I107" i="15"/>
  <c r="K107" i="15"/>
  <c r="M107" i="15"/>
  <c r="O107" i="15"/>
  <c r="Q107" i="15"/>
  <c r="V107" i="15"/>
  <c r="G109" i="15"/>
  <c r="M109" i="15" s="1"/>
  <c r="I109" i="15"/>
  <c r="I108" i="15" s="1"/>
  <c r="K109" i="15"/>
  <c r="K108" i="15" s="1"/>
  <c r="O109" i="15"/>
  <c r="Q109" i="15"/>
  <c r="V109" i="15"/>
  <c r="G120" i="15"/>
  <c r="M120" i="15" s="1"/>
  <c r="I120" i="15"/>
  <c r="K120" i="15"/>
  <c r="O120" i="15"/>
  <c r="Q120" i="15"/>
  <c r="V120" i="15"/>
  <c r="G122" i="15"/>
  <c r="M122" i="15" s="1"/>
  <c r="I122" i="15"/>
  <c r="K122" i="15"/>
  <c r="O122" i="15"/>
  <c r="Q122" i="15"/>
  <c r="V122" i="15"/>
  <c r="G129" i="15"/>
  <c r="I129" i="15"/>
  <c r="K129" i="15"/>
  <c r="M129" i="15"/>
  <c r="O129" i="15"/>
  <c r="O108" i="15" s="1"/>
  <c r="Q129" i="15"/>
  <c r="Q108" i="15" s="1"/>
  <c r="V129" i="15"/>
  <c r="G134" i="15"/>
  <c r="I134" i="15"/>
  <c r="K134" i="15"/>
  <c r="M134" i="15"/>
  <c r="O134" i="15"/>
  <c r="Q134" i="15"/>
  <c r="V134" i="15"/>
  <c r="G137" i="15"/>
  <c r="I137" i="15"/>
  <c r="K137" i="15"/>
  <c r="M137" i="15"/>
  <c r="O137" i="15"/>
  <c r="Q137" i="15"/>
  <c r="V137" i="15"/>
  <c r="G148" i="15"/>
  <c r="I148" i="15"/>
  <c r="K148" i="15"/>
  <c r="M148" i="15"/>
  <c r="O148" i="15"/>
  <c r="Q148" i="15"/>
  <c r="V148" i="15"/>
  <c r="V108" i="15" s="1"/>
  <c r="G154" i="15"/>
  <c r="M154" i="15" s="1"/>
  <c r="I154" i="15"/>
  <c r="K154" i="15"/>
  <c r="O154" i="15"/>
  <c r="Q154" i="15"/>
  <c r="V154" i="15"/>
  <c r="G159" i="15"/>
  <c r="M159" i="15" s="1"/>
  <c r="I159" i="15"/>
  <c r="K159" i="15"/>
  <c r="O159" i="15"/>
  <c r="Q159" i="15"/>
  <c r="V159" i="15"/>
  <c r="G160" i="15"/>
  <c r="M160" i="15" s="1"/>
  <c r="I160" i="15"/>
  <c r="K160" i="15"/>
  <c r="O160" i="15"/>
  <c r="Q160" i="15"/>
  <c r="V160" i="15"/>
  <c r="G161" i="15"/>
  <c r="I161" i="15"/>
  <c r="K161" i="15"/>
  <c r="M161" i="15"/>
  <c r="O161" i="15"/>
  <c r="Q161" i="15"/>
  <c r="V161" i="15"/>
  <c r="G162" i="15"/>
  <c r="I162" i="15"/>
  <c r="K162" i="15"/>
  <c r="M162" i="15"/>
  <c r="O162" i="15"/>
  <c r="Q162" i="15"/>
  <c r="V162" i="15"/>
  <c r="G163" i="15"/>
  <c r="I163" i="15"/>
  <c r="K163" i="15"/>
  <c r="M163" i="15"/>
  <c r="O163" i="15"/>
  <c r="Q163" i="15"/>
  <c r="V163" i="15"/>
  <c r="G164" i="15"/>
  <c r="I164" i="15"/>
  <c r="K164" i="15"/>
  <c r="M164" i="15"/>
  <c r="O164" i="15"/>
  <c r="Q164" i="15"/>
  <c r="V164" i="15"/>
  <c r="G165" i="15"/>
  <c r="M165" i="15" s="1"/>
  <c r="I165" i="15"/>
  <c r="K165" i="15"/>
  <c r="O165" i="15"/>
  <c r="Q165" i="15"/>
  <c r="V165" i="15"/>
  <c r="G166" i="15"/>
  <c r="I166" i="15"/>
  <c r="K166" i="15"/>
  <c r="M166" i="15"/>
  <c r="O166" i="15"/>
  <c r="Q166" i="15"/>
  <c r="V166" i="15"/>
  <c r="G167" i="15"/>
  <c r="I167" i="15"/>
  <c r="K167" i="15"/>
  <c r="M167" i="15"/>
  <c r="O167" i="15"/>
  <c r="Q167" i="15"/>
  <c r="V167" i="15"/>
  <c r="G168" i="15"/>
  <c r="I168" i="15"/>
  <c r="K168" i="15"/>
  <c r="M168" i="15"/>
  <c r="O168" i="15"/>
  <c r="Q168" i="15"/>
  <c r="V168" i="15"/>
  <c r="G169" i="15"/>
  <c r="I169" i="15"/>
  <c r="K169" i="15"/>
  <c r="M169" i="15"/>
  <c r="O169" i="15"/>
  <c r="Q169" i="15"/>
  <c r="V169" i="15"/>
  <c r="G171" i="15"/>
  <c r="G170" i="15" s="1"/>
  <c r="I171" i="15"/>
  <c r="I170" i="15" s="1"/>
  <c r="K171" i="15"/>
  <c r="K170" i="15" s="1"/>
  <c r="M171" i="15"/>
  <c r="M170" i="15" s="1"/>
  <c r="O171" i="15"/>
  <c r="O170" i="15" s="1"/>
  <c r="Q171" i="15"/>
  <c r="Q170" i="15" s="1"/>
  <c r="V171" i="15"/>
  <c r="V170" i="15" s="1"/>
  <c r="G172" i="15"/>
  <c r="I172" i="15"/>
  <c r="K172" i="15"/>
  <c r="M172" i="15"/>
  <c r="O172" i="15"/>
  <c r="Q172" i="15"/>
  <c r="V172" i="15"/>
  <c r="G174" i="15"/>
  <c r="G173" i="15" s="1"/>
  <c r="I174" i="15"/>
  <c r="I173" i="15" s="1"/>
  <c r="K174" i="15"/>
  <c r="K173" i="15" s="1"/>
  <c r="M174" i="15"/>
  <c r="M173" i="15" s="1"/>
  <c r="O174" i="15"/>
  <c r="O173" i="15" s="1"/>
  <c r="Q174" i="15"/>
  <c r="Q173" i="15" s="1"/>
  <c r="V174" i="15"/>
  <c r="V173" i="15" s="1"/>
  <c r="G175" i="15"/>
  <c r="I175" i="15"/>
  <c r="K175" i="15"/>
  <c r="G176" i="15"/>
  <c r="M176" i="15" s="1"/>
  <c r="I176" i="15"/>
  <c r="K176" i="15"/>
  <c r="O176" i="15"/>
  <c r="O175" i="15" s="1"/>
  <c r="Q176" i="15"/>
  <c r="Q175" i="15" s="1"/>
  <c r="V176" i="15"/>
  <c r="V175" i="15" s="1"/>
  <c r="G177" i="15"/>
  <c r="M177" i="15" s="1"/>
  <c r="I177" i="15"/>
  <c r="K177" i="15"/>
  <c r="O177" i="15"/>
  <c r="Q177" i="15"/>
  <c r="V177" i="15"/>
  <c r="G178" i="15"/>
  <c r="I178" i="15"/>
  <c r="K178" i="15"/>
  <c r="M178" i="15"/>
  <c r="O178" i="15"/>
  <c r="Q178" i="15"/>
  <c r="V178" i="15"/>
  <c r="G182" i="15"/>
  <c r="G181" i="15" s="1"/>
  <c r="I182" i="15"/>
  <c r="I181" i="15" s="1"/>
  <c r="K182" i="15"/>
  <c r="K181" i="15" s="1"/>
  <c r="M182" i="15"/>
  <c r="O182" i="15"/>
  <c r="O181" i="15" s="1"/>
  <c r="Q182" i="15"/>
  <c r="Q181" i="15" s="1"/>
  <c r="V182" i="15"/>
  <c r="V181" i="15" s="1"/>
  <c r="G184" i="15"/>
  <c r="I184" i="15"/>
  <c r="K184" i="15"/>
  <c r="M184" i="15"/>
  <c r="O184" i="15"/>
  <c r="Q184" i="15"/>
  <c r="V184" i="15"/>
  <c r="G185" i="15"/>
  <c r="M185" i="15" s="1"/>
  <c r="I185" i="15"/>
  <c r="K185" i="15"/>
  <c r="O185" i="15"/>
  <c r="Q185" i="15"/>
  <c r="V185" i="15"/>
  <c r="G186" i="15"/>
  <c r="M186" i="15" s="1"/>
  <c r="I186" i="15"/>
  <c r="K186" i="15"/>
  <c r="O186" i="15"/>
  <c r="Q186" i="15"/>
  <c r="V186" i="15"/>
  <c r="G187" i="15"/>
  <c r="M187" i="15" s="1"/>
  <c r="I187" i="15"/>
  <c r="K187" i="15"/>
  <c r="O187" i="15"/>
  <c r="Q187" i="15"/>
  <c r="V187" i="15"/>
  <c r="G188" i="15"/>
  <c r="I188" i="15"/>
  <c r="K188" i="15"/>
  <c r="M188" i="15"/>
  <c r="O188" i="15"/>
  <c r="Q188" i="15"/>
  <c r="V188" i="15"/>
  <c r="G190" i="15"/>
  <c r="I190" i="15"/>
  <c r="K190" i="15"/>
  <c r="M190" i="15"/>
  <c r="O190" i="15"/>
  <c r="Q190" i="15"/>
  <c r="V190" i="15"/>
  <c r="G193" i="15"/>
  <c r="G192" i="15" s="1"/>
  <c r="I193" i="15"/>
  <c r="I192" i="15" s="1"/>
  <c r="K193" i="15"/>
  <c r="K192" i="15" s="1"/>
  <c r="M193" i="15"/>
  <c r="O193" i="15"/>
  <c r="O192" i="15" s="1"/>
  <c r="Q193" i="15"/>
  <c r="Q192" i="15" s="1"/>
  <c r="V193" i="15"/>
  <c r="V192" i="15" s="1"/>
  <c r="G196" i="15"/>
  <c r="M196" i="15" s="1"/>
  <c r="I196" i="15"/>
  <c r="K196" i="15"/>
  <c r="O196" i="15"/>
  <c r="Q196" i="15"/>
  <c r="V196" i="15"/>
  <c r="G199" i="15"/>
  <c r="I199" i="15"/>
  <c r="K199" i="15"/>
  <c r="M199" i="15"/>
  <c r="O199" i="15"/>
  <c r="Q199" i="15"/>
  <c r="V199" i="15"/>
  <c r="G202" i="15"/>
  <c r="I202" i="15"/>
  <c r="K202" i="15"/>
  <c r="M202" i="15"/>
  <c r="O202" i="15"/>
  <c r="Q202" i="15"/>
  <c r="V202" i="15"/>
  <c r="G205" i="15"/>
  <c r="I205" i="15"/>
  <c r="K205" i="15"/>
  <c r="G206" i="15"/>
  <c r="I206" i="15"/>
  <c r="K206" i="15"/>
  <c r="M206" i="15"/>
  <c r="O206" i="15"/>
  <c r="O205" i="15" s="1"/>
  <c r="Q206" i="15"/>
  <c r="Q205" i="15" s="1"/>
  <c r="V206" i="15"/>
  <c r="V205" i="15" s="1"/>
  <c r="G209" i="15"/>
  <c r="M209" i="15" s="1"/>
  <c r="M205" i="15" s="1"/>
  <c r="I209" i="15"/>
  <c r="K209" i="15"/>
  <c r="O209" i="15"/>
  <c r="Q209" i="15"/>
  <c r="V209" i="15"/>
  <c r="G212" i="15"/>
  <c r="I212" i="15"/>
  <c r="K212" i="15"/>
  <c r="M212" i="15"/>
  <c r="O212" i="15"/>
  <c r="Q212" i="15"/>
  <c r="V212" i="15"/>
  <c r="G215" i="15"/>
  <c r="I215" i="15"/>
  <c r="K215" i="15"/>
  <c r="M215" i="15"/>
  <c r="O215" i="15"/>
  <c r="Q215" i="15"/>
  <c r="V215" i="15"/>
  <c r="AE219" i="15"/>
  <c r="G367" i="14"/>
  <c r="BA364" i="14"/>
  <c r="BA361" i="14"/>
  <c r="BA358" i="14"/>
  <c r="BA355" i="14"/>
  <c r="BA343" i="14"/>
  <c r="BA44" i="14"/>
  <c r="BA30" i="14"/>
  <c r="BA27" i="14"/>
  <c r="BA10" i="14"/>
  <c r="G9" i="14"/>
  <c r="AF367" i="14" s="1"/>
  <c r="I9" i="14"/>
  <c r="I8" i="14" s="1"/>
  <c r="K9" i="14"/>
  <c r="K8" i="14" s="1"/>
  <c r="M9" i="14"/>
  <c r="O9" i="14"/>
  <c r="O8" i="14" s="1"/>
  <c r="Q9" i="14"/>
  <c r="Q8" i="14" s="1"/>
  <c r="V9" i="14"/>
  <c r="V8" i="14" s="1"/>
  <c r="G12" i="14"/>
  <c r="M12" i="14" s="1"/>
  <c r="I12" i="14"/>
  <c r="K12" i="14"/>
  <c r="O12" i="14"/>
  <c r="Q12" i="14"/>
  <c r="V12" i="14"/>
  <c r="G13" i="14"/>
  <c r="I13" i="14"/>
  <c r="K13" i="14"/>
  <c r="M13" i="14"/>
  <c r="O13" i="14"/>
  <c r="Q13" i="14"/>
  <c r="V13" i="14"/>
  <c r="O15" i="14"/>
  <c r="Q15" i="14"/>
  <c r="V15" i="14"/>
  <c r="G16" i="14"/>
  <c r="G15" i="14" s="1"/>
  <c r="I16" i="14"/>
  <c r="I15" i="14" s="1"/>
  <c r="K16" i="14"/>
  <c r="K15" i="14" s="1"/>
  <c r="O16" i="14"/>
  <c r="Q16" i="14"/>
  <c r="V16" i="14"/>
  <c r="G20" i="14"/>
  <c r="I20" i="14"/>
  <c r="K20" i="14"/>
  <c r="M20" i="14"/>
  <c r="O20" i="14"/>
  <c r="Q20" i="14"/>
  <c r="V20" i="14"/>
  <c r="V22" i="14"/>
  <c r="G23" i="14"/>
  <c r="G22" i="14" s="1"/>
  <c r="I23" i="14"/>
  <c r="I22" i="14" s="1"/>
  <c r="K23" i="14"/>
  <c r="K22" i="14" s="1"/>
  <c r="M23" i="14"/>
  <c r="M22" i="14" s="1"/>
  <c r="O23" i="14"/>
  <c r="O22" i="14" s="1"/>
  <c r="Q23" i="14"/>
  <c r="Q22" i="14" s="1"/>
  <c r="V23" i="14"/>
  <c r="G26" i="14"/>
  <c r="G25" i="14" s="1"/>
  <c r="I26" i="14"/>
  <c r="I25" i="14" s="1"/>
  <c r="K26" i="14"/>
  <c r="K25" i="14" s="1"/>
  <c r="M26" i="14"/>
  <c r="O26" i="14"/>
  <c r="O25" i="14" s="1"/>
  <c r="Q26" i="14"/>
  <c r="Q25" i="14" s="1"/>
  <c r="V26" i="14"/>
  <c r="V25" i="14" s="1"/>
  <c r="G29" i="14"/>
  <c r="I29" i="14"/>
  <c r="K29" i="14"/>
  <c r="M29" i="14"/>
  <c r="O29" i="14"/>
  <c r="Q29" i="14"/>
  <c r="V29" i="14"/>
  <c r="G32" i="14"/>
  <c r="M32" i="14" s="1"/>
  <c r="I32" i="14"/>
  <c r="K32" i="14"/>
  <c r="O32" i="14"/>
  <c r="Q32" i="14"/>
  <c r="V32" i="14"/>
  <c r="G38" i="14"/>
  <c r="I38" i="14"/>
  <c r="K38" i="14"/>
  <c r="M38" i="14"/>
  <c r="O38" i="14"/>
  <c r="Q38" i="14"/>
  <c r="V38" i="14"/>
  <c r="G41" i="14"/>
  <c r="I41" i="14"/>
  <c r="K41" i="14"/>
  <c r="M41" i="14"/>
  <c r="O41" i="14"/>
  <c r="Q41" i="14"/>
  <c r="V41" i="14"/>
  <c r="G43" i="14"/>
  <c r="I43" i="14"/>
  <c r="K43" i="14"/>
  <c r="M43" i="14"/>
  <c r="O43" i="14"/>
  <c r="Q43" i="14"/>
  <c r="V43" i="14"/>
  <c r="G48" i="14"/>
  <c r="I48" i="14"/>
  <c r="K48" i="14"/>
  <c r="M48" i="14"/>
  <c r="O48" i="14"/>
  <c r="Q48" i="14"/>
  <c r="V48" i="14"/>
  <c r="G50" i="14"/>
  <c r="I50" i="14"/>
  <c r="K50" i="14"/>
  <c r="M50" i="14"/>
  <c r="O50" i="14"/>
  <c r="Q50" i="14"/>
  <c r="V50" i="14"/>
  <c r="G52" i="14"/>
  <c r="I52" i="14"/>
  <c r="K52" i="14"/>
  <c r="M52" i="14"/>
  <c r="O52" i="14"/>
  <c r="Q52" i="14"/>
  <c r="V52" i="14"/>
  <c r="G54" i="14"/>
  <c r="M54" i="14" s="1"/>
  <c r="I54" i="14"/>
  <c r="K54" i="14"/>
  <c r="O54" i="14"/>
  <c r="Q54" i="14"/>
  <c r="V54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9" i="14"/>
  <c r="I59" i="14"/>
  <c r="K59" i="14"/>
  <c r="M59" i="14"/>
  <c r="O59" i="14"/>
  <c r="Q59" i="14"/>
  <c r="V59" i="14"/>
  <c r="G61" i="14"/>
  <c r="I61" i="14"/>
  <c r="K61" i="14"/>
  <c r="M61" i="14"/>
  <c r="O61" i="14"/>
  <c r="Q61" i="14"/>
  <c r="V61" i="14"/>
  <c r="G63" i="14"/>
  <c r="M63" i="14" s="1"/>
  <c r="I63" i="14"/>
  <c r="K63" i="14"/>
  <c r="O63" i="14"/>
  <c r="Q63" i="14"/>
  <c r="V63" i="14"/>
  <c r="G65" i="14"/>
  <c r="I65" i="14"/>
  <c r="K65" i="14"/>
  <c r="M65" i="14"/>
  <c r="O65" i="14"/>
  <c r="Q65" i="14"/>
  <c r="V65" i="14"/>
  <c r="G67" i="14"/>
  <c r="M67" i="14" s="1"/>
  <c r="I67" i="14"/>
  <c r="K67" i="14"/>
  <c r="O67" i="14"/>
  <c r="Q67" i="14"/>
  <c r="V67" i="14"/>
  <c r="G70" i="14"/>
  <c r="G69" i="14" s="1"/>
  <c r="I70" i="14"/>
  <c r="I69" i="14" s="1"/>
  <c r="K70" i="14"/>
  <c r="K69" i="14" s="1"/>
  <c r="M70" i="14"/>
  <c r="O70" i="14"/>
  <c r="O69" i="14" s="1"/>
  <c r="Q70" i="14"/>
  <c r="Q69" i="14" s="1"/>
  <c r="V70" i="14"/>
  <c r="V69" i="14" s="1"/>
  <c r="G74" i="14"/>
  <c r="M74" i="14" s="1"/>
  <c r="I74" i="14"/>
  <c r="K74" i="14"/>
  <c r="O74" i="14"/>
  <c r="Q74" i="14"/>
  <c r="V74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2" i="14"/>
  <c r="M82" i="14" s="1"/>
  <c r="I82" i="14"/>
  <c r="K82" i="14"/>
  <c r="O82" i="14"/>
  <c r="Q82" i="14"/>
  <c r="V82" i="14"/>
  <c r="G83" i="14"/>
  <c r="I83" i="14"/>
  <c r="K83" i="14"/>
  <c r="M83" i="14"/>
  <c r="O83" i="14"/>
  <c r="Q83" i="14"/>
  <c r="V83" i="14"/>
  <c r="G86" i="14"/>
  <c r="M86" i="14" s="1"/>
  <c r="M85" i="14" s="1"/>
  <c r="I86" i="14"/>
  <c r="I85" i="14" s="1"/>
  <c r="K86" i="14"/>
  <c r="O86" i="14"/>
  <c r="Q86" i="14"/>
  <c r="V86" i="14"/>
  <c r="G89" i="14"/>
  <c r="I89" i="14"/>
  <c r="K89" i="14"/>
  <c r="M89" i="14"/>
  <c r="O89" i="14"/>
  <c r="Q89" i="14"/>
  <c r="V89" i="14"/>
  <c r="G92" i="14"/>
  <c r="I92" i="14"/>
  <c r="K92" i="14"/>
  <c r="M92" i="14"/>
  <c r="O92" i="14"/>
  <c r="Q92" i="14"/>
  <c r="V92" i="14"/>
  <c r="G95" i="14"/>
  <c r="I95" i="14"/>
  <c r="K95" i="14"/>
  <c r="K85" i="14" s="1"/>
  <c r="M95" i="14"/>
  <c r="O95" i="14"/>
  <c r="O85" i="14" s="1"/>
  <c r="Q95" i="14"/>
  <c r="V95" i="14"/>
  <c r="G100" i="14"/>
  <c r="I100" i="14"/>
  <c r="K100" i="14"/>
  <c r="M100" i="14"/>
  <c r="O100" i="14"/>
  <c r="Q100" i="14"/>
  <c r="V100" i="14"/>
  <c r="G103" i="14"/>
  <c r="I103" i="14"/>
  <c r="K103" i="14"/>
  <c r="M103" i="14"/>
  <c r="O103" i="14"/>
  <c r="Q103" i="14"/>
  <c r="V103" i="14"/>
  <c r="G108" i="14"/>
  <c r="I108" i="14"/>
  <c r="K108" i="14"/>
  <c r="M108" i="14"/>
  <c r="O108" i="14"/>
  <c r="Q108" i="14"/>
  <c r="Q85" i="14" s="1"/>
  <c r="V108" i="14"/>
  <c r="V85" i="14" s="1"/>
  <c r="G110" i="14"/>
  <c r="G111" i="14"/>
  <c r="I111" i="14"/>
  <c r="K111" i="14"/>
  <c r="K110" i="14" s="1"/>
  <c r="M111" i="14"/>
  <c r="O111" i="14"/>
  <c r="O110" i="14" s="1"/>
  <c r="Q111" i="14"/>
  <c r="Q110" i="14" s="1"/>
  <c r="V111" i="14"/>
  <c r="V110" i="14" s="1"/>
  <c r="G112" i="14"/>
  <c r="I112" i="14"/>
  <c r="I110" i="14" s="1"/>
  <c r="K112" i="14"/>
  <c r="M112" i="14"/>
  <c r="O112" i="14"/>
  <c r="Q112" i="14"/>
  <c r="V112" i="14"/>
  <c r="G113" i="14"/>
  <c r="I113" i="14"/>
  <c r="K113" i="14"/>
  <c r="M113" i="14"/>
  <c r="O113" i="14"/>
  <c r="Q113" i="14"/>
  <c r="V113" i="14"/>
  <c r="G114" i="14"/>
  <c r="I114" i="14"/>
  <c r="K114" i="14"/>
  <c r="M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I116" i="14"/>
  <c r="K116" i="14"/>
  <c r="M116" i="14"/>
  <c r="O116" i="14"/>
  <c r="Q116" i="14"/>
  <c r="V116" i="14"/>
  <c r="G117" i="14"/>
  <c r="M117" i="14" s="1"/>
  <c r="I117" i="14"/>
  <c r="K117" i="14"/>
  <c r="O117" i="14"/>
  <c r="Q117" i="14"/>
  <c r="V117" i="14"/>
  <c r="G119" i="14"/>
  <c r="G118" i="14" s="1"/>
  <c r="I119" i="14"/>
  <c r="I118" i="14" s="1"/>
  <c r="K119" i="14"/>
  <c r="K118" i="14" s="1"/>
  <c r="M119" i="14"/>
  <c r="O119" i="14"/>
  <c r="O118" i="14" s="1"/>
  <c r="Q119" i="14"/>
  <c r="Q118" i="14" s="1"/>
  <c r="V119" i="14"/>
  <c r="V118" i="14" s="1"/>
  <c r="G121" i="14"/>
  <c r="M121" i="14" s="1"/>
  <c r="I121" i="14"/>
  <c r="K121" i="14"/>
  <c r="O121" i="14"/>
  <c r="Q121" i="14"/>
  <c r="V121" i="14"/>
  <c r="G123" i="14"/>
  <c r="I123" i="14"/>
  <c r="K123" i="14"/>
  <c r="M123" i="14"/>
  <c r="O123" i="14"/>
  <c r="Q123" i="14"/>
  <c r="V123" i="14"/>
  <c r="G125" i="14"/>
  <c r="I125" i="14"/>
  <c r="K125" i="14"/>
  <c r="M125" i="14"/>
  <c r="O125" i="14"/>
  <c r="Q125" i="14"/>
  <c r="V125" i="14"/>
  <c r="G126" i="14"/>
  <c r="I126" i="14"/>
  <c r="K126" i="14"/>
  <c r="M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I128" i="14"/>
  <c r="K128" i="14"/>
  <c r="M128" i="14"/>
  <c r="O128" i="14"/>
  <c r="Q128" i="14"/>
  <c r="V128" i="14"/>
  <c r="G139" i="14"/>
  <c r="I139" i="14"/>
  <c r="K139" i="14"/>
  <c r="M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I141" i="14"/>
  <c r="K141" i="14"/>
  <c r="M141" i="14"/>
  <c r="O141" i="14"/>
  <c r="Q141" i="14"/>
  <c r="V141" i="14"/>
  <c r="G142" i="14"/>
  <c r="I142" i="14"/>
  <c r="K142" i="14"/>
  <c r="M142" i="14"/>
  <c r="O142" i="14"/>
  <c r="Q142" i="14"/>
  <c r="V142" i="14"/>
  <c r="G143" i="14"/>
  <c r="I143" i="14"/>
  <c r="K143" i="14"/>
  <c r="M143" i="14"/>
  <c r="O143" i="14"/>
  <c r="Q143" i="14"/>
  <c r="V143" i="14"/>
  <c r="G146" i="14"/>
  <c r="G145" i="14" s="1"/>
  <c r="I146" i="14"/>
  <c r="I145" i="14" s="1"/>
  <c r="K146" i="14"/>
  <c r="K145" i="14" s="1"/>
  <c r="M146" i="14"/>
  <c r="O146" i="14"/>
  <c r="O145" i="14" s="1"/>
  <c r="Q146" i="14"/>
  <c r="Q145" i="14" s="1"/>
  <c r="V146" i="14"/>
  <c r="V145" i="14" s="1"/>
  <c r="G147" i="14"/>
  <c r="I147" i="14"/>
  <c r="K147" i="14"/>
  <c r="M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I149" i="14"/>
  <c r="K149" i="14"/>
  <c r="M149" i="14"/>
  <c r="O149" i="14"/>
  <c r="Q149" i="14"/>
  <c r="V149" i="14"/>
  <c r="G150" i="14"/>
  <c r="I150" i="14"/>
  <c r="K150" i="14"/>
  <c r="M150" i="14"/>
  <c r="O150" i="14"/>
  <c r="Q150" i="14"/>
  <c r="V150" i="14"/>
  <c r="G151" i="14"/>
  <c r="I151" i="14"/>
  <c r="K151" i="14"/>
  <c r="M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I154" i="14"/>
  <c r="K154" i="14"/>
  <c r="M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I156" i="14"/>
  <c r="K156" i="14"/>
  <c r="M156" i="14"/>
  <c r="O156" i="14"/>
  <c r="Q156" i="14"/>
  <c r="V156" i="14"/>
  <c r="G157" i="14"/>
  <c r="I157" i="14"/>
  <c r="K157" i="14"/>
  <c r="M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I159" i="14"/>
  <c r="K159" i="14"/>
  <c r="M159" i="14"/>
  <c r="O159" i="14"/>
  <c r="Q159" i="14"/>
  <c r="V159" i="14"/>
  <c r="G160" i="14"/>
  <c r="I160" i="14"/>
  <c r="K160" i="14"/>
  <c r="M160" i="14"/>
  <c r="O160" i="14"/>
  <c r="Q160" i="14"/>
  <c r="V160" i="14"/>
  <c r="G161" i="14"/>
  <c r="I161" i="14"/>
  <c r="K161" i="14"/>
  <c r="M161" i="14"/>
  <c r="O161" i="14"/>
  <c r="Q161" i="14"/>
  <c r="V161" i="14"/>
  <c r="G162" i="14"/>
  <c r="M162" i="14" s="1"/>
  <c r="I162" i="14"/>
  <c r="K162" i="14"/>
  <c r="O162" i="14"/>
  <c r="Q162" i="14"/>
  <c r="V162" i="14"/>
  <c r="G163" i="14"/>
  <c r="I163" i="14"/>
  <c r="K163" i="14"/>
  <c r="M163" i="14"/>
  <c r="O163" i="14"/>
  <c r="Q163" i="14"/>
  <c r="V163" i="14"/>
  <c r="G164" i="14"/>
  <c r="I164" i="14"/>
  <c r="K164" i="14"/>
  <c r="M164" i="14"/>
  <c r="O164" i="14"/>
  <c r="Q164" i="14"/>
  <c r="V164" i="14"/>
  <c r="G165" i="14"/>
  <c r="M165" i="14" s="1"/>
  <c r="I165" i="14"/>
  <c r="K165" i="14"/>
  <c r="O165" i="14"/>
  <c r="Q165" i="14"/>
  <c r="V165" i="14"/>
  <c r="G166" i="14"/>
  <c r="I166" i="14"/>
  <c r="K166" i="14"/>
  <c r="M166" i="14"/>
  <c r="O166" i="14"/>
  <c r="Q166" i="14"/>
  <c r="V166" i="14"/>
  <c r="G167" i="14"/>
  <c r="I167" i="14"/>
  <c r="K167" i="14"/>
  <c r="M167" i="14"/>
  <c r="O167" i="14"/>
  <c r="Q167" i="14"/>
  <c r="V167" i="14"/>
  <c r="G168" i="14"/>
  <c r="I168" i="14"/>
  <c r="K168" i="14"/>
  <c r="M168" i="14"/>
  <c r="O168" i="14"/>
  <c r="Q168" i="14"/>
  <c r="V168" i="14"/>
  <c r="G169" i="14"/>
  <c r="I169" i="14"/>
  <c r="K169" i="14"/>
  <c r="M169" i="14"/>
  <c r="O169" i="14"/>
  <c r="Q169" i="14"/>
  <c r="V169" i="14"/>
  <c r="G171" i="14"/>
  <c r="G170" i="14" s="1"/>
  <c r="I171" i="14"/>
  <c r="I170" i="14" s="1"/>
  <c r="K171" i="14"/>
  <c r="K170" i="14" s="1"/>
  <c r="M171" i="14"/>
  <c r="O171" i="14"/>
  <c r="O170" i="14" s="1"/>
  <c r="Q171" i="14"/>
  <c r="Q170" i="14" s="1"/>
  <c r="V171" i="14"/>
  <c r="V170" i="14" s="1"/>
  <c r="G172" i="14"/>
  <c r="M172" i="14" s="1"/>
  <c r="I172" i="14"/>
  <c r="K172" i="14"/>
  <c r="O172" i="14"/>
  <c r="Q172" i="14"/>
  <c r="V172" i="14"/>
  <c r="G174" i="14"/>
  <c r="I174" i="14"/>
  <c r="K174" i="14"/>
  <c r="M174" i="14"/>
  <c r="O174" i="14"/>
  <c r="Q174" i="14"/>
  <c r="V174" i="14"/>
  <c r="G176" i="14"/>
  <c r="I176" i="14"/>
  <c r="K176" i="14"/>
  <c r="M176" i="14"/>
  <c r="O176" i="14"/>
  <c r="Q176" i="14"/>
  <c r="V176" i="14"/>
  <c r="G178" i="14"/>
  <c r="I178" i="14"/>
  <c r="K178" i="14"/>
  <c r="M178" i="14"/>
  <c r="O178" i="14"/>
  <c r="Q178" i="14"/>
  <c r="V178" i="14"/>
  <c r="G180" i="14"/>
  <c r="I180" i="14"/>
  <c r="K180" i="14"/>
  <c r="M180" i="14"/>
  <c r="O180" i="14"/>
  <c r="Q180" i="14"/>
  <c r="V180" i="14"/>
  <c r="G184" i="14"/>
  <c r="M184" i="14" s="1"/>
  <c r="I184" i="14"/>
  <c r="K184" i="14"/>
  <c r="O184" i="14"/>
  <c r="Q184" i="14"/>
  <c r="V184" i="14"/>
  <c r="G185" i="14"/>
  <c r="I185" i="14"/>
  <c r="K185" i="14"/>
  <c r="M185" i="14"/>
  <c r="O185" i="14"/>
  <c r="Q185" i="14"/>
  <c r="V185" i="14"/>
  <c r="G187" i="14"/>
  <c r="M187" i="14" s="1"/>
  <c r="I187" i="14"/>
  <c r="K187" i="14"/>
  <c r="O187" i="14"/>
  <c r="Q187" i="14"/>
  <c r="V187" i="14"/>
  <c r="G188" i="14"/>
  <c r="I188" i="14"/>
  <c r="K188" i="14"/>
  <c r="M188" i="14"/>
  <c r="O188" i="14"/>
  <c r="Q188" i="14"/>
  <c r="V188" i="14"/>
  <c r="G199" i="14"/>
  <c r="I199" i="14"/>
  <c r="K199" i="14"/>
  <c r="M199" i="14"/>
  <c r="O199" i="14"/>
  <c r="Q199" i="14"/>
  <c r="V199" i="14"/>
  <c r="G200" i="14"/>
  <c r="M200" i="14" s="1"/>
  <c r="I200" i="14"/>
  <c r="K200" i="14"/>
  <c r="O200" i="14"/>
  <c r="Q200" i="14"/>
  <c r="V200" i="14"/>
  <c r="G201" i="14"/>
  <c r="I201" i="14"/>
  <c r="K201" i="14"/>
  <c r="M201" i="14"/>
  <c r="O201" i="14"/>
  <c r="Q201" i="14"/>
  <c r="V201" i="14"/>
  <c r="G202" i="14"/>
  <c r="I202" i="14"/>
  <c r="K202" i="14"/>
  <c r="M202" i="14"/>
  <c r="O202" i="14"/>
  <c r="Q202" i="14"/>
  <c r="V202" i="14"/>
  <c r="G207" i="14"/>
  <c r="I207" i="14"/>
  <c r="K207" i="14"/>
  <c r="M207" i="14"/>
  <c r="O207" i="14"/>
  <c r="Q207" i="14"/>
  <c r="V207" i="14"/>
  <c r="G209" i="14"/>
  <c r="M209" i="14" s="1"/>
  <c r="I209" i="14"/>
  <c r="K209" i="14"/>
  <c r="O209" i="14"/>
  <c r="Q209" i="14"/>
  <c r="V209" i="14"/>
  <c r="G210" i="14"/>
  <c r="I210" i="14"/>
  <c r="K210" i="14"/>
  <c r="M210" i="14"/>
  <c r="O210" i="14"/>
  <c r="Q210" i="14"/>
  <c r="V210" i="14"/>
  <c r="G211" i="14"/>
  <c r="I211" i="14"/>
  <c r="K211" i="14"/>
  <c r="M211" i="14"/>
  <c r="O211" i="14"/>
  <c r="Q211" i="14"/>
  <c r="V211" i="14"/>
  <c r="G212" i="14"/>
  <c r="M212" i="14" s="1"/>
  <c r="I212" i="14"/>
  <c r="K212" i="14"/>
  <c r="O212" i="14"/>
  <c r="Q212" i="14"/>
  <c r="V212" i="14"/>
  <c r="G215" i="14"/>
  <c r="M215" i="14" s="1"/>
  <c r="I215" i="14"/>
  <c r="K215" i="14"/>
  <c r="O215" i="14"/>
  <c r="Q215" i="14"/>
  <c r="V215" i="14"/>
  <c r="G216" i="14"/>
  <c r="I216" i="14"/>
  <c r="K216" i="14"/>
  <c r="M216" i="14"/>
  <c r="O216" i="14"/>
  <c r="Q216" i="14"/>
  <c r="V216" i="14"/>
  <c r="O217" i="14"/>
  <c r="G218" i="14"/>
  <c r="I218" i="14"/>
  <c r="K218" i="14"/>
  <c r="M218" i="14"/>
  <c r="O218" i="14"/>
  <c r="Q218" i="14"/>
  <c r="V218" i="14"/>
  <c r="G219" i="14"/>
  <c r="I219" i="14"/>
  <c r="K219" i="14"/>
  <c r="M219" i="14"/>
  <c r="O219" i="14"/>
  <c r="Q219" i="14"/>
  <c r="Q217" i="14" s="1"/>
  <c r="V219" i="14"/>
  <c r="V217" i="14" s="1"/>
  <c r="G222" i="14"/>
  <c r="I222" i="14"/>
  <c r="K222" i="14"/>
  <c r="M222" i="14"/>
  <c r="O222" i="14"/>
  <c r="Q222" i="14"/>
  <c r="V222" i="14"/>
  <c r="G225" i="14"/>
  <c r="M225" i="14" s="1"/>
  <c r="M217" i="14" s="1"/>
  <c r="I225" i="14"/>
  <c r="K225" i="14"/>
  <c r="O225" i="14"/>
  <c r="Q225" i="14"/>
  <c r="V225" i="14"/>
  <c r="G228" i="14"/>
  <c r="I228" i="14"/>
  <c r="K228" i="14"/>
  <c r="M228" i="14"/>
  <c r="O228" i="14"/>
  <c r="Q228" i="14"/>
  <c r="V228" i="14"/>
  <c r="G231" i="14"/>
  <c r="I231" i="14"/>
  <c r="K231" i="14"/>
  <c r="M231" i="14"/>
  <c r="O231" i="14"/>
  <c r="Q231" i="14"/>
  <c r="V231" i="14"/>
  <c r="G234" i="14"/>
  <c r="I234" i="14"/>
  <c r="I217" i="14" s="1"/>
  <c r="K234" i="14"/>
  <c r="K217" i="14" s="1"/>
  <c r="M234" i="14"/>
  <c r="O234" i="14"/>
  <c r="Q234" i="14"/>
  <c r="V234" i="14"/>
  <c r="G237" i="14"/>
  <c r="I237" i="14"/>
  <c r="K237" i="14"/>
  <c r="M237" i="14"/>
  <c r="O237" i="14"/>
  <c r="Q237" i="14"/>
  <c r="V237" i="14"/>
  <c r="G244" i="14"/>
  <c r="M244" i="14" s="1"/>
  <c r="I244" i="14"/>
  <c r="K244" i="14"/>
  <c r="O244" i="14"/>
  <c r="Q244" i="14"/>
  <c r="V244" i="14"/>
  <c r="G247" i="14"/>
  <c r="I247" i="14"/>
  <c r="K247" i="14"/>
  <c r="M247" i="14"/>
  <c r="O247" i="14"/>
  <c r="Q247" i="14"/>
  <c r="V247" i="14"/>
  <c r="G248" i="14"/>
  <c r="M248" i="14" s="1"/>
  <c r="I248" i="14"/>
  <c r="K248" i="14"/>
  <c r="O248" i="14"/>
  <c r="Q248" i="14"/>
  <c r="V248" i="14"/>
  <c r="G250" i="14"/>
  <c r="G249" i="14" s="1"/>
  <c r="I250" i="14"/>
  <c r="I249" i="14" s="1"/>
  <c r="K250" i="14"/>
  <c r="K249" i="14" s="1"/>
  <c r="M250" i="14"/>
  <c r="O250" i="14"/>
  <c r="O249" i="14" s="1"/>
  <c r="Q250" i="14"/>
  <c r="Q249" i="14" s="1"/>
  <c r="V250" i="14"/>
  <c r="V249" i="14" s="1"/>
  <c r="G251" i="14"/>
  <c r="M251" i="14" s="1"/>
  <c r="I251" i="14"/>
  <c r="K251" i="14"/>
  <c r="O251" i="14"/>
  <c r="Q251" i="14"/>
  <c r="V251" i="14"/>
  <c r="G252" i="14"/>
  <c r="I252" i="14"/>
  <c r="K252" i="14"/>
  <c r="M252" i="14"/>
  <c r="O252" i="14"/>
  <c r="Q252" i="14"/>
  <c r="V252" i="14"/>
  <c r="G253" i="14"/>
  <c r="I253" i="14"/>
  <c r="K253" i="14"/>
  <c r="M253" i="14"/>
  <c r="O253" i="14"/>
  <c r="Q253" i="14"/>
  <c r="V253" i="14"/>
  <c r="G256" i="14"/>
  <c r="I256" i="14"/>
  <c r="K256" i="14"/>
  <c r="M256" i="14"/>
  <c r="O256" i="14"/>
  <c r="Q256" i="14"/>
  <c r="V256" i="14"/>
  <c r="G258" i="14"/>
  <c r="M258" i="14" s="1"/>
  <c r="I258" i="14"/>
  <c r="K258" i="14"/>
  <c r="O258" i="14"/>
  <c r="Q258" i="14"/>
  <c r="V258" i="14"/>
  <c r="G260" i="14"/>
  <c r="I260" i="14"/>
  <c r="K260" i="14"/>
  <c r="M260" i="14"/>
  <c r="O260" i="14"/>
  <c r="Q260" i="14"/>
  <c r="V260" i="14"/>
  <c r="G262" i="14"/>
  <c r="I262" i="14"/>
  <c r="K262" i="14"/>
  <c r="M262" i="14"/>
  <c r="O262" i="14"/>
  <c r="Q262" i="14"/>
  <c r="V262" i="14"/>
  <c r="G266" i="14"/>
  <c r="M266" i="14" s="1"/>
  <c r="I266" i="14"/>
  <c r="K266" i="14"/>
  <c r="O266" i="14"/>
  <c r="Q266" i="14"/>
  <c r="V266" i="14"/>
  <c r="G270" i="14"/>
  <c r="M270" i="14" s="1"/>
  <c r="I270" i="14"/>
  <c r="K270" i="14"/>
  <c r="O270" i="14"/>
  <c r="Q270" i="14"/>
  <c r="V270" i="14"/>
  <c r="G274" i="14"/>
  <c r="I274" i="14"/>
  <c r="K274" i="14"/>
  <c r="M274" i="14"/>
  <c r="O274" i="14"/>
  <c r="Q274" i="14"/>
  <c r="V274" i="14"/>
  <c r="G276" i="14"/>
  <c r="I276" i="14"/>
  <c r="K276" i="14"/>
  <c r="M276" i="14"/>
  <c r="O276" i="14"/>
  <c r="Q276" i="14"/>
  <c r="V276" i="14"/>
  <c r="G278" i="14"/>
  <c r="I278" i="14"/>
  <c r="K278" i="14"/>
  <c r="M278" i="14"/>
  <c r="O278" i="14"/>
  <c r="Q278" i="14"/>
  <c r="V278" i="14"/>
  <c r="G279" i="14"/>
  <c r="I279" i="14"/>
  <c r="K279" i="14"/>
  <c r="M279" i="14"/>
  <c r="O279" i="14"/>
  <c r="Q279" i="14"/>
  <c r="V279" i="14"/>
  <c r="G280" i="14"/>
  <c r="I280" i="14"/>
  <c r="K280" i="14"/>
  <c r="M280" i="14"/>
  <c r="O280" i="14"/>
  <c r="Q280" i="14"/>
  <c r="V280" i="14"/>
  <c r="G281" i="14"/>
  <c r="M281" i="14" s="1"/>
  <c r="I281" i="14"/>
  <c r="K281" i="14"/>
  <c r="O281" i="14"/>
  <c r="Q281" i="14"/>
  <c r="V281" i="14"/>
  <c r="G282" i="14"/>
  <c r="I282" i="14"/>
  <c r="K282" i="14"/>
  <c r="M282" i="14"/>
  <c r="O282" i="14"/>
  <c r="Q282" i="14"/>
  <c r="V282" i="14"/>
  <c r="G283" i="14"/>
  <c r="I283" i="14"/>
  <c r="K283" i="14"/>
  <c r="M283" i="14"/>
  <c r="O283" i="14"/>
  <c r="Q283" i="14"/>
  <c r="V283" i="14"/>
  <c r="G284" i="14"/>
  <c r="I284" i="14"/>
  <c r="K284" i="14"/>
  <c r="M284" i="14"/>
  <c r="O284" i="14"/>
  <c r="Q284" i="14"/>
  <c r="V284" i="14"/>
  <c r="G285" i="14"/>
  <c r="I285" i="14"/>
  <c r="K285" i="14"/>
  <c r="M285" i="14"/>
  <c r="O285" i="14"/>
  <c r="Q285" i="14"/>
  <c r="V285" i="14"/>
  <c r="G286" i="14"/>
  <c r="M286" i="14" s="1"/>
  <c r="I286" i="14"/>
  <c r="K286" i="14"/>
  <c r="O286" i="14"/>
  <c r="Q286" i="14"/>
  <c r="V286" i="14"/>
  <c r="G289" i="14"/>
  <c r="I289" i="14"/>
  <c r="K289" i="14"/>
  <c r="M289" i="14"/>
  <c r="O289" i="14"/>
  <c r="Q289" i="14"/>
  <c r="V289" i="14"/>
  <c r="G291" i="14"/>
  <c r="M291" i="14" s="1"/>
  <c r="I291" i="14"/>
  <c r="K291" i="14"/>
  <c r="O291" i="14"/>
  <c r="Q291" i="14"/>
  <c r="V291" i="14"/>
  <c r="G293" i="14"/>
  <c r="I293" i="14"/>
  <c r="K293" i="14"/>
  <c r="M293" i="14"/>
  <c r="O293" i="14"/>
  <c r="Q293" i="14"/>
  <c r="V293" i="14"/>
  <c r="G294" i="14"/>
  <c r="I294" i="14"/>
  <c r="K294" i="14"/>
  <c r="M294" i="14"/>
  <c r="O294" i="14"/>
  <c r="Q294" i="14"/>
  <c r="V294" i="14"/>
  <c r="G295" i="14"/>
  <c r="M295" i="14" s="1"/>
  <c r="I295" i="14"/>
  <c r="K295" i="14"/>
  <c r="O295" i="14"/>
  <c r="Q295" i="14"/>
  <c r="V295" i="14"/>
  <c r="G296" i="14"/>
  <c r="I296" i="14"/>
  <c r="K296" i="14"/>
  <c r="M296" i="14"/>
  <c r="O296" i="14"/>
  <c r="Q296" i="14"/>
  <c r="V296" i="14"/>
  <c r="G297" i="14"/>
  <c r="I297" i="14"/>
  <c r="K297" i="14"/>
  <c r="M297" i="14"/>
  <c r="O297" i="14"/>
  <c r="Q297" i="14"/>
  <c r="V297" i="14"/>
  <c r="G298" i="14"/>
  <c r="I298" i="14"/>
  <c r="K298" i="14"/>
  <c r="M298" i="14"/>
  <c r="O298" i="14"/>
  <c r="Q298" i="14"/>
  <c r="V298" i="14"/>
  <c r="G300" i="14"/>
  <c r="M300" i="14" s="1"/>
  <c r="I300" i="14"/>
  <c r="K300" i="14"/>
  <c r="O300" i="14"/>
  <c r="Q300" i="14"/>
  <c r="V300" i="14"/>
  <c r="G302" i="14"/>
  <c r="I302" i="14"/>
  <c r="K302" i="14"/>
  <c r="M302" i="14"/>
  <c r="O302" i="14"/>
  <c r="Q302" i="14"/>
  <c r="V302" i="14"/>
  <c r="G303" i="14"/>
  <c r="I303" i="14"/>
  <c r="K303" i="14"/>
  <c r="M303" i="14"/>
  <c r="O303" i="14"/>
  <c r="Q303" i="14"/>
  <c r="V303" i="14"/>
  <c r="G304" i="14"/>
  <c r="M304" i="14" s="1"/>
  <c r="I304" i="14"/>
  <c r="K304" i="14"/>
  <c r="O304" i="14"/>
  <c r="Q304" i="14"/>
  <c r="V304" i="14"/>
  <c r="G305" i="14"/>
  <c r="M305" i="14" s="1"/>
  <c r="I305" i="14"/>
  <c r="K305" i="14"/>
  <c r="O305" i="14"/>
  <c r="Q305" i="14"/>
  <c r="V305" i="14"/>
  <c r="G306" i="14"/>
  <c r="I306" i="14"/>
  <c r="K306" i="14"/>
  <c r="M306" i="14"/>
  <c r="O306" i="14"/>
  <c r="Q306" i="14"/>
  <c r="V306" i="14"/>
  <c r="G307" i="14"/>
  <c r="I307" i="14"/>
  <c r="K307" i="14"/>
  <c r="O307" i="14"/>
  <c r="G308" i="14"/>
  <c r="I308" i="14"/>
  <c r="K308" i="14"/>
  <c r="M308" i="14"/>
  <c r="O308" i="14"/>
  <c r="Q308" i="14"/>
  <c r="V308" i="14"/>
  <c r="V307" i="14" s="1"/>
  <c r="G309" i="14"/>
  <c r="M309" i="14" s="1"/>
  <c r="M307" i="14" s="1"/>
  <c r="I309" i="14"/>
  <c r="K309" i="14"/>
  <c r="O309" i="14"/>
  <c r="Q309" i="14"/>
  <c r="Q307" i="14" s="1"/>
  <c r="V309" i="14"/>
  <c r="I312" i="14"/>
  <c r="K312" i="14"/>
  <c r="O312" i="14"/>
  <c r="Q312" i="14"/>
  <c r="V312" i="14"/>
  <c r="G313" i="14"/>
  <c r="M313" i="14" s="1"/>
  <c r="M312" i="14" s="1"/>
  <c r="I313" i="14"/>
  <c r="K313" i="14"/>
  <c r="O313" i="14"/>
  <c r="Q313" i="14"/>
  <c r="V313" i="14"/>
  <c r="G317" i="14"/>
  <c r="I317" i="14"/>
  <c r="I316" i="14" s="1"/>
  <c r="K317" i="14"/>
  <c r="K316" i="14" s="1"/>
  <c r="M317" i="14"/>
  <c r="M316" i="14" s="1"/>
  <c r="O317" i="14"/>
  <c r="O316" i="14" s="1"/>
  <c r="Q317" i="14"/>
  <c r="Q316" i="14" s="1"/>
  <c r="V317" i="14"/>
  <c r="V316" i="14" s="1"/>
  <c r="G320" i="14"/>
  <c r="G316" i="14" s="1"/>
  <c r="I320" i="14"/>
  <c r="K320" i="14"/>
  <c r="M320" i="14"/>
  <c r="O320" i="14"/>
  <c r="Q320" i="14"/>
  <c r="V320" i="14"/>
  <c r="G323" i="14"/>
  <c r="G322" i="14" s="1"/>
  <c r="I323" i="14"/>
  <c r="I322" i="14" s="1"/>
  <c r="K323" i="14"/>
  <c r="K322" i="14" s="1"/>
  <c r="O323" i="14"/>
  <c r="O322" i="14" s="1"/>
  <c r="Q323" i="14"/>
  <c r="Q322" i="14" s="1"/>
  <c r="V323" i="14"/>
  <c r="V322" i="14" s="1"/>
  <c r="G324" i="14"/>
  <c r="I324" i="14"/>
  <c r="K324" i="14"/>
  <c r="M324" i="14"/>
  <c r="O324" i="14"/>
  <c r="Q324" i="14"/>
  <c r="V324" i="14"/>
  <c r="G327" i="14"/>
  <c r="I327" i="14"/>
  <c r="I326" i="14" s="1"/>
  <c r="K327" i="14"/>
  <c r="K326" i="14" s="1"/>
  <c r="M327" i="14"/>
  <c r="O327" i="14"/>
  <c r="O326" i="14" s="1"/>
  <c r="Q327" i="14"/>
  <c r="Q326" i="14" s="1"/>
  <c r="V327" i="14"/>
  <c r="G329" i="14"/>
  <c r="G326" i="14" s="1"/>
  <c r="I329" i="14"/>
  <c r="K329" i="14"/>
  <c r="M329" i="14"/>
  <c r="O329" i="14"/>
  <c r="Q329" i="14"/>
  <c r="V329" i="14"/>
  <c r="V326" i="14" s="1"/>
  <c r="G330" i="14"/>
  <c r="M330" i="14" s="1"/>
  <c r="I330" i="14"/>
  <c r="K330" i="14"/>
  <c r="O330" i="14"/>
  <c r="Q330" i="14"/>
  <c r="V330" i="14"/>
  <c r="G331" i="14"/>
  <c r="I331" i="14"/>
  <c r="K331" i="14"/>
  <c r="M331" i="14"/>
  <c r="O331" i="14"/>
  <c r="Q331" i="14"/>
  <c r="V331" i="14"/>
  <c r="G332" i="14"/>
  <c r="I332" i="14"/>
  <c r="K332" i="14"/>
  <c r="M332" i="14"/>
  <c r="O332" i="14"/>
  <c r="Q332" i="14"/>
  <c r="V332" i="14"/>
  <c r="G334" i="14"/>
  <c r="I334" i="14"/>
  <c r="K334" i="14"/>
  <c r="M334" i="14"/>
  <c r="O334" i="14"/>
  <c r="Q334" i="14"/>
  <c r="V334" i="14"/>
  <c r="G337" i="14"/>
  <c r="I337" i="14"/>
  <c r="I336" i="14" s="1"/>
  <c r="K337" i="14"/>
  <c r="K336" i="14" s="1"/>
  <c r="M337" i="14"/>
  <c r="M336" i="14" s="1"/>
  <c r="O337" i="14"/>
  <c r="O336" i="14" s="1"/>
  <c r="Q337" i="14"/>
  <c r="V337" i="14"/>
  <c r="V336" i="14" s="1"/>
  <c r="G339" i="14"/>
  <c r="G336" i="14" s="1"/>
  <c r="I339" i="14"/>
  <c r="K339" i="14"/>
  <c r="M339" i="14"/>
  <c r="O339" i="14"/>
  <c r="Q339" i="14"/>
  <c r="Q336" i="14" s="1"/>
  <c r="V339" i="14"/>
  <c r="G342" i="14"/>
  <c r="M342" i="14" s="1"/>
  <c r="I342" i="14"/>
  <c r="K342" i="14"/>
  <c r="O342" i="14"/>
  <c r="Q342" i="14"/>
  <c r="V342" i="14"/>
  <c r="G345" i="14"/>
  <c r="M345" i="14" s="1"/>
  <c r="I345" i="14"/>
  <c r="K345" i="14"/>
  <c r="O345" i="14"/>
  <c r="Q345" i="14"/>
  <c r="V345" i="14"/>
  <c r="G348" i="14"/>
  <c r="I348" i="14"/>
  <c r="K348" i="14"/>
  <c r="M348" i="14"/>
  <c r="O348" i="14"/>
  <c r="Q348" i="14"/>
  <c r="V348" i="14"/>
  <c r="I351" i="14"/>
  <c r="K351" i="14"/>
  <c r="O351" i="14"/>
  <c r="G352" i="14"/>
  <c r="I352" i="14"/>
  <c r="K352" i="14"/>
  <c r="M352" i="14"/>
  <c r="O352" i="14"/>
  <c r="Q352" i="14"/>
  <c r="V352" i="14"/>
  <c r="G354" i="14"/>
  <c r="I354" i="14"/>
  <c r="K354" i="14"/>
  <c r="M354" i="14"/>
  <c r="O354" i="14"/>
  <c r="Q354" i="14"/>
  <c r="V354" i="14"/>
  <c r="V351" i="14" s="1"/>
  <c r="G357" i="14"/>
  <c r="I357" i="14"/>
  <c r="K357" i="14"/>
  <c r="M357" i="14"/>
  <c r="O357" i="14"/>
  <c r="Q357" i="14"/>
  <c r="Q351" i="14" s="1"/>
  <c r="V357" i="14"/>
  <c r="G360" i="14"/>
  <c r="M360" i="14" s="1"/>
  <c r="I360" i="14"/>
  <c r="K360" i="14"/>
  <c r="O360" i="14"/>
  <c r="Q360" i="14"/>
  <c r="V360" i="14"/>
  <c r="G363" i="14"/>
  <c r="M363" i="14" s="1"/>
  <c r="I363" i="14"/>
  <c r="K363" i="14"/>
  <c r="O363" i="14"/>
  <c r="Q363" i="14"/>
  <c r="V363" i="14"/>
  <c r="AE367" i="14"/>
  <c r="G136" i="13"/>
  <c r="BA31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K12" i="13"/>
  <c r="O12" i="13"/>
  <c r="Q12" i="13"/>
  <c r="V12" i="13"/>
  <c r="G13" i="13"/>
  <c r="G12" i="13" s="1"/>
  <c r="I13" i="13"/>
  <c r="I12" i="13" s="1"/>
  <c r="K13" i="13"/>
  <c r="O13" i="13"/>
  <c r="Q13" i="13"/>
  <c r="V13" i="13"/>
  <c r="G16" i="13"/>
  <c r="I16" i="13"/>
  <c r="K16" i="13"/>
  <c r="M16" i="13"/>
  <c r="O16" i="13"/>
  <c r="Q16" i="13"/>
  <c r="V16" i="13"/>
  <c r="Q20" i="13"/>
  <c r="V20" i="13"/>
  <c r="G21" i="13"/>
  <c r="G20" i="13" s="1"/>
  <c r="I21" i="13"/>
  <c r="I20" i="13" s="1"/>
  <c r="K21" i="13"/>
  <c r="K20" i="13" s="1"/>
  <c r="M21" i="13"/>
  <c r="M20" i="13" s="1"/>
  <c r="O21" i="13"/>
  <c r="O20" i="13" s="1"/>
  <c r="Q21" i="13"/>
  <c r="V21" i="13"/>
  <c r="G24" i="13"/>
  <c r="G23" i="13" s="1"/>
  <c r="I24" i="13"/>
  <c r="I23" i="13" s="1"/>
  <c r="K24" i="13"/>
  <c r="K23" i="13" s="1"/>
  <c r="M24" i="13"/>
  <c r="M23" i="13" s="1"/>
  <c r="O24" i="13"/>
  <c r="O23" i="13" s="1"/>
  <c r="Q24" i="13"/>
  <c r="Q23" i="13" s="1"/>
  <c r="V24" i="13"/>
  <c r="V23" i="13" s="1"/>
  <c r="I29" i="13"/>
  <c r="K29" i="13"/>
  <c r="O29" i="13"/>
  <c r="Q29" i="13"/>
  <c r="V29" i="13"/>
  <c r="G30" i="13"/>
  <c r="M30" i="13" s="1"/>
  <c r="M29" i="13" s="1"/>
  <c r="I30" i="13"/>
  <c r="K30" i="13"/>
  <c r="O30" i="13"/>
  <c r="Q30" i="13"/>
  <c r="V30" i="13"/>
  <c r="G33" i="13"/>
  <c r="G32" i="13" s="1"/>
  <c r="I33" i="13"/>
  <c r="I32" i="13" s="1"/>
  <c r="K33" i="13"/>
  <c r="K32" i="13" s="1"/>
  <c r="O33" i="13"/>
  <c r="O32" i="13" s="1"/>
  <c r="Q33" i="13"/>
  <c r="Q32" i="13" s="1"/>
  <c r="V33" i="13"/>
  <c r="V32" i="13" s="1"/>
  <c r="G40" i="13"/>
  <c r="I40" i="13"/>
  <c r="K40" i="13"/>
  <c r="M40" i="13"/>
  <c r="G41" i="13"/>
  <c r="I41" i="13"/>
  <c r="K41" i="13"/>
  <c r="M41" i="13"/>
  <c r="O41" i="13"/>
  <c r="O40" i="13" s="1"/>
  <c r="Q41" i="13"/>
  <c r="Q40" i="13" s="1"/>
  <c r="V41" i="13"/>
  <c r="V40" i="13" s="1"/>
  <c r="G45" i="13"/>
  <c r="I45" i="13"/>
  <c r="K45" i="13"/>
  <c r="M45" i="13"/>
  <c r="O45" i="13"/>
  <c r="Q45" i="13"/>
  <c r="V45" i="13"/>
  <c r="G47" i="13"/>
  <c r="I47" i="13"/>
  <c r="K47" i="13"/>
  <c r="M47" i="13"/>
  <c r="O47" i="13"/>
  <c r="Q47" i="13"/>
  <c r="V47" i="13"/>
  <c r="G49" i="13"/>
  <c r="I49" i="13"/>
  <c r="K49" i="13"/>
  <c r="M49" i="13"/>
  <c r="O49" i="13"/>
  <c r="Q49" i="13"/>
  <c r="V49" i="13"/>
  <c r="G51" i="13"/>
  <c r="I51" i="13"/>
  <c r="K51" i="13"/>
  <c r="M51" i="13"/>
  <c r="O51" i="13"/>
  <c r="Q51" i="13"/>
  <c r="V51" i="13"/>
  <c r="Q53" i="13"/>
  <c r="V53" i="13"/>
  <c r="G54" i="13"/>
  <c r="M54" i="13" s="1"/>
  <c r="M53" i="13" s="1"/>
  <c r="I54" i="13"/>
  <c r="I53" i="13" s="1"/>
  <c r="K54" i="13"/>
  <c r="K53" i="13" s="1"/>
  <c r="O54" i="13"/>
  <c r="Q54" i="13"/>
  <c r="V54" i="13"/>
  <c r="G57" i="13"/>
  <c r="I57" i="13"/>
  <c r="K57" i="13"/>
  <c r="M57" i="13"/>
  <c r="O57" i="13"/>
  <c r="Q57" i="13"/>
  <c r="V57" i="13"/>
  <c r="G60" i="13"/>
  <c r="I60" i="13"/>
  <c r="K60" i="13"/>
  <c r="M60" i="13"/>
  <c r="O60" i="13"/>
  <c r="O53" i="13" s="1"/>
  <c r="Q60" i="13"/>
  <c r="V60" i="13"/>
  <c r="G63" i="13"/>
  <c r="I63" i="13"/>
  <c r="K63" i="13"/>
  <c r="M63" i="13"/>
  <c r="O63" i="13"/>
  <c r="Q63" i="13"/>
  <c r="G64" i="13"/>
  <c r="I64" i="13"/>
  <c r="K64" i="13"/>
  <c r="M64" i="13"/>
  <c r="O64" i="13"/>
  <c r="Q64" i="13"/>
  <c r="V64" i="13"/>
  <c r="V63" i="13" s="1"/>
  <c r="G68" i="13"/>
  <c r="G67" i="13" s="1"/>
  <c r="I68" i="13"/>
  <c r="I67" i="13" s="1"/>
  <c r="K68" i="13"/>
  <c r="K67" i="13" s="1"/>
  <c r="O68" i="13"/>
  <c r="O67" i="13" s="1"/>
  <c r="Q68" i="13"/>
  <c r="Q67" i="13" s="1"/>
  <c r="V68" i="13"/>
  <c r="V67" i="13" s="1"/>
  <c r="G70" i="13"/>
  <c r="M70" i="13" s="1"/>
  <c r="I70" i="13"/>
  <c r="K70" i="13"/>
  <c r="O70" i="13"/>
  <c r="Q70" i="13"/>
  <c r="V70" i="13"/>
  <c r="G72" i="13"/>
  <c r="I72" i="13"/>
  <c r="K72" i="13"/>
  <c r="M72" i="13"/>
  <c r="O72" i="13"/>
  <c r="Q72" i="13"/>
  <c r="V72" i="13"/>
  <c r="G74" i="13"/>
  <c r="I74" i="13"/>
  <c r="K74" i="13"/>
  <c r="M74" i="13"/>
  <c r="O74" i="13"/>
  <c r="Q74" i="13"/>
  <c r="V74" i="13"/>
  <c r="G77" i="13"/>
  <c r="I77" i="13"/>
  <c r="K77" i="13"/>
  <c r="M77" i="13"/>
  <c r="O77" i="13"/>
  <c r="Q77" i="13"/>
  <c r="V77" i="13"/>
  <c r="G79" i="13"/>
  <c r="M79" i="13" s="1"/>
  <c r="I79" i="13"/>
  <c r="K79" i="13"/>
  <c r="O79" i="13"/>
  <c r="Q79" i="13"/>
  <c r="V79" i="13"/>
  <c r="G81" i="13"/>
  <c r="I81" i="13"/>
  <c r="K81" i="13"/>
  <c r="M81" i="13"/>
  <c r="O81" i="13"/>
  <c r="Q81" i="13"/>
  <c r="V81" i="13"/>
  <c r="G84" i="13"/>
  <c r="M84" i="13" s="1"/>
  <c r="I84" i="13"/>
  <c r="K84" i="13"/>
  <c r="O84" i="13"/>
  <c r="Q84" i="13"/>
  <c r="V84" i="13"/>
  <c r="G87" i="13"/>
  <c r="I87" i="13"/>
  <c r="K87" i="13"/>
  <c r="M87" i="13"/>
  <c r="O87" i="13"/>
  <c r="Q87" i="13"/>
  <c r="V87" i="13"/>
  <c r="G89" i="13"/>
  <c r="M89" i="13" s="1"/>
  <c r="I89" i="13"/>
  <c r="I83" i="13" s="1"/>
  <c r="K89" i="13"/>
  <c r="K83" i="13" s="1"/>
  <c r="O89" i="13"/>
  <c r="Q89" i="13"/>
  <c r="V89" i="13"/>
  <c r="G91" i="13"/>
  <c r="I91" i="13"/>
  <c r="K91" i="13"/>
  <c r="M91" i="13"/>
  <c r="O91" i="13"/>
  <c r="Q91" i="13"/>
  <c r="V91" i="13"/>
  <c r="G93" i="13"/>
  <c r="I93" i="13"/>
  <c r="K93" i="13"/>
  <c r="M93" i="13"/>
  <c r="O93" i="13"/>
  <c r="Q93" i="13"/>
  <c r="V93" i="13"/>
  <c r="G95" i="13"/>
  <c r="I95" i="13"/>
  <c r="K95" i="13"/>
  <c r="M95" i="13"/>
  <c r="O95" i="13"/>
  <c r="Q95" i="13"/>
  <c r="V95" i="13"/>
  <c r="G97" i="13"/>
  <c r="I97" i="13"/>
  <c r="K97" i="13"/>
  <c r="M97" i="13"/>
  <c r="O97" i="13"/>
  <c r="O83" i="13" s="1"/>
  <c r="Q97" i="13"/>
  <c r="Q83" i="13" s="1"/>
  <c r="V97" i="13"/>
  <c r="V83" i="13" s="1"/>
  <c r="G100" i="13"/>
  <c r="G99" i="13" s="1"/>
  <c r="I100" i="13"/>
  <c r="I99" i="13" s="1"/>
  <c r="K100" i="13"/>
  <c r="K99" i="13" s="1"/>
  <c r="M100" i="13"/>
  <c r="O100" i="13"/>
  <c r="O99" i="13" s="1"/>
  <c r="Q100" i="13"/>
  <c r="Q99" i="13" s="1"/>
  <c r="V100" i="13"/>
  <c r="V99" i="13" s="1"/>
  <c r="G102" i="13"/>
  <c r="M102" i="13" s="1"/>
  <c r="I102" i="13"/>
  <c r="K102" i="13"/>
  <c r="O102" i="13"/>
  <c r="Q102" i="13"/>
  <c r="V102" i="13"/>
  <c r="G104" i="13"/>
  <c r="M104" i="13" s="1"/>
  <c r="I104" i="13"/>
  <c r="K104" i="13"/>
  <c r="O104" i="13"/>
  <c r="Q104" i="13"/>
  <c r="V104" i="13"/>
  <c r="G107" i="13"/>
  <c r="I107" i="13"/>
  <c r="K107" i="13"/>
  <c r="M107" i="13"/>
  <c r="O107" i="13"/>
  <c r="Q107" i="13"/>
  <c r="V107" i="13"/>
  <c r="G110" i="13"/>
  <c r="I110" i="13"/>
  <c r="K110" i="13"/>
  <c r="M110" i="13"/>
  <c r="O110" i="13"/>
  <c r="Q110" i="13"/>
  <c r="V110" i="13"/>
  <c r="G112" i="13"/>
  <c r="I112" i="13"/>
  <c r="K112" i="13"/>
  <c r="M112" i="13"/>
  <c r="O112" i="13"/>
  <c r="Q112" i="13"/>
  <c r="V112" i="13"/>
  <c r="G115" i="13"/>
  <c r="I115" i="13"/>
  <c r="K115" i="13"/>
  <c r="M115" i="13"/>
  <c r="O115" i="13"/>
  <c r="Q115" i="13"/>
  <c r="V115" i="13"/>
  <c r="G119" i="13"/>
  <c r="G118" i="13" s="1"/>
  <c r="I119" i="13"/>
  <c r="I118" i="13" s="1"/>
  <c r="K119" i="13"/>
  <c r="K118" i="13" s="1"/>
  <c r="O119" i="13"/>
  <c r="O118" i="13" s="1"/>
  <c r="Q119" i="13"/>
  <c r="Q118" i="13" s="1"/>
  <c r="V119" i="13"/>
  <c r="V118" i="13" s="1"/>
  <c r="G123" i="13"/>
  <c r="M123" i="13" s="1"/>
  <c r="I123" i="13"/>
  <c r="K123" i="13"/>
  <c r="O123" i="13"/>
  <c r="Q123" i="13"/>
  <c r="V123" i="13"/>
  <c r="G126" i="13"/>
  <c r="G125" i="13" s="1"/>
  <c r="I126" i="13"/>
  <c r="I125" i="13" s="1"/>
  <c r="K126" i="13"/>
  <c r="K125" i="13" s="1"/>
  <c r="M126" i="13"/>
  <c r="M125" i="13" s="1"/>
  <c r="O126" i="13"/>
  <c r="O125" i="13" s="1"/>
  <c r="Q126" i="13"/>
  <c r="Q125" i="13" s="1"/>
  <c r="V126" i="13"/>
  <c r="G128" i="13"/>
  <c r="I128" i="13"/>
  <c r="K128" i="13"/>
  <c r="M128" i="13"/>
  <c r="O128" i="13"/>
  <c r="Q128" i="13"/>
  <c r="V128" i="13"/>
  <c r="G129" i="13"/>
  <c r="I129" i="13"/>
  <c r="K129" i="13"/>
  <c r="M129" i="13"/>
  <c r="O129" i="13"/>
  <c r="Q129" i="13"/>
  <c r="V129" i="13"/>
  <c r="G130" i="13"/>
  <c r="I130" i="13"/>
  <c r="K130" i="13"/>
  <c r="M130" i="13"/>
  <c r="O130" i="13"/>
  <c r="Q130" i="13"/>
  <c r="V130" i="13"/>
  <c r="V125" i="13" s="1"/>
  <c r="G131" i="13"/>
  <c r="I131" i="13"/>
  <c r="K131" i="13"/>
  <c r="M131" i="13"/>
  <c r="O131" i="13"/>
  <c r="Q131" i="13"/>
  <c r="V131" i="13"/>
  <c r="G133" i="13"/>
  <c r="M133" i="13" s="1"/>
  <c r="I133" i="13"/>
  <c r="K133" i="13"/>
  <c r="O133" i="13"/>
  <c r="Q133" i="13"/>
  <c r="V133" i="13"/>
  <c r="AE136" i="13"/>
  <c r="G114" i="12"/>
  <c r="BA111" i="12"/>
  <c r="BA108" i="12"/>
  <c r="BA105" i="12"/>
  <c r="BA102" i="12"/>
  <c r="BA92" i="12"/>
  <c r="G9" i="12"/>
  <c r="G8" i="12" s="1"/>
  <c r="I9" i="12"/>
  <c r="I8" i="12" s="1"/>
  <c r="K9" i="12"/>
  <c r="K8" i="12" s="1"/>
  <c r="O9" i="12"/>
  <c r="Q9" i="12"/>
  <c r="V9" i="12"/>
  <c r="G14" i="12"/>
  <c r="I14" i="12"/>
  <c r="K14" i="12"/>
  <c r="M14" i="12"/>
  <c r="O14" i="12"/>
  <c r="O8" i="12" s="1"/>
  <c r="Q14" i="12"/>
  <c r="V14" i="12"/>
  <c r="G19" i="12"/>
  <c r="I19" i="12"/>
  <c r="K19" i="12"/>
  <c r="M19" i="12"/>
  <c r="O19" i="12"/>
  <c r="Q19" i="12"/>
  <c r="V19" i="12"/>
  <c r="G23" i="12"/>
  <c r="I23" i="12"/>
  <c r="K23" i="12"/>
  <c r="M23" i="12"/>
  <c r="O23" i="12"/>
  <c r="Q23" i="12"/>
  <c r="Q8" i="12" s="1"/>
  <c r="V23" i="12"/>
  <c r="G28" i="12"/>
  <c r="I28" i="12"/>
  <c r="K28" i="12"/>
  <c r="M28" i="12"/>
  <c r="O28" i="12"/>
  <c r="Q28" i="12"/>
  <c r="V28" i="12"/>
  <c r="V8" i="12" s="1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G40" i="12"/>
  <c r="I40" i="12"/>
  <c r="K40" i="12"/>
  <c r="M40" i="12"/>
  <c r="O40" i="12"/>
  <c r="Q40" i="12"/>
  <c r="V40" i="12"/>
  <c r="G43" i="12"/>
  <c r="I43" i="12"/>
  <c r="K43" i="12"/>
  <c r="M43" i="12"/>
  <c r="O43" i="12"/>
  <c r="Q43" i="12"/>
  <c r="V43" i="12"/>
  <c r="G45" i="12"/>
  <c r="I45" i="12"/>
  <c r="K45" i="12"/>
  <c r="M45" i="12"/>
  <c r="O45" i="12"/>
  <c r="Q45" i="12"/>
  <c r="V45" i="12"/>
  <c r="G47" i="12"/>
  <c r="I47" i="12"/>
  <c r="K47" i="12"/>
  <c r="M47" i="12"/>
  <c r="O47" i="12"/>
  <c r="Q47" i="12"/>
  <c r="V47" i="12"/>
  <c r="G50" i="12"/>
  <c r="I50" i="12"/>
  <c r="K50" i="12"/>
  <c r="M50" i="12"/>
  <c r="O50" i="12"/>
  <c r="Q50" i="12"/>
  <c r="V50" i="12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8" i="12"/>
  <c r="I58" i="12"/>
  <c r="K58" i="12"/>
  <c r="M58" i="12"/>
  <c r="O58" i="12"/>
  <c r="Q58" i="12"/>
  <c r="V58" i="12"/>
  <c r="G60" i="12"/>
  <c r="I60" i="12"/>
  <c r="K60" i="12"/>
  <c r="M60" i="12"/>
  <c r="O60" i="12"/>
  <c r="Q60" i="12"/>
  <c r="V60" i="12"/>
  <c r="G63" i="12"/>
  <c r="I63" i="12"/>
  <c r="K63" i="12"/>
  <c r="M63" i="12"/>
  <c r="O63" i="12"/>
  <c r="Q63" i="12"/>
  <c r="V63" i="12"/>
  <c r="G65" i="12"/>
  <c r="I65" i="12"/>
  <c r="K65" i="12"/>
  <c r="M65" i="12"/>
  <c r="O65" i="12"/>
  <c r="Q65" i="12"/>
  <c r="V65" i="12"/>
  <c r="G67" i="12"/>
  <c r="I67" i="12"/>
  <c r="K67" i="12"/>
  <c r="M67" i="12"/>
  <c r="O67" i="12"/>
  <c r="Q67" i="12"/>
  <c r="V67" i="12"/>
  <c r="G69" i="12"/>
  <c r="I69" i="12"/>
  <c r="K69" i="12"/>
  <c r="M69" i="12"/>
  <c r="O69" i="12"/>
  <c r="Q69" i="12"/>
  <c r="V69" i="12"/>
  <c r="G71" i="12"/>
  <c r="M71" i="12" s="1"/>
  <c r="I71" i="12"/>
  <c r="K71" i="12"/>
  <c r="O71" i="12"/>
  <c r="Q71" i="12"/>
  <c r="V71" i="12"/>
  <c r="O73" i="12"/>
  <c r="Q73" i="12"/>
  <c r="V73" i="12"/>
  <c r="G74" i="12"/>
  <c r="G73" i="12" s="1"/>
  <c r="I74" i="12"/>
  <c r="I73" i="12" s="1"/>
  <c r="K74" i="12"/>
  <c r="K73" i="12" s="1"/>
  <c r="O74" i="12"/>
  <c r="Q74" i="12"/>
  <c r="V74" i="12"/>
  <c r="I81" i="12"/>
  <c r="K81" i="12"/>
  <c r="O81" i="12"/>
  <c r="G82" i="12"/>
  <c r="I82" i="12"/>
  <c r="K82" i="12"/>
  <c r="M82" i="12"/>
  <c r="O82" i="12"/>
  <c r="Q82" i="12"/>
  <c r="Q81" i="12" s="1"/>
  <c r="V82" i="12"/>
  <c r="V81" i="12" s="1"/>
  <c r="G84" i="12"/>
  <c r="I84" i="12"/>
  <c r="K84" i="12"/>
  <c r="M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M81" i="12" s="1"/>
  <c r="I86" i="12"/>
  <c r="K86" i="12"/>
  <c r="O86" i="12"/>
  <c r="Q86" i="12"/>
  <c r="V86" i="12"/>
  <c r="Q87" i="12"/>
  <c r="V87" i="12"/>
  <c r="G88" i="12"/>
  <c r="G87" i="12" s="1"/>
  <c r="I88" i="12"/>
  <c r="I87" i="12" s="1"/>
  <c r="K88" i="12"/>
  <c r="O88" i="12"/>
  <c r="Q88" i="12"/>
  <c r="V88" i="12"/>
  <c r="G91" i="12"/>
  <c r="I91" i="12"/>
  <c r="K91" i="12"/>
  <c r="K87" i="12" s="1"/>
  <c r="M91" i="12"/>
  <c r="O91" i="12"/>
  <c r="Q91" i="12"/>
  <c r="V91" i="12"/>
  <c r="G94" i="12"/>
  <c r="I94" i="12"/>
  <c r="K94" i="12"/>
  <c r="M94" i="12"/>
  <c r="O94" i="12"/>
  <c r="Q94" i="12"/>
  <c r="V94" i="12"/>
  <c r="G97" i="12"/>
  <c r="I97" i="12"/>
  <c r="K97" i="12"/>
  <c r="M97" i="12"/>
  <c r="O97" i="12"/>
  <c r="O87" i="12" s="1"/>
  <c r="Q97" i="12"/>
  <c r="V97" i="12"/>
  <c r="O100" i="12"/>
  <c r="Q100" i="12"/>
  <c r="V100" i="12"/>
  <c r="G101" i="12"/>
  <c r="I101" i="12"/>
  <c r="K101" i="12"/>
  <c r="M101" i="12"/>
  <c r="O101" i="12"/>
  <c r="Q101" i="12"/>
  <c r="V101" i="12"/>
  <c r="G104" i="12"/>
  <c r="I104" i="12"/>
  <c r="I100" i="12" s="1"/>
  <c r="K104" i="12"/>
  <c r="M104" i="12"/>
  <c r="O104" i="12"/>
  <c r="Q104" i="12"/>
  <c r="V104" i="12"/>
  <c r="G107" i="12"/>
  <c r="G100" i="12" s="1"/>
  <c r="I107" i="12"/>
  <c r="K107" i="12"/>
  <c r="O107" i="12"/>
  <c r="Q107" i="12"/>
  <c r="V107" i="12"/>
  <c r="G110" i="12"/>
  <c r="M110" i="12" s="1"/>
  <c r="I110" i="12"/>
  <c r="K110" i="12"/>
  <c r="K100" i="12" s="1"/>
  <c r="O110" i="12"/>
  <c r="Q110" i="12"/>
  <c r="V110" i="12"/>
  <c r="AE114" i="12"/>
  <c r="I20" i="1"/>
  <c r="I19" i="1"/>
  <c r="I18" i="1"/>
  <c r="I17" i="1"/>
  <c r="I16" i="1"/>
  <c r="I90" i="1"/>
  <c r="J73" i="1" s="1"/>
  <c r="F49" i="1"/>
  <c r="G23" i="1" s="1"/>
  <c r="G49" i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49" i="1" s="1"/>
  <c r="J89" i="1" l="1"/>
  <c r="J88" i="1"/>
  <c r="J87" i="1"/>
  <c r="J77" i="1"/>
  <c r="J75" i="1"/>
  <c r="J76" i="1"/>
  <c r="J74" i="1"/>
  <c r="J62" i="1"/>
  <c r="J65" i="1"/>
  <c r="J63" i="1"/>
  <c r="J64" i="1"/>
  <c r="J86" i="1"/>
  <c r="J67" i="1"/>
  <c r="J66" i="1"/>
  <c r="J68" i="1"/>
  <c r="J81" i="1"/>
  <c r="J58" i="1"/>
  <c r="J57" i="1"/>
  <c r="J82" i="1"/>
  <c r="J59" i="1"/>
  <c r="J83" i="1"/>
  <c r="J70" i="1"/>
  <c r="J71" i="1"/>
  <c r="J84" i="1"/>
  <c r="J56" i="1"/>
  <c r="J69" i="1"/>
  <c r="J78" i="1"/>
  <c r="J80" i="1"/>
  <c r="J72" i="1"/>
  <c r="J61" i="1"/>
  <c r="J85" i="1"/>
  <c r="J79" i="1"/>
  <c r="J60" i="1"/>
  <c r="G28" i="1"/>
  <c r="G25" i="1"/>
  <c r="A25" i="1" s="1"/>
  <c r="A26" i="1"/>
  <c r="G26" i="1"/>
  <c r="A23" i="1"/>
  <c r="M39" i="17"/>
  <c r="M158" i="17"/>
  <c r="M8" i="17"/>
  <c r="M63" i="17"/>
  <c r="M180" i="17"/>
  <c r="M167" i="17"/>
  <c r="G180" i="17"/>
  <c r="AF198" i="17"/>
  <c r="G63" i="17"/>
  <c r="M28" i="16"/>
  <c r="M14" i="16"/>
  <c r="M67" i="16"/>
  <c r="M66" i="16" s="1"/>
  <c r="M43" i="16"/>
  <c r="M42" i="16" s="1"/>
  <c r="M11" i="16"/>
  <c r="M8" i="16" s="1"/>
  <c r="M13" i="15"/>
  <c r="M175" i="15"/>
  <c r="M181" i="15"/>
  <c r="M192" i="15"/>
  <c r="M108" i="15"/>
  <c r="G13" i="15"/>
  <c r="G108" i="15"/>
  <c r="G28" i="15"/>
  <c r="M67" i="15"/>
  <c r="M66" i="15" s="1"/>
  <c r="M9" i="15"/>
  <c r="M8" i="15" s="1"/>
  <c r="AF219" i="15"/>
  <c r="M8" i="14"/>
  <c r="M145" i="14"/>
  <c r="M25" i="14"/>
  <c r="M170" i="14"/>
  <c r="M326" i="14"/>
  <c r="M351" i="14"/>
  <c r="M249" i="14"/>
  <c r="M110" i="14"/>
  <c r="M69" i="14"/>
  <c r="M118" i="14"/>
  <c r="M16" i="14"/>
  <c r="M15" i="14" s="1"/>
  <c r="M323" i="14"/>
  <c r="M322" i="14" s="1"/>
  <c r="G8" i="14"/>
  <c r="G217" i="14"/>
  <c r="G351" i="14"/>
  <c r="G312" i="14"/>
  <c r="G85" i="14"/>
  <c r="M99" i="13"/>
  <c r="M83" i="13"/>
  <c r="M119" i="13"/>
  <c r="M118" i="13" s="1"/>
  <c r="M68" i="13"/>
  <c r="M67" i="13" s="1"/>
  <c r="G83" i="13"/>
  <c r="M33" i="13"/>
  <c r="M32" i="13" s="1"/>
  <c r="G29" i="13"/>
  <c r="M9" i="13"/>
  <c r="M8" i="13" s="1"/>
  <c r="AF136" i="13"/>
  <c r="G53" i="13"/>
  <c r="M13" i="13"/>
  <c r="M12" i="13" s="1"/>
  <c r="G81" i="12"/>
  <c r="M107" i="12"/>
  <c r="M100" i="12" s="1"/>
  <c r="M88" i="12"/>
  <c r="M87" i="12" s="1"/>
  <c r="M74" i="12"/>
  <c r="M73" i="12" s="1"/>
  <c r="M9" i="12"/>
  <c r="M8" i="12" s="1"/>
  <c r="AF114" i="12"/>
  <c r="I39" i="1"/>
  <c r="I49" i="1" s="1"/>
  <c r="I21" i="1"/>
  <c r="J28" i="1"/>
  <c r="J26" i="1"/>
  <c r="G38" i="1"/>
  <c r="F38" i="1"/>
  <c r="J23" i="1"/>
  <c r="J24" i="1"/>
  <c r="J25" i="1"/>
  <c r="J27" i="1"/>
  <c r="E24" i="1"/>
  <c r="E26" i="1"/>
  <c r="J90" i="1" l="1"/>
  <c r="G24" i="1"/>
  <c r="A27" i="1" s="1"/>
  <c r="A24" i="1"/>
  <c r="J41" i="1"/>
  <c r="J48" i="1"/>
  <c r="J39" i="1"/>
  <c r="J49" i="1" s="1"/>
  <c r="J47" i="1"/>
  <c r="J42" i="1"/>
  <c r="J46" i="1"/>
  <c r="J43" i="1"/>
  <c r="J44" i="1"/>
  <c r="J45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Bielík Jiří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Bielík Jiří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Bielík Jiří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Bielík Jiří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Bielík Jiří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Bielík Jiří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<sst xmlns="http://schemas.openxmlformats.org/spreadsheetml/2006/main" count="5249" uniqueCount="1298">
  <si>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</si>
  <si>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</si>
  <si>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</si>
  <si>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</si>
  <si>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</si>
  <si>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</si>
  <si>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</si>
  <si>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</si>
  <si>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</si>
  <si>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</si>
  <si>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</si>
  <si>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</si>
  <si>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</si>
  <si>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</si>
  <si>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</si>
  <si>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</si>
  <si>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</si>
  <si>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</si>
  <si>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</si>
  <si>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</si>
  <si>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</si>
  <si>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</si>
  <si>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</si>
  <si>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</si>
  <si>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</si>
  <si>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</si>
  <si>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</si>
  <si>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</si>
  <si>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</si>
  <si>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</si>
  <si>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</si>
  <si>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</si>
  <si>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</si>
  <si>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</si>
  <si>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</si>
  <si>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</si>
  <si>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</si>
  <si>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</si>
  <si>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</si>
  <si>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</si>
  <si>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</si>
  <si>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</si>
  <si>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</si>
  <si>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2020/19</t>
  </si>
  <si>
    <t xml:space="preserve">Výměna tepelných zdrojů a topné soustavy v MŠ Šťouračova 23 v Brně - Bystrci </t>
  </si>
  <si>
    <t>Statutární město Brno</t>
  </si>
  <si>
    <t>nám. 28. dubna 60</t>
  </si>
  <si>
    <t xml:space="preserve">Brno-Bystrc </t>
  </si>
  <si>
    <t>63500</t>
  </si>
  <si>
    <t>44992876</t>
  </si>
  <si>
    <t>CZ44992785</t>
  </si>
  <si>
    <t>ENBRA, a.s.</t>
  </si>
  <si>
    <t>Durďákova 5</t>
  </si>
  <si>
    <t>Brno</t>
  </si>
  <si>
    <t>61300</t>
  </si>
  <si>
    <t>44015844</t>
  </si>
  <si>
    <t>CZ44015844</t>
  </si>
  <si>
    <t>Stavba</t>
  </si>
  <si>
    <t>Stavební objekt</t>
  </si>
  <si>
    <t>D.1</t>
  </si>
  <si>
    <t>Technická zařízení budov</t>
  </si>
  <si>
    <t xml:space="preserve">D.1.4.1 </t>
  </si>
  <si>
    <t>Domovní plynovod</t>
  </si>
  <si>
    <t xml:space="preserve">D.1.4.2a </t>
  </si>
  <si>
    <t>Odstranění stávajícího zařízení kotelny</t>
  </si>
  <si>
    <t>D.1.4.2b</t>
  </si>
  <si>
    <t>Nový zdroj tepla</t>
  </si>
  <si>
    <t>D.1.4.2c</t>
  </si>
  <si>
    <t>Výměna vnitřních rozvodů a otopných těles v objektu MŠ</t>
  </si>
  <si>
    <t>D.1.4.3</t>
  </si>
  <si>
    <t>Měření a Regulace, Silnoproud</t>
  </si>
  <si>
    <t>D.2</t>
  </si>
  <si>
    <t>NTL venkovní plynovod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</si>
  <si>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</si>
  <si>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</si>
  <si>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</si>
  <si>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</si>
  <si>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</si>
  <si>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</si>
  <si>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</si>
  <si>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</si>
  <si>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</si>
  <si>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</si>
  <si>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61</t>
  </si>
  <si>
    <t>Úpravy povrchů vnitřní</t>
  </si>
  <si>
    <t>63</t>
  </si>
  <si>
    <t>Podlahy a podlahové konstrukce</t>
  </si>
  <si>
    <t>8</t>
  </si>
  <si>
    <t>Trubní vedení</t>
  </si>
  <si>
    <t>96</t>
  </si>
  <si>
    <t>Bourání konstrukcí</t>
  </si>
  <si>
    <t>97</t>
  </si>
  <si>
    <t>Prorážení otvorů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</si>
  <si>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</si>
  <si>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</si>
  <si>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</si>
  <si>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</si>
  <si>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</si>
  <si>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</si>
  <si>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</si>
  <si>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</si>
  <si>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</si>
  <si>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</si>
  <si>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728</t>
  </si>
  <si>
    <t>Vzduchotechnika</t>
  </si>
  <si>
    <t>731</t>
  </si>
  <si>
    <t>Kotelny</t>
  </si>
  <si>
    <t>731.1</t>
  </si>
  <si>
    <t>Komíny a kouřovody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</si>
  <si>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</si>
  <si>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</si>
  <si>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</si>
  <si>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</si>
  <si>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</si>
  <si>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</si>
  <si>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</si>
  <si>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</si>
  <si>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</si>
  <si>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</si>
  <si>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783</t>
  </si>
  <si>
    <t>Nátěry</t>
  </si>
  <si>
    <t>784</t>
  </si>
  <si>
    <t>Malby</t>
  </si>
  <si>
    <t>HZS</t>
  </si>
  <si>
    <t>Hodinové zúčtovací sazby</t>
  </si>
  <si>
    <t>I.</t>
  </si>
  <si>
    <t>Rozváděč</t>
  </si>
  <si>
    <t>II.</t>
  </si>
  <si>
    <t>Řídicí systém</t>
  </si>
  <si>
    <t>III.</t>
  </si>
  <si>
    <t>Periferie</t>
  </si>
  <si>
    <t>IV.</t>
  </si>
  <si>
    <t>Uživatelský SW pro DDC</t>
  </si>
  <si>
    <t>V.</t>
  </si>
  <si>
    <t>Kabely a ostatní montážní materiál: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</si>
  <si>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</si>
  <si>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</si>
  <si>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</si>
  <si>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</si>
  <si>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</si>
  <si>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</si>
  <si>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</si>
  <si>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VI.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</si>
  <si>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</si>
  <si>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</si>
  <si>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</si>
  <si>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</si>
  <si>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</si>
  <si>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</si>
  <si>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</si>
  <si>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</si>
  <si>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</si>
  <si>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</si>
  <si>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</si>
  <si>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</si>
  <si>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</si>
  <si>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</si>
  <si>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</si>
  <si>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</si>
  <si>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</si>
  <si>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</si>
  <si>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</si>
  <si>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</si>
  <si>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</si>
  <si>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</si>
  <si>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</si>
  <si>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</si>
  <si>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</si>
  <si>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</si>
  <si>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</si>
  <si>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</si>
  <si>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723120202R00</t>
  </si>
  <si>
    <t>Potrubí z trubek černých závitových svařovaných DN 15</t>
  </si>
  <si>
    <t>m</t>
  </si>
  <si>
    <t>800-721</t>
  </si>
  <si>
    <t>RTS 21/ I</t>
  </si>
  <si>
    <t>Kalkul</t>
  </si>
  <si>
    <t>Práce</t>
  </si>
  <si>
    <t>POL1_</t>
  </si>
  <si>
    <t>bezešvých ČSN 42 0250 a běžných ČSN 42 5710 - jakost 11353.0,</t>
  </si>
  <si>
    <t>SPI</t>
  </si>
  <si>
    <t>Potrubí včetně tvarovek a zednických výpomocí.</t>
  </si>
  <si>
    <t>POP</t>
  </si>
  <si>
    <t>Včetně pomocného lešení o výšce podlahy do 1900 mm a pro zatížení do 1,5 kPa.</t>
  </si>
  <si>
    <t>Připojení sporáku v kuchyni : 1</t>
  </si>
  <si>
    <t>VV</t>
  </si>
  <si>
    <t>723120203R00</t>
  </si>
  <si>
    <t>Potrubí z trubek černých závitových svařovaných DN 20</t>
  </si>
  <si>
    <t>Plynovod pro kuchyni : 1,5+1,5+1+12+4</t>
  </si>
  <si>
    <t>723120204R00</t>
  </si>
  <si>
    <t>Potrubí z trubek černých závitových svařovaných DN 25</t>
  </si>
  <si>
    <t>Kotel K1 : 1,5</t>
  </si>
  <si>
    <t>Kotel K2 : 1,5</t>
  </si>
  <si>
    <t>723120205R00</t>
  </si>
  <si>
    <t>Potrubí z trubek černých závitových svařovaných DN 32</t>
  </si>
  <si>
    <t>Plynovod pro zdroj tepla : 1+1+2</t>
  </si>
  <si>
    <t>723120805R00</t>
  </si>
  <si>
    <t>Demontáž potrubí svařovaného z trubek závitových přes 25 do DN 50</t>
  </si>
  <si>
    <t>Rozvod plynu pro kuchyni v 1.PP : 1+1+3+1,5+1+10+4</t>
  </si>
  <si>
    <t>723150365R00</t>
  </si>
  <si>
    <t>Potrubí ocel. černé svařované - chráničky D 38 mm, s 2,6 mm</t>
  </si>
  <si>
    <t>Plynovod pro kuchyni : 1+1</t>
  </si>
  <si>
    <t>723150367R00</t>
  </si>
  <si>
    <t>Potrubí ocel. černé svařované - chráničky D 57 mm, s 2,9 mm</t>
  </si>
  <si>
    <t>Plynovod pro zdroj tepla : 1</t>
  </si>
  <si>
    <t>723190907R00</t>
  </si>
  <si>
    <t>Opravy plynovodního potrubí doplňkové práce_x000D_
 odvzdušnění a napuštění plynového potrubí</t>
  </si>
  <si>
    <t>Odkaz na mn. položky pořadí 1 : 1,00000</t>
  </si>
  <si>
    <t>Odkaz na mn. položky pořadí 2 : 20,00000</t>
  </si>
  <si>
    <t>Odkaz na mn. položky pořadí 3 : 3,00000</t>
  </si>
  <si>
    <t>Odkaz na mn. položky pořadí 4 : 4,00000</t>
  </si>
  <si>
    <t>Stávající plynovod v kuchyni : 2</t>
  </si>
  <si>
    <t>723190909R00</t>
  </si>
  <si>
    <t>Opravy plynovodního potrubí doplňkové práce_x000D_
 neúřední tlaková zkouška dosavadního potrubí</t>
  </si>
  <si>
    <t>kus</t>
  </si>
  <si>
    <t>Plynovod v kotelně : 1</t>
  </si>
  <si>
    <t>Plynovod venkovní : 1</t>
  </si>
  <si>
    <t>723229102R00</t>
  </si>
  <si>
    <t>Montáž armatur plynovodních s jedním závitem G 1/2"</t>
  </si>
  <si>
    <t>soubor</t>
  </si>
  <si>
    <t>Odkaz na mn. položky pořadí 20 : 1,00000</t>
  </si>
  <si>
    <t>723239101R00</t>
  </si>
  <si>
    <t>Montáž plynovodních armatur se dvěma závity  , G 1/2"</t>
  </si>
  <si>
    <t>Odkaz na mn. položky pořadí 18 : 2,00000</t>
  </si>
  <si>
    <t>723239103R00</t>
  </si>
  <si>
    <t>Montáž plynovodních armatur se dvěma závity  , G 1"</t>
  </si>
  <si>
    <t>Odkaz na mn. položky pořadí 19 : 2,00000</t>
  </si>
  <si>
    <t>Odkaz na mn. položky pořadí 22 : 1,00000</t>
  </si>
  <si>
    <t>734200822R00</t>
  </si>
  <si>
    <t>Demontáž závitových armatur se dvěma závity, přes 1/2 do G 1"</t>
  </si>
  <si>
    <t>800-731</t>
  </si>
  <si>
    <t>Stávající rozvod pro kuchyni : 1+1+1</t>
  </si>
  <si>
    <t>734421160E00</t>
  </si>
  <si>
    <t>Tlakoměr deformační 0-6 kPa, D 100</t>
  </si>
  <si>
    <t>Vlastní</t>
  </si>
  <si>
    <t>Indiv</t>
  </si>
  <si>
    <t>Tlakoměr u plynových kotlů : 1</t>
  </si>
  <si>
    <t>31630510.AR</t>
  </si>
  <si>
    <t>oblouk trubkový mat. ocel S 235; typ 3; úhel 90 °; DN 25 mm; vnější pr. 33,7 mm; síla stěny 2,6 mm</t>
  </si>
  <si>
    <t>SPCM</t>
  </si>
  <si>
    <t>RTS 20/ I</t>
  </si>
  <si>
    <t>Specifikace</t>
  </si>
  <si>
    <t>POL3_</t>
  </si>
  <si>
    <t>Přípojky nových kotlů : 2+2</t>
  </si>
  <si>
    <t>31630512.AR</t>
  </si>
  <si>
    <t>oblouk trubkový mat. ocel S 235; typ 3; úhel 90 °; DN 32 mm; vnější pr. 42,4 mm; síla stěny 2,6 mm</t>
  </si>
  <si>
    <t>Plynovod pro zdroj tepla : 1+1+1</t>
  </si>
  <si>
    <t>31960203R</t>
  </si>
  <si>
    <t>dno klenuté dle ON 13 1825; Js (DN) 32 mm; jmen. tlak PN 40; materiál ocel 11353; 11416; P265GH; vnější průměr 42,4 mm; tl. stěny 3,0 mm</t>
  </si>
  <si>
    <t>55113458.AR</t>
  </si>
  <si>
    <t>kohout kulový plnoprůtokový, nátrubkový; PN 42; 1/2 "; ovládání páčka</t>
  </si>
  <si>
    <t>Odvzdušnění plynovodu ve zdroji tepla : 1</t>
  </si>
  <si>
    <t>Přiojení sporáku v kuchyni : 1</t>
  </si>
  <si>
    <t>55113460.AR</t>
  </si>
  <si>
    <t>kohout kulový plnoprůtokový, nátrubkový; PN 35; 1 "; ovládání páčka</t>
  </si>
  <si>
    <t>Přípojka nového kotle : 1+1</t>
  </si>
  <si>
    <t>551310173R</t>
  </si>
  <si>
    <t>kohout kulový vzorkovací; pro plyn; přímý; PN 5; 1/2 "</t>
  </si>
  <si>
    <t>733.0010E10</t>
  </si>
  <si>
    <t>Ostatní nespecifikovaný matriál (šroubení, fitinky, těsnění....)</t>
  </si>
  <si>
    <t>Nová kotelna : 1</t>
  </si>
  <si>
    <t>R723.1025.02/L</t>
  </si>
  <si>
    <t>Elektromagnetický bezpečnostní ventil, bez proudu uzavřen, DN25, pro NTL plyn, U=230V, P=20W</t>
  </si>
  <si>
    <t xml:space="preserve">ks    </t>
  </si>
  <si>
    <t>Přívod plynu do zdroje tepla : 1</t>
  </si>
  <si>
    <t>998723101R00</t>
  </si>
  <si>
    <t>Přesun hmot pro vnitřní plynovod v objektech výšky do 6 m</t>
  </si>
  <si>
    <t>t</t>
  </si>
  <si>
    <t>Přesun hmot</t>
  </si>
  <si>
    <t>POL7_</t>
  </si>
  <si>
    <t>vodorovně do 50 m</t>
  </si>
  <si>
    <t>783424340R00</t>
  </si>
  <si>
    <t>Nátěry potrubí a armatur syntetické potrubí, do DN 50 mm, dvojnásobné s 1x emailováním a základním nátěrem</t>
  </si>
  <si>
    <t>800-783</t>
  </si>
  <si>
    <t>na vzduchu schnoucí</t>
  </si>
  <si>
    <t>979087213R00</t>
  </si>
  <si>
    <t>Nakládání na dopravní prostředky vybouraných hmot</t>
  </si>
  <si>
    <t>822-1</t>
  </si>
  <si>
    <t>Přesun suti</t>
  </si>
  <si>
    <t>POL8_</t>
  </si>
  <si>
    <t>pro vodorovnou dopravu</t>
  </si>
  <si>
    <t>979081111R00</t>
  </si>
  <si>
    <t>Odvoz suti a vybouraných hmot na skládku do 1 km</t>
  </si>
  <si>
    <t>801-3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</si>
  <si>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</si>
  <si>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</si>
  <si>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</si>
  <si>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</si>
  <si>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</si>
  <si>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</si>
  <si>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</si>
  <si>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</si>
  <si>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</si>
  <si>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</si>
  <si>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</si>
  <si>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</si>
  <si>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</si>
  <si>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</si>
  <si>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</si>
  <si>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</si>
  <si>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</si>
  <si>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005121038RT</t>
  </si>
  <si>
    <t>Úklid staveniště</t>
  </si>
  <si>
    <t>POL99_0</t>
  </si>
  <si>
    <t>Veškeré náklady spojené s úklidem staveniště po celou dobu výstavby.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</si>
  <si>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</si>
  <si>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</si>
  <si>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</si>
  <si>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</si>
  <si>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</si>
  <si>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</si>
  <si>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</si>
  <si>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</si>
  <si>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</si>
  <si>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</si>
  <si>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</si>
  <si>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</si>
  <si>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</si>
  <si>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</si>
  <si>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</si>
  <si>
    <t>310238211R00</t>
  </si>
  <si>
    <t>Zazdívka otvorů o ploše přes 0,25 m2 do 1 m2 ve zdivu nadzákladovém cihlami pálenými pro jakoukoliv maltu vápenocementovou</t>
  </si>
  <si>
    <t>m3</t>
  </si>
  <si>
    <t>801-4</t>
  </si>
  <si>
    <t>včetně pomocného pracovního lešení</t>
  </si>
  <si>
    <t>Otvor po demontovaném VZT potrubí : 0,6*0,6*0,15</t>
  </si>
  <si>
    <t>611451231R00</t>
  </si>
  <si>
    <t>Oprava vnitřních cementových štukových omítek ocelí hlazených, stropů železobetonových rovných tvárnicových nebo kleneb v množství opravované plochy_x000D_
 v množství opravované plochy přes 5 do 10 %</t>
  </si>
  <si>
    <t>m2</t>
  </si>
  <si>
    <t>Včetně pomocného pracovního lešení o výšce podlahy do 1900 mm a pro zatížení do 1,5 kPa.</t>
  </si>
  <si>
    <t>Strop kotelny : 6,6*5,4</t>
  </si>
  <si>
    <t>612451251R00</t>
  </si>
  <si>
    <t>Oprava vnitřních cementových omítek stěn v množství opravované plochy přes 5 do 10 %, ocelí hlazených</t>
  </si>
  <si>
    <t>Jižní stěna : 6,6*3,25</t>
  </si>
  <si>
    <t>Západní stěna : 5,4*3,25</t>
  </si>
  <si>
    <t>Severní stěna : 6,6*3,25</t>
  </si>
  <si>
    <t>631664111R00</t>
  </si>
  <si>
    <t>Oprava trhlin a výtluků v podlahách cementovou hmotou včetně penetrace podkladu, tloušťky od 1 mm do 10 mm</t>
  </si>
  <si>
    <t>Podlaha kotelny : 6,6*5,4</t>
  </si>
  <si>
    <t>961044111R00</t>
  </si>
  <si>
    <t>Bourání základů z betonu prostého</t>
  </si>
  <si>
    <t>nebo vybourání otvorů průřezové plochy přes 4 m2 v základech,</t>
  </si>
  <si>
    <t>Patky pod původním ležatým ohřívačem : 2*(0,31*1,03*0,57)</t>
  </si>
  <si>
    <t>Základ pod stávajícím zásobníkovým ohřívačem : 0,6*0,6*0,15</t>
  </si>
  <si>
    <t>Základ pod stávajícími kotli : 0,97*2,2*0,15</t>
  </si>
  <si>
    <t>998011001R00</t>
  </si>
  <si>
    <t>Přesun hmot pro budovy s nosnou konstrukcí zděnou výšky do 6 m</t>
  </si>
  <si>
    <t>801-1</t>
  </si>
  <si>
    <t>přesun hmot pro budovy občanské výstavby (JKSO 801), budovy pro bydlení (JKSO 803) budovy pro výrobu a služby (JKSO 812) s nosnou svislou konstrukcí zděnou z cihel nebo tvárnic nebo kovovou</t>
  </si>
  <si>
    <t>713400821R00</t>
  </si>
  <si>
    <t>Odstranění tepelné izolace potrubí pásy nebo foĺiemi_x000D_
 potrubí</t>
  </si>
  <si>
    <t>800-713</t>
  </si>
  <si>
    <t>Odkaz na mn. položky pořadí 29 : 7,00000*0,29</t>
  </si>
  <si>
    <t>Odkaz na mn. položky pořadí 26 : 13,00000*0,31</t>
  </si>
  <si>
    <t>Odkaz na mn. položky pořadí 25 : 11,00000*0,43</t>
  </si>
  <si>
    <t>Odkaz na mn. položky pořadí 27 : 32,00000*0,43</t>
  </si>
  <si>
    <t>Odkaz na mn. položky pořadí 30 : 9,00000*0,43</t>
  </si>
  <si>
    <t>Odkaz na mn. položky pořadí 28 : 75,00000*0,62</t>
  </si>
  <si>
    <t>Rozvod plynu ve stávající kotelně : 3+3+3+3+2</t>
  </si>
  <si>
    <t>Rozvod plynu u stávajícího plynoměru pro kotelnu : 1</t>
  </si>
  <si>
    <t>Rozvod plynu u stávajícího plynoměru pro kuchyň : 1</t>
  </si>
  <si>
    <t>723150804R00</t>
  </si>
  <si>
    <t>Demontáž potrubí svařovaného z trubek hladkých přes D 76 mm do D 108 mm</t>
  </si>
  <si>
    <t>Rozvod plynu ve stávající kotelně : 3+3</t>
  </si>
  <si>
    <t>Rozvod plynu ve stávající kotelně : 2+2+4</t>
  </si>
  <si>
    <t>734200823R00</t>
  </si>
  <si>
    <t>Demontáž závitových armatur se dvěma závity, přes 1 do G 6/4"</t>
  </si>
  <si>
    <t>Rozvod plynu ve stávající kotelně : 1+1</t>
  </si>
  <si>
    <t>734420811R00</t>
  </si>
  <si>
    <t>Demontáž tlakoměrů se spodním přípojením</t>
  </si>
  <si>
    <t>Rozvod plynu ve stávající kotelně : 1+1+1</t>
  </si>
  <si>
    <t>731100833R00</t>
  </si>
  <si>
    <t>Demontáž kotlů litinových typů VSB I, E I, E I-Z, E II, Inferno, sedm článků</t>
  </si>
  <si>
    <t>Stávající kotel ŽDB - K1 : 1</t>
  </si>
  <si>
    <t>Stávající kotel ŽDB - K2 : 1</t>
  </si>
  <si>
    <t>731292811R00</t>
  </si>
  <si>
    <t>Demontáž hořáků na kapalná a plynná paliva o výkonu do 145 kW</t>
  </si>
  <si>
    <t>731391811R00</t>
  </si>
  <si>
    <t>Vypouštění vody z kotlů do kanalizace samospádem, o výhřevné ploše kotlů do 5 m2</t>
  </si>
  <si>
    <t>R725524916E01</t>
  </si>
  <si>
    <t>Odmontování kouřovodu DN300</t>
  </si>
  <si>
    <t xml:space="preserve">m     </t>
  </si>
  <si>
    <t>Stávající kotel ŽDB - K1 : 3+1,5+1,5</t>
  </si>
  <si>
    <t>Stávající kotel ŽDB - K2 : 3+1,5+1,5</t>
  </si>
  <si>
    <t>732212815R00</t>
  </si>
  <si>
    <t>Demontáž ohříváků zásobníkových stojatých_x000D_
 o obsahu do 1 600 l</t>
  </si>
  <si>
    <t>Stávající ohřívač v kotelně, ACV Smart 240 litrů : 1</t>
  </si>
  <si>
    <t>732214815R00</t>
  </si>
  <si>
    <t>Demontáž ohříváků zásobníkových - vypouštění vody z ohříváků_x000D_
 o obsahu přes 630 do 1 600 l</t>
  </si>
  <si>
    <t>732320813R00</t>
  </si>
  <si>
    <t>Demontáž nádrží beztlakých nebo tlakových - odpojení od rozvodů potrubí_x000D_
 nádrží o obsahu přes 100 do 200 l</t>
  </si>
  <si>
    <t>Stávající expanzní nádoba v kotelně, 150 litrů : 1</t>
  </si>
  <si>
    <t>732420811R00</t>
  </si>
  <si>
    <t>Demontáž čerpadel oběhových spirálních(do potrubí) DN 25</t>
  </si>
  <si>
    <t>Stávající čerpadlo ohřevu TV : 1</t>
  </si>
  <si>
    <t>Stávající čerpadlo cirkulace TV : 1</t>
  </si>
  <si>
    <t>732420813R00</t>
  </si>
  <si>
    <t>Demontáž čerpadel oběhových spirálních(do potrubí) DN 50</t>
  </si>
  <si>
    <t>Stávající čerpadlo ÚT : 1</t>
  </si>
  <si>
    <t>R728.D0250</t>
  </si>
  <si>
    <t>Demontáž stávajícího VZT potrubí 250x150mm pro přívod vzduchu do kotelny</t>
  </si>
  <si>
    <t>Přívod : 2,5</t>
  </si>
  <si>
    <t>R728.D0600</t>
  </si>
  <si>
    <t>Demontáž stávajícího VZT potrubí 600x600mm pro přívod vzduchu do kotelny</t>
  </si>
  <si>
    <t>Přívod : 0,5</t>
  </si>
  <si>
    <t>733110806R00</t>
  </si>
  <si>
    <t>Demontáž potrubí z ocelových trubek závitových přes 15 do DN 32</t>
  </si>
  <si>
    <t>Stávající kotelna : 1+1+2+1+1+2</t>
  </si>
  <si>
    <t>Stávající kotelna, ZTI : 2</t>
  </si>
  <si>
    <t>733110808R00</t>
  </si>
  <si>
    <t>Demontáž potrubí z ocelových trubek závitových přes 32 do DN 50</t>
  </si>
  <si>
    <t>Stávající kotelna, ZTI : 2+3+3+3</t>
  </si>
  <si>
    <t>733120815R00</t>
  </si>
  <si>
    <t>Demontáž potrubí z ocelových trubek hladkých do D 38</t>
  </si>
  <si>
    <t>Stávající kotelna : 13</t>
  </si>
  <si>
    <t>733120819R00</t>
  </si>
  <si>
    <t>Demontáž potrubí z ocelových trubek hladkých přes 38 do D 60,3</t>
  </si>
  <si>
    <t>Stávající kotelna : 2*16</t>
  </si>
  <si>
    <t>733120826R00</t>
  </si>
  <si>
    <t>Demontáž potrubí z ocelových trubek hladkých přes 60,3 do D 89</t>
  </si>
  <si>
    <t>Stávající kotelna : 2*(2,5+3+5,5+3+4+3+6,5+6+4)</t>
  </si>
  <si>
    <t>733170801R00</t>
  </si>
  <si>
    <t>Demontáž potrubí z plastových trubek do D 25 mm</t>
  </si>
  <si>
    <t>Stávající kotelna, ZTI : 5+2</t>
  </si>
  <si>
    <t>733170804R00</t>
  </si>
  <si>
    <t>Demontáž potrubí z plastových trubek přes D 25 mm do D 50 mm</t>
  </si>
  <si>
    <t>Stávající kotelna, ZTI : 5+2+2</t>
  </si>
  <si>
    <t>734100811R00</t>
  </si>
  <si>
    <t>Demontáž přírubových armatur se dvěma přírubami, do DN 50</t>
  </si>
  <si>
    <t>Stávající kotelna : 3</t>
  </si>
  <si>
    <t>734100812R00</t>
  </si>
  <si>
    <t>Demontáž přírubových armatur se dvěma přírubami, přes 50 do DN 100</t>
  </si>
  <si>
    <t>Stávající kotelna : 9</t>
  </si>
  <si>
    <t>Stávající kotelna : 6</t>
  </si>
  <si>
    <t>Stávající kotelna. ZTI : 1+1+5</t>
  </si>
  <si>
    <t>Stávající kotelna : 1</t>
  </si>
  <si>
    <t>Stávající kotelna, ZTI : 1</t>
  </si>
  <si>
    <t>734290825R00</t>
  </si>
  <si>
    <t>Demontáž směšovacích armatur čtyřcestných, DN 50</t>
  </si>
  <si>
    <t>734410811R00</t>
  </si>
  <si>
    <t>Demontáž teploměrů přímých a rohových</t>
  </si>
  <si>
    <t>Stávající kotelna : 8+2</t>
  </si>
  <si>
    <t>Stávající kotelna : 2</t>
  </si>
  <si>
    <t>784452911R00</t>
  </si>
  <si>
    <t>Oprava maleby z malířských směsí se začištěním v místnostech do 3,8 m, z malířských směsí tekutých, dvojnásobné bez pačokování, jednobarevné, s obroušením a oprášením</t>
  </si>
  <si>
    <t>800-784</t>
  </si>
  <si>
    <t>784452931R00</t>
  </si>
  <si>
    <t>Oprava maleby z malířských směsí se začištěním v místnostech do 3,8 m, z malířských směsí tekutých, dvojnásobné bez pačokování, jednobarevné s bílým stropem, s obroušením a oprášením</t>
  </si>
  <si>
    <t>153513T10</t>
  </si>
  <si>
    <t>Poplatek za uložení stavebního odpadu z izolačních hmot na skládce (skládkovné)</t>
  </si>
  <si>
    <t>Odkaz na dem. hmot. položky pořadí 7 : 0,15733</t>
  </si>
  <si>
    <t>153513T11</t>
  </si>
  <si>
    <t>Poplatek za uložení stavebního odpadu na skládce (skládkovné), Směsi nebo oddělené frakce betonu, cihel, tašek a  keramických výrobků</t>
  </si>
  <si>
    <t>Odkaz na dem. hmot. položky pořadí 5 : 1,47620</t>
  </si>
  <si>
    <t>342261211RS2</t>
  </si>
  <si>
    <t>Příčky z desek sádrokartonových dvojité opláštění, jednoduchá konstrukce CW 50  tloušťka příčky 100 mm, desky protipožární, tloušťky 12,5 mm, tloušťka izolace 40 mm, požární odolnost EI 60</t>
  </si>
  <si>
    <t>POL1_0</t>
  </si>
  <si>
    <t>zřízení nosné konstrukce příčky, vložení tepelné izolace tl. do 5 cm, montáž desek, tmelení spár Q2 a úprava rohů. Včetně dodávek materiálu.</t>
  </si>
  <si>
    <t>1,6*3,3</t>
  </si>
  <si>
    <t>342090111R00</t>
  </si>
  <si>
    <t>Úprava nosné konstrukce a opláštění SDK příčky pro zřízení otvoru pro dveře jednokřídlé, při hmotnosti jednoho křídla do 25 kg, v SDK příčce z R-CW a R-UW profilů š. 50 mm, 1 x opláštěné</t>
  </si>
  <si>
    <t>342266111RT1</t>
  </si>
  <si>
    <t>Předstěny opláštěné sádrokartonovými deskami obklad stěn sádrokartonem na ocelovou konstrukci z profilů CW 50 tloušťka desky 12, 5 mm, standard, tloušťka izolace 50 mm</t>
  </si>
  <si>
    <t>2,5*3,3+1,65*3,3</t>
  </si>
  <si>
    <t>971042241R00</t>
  </si>
  <si>
    <t>Vybourání otvorů v betonových příčkách a zdech plochy do 0,0225 m2, tloušťky do 300 mm</t>
  </si>
  <si>
    <t>základových nebo nadzákladových,</t>
  </si>
  <si>
    <t>1pp : 2*6+3</t>
  </si>
  <si>
    <t>2np : 2*3</t>
  </si>
  <si>
    <t>962036412R00</t>
  </si>
  <si>
    <t>DMTZ lehké dřevěné příčky tl.100 mm</t>
  </si>
  <si>
    <t>1,3*3,3</t>
  </si>
  <si>
    <t>999281111R00</t>
  </si>
  <si>
    <t xml:space="preserve">Přesun hmot pro opravy a údržbu objektů pro opravy a údržbu dosavadních objektů včetně vnějších plášťů_x000D_
 výšky do 25 m,  </t>
  </si>
  <si>
    <t>oborů 801, 803, 811 a 812</t>
  </si>
  <si>
    <t>713552121R00</t>
  </si>
  <si>
    <t>Protipožární kabelové přepážky Protipožární trubní ucpávky EI 120, do D 108 mm, stěna</t>
  </si>
  <si>
    <t>Otvor se utěsní minerální vlnou. Prostup i potrubí před a za prostupem je natřeno protipožární stěrkou. Cena obsahuje dodávku minerální vlny a požární stěrky.</t>
  </si>
  <si>
    <t>713552151R00</t>
  </si>
  <si>
    <t>Protipožární kabelové přepážky Protipožární trubní ucpávky EI 120, do D 108 mm, strop</t>
  </si>
  <si>
    <t>Otvor se utěsní minerální vlnou. Prostup i potrubí před a za prostupem je natřeno protipožární stěrkou. Cena obsahuje dodávku požární minerální vlny a požární stěrky.</t>
  </si>
  <si>
    <t>722182001R00</t>
  </si>
  <si>
    <t>Montáž tepelné izolace potrubí samolepicí spoj nebo rychlouzávěr, do DN 25</t>
  </si>
  <si>
    <t>Odkaz na mn. položky pořadí 13 : 10,00000</t>
  </si>
  <si>
    <t>Odkaz na mn. položky pořadí 14 : 5,00000</t>
  </si>
  <si>
    <t>Odkaz na mn. položky pořadí 15 : 5,00000</t>
  </si>
  <si>
    <t>Odkaz na mn. položky pořadí 19 : 10,00000</t>
  </si>
  <si>
    <t>Odkaz na mn. položky pořadí 21 : 15,00000</t>
  </si>
  <si>
    <t>722182004R00</t>
  </si>
  <si>
    <t>Montáž tepelné izolace potrubí samolepicí spoj nebo rychlouzávěr, přes DN 25 do DN 40</t>
  </si>
  <si>
    <t>Odkaz na mn. položky pořadí 16 : 30,00000</t>
  </si>
  <si>
    <t>Odkaz na mn. položky pořadí 20 : 30,00000</t>
  </si>
  <si>
    <t>722182006R00</t>
  </si>
  <si>
    <t>Montáž tepelné izolace potrubí samolepicí spoj nebo rychlouzávěr, přes DN 40 do DN 80</t>
  </si>
  <si>
    <t>Odkaz na mn. položky pořadí 22 : 25,00000</t>
  </si>
  <si>
    <t>713552120R00</t>
  </si>
  <si>
    <t>Protipož. identifikační štítek</t>
  </si>
  <si>
    <t>Odkaz na mn. položky pořadí 7 : 2,00000</t>
  </si>
  <si>
    <t>Odkaz na mn. položky pořadí 8 : 7,00000</t>
  </si>
  <si>
    <t>283771020R</t>
  </si>
  <si>
    <t>pouzdro potrubní tvarovatelné; pěnový polyetylén; vnitřní průměr 18,0 mm; tl. izolace 13,0 mm; provozní teplota  -65 až 90 °C; tepelná vodivost (10°C) 0,0380 W/mK</t>
  </si>
  <si>
    <t>Odkaz na mn. položky pořadí 103 : 10,00000</t>
  </si>
  <si>
    <t>283771031R</t>
  </si>
  <si>
    <t>pouzdro potrubní tvarovatelné; pěnový polyetylén; vnitřní průměr 22,0 mm; tl. izolace 13,0 mm; provozní teplota  -65 až 90 °C; tepelná vodivost (10°C) 0,0380 W/mK</t>
  </si>
  <si>
    <t>Odkaz na mn. položky pořadí 104 : 5,00000</t>
  </si>
  <si>
    <t>283771120R</t>
  </si>
  <si>
    <t>pouzdro potrubní tvarovatelné; pěnový polyetylén; vnitřní průměr 28,0 mm; tl. izolace 20,0 mm; provozní teplota  -65 až 90 °C; tepelná vodivost (10°C) 0,0380 W/mK</t>
  </si>
  <si>
    <t>Odkaz na mn. položky pořadí 105 : 5,00000</t>
  </si>
  <si>
    <t>283771142R</t>
  </si>
  <si>
    <t>pouzdro potrubní tvarovatelné; pěnový polyetylén; vnitřní průměr 35,0 mm; tl. izolace 25,0 mm; provozní teplota  -65 až 90 °C; tepelná vodivost (10°C) 0,0380 W/mK</t>
  </si>
  <si>
    <t>Odkaz na mn. položky pořadí 106 : 30,00000</t>
  </si>
  <si>
    <t>55190420R</t>
  </si>
  <si>
    <t>páska fixační Al; š = 48 mm; l = 50 m; teplotní odolnost do 100 °C</t>
  </si>
  <si>
    <t>63142650R</t>
  </si>
  <si>
    <t>rohož, pas izolační pro tech. zařízení; minerální vlákno; tl. 40,0 mm; kašírování ocelové pozink. pletivo; obj. hmotnost 70,00 kg/m3; hydrofobizováno</t>
  </si>
  <si>
    <t>RTS 20/ II</t>
  </si>
  <si>
    <t>Výplň dveří kolem komínu : 0,61*1,060</t>
  </si>
  <si>
    <t>631547013R</t>
  </si>
  <si>
    <t>pouzdro potrubní řezané; minerální vlákno; povrchová úprava Al fólie se skelnou mřížkou; vnitřní průměr 22,0 mm; tl. izolace 20,0 mm; provozní teplota  do 250 °C; tepelná vodivost (10°C) 0,0330 W/mK; tepelná vodivost (50°C) 0,037 W/mK</t>
  </si>
  <si>
    <t>Odkaz na mn. položky pořadí 31 : 10,00000</t>
  </si>
  <si>
    <t>631547015R</t>
  </si>
  <si>
    <t>pouzdro potrubní řezané; minerální vlákno; povrchová úprava Al fólie se skelnou mřížkou; vnitřní průměr 35,0 mm; tl. izolace 20,0 mm; provozní teplota  do 250 °C; tepelná vodivost (10°C) 0,0330 W/mK; tepelná vodivost (50°C) 0,037 W/mK</t>
  </si>
  <si>
    <t>Odkaz na mn. položky pořadí 33 : 30,00000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</si>
  <si>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</si>
  <si>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</si>
  <si>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Odkaz na mn. položky pořadí 32 : 15,00000</t>
  </si>
  <si>
    <t>631547218R</t>
  </si>
  <si>
    <t>pouzdro potrubní řezané; minerální vlákno; povrchová úprava Al fólie se skelnou mřížkou; vnitřní průměr 54,0 mm; tl. izolace 40,0 mm; provozní teplota  do 250 °C; tepelná vodivost (10°C) 0,0330 W/mK; tepelná vodivost (50°C) 0,037 W/mK</t>
  </si>
  <si>
    <t>Odkaz na mn. položky pořadí 107 : 25,00000</t>
  </si>
  <si>
    <t>998713101R00</t>
  </si>
  <si>
    <t>Přesun hmot pro izolace tepelné v objektech výšky do 6 m</t>
  </si>
  <si>
    <t>50 m vodorovně</t>
  </si>
  <si>
    <t>721176135R00</t>
  </si>
  <si>
    <t>Potrubí svodné (ležaté) zavěšené vnější průměr D 110 mm, tloušťka stěny 2,7 mm, DN 100</t>
  </si>
  <si>
    <t>včetně tvarovek, objímek. Bez zednických výpomocí.</t>
  </si>
  <si>
    <t>Potrubí včetně tvarovek, objímek a vložek pro tlumení hluku. Bez zednických výpomocí.</t>
  </si>
  <si>
    <t>Včetně zřízení a demontáže pomocného lešení.</t>
  </si>
  <si>
    <t>721177119R00</t>
  </si>
  <si>
    <t>Potrubí třívrstvé silně odhlučněné - odpadní svislé vnější vrstva z PP, střední vrstva z PP zesílená minerálními látkami, vnitřní vrstva z PP, hlasitost 17 dB, vnější průměr D 250 mm, tloušťka stěny 8,6 mm, DN 250</t>
  </si>
  <si>
    <t>včetně tvarovek. Bez zednických výpomocí.</t>
  </si>
  <si>
    <t>Náhrada stávajícího svislého kanalizačního potrubí z kameniny DN250.</t>
  </si>
  <si>
    <t>Nově bude zapuštěna navíc podlahová vpusť z technické mísntosti kotlů.</t>
  </si>
  <si>
    <t>721223440RT1</t>
  </si>
  <si>
    <t>Vpusť sklepní se zápachovou uzávěrou průměr 110 mm, s vodorovným odtokem, 170x240mm/155x225 mm, plast, včetně dodávky materiálu</t>
  </si>
  <si>
    <t>230170013R00</t>
  </si>
  <si>
    <t>Zkouška těsnosti potrubí, DN 100 - 125</t>
  </si>
  <si>
    <t>230170015R00</t>
  </si>
  <si>
    <t>Zkouška těsnosti potrubí, DN 250 - 350</t>
  </si>
  <si>
    <t>Odkaz na mn. položky pořadí 25 : 4,00000</t>
  </si>
  <si>
    <t>721177119R01</t>
  </si>
  <si>
    <t>Dopojení stávající kanalizace v 1.PP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</si>
  <si>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</si>
  <si>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</si>
  <si>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</si>
  <si>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722178313RT2</t>
  </si>
  <si>
    <t>Potrubí vícevrstvé z polyetylénu, hliníkové vrstvy a polyetylénu PE-RT/AL/PE-RT, D 20 mm, s 2,25 mm, PN 10, lisovaný spoj s mosaznými tvarovkami</t>
  </si>
  <si>
    <t>včetně tvarovek, bez zednických výpomocí,</t>
  </si>
  <si>
    <t>722178314RT2</t>
  </si>
  <si>
    <t>Potrubí vícevrstvé z polyetylénu, hliníkové vrstvy a polyetylénu PE-RT/AL/PE-RT, D 25 mm, s 2,5 mm, PN 10, lisovaný spoj s plastovými tvarovkami</t>
  </si>
  <si>
    <t>722178315RT2</t>
  </si>
  <si>
    <t>Potrubí vícevrstvé z polyetylénu, hliníkové vrstvy a polyetylénu PE-RT/AL/PE-RT, D 32 mm, s 3,0 mm, PN 10, lisovaný spoj s plastovými tvarovkami</t>
  </si>
  <si>
    <t>722280106R00</t>
  </si>
  <si>
    <t>Tlakové zkoušky vodovodního potrubí do DN 32</t>
  </si>
  <si>
    <t>Včetně dodávky vody, uzavření a zabezpečení konců potrubí.</t>
  </si>
  <si>
    <t>Hodnota z bývalého odkazu. : 0</t>
  </si>
  <si>
    <t>722280107R00</t>
  </si>
  <si>
    <t>Tlakové zkoušky vodovodního potrubí přes DN 32 do DN 40</t>
  </si>
  <si>
    <t>722290234R00</t>
  </si>
  <si>
    <t>Proplach a dezinfekce vodovodního potrubí do DN 80</t>
  </si>
  <si>
    <t>Včetně dodání desinfekčního prostředku.</t>
  </si>
  <si>
    <t>998722101R00</t>
  </si>
  <si>
    <t>Přesun hmot pro vnitřní vodovod v objektech výšky do 6 m</t>
  </si>
  <si>
    <t>230080451R00-2</t>
  </si>
  <si>
    <t>Demontáž stávajícího ventilátoru</t>
  </si>
  <si>
    <t>728 2001</t>
  </si>
  <si>
    <t>Montáž ventilátoru</t>
  </si>
  <si>
    <t xml:space="preserve"> ks</t>
  </si>
  <si>
    <t>728 2002</t>
  </si>
  <si>
    <t>Montáž klapky</t>
  </si>
  <si>
    <t>ks</t>
  </si>
  <si>
    <t>728 2003</t>
  </si>
  <si>
    <t>Montáž dveřní mřížky, úprava stávajících dveří (vyřezání otvorů 600x200)</t>
  </si>
  <si>
    <t>728 200-V</t>
  </si>
  <si>
    <t>Stěnový axiální ventilátor 200x200mm,V=150m3/h, pst=15Pa, 230V/50Hz</t>
  </si>
  <si>
    <t>728 201</t>
  </si>
  <si>
    <t>Žaluziová klapka samotížná 200x200mm</t>
  </si>
  <si>
    <t>728 203</t>
  </si>
  <si>
    <t>Dveřní mřížka 600x200mm, barva bílá</t>
  </si>
  <si>
    <t>731249312R00</t>
  </si>
  <si>
    <t>Montáž ocelových kotlů do 50 kW (100 kW) závěsných turbo bez TUV, odkouření</t>
  </si>
  <si>
    <t>Odkaz na mn. položky pořadí 50 : 2,00000</t>
  </si>
  <si>
    <t>731.0002E02</t>
  </si>
  <si>
    <t>Uvedení plynového kotle do provozu servisním technikem</t>
  </si>
  <si>
    <t>731249312E01</t>
  </si>
  <si>
    <t>Demontáž již instalovaných závěsných kotlů z původní kotelny, které byly provizorně instalovány z důvodu havárie původních kotlů v roce 2020</t>
  </si>
  <si>
    <t>Odkaz na mn. položky pořadí 51 : 2,00000</t>
  </si>
  <si>
    <t>734.RM64</t>
  </si>
  <si>
    <t>povinné příslušenství kotle  magnetický filtr DN50, NENACEŇOVAT, ZAŘÍZENÍ BYLO JIŽ DODÁNO V RÁMCI HAVÁRIE ZDROJE V ROCE 2020</t>
  </si>
  <si>
    <t>R-položka</t>
  </si>
  <si>
    <t>POL12_0</t>
  </si>
  <si>
    <t>731.40-00133</t>
  </si>
  <si>
    <t>Příslušenství kotle - kabel pro připojení ovládání 0-10V a spínání přípravy TV</t>
  </si>
  <si>
    <t>731.65-00030</t>
  </si>
  <si>
    <t>Příslušenství kotle - deska SVZ pro dálkovou signalizaci poruchy kotle</t>
  </si>
  <si>
    <t>731.ECD34H</t>
  </si>
  <si>
    <t>Plynový kondenzační kotel o regulovatelném výkonu 3,94-33,35kW, možnost řízení 0-10, NENACEŇOVAT, ZAŘÍZENÍ BYLO JIŽ DODÁNO V RÁMCI HAVÁRIE ZDROJE V ROCE 2020</t>
  </si>
  <si>
    <t>patentovaný celonerezový výměník</t>
  </si>
  <si>
    <t>TV v externím zásobníku</t>
  </si>
  <si>
    <t>široký rozsah modulace 1:9</t>
  </si>
  <si>
    <t>možnost ovládání on/off , OpenTherm nebo 0–10 V</t>
  </si>
  <si>
    <t>převodník 0–10 V integrován v kotli</t>
  </si>
  <si>
    <t>plně nastavitelné výkony do ÚT a TV</t>
  </si>
  <si>
    <t>modulační čerpadlo</t>
  </si>
  <si>
    <t>tichý provoz</t>
  </si>
  <si>
    <t>kompletně odnímatelné opláštění pro snadný servis</t>
  </si>
  <si>
    <t>kompaktní rozměry</t>
  </si>
  <si>
    <t>731.ZUFK35</t>
  </si>
  <si>
    <t>Náhradní náplň aktivního uhlí pro neutralizaci</t>
  </si>
  <si>
    <t>731.ZUFM35</t>
  </si>
  <si>
    <t>Náhradní náplň vápence pro neutralizaci, 10kg</t>
  </si>
  <si>
    <t>731.ZUNF35</t>
  </si>
  <si>
    <t>Neutralizační box pro kotle / kaskádu do 350kW, základní náplň vápence, aktivního uhlí, PH měřící pásky</t>
  </si>
  <si>
    <t>731.ZUWK01</t>
  </si>
  <si>
    <t>Hadice pro odvod kondenzátu z kotlů</t>
  </si>
  <si>
    <t>998731101R00</t>
  </si>
  <si>
    <t>Přesun hmot pro kotelny umístěné ve výšce (hloubce) do 6 m</t>
  </si>
  <si>
    <t>731.QUOCZ080.125</t>
  </si>
  <si>
    <t>Montáž systémového odkouření DN80/125, systém pro kondenzační kotle</t>
  </si>
  <si>
    <t>731.QUOCZ110.160</t>
  </si>
  <si>
    <t>Montáž systémového odkouření DN 110/160, systém pro kondenzační kotle</t>
  </si>
  <si>
    <t>731.QUOCZ700788.2</t>
  </si>
  <si>
    <t>Revize spalinové cesty</t>
  </si>
  <si>
    <t>734.APMSB1</t>
  </si>
  <si>
    <t>Vyústění s přisáváním, DN110/160</t>
  </si>
  <si>
    <t>734.APRB11</t>
  </si>
  <si>
    <t>Trbuka s hrdlem, 1m DN110/160</t>
  </si>
  <si>
    <t>734.APRB51</t>
  </si>
  <si>
    <t>Trbuka s hrdlem, 0,5m DN110/160</t>
  </si>
  <si>
    <t>734.APRTB1</t>
  </si>
  <si>
    <t>Revizní T-kus, DN110/160</t>
  </si>
  <si>
    <t>734.APWHB1</t>
  </si>
  <si>
    <t>Stěnová objímka zesílená, DN110/160</t>
  </si>
  <si>
    <t>734.APWKB1</t>
  </si>
  <si>
    <t>Pateční koleno 87°s konzolou, DN110/160</t>
  </si>
  <si>
    <t>734.LPBL91</t>
  </si>
  <si>
    <t>Koleno 87°, DN110/160</t>
  </si>
  <si>
    <t>734.LPKL01</t>
  </si>
  <si>
    <t>Kotlová redukce DN80/125 na DN60/100</t>
  </si>
  <si>
    <t>734.LPRBL1</t>
  </si>
  <si>
    <t>Revizní koleno87°  DN110/160</t>
  </si>
  <si>
    <t>734.LPRL11</t>
  </si>
  <si>
    <t>Trubka s hrdlem, 1m DN110/160</t>
  </si>
  <si>
    <t>734.LPRL18</t>
  </si>
  <si>
    <t>Trubka s hrdlem 1m 80/125</t>
  </si>
  <si>
    <t>734.LPRL51</t>
  </si>
  <si>
    <t>Trubka s hrdlem, 0,5m DN110/160</t>
  </si>
  <si>
    <t>734.LPRLA1</t>
  </si>
  <si>
    <t>Revizní T-kus s odtokem, DN110/160</t>
  </si>
  <si>
    <t>734.LPTKL81</t>
  </si>
  <si>
    <t>Trubkový díl s 87°odbočkou 80/125 a ZK-1m; DN110/160</t>
  </si>
  <si>
    <t>734.LPTL12</t>
  </si>
  <si>
    <t>Revizní T-kus s měř.otv.reduk, DN110/160 na DN80/125</t>
  </si>
  <si>
    <t>734.LPW2B1</t>
  </si>
  <si>
    <t>Krycí deska dvojdílná DN110/1960</t>
  </si>
  <si>
    <t>734.PPSK08</t>
  </si>
  <si>
    <t>Zpětná klapka, DN80</t>
  </si>
  <si>
    <t>734.PPSS00</t>
  </si>
  <si>
    <t>Sifon</t>
  </si>
  <si>
    <t>734.ZULJ40</t>
  </si>
  <si>
    <t>Sifon pro přetlak, vývod 40mm</t>
  </si>
  <si>
    <t>734.ZUWK01</t>
  </si>
  <si>
    <t>Hadice pro odvod kondenzátu 1m</t>
  </si>
  <si>
    <t>734ZUSF05</t>
  </si>
  <si>
    <t>Silikonové mazivo 50g</t>
  </si>
  <si>
    <t>732119191R00</t>
  </si>
  <si>
    <t>Rozdělovače a sběrače dodávka těles ve specifikaci_x000D_
 tělěs rozdělovačů a sběračů o délce 1 m, DN 100</t>
  </si>
  <si>
    <t>732219302R00</t>
  </si>
  <si>
    <t>Montáž ohříváků vody zásobníkových stojatých, kombinovaných, do 300 l</t>
  </si>
  <si>
    <t>Odkaz na mn. položky pořadí 89 : 1,00000</t>
  </si>
  <si>
    <t>732339102R00</t>
  </si>
  <si>
    <t>Nádoby expanzní tlakové Montáž nádob expanzních tlakových o obsahu 25 l</t>
  </si>
  <si>
    <t>Odkaz na mn. položky pořadí 90 : 1,00000</t>
  </si>
  <si>
    <t>732339105R00</t>
  </si>
  <si>
    <t>Nádoby expanzní tlakové Montáž nádob expanzních tlakových o obsahu 80 l</t>
  </si>
  <si>
    <t>Odkaz na mn. položky pořadí 91 : 1,00000</t>
  </si>
  <si>
    <t>732349101R00</t>
  </si>
  <si>
    <t>Nádoby válcové tlakové Montáž anuloidu I - průtok 4 m3/hod</t>
  </si>
  <si>
    <t>Odkaz na mn. položky pořadí 88 : 1,00000</t>
  </si>
  <si>
    <t>732429111R00</t>
  </si>
  <si>
    <t>Čerpadla teplovodní Montáž čerpadel teplovodních oběhových spirálních DN 25</t>
  </si>
  <si>
    <t>Odkaz na mn. položky pořadí 95 : 1,00000</t>
  </si>
  <si>
    <t>Odkaz na mn. položky pořadí 96 : 1,00000</t>
  </si>
  <si>
    <t>Odkaz na mn. položky pořadí 97 : 1,00000</t>
  </si>
  <si>
    <t>732.912566</t>
  </si>
  <si>
    <t>kompaktní automatické doplňovací zařízení pro soustavy s membránovou expanzní nádobou</t>
  </si>
  <si>
    <t>732.9125663</t>
  </si>
  <si>
    <t>Příslušenství pro změkčování-extermní tlakové čidlo</t>
  </si>
  <si>
    <t>Odkaz na mn. položky pořadí 86 : 1,00000</t>
  </si>
  <si>
    <t>4848165101R</t>
  </si>
  <si>
    <t xml:space="preserve">vyrovnávač tlaku hydraulický; odděluje otopnou soustavu od kotlového okruhu bez zásahu hydraulické stability kotlového okruhu; tepelná izolace z PUR pěny s vnější Al úpravou; připojení přírubové včetně protipřírub; průtok 4,00 m3/h; průměr tělesa D 108 mm; d hrdla = 57 mm; výška 1050 mm - včetně nohou </t>
  </si>
  <si>
    <t>732.171808</t>
  </si>
  <si>
    <t>Stacionární nepřímoohřívaný zásobníkový nerezový ohřívač, objem 300 litrů, , PN10, s jedním výměníkem</t>
  </si>
  <si>
    <t>nerezový povrch tanku, nerezové výměníky</t>
  </si>
  <si>
    <t>možnost napojení cirkulace teplé vody</t>
  </si>
  <si>
    <t>kvalitní izolace z CFC</t>
  </si>
  <si>
    <t>kontrolní a čistící otvor o rozměru 100 x 150 mm</t>
  </si>
  <si>
    <t>přesná kontrola teploty teplé vody</t>
  </si>
  <si>
    <t>vyměnitelná magneziová anoda zvyšující odolnost proti korozi</t>
  </si>
  <si>
    <t>možnost doplnění o elektrický topný element</t>
  </si>
  <si>
    <t>speciálně tvarovaný výměník pro lepší přenos tepla zabraňující</t>
  </si>
  <si>
    <t>usazování nečistot</t>
  </si>
  <si>
    <t>nastavitelné stojny pro lepší usazení na podlahu</t>
  </si>
  <si>
    <t>732.7308400</t>
  </si>
  <si>
    <t>Expanzní nádoba s vakem, pro SV a TV; objem 25 l, PN10, připojení G3/4", T-kus Rp 3/4" v dodávce</t>
  </si>
  <si>
    <t>732.8001211</t>
  </si>
  <si>
    <t>Expanzní nádoba s vakem, pro ÚT; objem 80 l, PN6, připojení R1"</t>
  </si>
  <si>
    <t>732.9112004</t>
  </si>
  <si>
    <t>Příslušenství změkčovače - externí tlakové čidlo</t>
  </si>
  <si>
    <t>732.9125661</t>
  </si>
  <si>
    <t>Změkčovací zařízení pro úpravu vody, 2 patrony, bez náplně</t>
  </si>
  <si>
    <t>Dovolený provozní tlak: 8 bar</t>
  </si>
  <si>
    <t>Dovolená provozní teplota: 40 °C</t>
  </si>
  <si>
    <t>Maximální průtok: 360 l/h</t>
  </si>
  <si>
    <t>Připojení: Vstup/výstup Rp1/2 / Rp1/2</t>
  </si>
  <si>
    <t>732.9125662</t>
  </si>
  <si>
    <t>Příslušenství změkčovače - náplň pro změkčení 6000 (lx°dH)</t>
  </si>
  <si>
    <t>Odkaz na mn. položky pořadí 93 : 1,00000*2</t>
  </si>
  <si>
    <t>732.98475976</t>
  </si>
  <si>
    <t>Cirkulační čerpadlo TV, 1,5m3/h, H=1,8m, P=18W, I=0,18A, 230V/50Hz, nerez, DN25, včetně 2ks připojovacích šroubení, izol. krytu</t>
  </si>
  <si>
    <t>POL3_0</t>
  </si>
  <si>
    <t>732.99199611</t>
  </si>
  <si>
    <t>Oběhové čerpadlo, elektronicky řízené, DN25, Q=2,0m3/h, H=1,5m, 230V, PN10, připojení G6/4", včetně 2ks připojovacích šroubení G1"/6/4", izolačního krytu</t>
  </si>
  <si>
    <t>732.99371959</t>
  </si>
  <si>
    <t>Oběhové čerpadlo, elektronicky řízené, DN25, Q=1,8m3/h, H=2,5m, 230V, PN10, připojení G6/4", včetně 2ks připojovacích šroubení G1"/6/4"</t>
  </si>
  <si>
    <t>732.RSMOD080.1850</t>
  </si>
  <si>
    <t>Kombinovaný rozdělovač a sběrač, modul 100, délka 1600mm, PN6</t>
  </si>
  <si>
    <t>Hrdla 3x DN32, hlavní přívod DN50</t>
  </si>
  <si>
    <t>Včetně izolace PUR 100 mm.</t>
  </si>
  <si>
    <t>732.STOJ80.150</t>
  </si>
  <si>
    <t>Stavitelný stojan pro RS kombi  modul 80-150, l=420-670</t>
  </si>
  <si>
    <t>998732101R00</t>
  </si>
  <si>
    <t>Přesun hmot pro strojovny v objektech výšky do 6 m</t>
  </si>
  <si>
    <t>733141102R00</t>
  </si>
  <si>
    <t>Odvzdušňovací nádoby a stříšky včetně dodávky materiálu_x000D_
 odvzdušňovací nádobky z trub.ocelových do DN 50</t>
  </si>
  <si>
    <t>733163102R00</t>
  </si>
  <si>
    <t>Potrubí z měděných trubek měděné potrubí, D 15 mm, s 1,0 mm, pájení pomocí kapilárních pájecích tvarovek</t>
  </si>
  <si>
    <t>včetně tvarovek, bez zednických výpomocí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</si>
  <si>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</si>
  <si>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</si>
  <si>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</si>
  <si>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</si>
  <si>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</si>
  <si>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</si>
  <si>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</si>
  <si>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</si>
  <si>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733163108R00</t>
  </si>
  <si>
    <t>Potrubí z měděných trubek měděné potrubí, D 54 mm, s 2,0 mm, pájení pomocí kapilárních pájecích tvarovek</t>
  </si>
  <si>
    <t>733190306R00</t>
  </si>
  <si>
    <t xml:space="preserve">Tlakové zkoušky potrubí ocelových závitových, plastových, měděných do D 35 </t>
  </si>
  <si>
    <t>Odkaz na mn. položky pořadí 102 : 20,00000</t>
  </si>
  <si>
    <t>733190307R00</t>
  </si>
  <si>
    <t>Tlakové zkoušky potrubí ocelových závitových, plastových, měděných do D 64</t>
  </si>
  <si>
    <t>733.0001E1</t>
  </si>
  <si>
    <t>Upevňovací materiál potrubí (konzoly, závěsy, objímky)</t>
  </si>
  <si>
    <t>998733101R00</t>
  </si>
  <si>
    <t>Přesun hmot pro rozvody potrubí v objektech výšky do 6 m</t>
  </si>
  <si>
    <t>722235522R00</t>
  </si>
  <si>
    <t>Filtr vodovodní, mosazný, vnitřní-vnitřní závit , DN 20, PN 20, včetně dodávky materiálu</t>
  </si>
  <si>
    <t>722237662R00</t>
  </si>
  <si>
    <t>Klapka vodovodní, zpětná, vodorovná, mosazná, vnitřní-vnitřní závit, DN 20, PN 16, včetně dodávky materiálu</t>
  </si>
  <si>
    <t>722237663R00</t>
  </si>
  <si>
    <t>Klapka vodovodní, zpětná, vodorovná, mosazná, vnitřní-vnitřní závit, DN 25, PN 16, včetně dodávky materiálu</t>
  </si>
  <si>
    <t>734209103R00</t>
  </si>
  <si>
    <t>Montáž závitové armatury s jedním závitem, G 1/2", bez dodávky materiálu</t>
  </si>
  <si>
    <t>Odkaz na mn. položky pořadí 127 : 15,00000</t>
  </si>
  <si>
    <t>Odkaz na mn. položky pořadí 136 : 1,00000</t>
  </si>
  <si>
    <t>734209104R00</t>
  </si>
  <si>
    <t>Montáž závitové armatury s jedním závitem, G 3/4", bez dodávky materiálu</t>
  </si>
  <si>
    <t>Odkaz na mn. položky pořadí 135 : 1,00000</t>
  </si>
  <si>
    <t>734209113R00</t>
  </si>
  <si>
    <t>Montáž závitové armatury se dvěma závity, G 1/2", bez dodávky materiálu</t>
  </si>
  <si>
    <t>Odkaz na mn. položky pořadí 123 : 4,00000</t>
  </si>
  <si>
    <t>734209114R00</t>
  </si>
  <si>
    <t>Montáž závitové armatury se dvěma závity, G 3/4", bez dodávky materiálu</t>
  </si>
  <si>
    <t>Odkaz na mn. položky pořadí 137 : 1,00000</t>
  </si>
  <si>
    <t>734209115R00</t>
  </si>
  <si>
    <t>Montáž závitové armatury se dvěma závity, G 1", bez dodávky materiálu</t>
  </si>
  <si>
    <t>Odkaz na mn. položky pořadí 140 : 1,00000</t>
  </si>
  <si>
    <t>Odkaz na mn. položky pořadí 142 : 2,00000</t>
  </si>
  <si>
    <t>734209116R00</t>
  </si>
  <si>
    <t>Montáž závitové armatury se dvěma závity, G 5/4", bez dodávky materiálu</t>
  </si>
  <si>
    <t>Odkaz na mn. položky pořadí 112 : 1,00000</t>
  </si>
  <si>
    <t>Odkaz na mn. položky pořadí 128 : 2,00000</t>
  </si>
  <si>
    <t>Odkaz na mn. položky pořadí 139 : 4,00000</t>
  </si>
  <si>
    <t>734209118R00</t>
  </si>
  <si>
    <t>Montáž závitové armatury se dvěma závity, G 2", bez dodávky materiálu</t>
  </si>
  <si>
    <t>Odkaz na mn. položky pořadí 129 : 1,00000</t>
  </si>
  <si>
    <t>Odkaz na mn. položky pořadí 145 : 1,00000</t>
  </si>
  <si>
    <t>Odkaz na mn. položky pořadí 124 : 1,00000</t>
  </si>
  <si>
    <t>734209125R00</t>
  </si>
  <si>
    <t>Montáž závitové armatury se třemi závity, G 1", bez dodávky materiálu</t>
  </si>
  <si>
    <t>Odkaz na mn. položky pořadí 143 : 1,00000</t>
  </si>
  <si>
    <t>734235121R00</t>
  </si>
  <si>
    <t>Kohout kulový, mosazný, DN 15, PN 42, vnitřní-vnitřní, včetně dodávky materiálu</t>
  </si>
  <si>
    <t>Odkaz na mn. položky pořadí 101 : 4,00000</t>
  </si>
  <si>
    <t>734235126R00</t>
  </si>
  <si>
    <t>Kohout kulový, mosazný, DN 50, PN 35, vnitřní-vnitřní, včetně dodávky materiálu</t>
  </si>
  <si>
    <t>734245424R00</t>
  </si>
  <si>
    <t>Klapka zpětná, mosazná, DN 32, PN 12, vnitřní-vnitřní závit, včetně dodávky materiálu</t>
  </si>
  <si>
    <t>734295321R00</t>
  </si>
  <si>
    <t>Kohout kulový, napouštěcí a vypouštěcí, mosazný, DN 15, PN 10, včetně dodávky materiálu</t>
  </si>
  <si>
    <t>734293224R00</t>
  </si>
  <si>
    <t>Filtr mosazný, DN 32, PN 20, vnitřní-vnitřní závit, včetně dodávky materiálu</t>
  </si>
  <si>
    <t>734293226R00</t>
  </si>
  <si>
    <t>Filtr mosazný, DN 50, PN 20, vnitřní-vnitřní závit, včetně dodávky materiálu</t>
  </si>
  <si>
    <t>734411141R00</t>
  </si>
  <si>
    <t>Teploměr dvoukovový s pevným stonkem a jímkou rozsah do 200° C DTR, pevný stonek 60 mm, včetně dodávky materiálu</t>
  </si>
  <si>
    <t>RTS 19/ I</t>
  </si>
  <si>
    <t>734421150R00</t>
  </si>
  <si>
    <t>Tlakoměr deformační 0-10 MPa č. 53312, D 100, včetně dodávky materiálu</t>
  </si>
  <si>
    <t>734494111R00</t>
  </si>
  <si>
    <t>Návarek s metrickým závitem M 12 x 1,5, délka do 220 mm, včetně dodávky materiálu</t>
  </si>
  <si>
    <t>Odkaz na mn. položky pořadí 130 : 9,00000</t>
  </si>
  <si>
    <t>Odkaz na mn. položky pořadí 131 : 6,00000</t>
  </si>
  <si>
    <t>734494213R00</t>
  </si>
  <si>
    <t>Návarek s trubkovým závitem G 1/2", včetně dodávky materiálu</t>
  </si>
  <si>
    <t>734.12520100</t>
  </si>
  <si>
    <t>Servopohon pro směšovací ventil, 24V, řízení proporcionální (0..10 V, 2..10 V, 0..20mA, 4..20mA)</t>
  </si>
  <si>
    <t>42256511RE</t>
  </si>
  <si>
    <t>Ventil pojistný 3/4" x 1" ,závitový, pojistný přetlak 10bar, pro TV</t>
  </si>
  <si>
    <t>42260624R</t>
  </si>
  <si>
    <t>ventil odvzdušňovací 1/2"; pro topení, vodovod; automatický; těleso mosaz</t>
  </si>
  <si>
    <t>5511353201R</t>
  </si>
  <si>
    <t>kohout kulový pro rozvody sanity; PN 42; 1/2 "; ovládání páčka</t>
  </si>
  <si>
    <t>5511353202R</t>
  </si>
  <si>
    <t>kohout kulový pro rozvody sanity; PN 42; 3/4 "; ovládání páčka</t>
  </si>
  <si>
    <t>5511353203R</t>
  </si>
  <si>
    <t>kohout kulový pro rozvody sanity; PN 35; 1 "; ovládání páčka</t>
  </si>
  <si>
    <t>732.6830200</t>
  </si>
  <si>
    <t>Kulový kohout se zajištěním k expanzní nádobě pro ÚT, 1"</t>
  </si>
  <si>
    <t>732.9116799</t>
  </si>
  <si>
    <t>Uzavírací armatura zajišťující průtočnost nádoby pro SV a TV, G3/4" s vypouštěním</t>
  </si>
  <si>
    <t>734.1060208</t>
  </si>
  <si>
    <t>Vyvažovací ventil závitový, DN 25, PN 16, kvs=8,89m3/h</t>
  </si>
  <si>
    <t>734.11601100</t>
  </si>
  <si>
    <t>Směšovací ventil, DN25, kvs=10,0 (vnitřní závit G1")</t>
  </si>
  <si>
    <t>734.PINE8.2.2.1</t>
  </si>
  <si>
    <t>Filtr na mechanické nečistoty, do 40°C, do 16 bar, 100 µm G1"-5/4"</t>
  </si>
  <si>
    <t>Kotlový okruh - magnetický separační filtr 2"</t>
  </si>
  <si>
    <t>998734101R00</t>
  </si>
  <si>
    <t>Přesun hmot pro armatury v objektech výšky do 6 m</t>
  </si>
  <si>
    <t>767995101R00</t>
  </si>
  <si>
    <t>Výroba a montáž atypických kovovových doplňků staveb hmotnosti do 5 kg</t>
  </si>
  <si>
    <t>kg</t>
  </si>
  <si>
    <t>800-767</t>
  </si>
  <si>
    <t>13814193R</t>
  </si>
  <si>
    <t>plech ocelový válcovaný za studena tvar plechu hladký; tl.  1,00 mm; povrchová úprava pozinkovaný, povlak 200 g/m2</t>
  </si>
  <si>
    <t>Výplň vstupních dveří do místnosti s kotli.</t>
  </si>
  <si>
    <t>Tabule 610X1060 mm.</t>
  </si>
  <si>
    <t>783122110R00</t>
  </si>
  <si>
    <t>Nátěry ocelových konstrukcí syntetické A - ocelová konstrukce těžká, dvojnásobné</t>
  </si>
  <si>
    <t>0,61*1,06*2</t>
  </si>
  <si>
    <t>784161701R00</t>
  </si>
  <si>
    <t>Příprava povrchu Penetrace (napouštění) podkladu akrylát, jednonásobná</t>
  </si>
  <si>
    <t>4*3,3+1,55*3,3+4,3*3,3+1,45*3,3-1*2,2</t>
  </si>
  <si>
    <t>strop : 5,8</t>
  </si>
  <si>
    <t>784165612R00</t>
  </si>
  <si>
    <t>Malby z malířských směsí otěruvzdorných,  , bělost 95 %, dvojnásobné</t>
  </si>
  <si>
    <t>Odkaz na mn. položky pořadí 150 : 40,89000</t>
  </si>
  <si>
    <t>904      R02</t>
  </si>
  <si>
    <t>Hzs-zkousky v ramci montaz.praci, Topná zkouška</t>
  </si>
  <si>
    <t>h</t>
  </si>
  <si>
    <t>Prav.M</t>
  </si>
  <si>
    <t>POL10_</t>
  </si>
  <si>
    <t>904      R003</t>
  </si>
  <si>
    <t>Hydraulické zaregulování systému (vyvažovacích armatur) - autorizovanou firmou, vypracování protokolu o zaregulování</t>
  </si>
  <si>
    <t>Odkaz na dem. hmot. položky pořadí 4 : 0,31500</t>
  </si>
  <si>
    <t>153513T12</t>
  </si>
  <si>
    <t>Poplatek za uložení stavebního odpadu na skládce (skládkovné), S příměsí do 10% (dřevo,plast,armatura)</t>
  </si>
  <si>
    <t>Odkaz na dem. hmot. položky pořadí 5 : 0,05247</t>
  </si>
  <si>
    <t>909      R00</t>
  </si>
  <si>
    <t>Hzs-nezmeritelne stavebni prace</t>
  </si>
  <si>
    <t>980.002E01</t>
  </si>
  <si>
    <t>Publicita stavby, plakát o rozměrech 30x40cm</t>
  </si>
  <si>
    <t>970031035R00</t>
  </si>
  <si>
    <t>Vrtání jádrové do zdiva cihelného d 35-39 mm</t>
  </si>
  <si>
    <t>stoupačky 1.PP - 2.NP : 2*(2+2+2)</t>
  </si>
  <si>
    <t>1.NP : 2+2+2+2+2+2+2</t>
  </si>
  <si>
    <t>2.NP : 2+2+2+2+2</t>
  </si>
  <si>
    <t>Odkaz na mn. položky pořadí 5 : 10,00000</t>
  </si>
  <si>
    <t>Odkaz na mn. položky pořadí 6 : 50,00000</t>
  </si>
  <si>
    <t>Odkaz na mn. položky pořadí 7 : 25,00000</t>
  </si>
  <si>
    <t>Odkaz na mn. položky pořadí 8 : 35,00000</t>
  </si>
  <si>
    <t>283771006R</t>
  </si>
  <si>
    <t>pouzdro potrubní tvarovatelné; pěnový polyetylén; vnitřní průměr 15,0 mm; tl. izolace 9,0 mm; provozní teplota  -65 až 90 °C; tepelná vodivost (10°C) 0,0380 W/mK</t>
  </si>
  <si>
    <t>733113113R00</t>
  </si>
  <si>
    <t>Potrubí z trubek závitových příplatek k ceně za zhotovení přípojky z ocelových trubek závitových,  ,  , DN 15</t>
  </si>
  <si>
    <t>Odkaz na mn. položky pořadí 44 : 1,00000</t>
  </si>
  <si>
    <t>Odkaz na mn. položky pořadí 45 : 5,00000</t>
  </si>
  <si>
    <t>Odkaz na mn. položky pořadí 46 : 1,00000</t>
  </si>
  <si>
    <t>Odkaz na mn. položky pořadí 47 : 1,00000</t>
  </si>
  <si>
    <t>Odkaz na mn. položky pořadí 48 : 1,00000</t>
  </si>
  <si>
    <t>Odkaz na mn. položky pořadí 49 : 1,00000</t>
  </si>
  <si>
    <t>Odkaz na mn. položky pořadí 50 : 3,00000</t>
  </si>
  <si>
    <t>Odkaz na mn. položky pořadí 51 : 8,00000</t>
  </si>
  <si>
    <t>Odkaz na mn. položky pořadí 52 : 2,00000</t>
  </si>
  <si>
    <t>Odkaz na mn. položky pořadí 53 : 41,00000</t>
  </si>
  <si>
    <t>Odkaz na mn. položky pořadí 15 : 270,00000</t>
  </si>
  <si>
    <t>Odkaz na mn. položky pořadí 16 : 195,00000</t>
  </si>
  <si>
    <t>Odkaz na mn. položky pořadí 17 : 60,00000</t>
  </si>
  <si>
    <t>Odkaz na mn. položky pořadí 19 : 35,00000</t>
  </si>
  <si>
    <t>Odkaz na mn. položky pořadí 18 : 65,00000</t>
  </si>
  <si>
    <t>Odkaz na mn. položky pořadí 28 : 6,00000</t>
  </si>
  <si>
    <t>Odkaz na mn. položky pořadí 32 : 1,00000</t>
  </si>
  <si>
    <t>Odkaz na mn. položky pořadí 31 : 63,00000</t>
  </si>
  <si>
    <t>Odkaz na mn. položky pořadí 26 : 2,00000</t>
  </si>
  <si>
    <t>Odkaz na mn. položky pořadí 33 : 2,00000</t>
  </si>
  <si>
    <t>Odkaz na mn. položky pořadí 27 : 4,00000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</si>
  <si>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</si>
  <si>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</si>
  <si>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</si>
  <si>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</si>
  <si>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Návarek s trubkovým závitem Návarky s trubkovým závitem G 1/2, pro vypouštěcí kohouty a odvzdušňovací ventily</t>
  </si>
  <si>
    <t>735.1015883</t>
  </si>
  <si>
    <t>Připojovací H-šroubení pro 2trubk. soustavy, pro VK 1/2", přímé, pro otopná tělesa typu "ventil kompakt"</t>
  </si>
  <si>
    <t>Umožňuje uzavírání, regulaci, vypouštění</t>
  </si>
  <si>
    <t>R734.1060204</t>
  </si>
  <si>
    <t>Vyvažovací ventil závitový, DN 15, PN 16, kvs=3,88m3/h, včetně měřících ventilků</t>
  </si>
  <si>
    <t>R734.1060206</t>
  </si>
  <si>
    <t>Vyvažovací ventil závitový, DN 20, PN 16, kvs=5,71m3/h, včetně měřících ventilků</t>
  </si>
  <si>
    <t>R735.1011465</t>
  </si>
  <si>
    <t>Termostatická hlavce, základní provedení, rozsah 0-28°C, připojení M30x1,5</t>
  </si>
  <si>
    <t>735000912R00</t>
  </si>
  <si>
    <t>Regulace otopného systému při opravách vyregulování dvojregulačních ventilů a kohoutů s termostatickým ovládáním</t>
  </si>
  <si>
    <t>735111810R00</t>
  </si>
  <si>
    <t>Demontáž radiátorů litinových článkových</t>
  </si>
  <si>
    <t>765 článků : 765*0,255</t>
  </si>
  <si>
    <t>735159110R00</t>
  </si>
  <si>
    <t>Otopná tělesa panelová montáž jednořadých, do délky 1500 mm, bez dodávky materiálu</t>
  </si>
  <si>
    <t>735159220R00</t>
  </si>
  <si>
    <t>Otopná tělesa panelová montáž dvouřadých, délky přes 1140 mm do 1500 mm, bez dodávky materiálu</t>
  </si>
  <si>
    <t>735494811R00</t>
  </si>
  <si>
    <t>Vypuštění vody z otopných soustav bez kotlů, ohříváků, zásobníků a nádrží</t>
  </si>
  <si>
    <t>( bez kotlů, ohříváků, zásobníků a nádrží )</t>
  </si>
  <si>
    <t>Odkaz na mn. položky pořadí 41 : 64,00000</t>
  </si>
  <si>
    <t>735111810R01</t>
  </si>
  <si>
    <t>Demontáž a zpětná montáž dřevěných krytů otopnách těles, uložení na hácích</t>
  </si>
  <si>
    <t>735156910E01</t>
  </si>
  <si>
    <t>Tlakové zkoušky otopných těles typu 10-11</t>
  </si>
  <si>
    <t>735156920E02</t>
  </si>
  <si>
    <t>Tlakové zkoušky otopných těles typu 20-22</t>
  </si>
  <si>
    <t>48457403R</t>
  </si>
  <si>
    <t>těleso otopné deskové ocelové; čelní deska profilovaná; v = 500 mm; l = 400 mm; hloubka tělesa 63 mm; způsob připojení pravé spodní; ventil kompakt; počet desek 1; počet přídavných přestupných ploch 1; připojovací rozteč 50 mm; tepel.výkon 343 W</t>
  </si>
  <si>
    <t>48457404.AR</t>
  </si>
  <si>
    <t>těleso otopné deskové ocelové; čelní deska profilovaná; v = 500 mm; l = 500 mm; hloubka tělesa 63 mm; způsob připojení pravé spodní; ventil kompakt; počet desek 1; počet přídavných přestupných ploch 1; připojovací rozteč 50 mm; tepel.výkon 429 W</t>
  </si>
  <si>
    <t>48457405.AR</t>
  </si>
  <si>
    <t>těleso otopné deskové ocelové; čelní deska profilovaná; v = 500 mm; l = 600 mm; hloubka tělesa 63 mm; způsob připojení pravé spodní; ventil kompakt; počet desek 1; počet přídavných přestupných ploch 1; připojovací rozteč 50 mm; tepel.výkon 515 W</t>
  </si>
  <si>
    <t>48457409.AR</t>
  </si>
  <si>
    <t>těleso otopné deskové ocelové; čelní deska profilovaná; v = 500 mm; l = 1 000 mm; hloubka tělesa 63 mm; způsob připojení pravé spodní; ventil kompakt; počet desek 1; počet přídavných přestupných ploch 1; připojovací rozteč 50 mm; tepel.výkon 858 W</t>
  </si>
  <si>
    <t>48457438.AR</t>
  </si>
  <si>
    <t>těleso otopné deskové ocelové; čelní deska profilovaná; v = 900 mm; l = 700 mm; hloubka tělesa 63 mm; způsob připojení pravé spodní; ventil kompakt; počet desek 1; počet přídavných přestupných ploch 1; připojovací rozteč 50 mm; tepel.výkon 976 W</t>
  </si>
  <si>
    <t>48457443.AR</t>
  </si>
  <si>
    <t>těleso otopné deskové ocelové; čelní deska profilovaná; v = 900 mm; l = 1 200 mm; hloubka tělesa 63 mm; způsob připojení pravé spodní; ventil kompakt; počet desek 1; počet přídavných přestupných ploch 1; připojovací rozteč 50 mm; tepel.výkon 1 673 W</t>
  </si>
  <si>
    <t>48457489.AR</t>
  </si>
  <si>
    <t>těleso otopné deskové ocelové; čelní deska profilovaná; v = 500 mm; l = 500 mm; hloubka tělesa 66 mm; způsob připojení pravé spodní; ventil kompakt; počet desek 2; počet přídavných přestupných ploch 1; připojovací rozteč 50 mm; tepel.výkon 559 W</t>
  </si>
  <si>
    <t>48457490.AR</t>
  </si>
  <si>
    <t>těleso otopné deskové ocelové; čelní deska profilovaná; v = 500 mm; l = 600 mm; hloubka tělesa 66 mm; způsob připojení pravé spodní; ventil kompakt; počet desek 2; počet přídavných přestupných ploch 1; připojovací rozteč 50 mm; tepel.výkon 670 W</t>
  </si>
  <si>
    <t>48457494.AR</t>
  </si>
  <si>
    <t>těleso otopné deskové ocelové; čelní deska profilovaná; v = 500 mm; l = 1 000 mm; hloubka tělesa 66 mm; způsob připojení pravé spodní; ventil kompakt; počet desek 2; počet přídavných přestupných ploch 1; připojovací rozteč 50 mm; tepel.výkon 1 117 W</t>
  </si>
  <si>
    <t>48457497.AR</t>
  </si>
  <si>
    <t>těleso otopné deskové ocelové; čelní deska profilovaná; v = 500 mm; l = 1 400 mm; hloubka tělesa 66 mm; způsob připojení pravé spodní; ventil kompakt; počet desek 2; počet přídavných přestupných ploch 1; připojovací rozteč 50 mm; tepel.výkon 1 564 W</t>
  </si>
  <si>
    <t>998735101R00</t>
  </si>
  <si>
    <t>Přesun hmot pro otopná tělesa v objektech výšky do 6 m</t>
  </si>
  <si>
    <t>767995102R00</t>
  </si>
  <si>
    <t>Výroba a montáž atypických kovovových doplňků staveb hmotnosti přes 5 do 10 kg</t>
  </si>
  <si>
    <t>13330310R</t>
  </si>
  <si>
    <t>tyč ocelová  L (úhelník) válcovaná za tepla S235 (11375); rovnoramenná; tl = 4,00 mm; a = 50,0 mm; b = 50,0 mm</t>
  </si>
  <si>
    <t>783225100R00</t>
  </si>
  <si>
    <t xml:space="preserve">Nátěry kov.stavebních doplňk.konstrukcí syntetické dvojnásobné + 1x email,  </t>
  </si>
  <si>
    <t>97  -  PC</t>
  </si>
  <si>
    <t>Poplatek za skládku suti</t>
  </si>
  <si>
    <t>Odkaz na dem. hmot. položky pořadí 2 : 0,14112</t>
  </si>
  <si>
    <t>Odkaz na dem. hmot. položky pořadí 1 : 0,07704</t>
  </si>
  <si>
    <t>10</t>
  </si>
  <si>
    <t>Přepěťová ochrana s VF filtrem</t>
  </si>
  <si>
    <t>11</t>
  </si>
  <si>
    <t>Zdroj 24V DC, 230V AC/24V DC, 2,5A</t>
  </si>
  <si>
    <t>12</t>
  </si>
  <si>
    <t>Trafo 230V AC/24V AC, 50Hz, 60VA</t>
  </si>
  <si>
    <t>9</t>
  </si>
  <si>
    <t>Nástěnná oceloplechová rozvodnice, rozměry (šxvxhl): 600x1200x250 mm, přístrojová náplň dle prováděcí výkresové dokumentace a dle standardu dodavatele</t>
  </si>
  <si>
    <t xml:space="preserve"> krytí IP43/IP00, Napájecí soustava TNS, 3N+PE, 3x400V AC, 50Hz</t>
  </si>
  <si>
    <t>15</t>
  </si>
  <si>
    <t>Kompaktní ŘS</t>
  </si>
  <si>
    <t>16x číslicový vstup 24V GO, 16x číslicový výstup 24V/0,5A GO, 8x analogový vstup U / I / RTD, 0 / 2 / 4 analogových výstupů U / I, komunikace RS232, integrovaný webserver, slot pro micro SD kartu</t>
  </si>
  <si>
    <t>16</t>
  </si>
  <si>
    <t>Kombinovaný rozšiřující v/v modul, komunikace ARION / MODBUS RTU (RS485), 8x univ. IN, 8x spínací relé 230VAC / 24VDC / 2A</t>
  </si>
  <si>
    <t>17</t>
  </si>
  <si>
    <t>Ethernet switch, 10/100 Mbit, 5+1</t>
  </si>
  <si>
    <t>18</t>
  </si>
  <si>
    <t>Modem GSM/GPRS</t>
  </si>
  <si>
    <t>19</t>
  </si>
  <si>
    <t>Grafický terminál, dotyková obrazovka, 800x480 bodů, 7", 2xRS485, Ethernet, SD, webserver</t>
  </si>
  <si>
    <t>20</t>
  </si>
  <si>
    <t>Modul dvou analogových výstupů 0…10V</t>
  </si>
  <si>
    <t>21R</t>
  </si>
  <si>
    <t>Modul galvanicky oddělené RS485</t>
  </si>
  <si>
    <t>22</t>
  </si>
  <si>
    <t>SIM karta</t>
  </si>
  <si>
    <t>23</t>
  </si>
  <si>
    <t>Kabel PC - modem (D-sub DE-9 / RJ45), 2m</t>
  </si>
  <si>
    <t>Pouze pro naprogramování SMS přenosů</t>
  </si>
  <si>
    <t>24</t>
  </si>
  <si>
    <t>Kabel řídicí systém - modem (D-sub DE-9 / RJ45), 2m</t>
  </si>
  <si>
    <t>25</t>
  </si>
  <si>
    <t>Anténa magnetická, 5dB, kabel 3m, SMA</t>
  </si>
  <si>
    <t>28</t>
  </si>
  <si>
    <t>Snímač teploty prostorový venkovní, Ni1000/6180ppm, rozsah -30 až +100°C</t>
  </si>
  <si>
    <t>29</t>
  </si>
  <si>
    <t>Snímač teploty prostorový, Ni1000/6180ppm, rozsah -30 až +100°C</t>
  </si>
  <si>
    <t>POL1_1</t>
  </si>
  <si>
    <t>30</t>
  </si>
  <si>
    <t>Snímač teploty příložný, Ni1000/6180ppm,rozsah -30 až +130°C</t>
  </si>
  <si>
    <t>31</t>
  </si>
  <si>
    <t>Snímač teploty do jímky, s jímkou, Ni1000/6180ppm, l=420mm, rozsah -30 až +200°C</t>
  </si>
  <si>
    <t>32</t>
  </si>
  <si>
    <t>Snímač tlaku, 0,8-800kPa, 2-vodič. zapojení, 24V DC, 4-20mA, procesní připojení vnější závit G1/2"</t>
  </si>
  <si>
    <t>33R</t>
  </si>
  <si>
    <t>Čidlo zaplavení, 1xSPST</t>
  </si>
  <si>
    <t>34</t>
  </si>
  <si>
    <t>Napájecí zdroj , umístění na DIN lištu</t>
  </si>
  <si>
    <t>35</t>
  </si>
  <si>
    <t>Čidlo úniku plynu</t>
  </si>
  <si>
    <t>36</t>
  </si>
  <si>
    <t>Detektor výskytu CO včetně senzoru</t>
  </si>
  <si>
    <t>37</t>
  </si>
  <si>
    <t>Teplotní spínač do jímky s jímkou, 0 až 300°C, procesní připojení vnější závit G1/2"</t>
  </si>
  <si>
    <t>40</t>
  </si>
  <si>
    <t>Generace bodu regulátoru dle počtu datových bodů</t>
  </si>
  <si>
    <t>DB</t>
  </si>
  <si>
    <t>41</t>
  </si>
  <si>
    <t>Test 1:1</t>
  </si>
  <si>
    <t>44</t>
  </si>
  <si>
    <t>Kabel silový, celoplastový CYKY-J 3x1,5 (dodávka včetně montáže)</t>
  </si>
  <si>
    <t>45</t>
  </si>
  <si>
    <t>Kabel silový, celoplastový CYKY-J 5x2,5 (dodávka včetně montáže)</t>
  </si>
  <si>
    <t>46</t>
  </si>
  <si>
    <t>Kabel stíněný, JYTY-O 2x1 (dodávka včetně montáže)</t>
  </si>
  <si>
    <t>47</t>
  </si>
  <si>
    <t>Kabel stíněný, JYTY-O 3x1 (dodávka včetně montáže)</t>
  </si>
  <si>
    <t>48</t>
  </si>
  <si>
    <t>Kabel stíněný, J-Y(St)Y-O 2x2x0,6 (dodávka včetně montáže)</t>
  </si>
  <si>
    <t>49</t>
  </si>
  <si>
    <t>Kabel stíněný, J-Y(St)Y-O 1x2x0,8 (dodávka včetně montáže)</t>
  </si>
  <si>
    <t>50</t>
  </si>
  <si>
    <t>Kabel stíněný, J-Y(St)Y-O 2x2x0,8 (dodávka včetně montáže)</t>
  </si>
  <si>
    <t>51</t>
  </si>
  <si>
    <t>Vodič CY 6, žlutozelený, pevně (dod. vč. montáže)</t>
  </si>
  <si>
    <t>51a</t>
  </si>
  <si>
    <t>Vodič CY 10, žlutozelený, volně (dod. vč. montáže)</t>
  </si>
  <si>
    <t>51b</t>
  </si>
  <si>
    <t>Drát zemnicí FeZn pr. 8mm (dod. vč. montáže)</t>
  </si>
  <si>
    <t>51c</t>
  </si>
  <si>
    <t>Svorka na potrubí univerzální (dod. vč. montáže)</t>
  </si>
  <si>
    <t>51d</t>
  </si>
  <si>
    <t>Svorka zemnicí (dod. vč. montáže)</t>
  </si>
  <si>
    <t>52</t>
  </si>
  <si>
    <t>Krabicová rozvodka 6455-11 (dod. vč. montáže)</t>
  </si>
  <si>
    <t>53</t>
  </si>
  <si>
    <t>Svítidlo stropní LED, dodávka včetně montáže</t>
  </si>
  <si>
    <t>53a</t>
  </si>
  <si>
    <t>Zásuvka 230V/16A, montáž na stěnu, dodávka včetně montáže</t>
  </si>
  <si>
    <t>54</t>
  </si>
  <si>
    <t>8016E Trubka tuhá PVC 1250N, délka 2m, barva šedá (dod. vč. montáže)</t>
  </si>
  <si>
    <t>55</t>
  </si>
  <si>
    <t>LHD 40x20 elektroinstalační lišta hranatá (dod. vč. montáže)</t>
  </si>
  <si>
    <t>56</t>
  </si>
  <si>
    <t>Podružný materiál</t>
  </si>
  <si>
    <t>kpl</t>
  </si>
  <si>
    <t>57</t>
  </si>
  <si>
    <t>Montáž rozvodnice do 100 kg</t>
  </si>
  <si>
    <t>58</t>
  </si>
  <si>
    <t>Osazení hmoždinky do zdiva HM8</t>
  </si>
  <si>
    <t>59</t>
  </si>
  <si>
    <t>Ukončení vodičů na svorkovnici do 2,5 mm2</t>
  </si>
  <si>
    <t>60</t>
  </si>
  <si>
    <t>Ukončení vodičů na svorkovnici do 4 mm2</t>
  </si>
  <si>
    <t>Ukončení a zapojení stínění pláště kabelu</t>
  </si>
  <si>
    <t>005231030R</t>
  </si>
  <si>
    <t>Zkušební provoz</t>
  </si>
  <si>
    <t>hod</t>
  </si>
  <si>
    <t>Provedení revizních zkoušek dle ČSN 33 1500:</t>
  </si>
  <si>
    <t>421550R</t>
  </si>
  <si>
    <t>Revizní technik</t>
  </si>
  <si>
    <t>65</t>
  </si>
  <si>
    <t>Zabezpečení pracoviště</t>
  </si>
  <si>
    <t>66</t>
  </si>
  <si>
    <t>Demontáž stávajícího zařízení MaR vč. odvozu</t>
  </si>
  <si>
    <t>67</t>
  </si>
  <si>
    <t>Spolupráce s dodavatelem při zapojování a zkouškách</t>
  </si>
  <si>
    <t>68</t>
  </si>
  <si>
    <t>Příprava ke komplexní zkoušce</t>
  </si>
  <si>
    <t>69</t>
  </si>
  <si>
    <t>Dokumentace skutečného stavu</t>
  </si>
  <si>
    <t>73</t>
  </si>
  <si>
    <t>Vypracování revizní zprávy</t>
  </si>
  <si>
    <t>74</t>
  </si>
  <si>
    <t>Spolupráce s revizním technikem</t>
  </si>
  <si>
    <t>75</t>
  </si>
  <si>
    <t>Předávací řízení, zaškolení obsluhy</t>
  </si>
  <si>
    <t>Pol__0053</t>
  </si>
  <si>
    <t>Úprava stávajícího osvětlení - rozšíření o 1 svítidlo</t>
  </si>
  <si>
    <t>113107310R00</t>
  </si>
  <si>
    <t>Odstranění podkladů nebo krytů z kameniva těženého, v ploše jednotlivě do 50 m2, tloušťka vrstvy 100 mm</t>
  </si>
  <si>
    <t>Trasa NTL plynovodu - vnitroareálová komunikace : 0,8*19</t>
  </si>
  <si>
    <t>113108307R00</t>
  </si>
  <si>
    <t>Odstranění podkladů nebo krytů živičných, v ploše jednotlivě do 50 m2, tloušťka vrstvy 70 mm</t>
  </si>
  <si>
    <t>122202109R00</t>
  </si>
  <si>
    <t>Vykopávky v zemnících na suchu v hornině 3 příplatek za lepivost horniny</t>
  </si>
  <si>
    <t>800-1</t>
  </si>
  <si>
    <t>pro stavbu dálnic, s přehozením výkopku na vzdálenost do 3 m nebo s naložením na dopravní prostředek.</t>
  </si>
  <si>
    <t>Odkaz na mn. položky pořadí 4 : 27,28000</t>
  </si>
  <si>
    <t>139601102R00</t>
  </si>
  <si>
    <t>Ruční výkop jam, rýh a šachet v hornině 3</t>
  </si>
  <si>
    <t>s přehozením na vzdálenost do 5 m nebo s naložením na ruční dopravní prostředek</t>
  </si>
  <si>
    <t>Trasa NTL připojky d32 : 0,8*1,1*31</t>
  </si>
  <si>
    <t>162201101R00</t>
  </si>
  <si>
    <t>Vodorovné přemístění výkopku z horniny 1 až 4, na vzdálenost do 20 m</t>
  </si>
  <si>
    <t>po suchu, bez naložení výkopku, avšak se složením bez rozhrnutí, zpáteční cesta vozidla.</t>
  </si>
  <si>
    <t>Trasa NTL plynovodu : 0,8*0,3*31</t>
  </si>
  <si>
    <t>167101201R00</t>
  </si>
  <si>
    <t>Nakládání, skládání, překládání neulehlého výkopku nakládání, skládání, překládání neulehléno výkopku nebo zeminy - ručně_x000D_
 z horniny 1 až 4</t>
  </si>
  <si>
    <t>Odkaz na mn. položky pořadí 5 : 7,44000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</si>
  <si>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</si>
  <si>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</si>
  <si>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</si>
  <si>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</si>
  <si>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Trasa NTL plynovodu - zeleň : 12*0,8*1</t>
  </si>
  <si>
    <t>Trasa NTL plynovodu - vnitroareálová komunikace : 12*0,8*0,55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</si>
  <si>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</si>
  <si>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</si>
  <si>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</si>
  <si>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Trasa NTL plynovodu : 31*0,8*0,23</t>
  </si>
  <si>
    <t>180401211R00</t>
  </si>
  <si>
    <t>Založení trávníku luční trávník, výsevem, v rovině nebo na svahu do 1:5</t>
  </si>
  <si>
    <t>823-1</t>
  </si>
  <si>
    <t>na půdě předem připravené s pokosením, naložením, odvozem odpadu do 20 km a se složením,</t>
  </si>
  <si>
    <t>Trasa NTL plynovodu - zeleň : 12*1</t>
  </si>
  <si>
    <t>451572111E00</t>
  </si>
  <si>
    <t>Lože pod potrubí z kameniva těženého 0 - 2 mm</t>
  </si>
  <si>
    <t>Trasa NTL plynovodu : 31*0,8*0,1</t>
  </si>
  <si>
    <t>00572400R</t>
  </si>
  <si>
    <t>směs travní parková, pro běžnou zátěž</t>
  </si>
  <si>
    <t>Trasa NTL plynovodu : 25</t>
  </si>
  <si>
    <t>113106121R00</t>
  </si>
  <si>
    <t>Rozebrání komunikací pro pěší s jakýmkoliv ložem a výplní spár_x000D_
 z betonových nebo kameninových dlaždic nebo tvarovek</t>
  </si>
  <si>
    <t>s přemístěním hmot na skládku na vzdálenost do 3 m nebo s naložením na dopravní prostředek</t>
  </si>
  <si>
    <t>Trasa NTL plynovodu : 1*3</t>
  </si>
  <si>
    <t>Trasa NTL plynvodu : 0,8*19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</si>
  <si>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</si>
  <si>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</si>
  <si>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</si>
  <si>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Trasa NTL plynovodu : 3+1+3</t>
  </si>
  <si>
    <t>566903111R00</t>
  </si>
  <si>
    <t>Vyspravení podkladu po překopech kamenivem hrubým drceným</t>
  </si>
  <si>
    <t>pro inženýrské sítě, se zhutněním</t>
  </si>
  <si>
    <t>Trasa NTL plynovodu : 0,8*19*0,15*1,6</t>
  </si>
  <si>
    <t>572942112R00</t>
  </si>
  <si>
    <t>Vyspravení krytu po překopech pro inženýrské sítě litým asfaltem, po zhutnění tloušťky přes  40 do  60 mm</t>
  </si>
  <si>
    <t>Trasa NTL plynovodu : 0,8*19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</si>
  <si>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</si>
  <si>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</si>
  <si>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</si>
  <si>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917762111R00</t>
  </si>
  <si>
    <t>Osazení silničního nebo chodníkového betonového obrubníku ležatého, s boční opěrou z betonu prostého, do lože z betonu prostého C 12/15</t>
  </si>
  <si>
    <t>S dodáním hmot pro lože tl. 80-100 mm.</t>
  </si>
  <si>
    <t>460030081R00</t>
  </si>
  <si>
    <t>Řezání spáry v asfaltu nebo betonu</t>
  </si>
  <si>
    <t>Trasa NTL plynovodu - asfalt vnitroareálové komunikace : 2*19</t>
  </si>
  <si>
    <t>59217410R</t>
  </si>
  <si>
    <t>obrubník chodníkový materiál beton; l = 1000,0 mm; š = 100,0 mm; h = 250,0 mm; barva šedá</t>
  </si>
  <si>
    <t>877172121R00</t>
  </si>
  <si>
    <t>Montáž elektrotvarovek Přirážka za 1 spoj elektrotvarovky, vnějšího průměru 40 mm</t>
  </si>
  <si>
    <t>827-1</t>
  </si>
  <si>
    <t>v otevřeném výkopu,</t>
  </si>
  <si>
    <t>Odkaz na mn. položky pořadí 44 : 2,00000</t>
  </si>
  <si>
    <t>Odkaz na mn. položky pořadí 42 : 4,00000*2</t>
  </si>
  <si>
    <t>Odkaz na mn. položky pořadí 46 : 5,00000*2</t>
  </si>
  <si>
    <t>Připojení nového plynoměru G6 : 1+1+1</t>
  </si>
  <si>
    <t>Rozvod plynu u stávajícího plynoměru pro kotelnu : 1+1</t>
  </si>
  <si>
    <t>Výstup plynovodu z niky : 1</t>
  </si>
  <si>
    <t>723160804R00</t>
  </si>
  <si>
    <t>Demontáž přípojek k plynoměrům závitových  , G 1"</t>
  </si>
  <si>
    <t>pár</t>
  </si>
  <si>
    <t>Fakturační plynoměr G4 : 1</t>
  </si>
  <si>
    <t>723160807R00</t>
  </si>
  <si>
    <t>Demontáž přípojek k plynoměrům závitových  , G 2"</t>
  </si>
  <si>
    <t>Fakturační plynoměr G16 : 1</t>
  </si>
  <si>
    <t>NTL plynovodní přípojka : 15</t>
  </si>
  <si>
    <t>NTL plynovodní přípojka d32 : 1</t>
  </si>
  <si>
    <t>723239104R00</t>
  </si>
  <si>
    <t>Montáž plynovodních armatur se dvěma závity  , G 5/4"</t>
  </si>
  <si>
    <t>Odkaz na mn. položky pořadí 50 : 4,00000</t>
  </si>
  <si>
    <t>723260801R00</t>
  </si>
  <si>
    <t>Demontáž plynoměrů PS 2, PS 6, PS 10</t>
  </si>
  <si>
    <t>Stávající plynoměr G4 pro kuchyni : 1</t>
  </si>
  <si>
    <t>723260802R00</t>
  </si>
  <si>
    <t>Demontáž plynoměrů PS 20, PS 30, PL 4</t>
  </si>
  <si>
    <t>Stávající plynoměr G16 pro kotelnu : 1</t>
  </si>
  <si>
    <t>723261912R00</t>
  </si>
  <si>
    <t>Montáž plynoměrů s odvzdušněním a vyzkoušením PS-2, PS-6</t>
  </si>
  <si>
    <t>Nový fakturační plynoměr pro kotle G6 : 1</t>
  </si>
  <si>
    <t>Armatury stávajícího plynoměru pro kotelnu : 1+1+1</t>
  </si>
  <si>
    <t>230170001R00</t>
  </si>
  <si>
    <t>Příprava pro zkoušku těsnosti, DN do 40</t>
  </si>
  <si>
    <t>sada</t>
  </si>
  <si>
    <t>230180014R00</t>
  </si>
  <si>
    <t>Montáž trub z plastických hmot PE, PP, 40 x 3,6</t>
  </si>
  <si>
    <t>Odkaz na mn. položky pořadí 52 : 6,00000*6</t>
  </si>
  <si>
    <t>388996141E01</t>
  </si>
  <si>
    <t>Montáž chráničky z HDPE do DN 110 mm, výkop</t>
  </si>
  <si>
    <t>Včetně spojovacího materiálu.</t>
  </si>
  <si>
    <t>Odkaz na mn. položky pořadí 49 : 9,00000</t>
  </si>
  <si>
    <t>Tlakoměr na NTL přípojce : 1</t>
  </si>
  <si>
    <t>R422.445255820</t>
  </si>
  <si>
    <t>Oceloplechová skříň s dvířky, rozměry 500x500x200mm (š x v x h), nátěr ve stejném vzhledu jako fasáda objektu</t>
  </si>
  <si>
    <t>Skříň pro ukončení NTL plynovodu : 1</t>
  </si>
  <si>
    <t>R422.445255821</t>
  </si>
  <si>
    <t>Oceloplechový zákryt volného potrubí NTL plynovodu, nátěr ve stejném vzhledu jako fasáda objektu</t>
  </si>
  <si>
    <t>Pod skříňí pro ukončení NTL plynovodu : 1</t>
  </si>
  <si>
    <t>28314146.AR</t>
  </si>
  <si>
    <t>fólie výstražná PE; perforovaná; pro plyn; žlutá; s potiskem; š = 300,0 mm; tl. 0,09 mm; l = 250 m</t>
  </si>
  <si>
    <t>28613103.MR</t>
  </si>
  <si>
    <t>spojka/nátrubek PE 100; SDR 11,0; D = 40,0 mm; spoj elektrosvařovaný</t>
  </si>
  <si>
    <t>NTL plynovod d40 : 1+1+1+1</t>
  </si>
  <si>
    <t>28653234.AR</t>
  </si>
  <si>
    <t>objímka d = 40; pro spojku</t>
  </si>
  <si>
    <t>NTL venkovní plynovod : 1+1</t>
  </si>
  <si>
    <t>28653236.AR2</t>
  </si>
  <si>
    <t>Přechod PE/ocel d40/DN32, plyn</t>
  </si>
  <si>
    <t>28653240.AR</t>
  </si>
  <si>
    <t>držák objímky A, zadní</t>
  </si>
  <si>
    <t>28653323.AR</t>
  </si>
  <si>
    <t>koleno PE 100; 90,0 °; SDR 11,0; D = 40,0 mm; hladké; spoj elektrosvařovaný</t>
  </si>
  <si>
    <t>NTL plynovod d40 : 1+1+1+1+1</t>
  </si>
  <si>
    <t>316331028R</t>
  </si>
  <si>
    <t>přechod mat. ocel St35.8 (P235GH); přímý; DN 80; pr.D =  88,9 mm; pr.D1 =  42,4 mm; T =  3,2 mm; T1 =  2,6 mm; L =  90 mm</t>
  </si>
  <si>
    <t>Připojení nového plynoměru G6 : 1+1</t>
  </si>
  <si>
    <t>31946309R</t>
  </si>
  <si>
    <t>příruba přivařovací s krkem; mat. uhlík. ocel (11 416); Js (DN) 80 mm; 0,6 MPa; PN 6; vnitř.D = 82,5 mm; vnější D1= 190 mm; V = 42 mm; ČSN 13 1229</t>
  </si>
  <si>
    <t>Přípojka stávajícího plynoměru G16 : 1+1</t>
  </si>
  <si>
    <t>388.8595057651814</t>
  </si>
  <si>
    <t>Dělená chránička (červená), materiál HDPE, minimální délka 3m, vnější průměr 110mm, vnitřní průměr 100mm</t>
  </si>
  <si>
    <t>Systém dělených chrániček je vhodný především pro ochranu podzemního ukládaní kabelů a při trasování energetických a sdělovacích vedení. Je možné použítí pro dodatečnou ochranu již nainstalovaných zemních kabelů. Chráničky se skládají ze dvou totožných částí. Při pokládce se do spodního dílu vkládá vedení a horní díl je tlakem zaklapnut do spodního dílu. Spojení chrániček se provádí překrytím napojovaných spodních dílů dílem vrchním v délce cca 30 cm. Chráničky jsou vyráběny a zkoušeny dle ČSN EN 61 386-24.</t>
  </si>
  <si>
    <t/>
  </si>
  <si>
    <t>Dodávka v minimálníí délce 3m a následně v násobcích.</t>
  </si>
  <si>
    <t>NTL venkovní plynovod : 1,5+1,5+1,5+1,5</t>
  </si>
  <si>
    <t>NTL plynovodní přípojka d80 : 1,5</t>
  </si>
  <si>
    <t>Vodovod : 1,5</t>
  </si>
  <si>
    <t>55113461.AR</t>
  </si>
  <si>
    <t>kohout kulový plnoprůtokový, nátrubkový; PN 35; 1 1/4 "; ovládání páčka</t>
  </si>
  <si>
    <t>Ukončení NTL plynovodu u objektu MŠ : 1</t>
  </si>
  <si>
    <t>Ostatní nespecifikovaný materiál (šroubení, fitinky, těsnění....)</t>
  </si>
  <si>
    <t>plynovod : 1</t>
  </si>
  <si>
    <t>RFP403041W</t>
  </si>
  <si>
    <t>Trubka pro plyn SDR11 40x3,7 mm L=6,0 m, PE100 RC dvouvrstvé potrubí, barva oranžovo-žlutá</t>
  </si>
  <si>
    <t>NTL plynovod : 1+1+1+1+1+1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</si>
  <si>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</si>
  <si>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</si>
  <si>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</si>
  <si>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</si>
  <si>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965043331R00</t>
  </si>
  <si>
    <t>Bourání podkladů pod dlažby nebo litých celistvých dlažeb a mazanin  betonových s potěrem nebo teracem, tloušťky do 100 mm, plochy do 4 m2</t>
  </si>
  <si>
    <t>Prostup NTL plynovodu v nice plynoměru : 0,2*0,2*0,1</t>
  </si>
  <si>
    <t>Odkaz na mn. položky pořadí 22 : 3,00000</t>
  </si>
  <si>
    <t>460.E0001</t>
  </si>
  <si>
    <t>Vytýčení sítí</t>
  </si>
  <si>
    <t>Elektro : 1</t>
  </si>
  <si>
    <t>Sdělovací kabel : 1</t>
  </si>
  <si>
    <t>Plyn : 1</t>
  </si>
  <si>
    <t>Voda : 1</t>
  </si>
  <si>
    <t>Kanalizace : 1+1</t>
  </si>
  <si>
    <t>979087212R00</t>
  </si>
  <si>
    <t>Nakládání na dopravní prostředky suti</t>
  </si>
  <si>
    <t>979083117R00</t>
  </si>
  <si>
    <t>Vodorovné přemístění suti přes 5000 m do 6000 m</t>
  </si>
  <si>
    <t>800-6</t>
  </si>
  <si>
    <t>včetně naložení na dopravní prostředek a složení,</t>
  </si>
  <si>
    <t>979083191R00</t>
  </si>
  <si>
    <t>Vodorovné přemístění suti za každých dalších započatých 1000 m přes 6000 m</t>
  </si>
  <si>
    <t>979990112R00</t>
  </si>
  <si>
    <t xml:space="preserve">Poplatek za skládku obalovaný asfalt </t>
  </si>
  <si>
    <t>460.E0003</t>
  </si>
  <si>
    <t>Geodetické zaměření trasy, do 100m</t>
  </si>
  <si>
    <t>Trasa NTL plynovodu : 1</t>
  </si>
  <si>
    <t>799.0001.E02</t>
  </si>
  <si>
    <t>Dočasné přejezdy přes výkop</t>
  </si>
  <si>
    <t>Trasa plynovodní přípojky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</si>
</sst>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\BUILDpowerS2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password="846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3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SUMIF(F56:F89,A16,I56:I89)+SUMIF(F56:F89,"PSU",I56:I89)</f>
        <v>0</v>
      </c>
      <c r="J16" s="81"/>
    </row>
    <row r="17" spans="1:10" ht="23.25" customHeight="1" x14ac:dyDescent="0.2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SUMIF(F56:F89,A17,I56:I89)</f>
        <v>0</v>
      </c>
      <c r="J17" s="81"/>
    </row>
    <row r="18" spans="1:10" ht="23.25" customHeight="1" x14ac:dyDescent="0.2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SUMIF(F56:F89,A18,I56:I89)</f>
        <v>0</v>
      </c>
      <c r="J18" s="81"/>
    </row>
    <row r="19" spans="1:10" ht="23.25" customHeight="1" x14ac:dyDescent="0.2">
      <c r="A19" s="194" t="s">
        <v>140</v>
      </c>
      <c r="B19" s="37" t="s">
        <v>27</v>
      </c>
      <c r="C19" s="58"/>
      <c r="D19" s="59"/>
      <c r="E19" s="79"/>
      <c r="F19" s="80"/>
      <c r="G19" s="79"/>
      <c r="H19" s="80"/>
      <c r="I19" s="79">
        <f>SUMIF(F56:F89,A19,I56:I89)</f>
        <v>0</v>
      </c>
      <c r="J19" s="81"/>
    </row>
    <row r="20" spans="1:10" ht="23.25" customHeight="1" x14ac:dyDescent="0.2">
      <c r="A20" s="194" t="s">
        <v>141</v>
      </c>
      <c r="B20" s="37" t="s">
        <v>28</v>
      </c>
      <c r="C20" s="58"/>
      <c r="D20" s="59"/>
      <c r="E20" s="79"/>
      <c r="F20" s="80"/>
      <c r="G20" s="79"/>
      <c r="H20" s="80"/>
      <c r="I20" s="79">
        <f>SUMIF(F56:F89,A20,I56:I89)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74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57</v>
      </c>
      <c r="C39" s="146"/>
      <c r="D39" s="146"/>
      <c r="E39" s="146"/>
      <c r="F39" s="147">
        <f>'D.1 D.1.4.1  Pol'!AE114+'D.1 D.1.4.2a  Pol'!AE136+'D.1 D.1.4.2b Pol'!AE367+'D.1 D.1.4.2c Pol'!AE219+'D.1 D.1.4.3 Pol'!AE80+'D.2 D.2 Pol'!AE198</f>
        <v>0</v>
      </c>
      <c r="G39" s="148">
        <f>'D.1 D.1.4.1  Pol'!AF114+'D.1 D.1.4.2a  Pol'!AF136+'D.1 D.1.4.2b Pol'!AF367+'D.1 D.1.4.2c Pol'!AF219+'D.1 D.1.4.3 Pol'!AF80+'D.2 D.2 Pol'!AF198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58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59</v>
      </c>
      <c r="C41" s="152" t="s">
        <v>60</v>
      </c>
      <c r="D41" s="152"/>
      <c r="E41" s="152"/>
      <c r="F41" s="153">
        <f>'D.1 D.1.4.1  Pol'!AE114+'D.1 D.1.4.2a  Pol'!AE136+'D.1 D.1.4.2b Pol'!AE367+'D.1 D.1.4.2c Pol'!AE219+'D.1 D.1.4.3 Pol'!AE80</f>
        <v>0</v>
      </c>
      <c r="G41" s="154">
        <f>'D.1 D.1.4.1  Pol'!AF114+'D.1 D.1.4.2a  Pol'!AF136+'D.1 D.1.4.2b Pol'!AF367+'D.1 D.1.4.2c Pol'!AF219+'D.1 D.1.4.3 Pol'!AF80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61</v>
      </c>
      <c r="C42" s="146" t="s">
        <v>62</v>
      </c>
      <c r="D42" s="146"/>
      <c r="E42" s="146"/>
      <c r="F42" s="157">
        <f>'D.1 D.1.4.1  Pol'!AE114</f>
        <v>0</v>
      </c>
      <c r="G42" s="149">
        <f>'D.1 D.1.4.1  Pol'!AF114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63</v>
      </c>
      <c r="C43" s="146" t="s">
        <v>64</v>
      </c>
      <c r="D43" s="146"/>
      <c r="E43" s="146"/>
      <c r="F43" s="157">
        <f>'D.1 D.1.4.2a  Pol'!AE136</f>
        <v>0</v>
      </c>
      <c r="G43" s="149">
        <f>'D.1 D.1.4.2a  Pol'!AF136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65</v>
      </c>
      <c r="C44" s="146" t="s">
        <v>66</v>
      </c>
      <c r="D44" s="146"/>
      <c r="E44" s="146"/>
      <c r="F44" s="157">
        <f>'D.1 D.1.4.2b Pol'!AE367</f>
        <v>0</v>
      </c>
      <c r="G44" s="149">
        <f>'D.1 D.1.4.2b Pol'!AF367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67</v>
      </c>
      <c r="C45" s="146" t="s">
        <v>68</v>
      </c>
      <c r="D45" s="146"/>
      <c r="E45" s="146"/>
      <c r="F45" s="157">
        <f>'D.1 D.1.4.2c Pol'!AE219</f>
        <v>0</v>
      </c>
      <c r="G45" s="149">
        <f>'D.1 D.1.4.2c Pol'!AF219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69</v>
      </c>
      <c r="C46" s="146" t="s">
        <v>70</v>
      </c>
      <c r="D46" s="146"/>
      <c r="E46" s="146"/>
      <c r="F46" s="157">
        <f>'D.1 D.1.4.3 Pol'!AE80</f>
        <v>0</v>
      </c>
      <c r="G46" s="149">
        <f>'D.1 D.1.4.3 Pol'!AF80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2</v>
      </c>
      <c r="B47" s="151" t="s">
        <v>71</v>
      </c>
      <c r="C47" s="152" t="s">
        <v>72</v>
      </c>
      <c r="D47" s="152"/>
      <c r="E47" s="152"/>
      <c r="F47" s="153">
        <f>'D.2 D.2 Pol'!AE198</f>
        <v>0</v>
      </c>
      <c r="G47" s="154">
        <f>'D.2 D.2 Pol'!AF198</f>
        <v>0</v>
      </c>
      <c r="H47" s="154">
        <f>(F47*SazbaDPH1/100)+(G47*SazbaDPH2/100)</f>
        <v>0</v>
      </c>
      <c r="I47" s="154">
        <f>F47+G47+H47</f>
        <v>0</v>
      </c>
      <c r="J47" s="155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71</v>
      </c>
      <c r="C48" s="146" t="s">
        <v>72</v>
      </c>
      <c r="D48" s="146"/>
      <c r="E48" s="146"/>
      <c r="F48" s="157">
        <f>'D.2 D.2 Pol'!AE198</f>
        <v>0</v>
      </c>
      <c r="G48" s="149">
        <f>'D.2 D.2 Pol'!AF198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/>
      <c r="B49" s="158" t="s">
        <v>73</v>
      </c>
      <c r="C49" s="159"/>
      <c r="D49" s="159"/>
      <c r="E49" s="160"/>
      <c r="F49" s="161">
        <f>SUMIF(A39:A48,"=1",F39:F48)</f>
        <v>0</v>
      </c>
      <c r="G49" s="162">
        <f>SUMIF(A39:A48,"=1",G39:G48)</f>
        <v>0</v>
      </c>
      <c r="H49" s="162">
        <f>SUMIF(A39:A48,"=1",H39:H48)</f>
        <v>0</v>
      </c>
      <c r="I49" s="162">
        <f>SUMIF(A39:A48,"=1",I39:I48)</f>
        <v>0</v>
      </c>
      <c r="J49" s="163">
        <f>SUMIF(A39:A48,"=1",J39:J48)</f>
        <v>0</v>
      </c>
    </row>
    <row r="53" spans="1:10" ht="15.75" x14ac:dyDescent="0.25">
      <c r="B53" s="174" t="s">
        <v>75</v>
      </c>
    </row>
    <row r="55" spans="1:10" ht="25.5" customHeight="1" x14ac:dyDescent="0.2">
      <c r="A55" s="176"/>
      <c r="B55" s="179" t="s">
        <v>17</v>
      </c>
      <c r="C55" s="179" t="s">
        <v>5</v>
      </c>
      <c r="D55" s="180"/>
      <c r="E55" s="180"/>
      <c r="F55" s="181" t="s">
        <v>76</v>
      </c>
      <c r="G55" s="181"/>
      <c r="H55" s="181"/>
      <c r="I55" s="181" t="s">
        <v>29</v>
      </c>
      <c r="J55" s="181" t="s">
        <v>0</v>
      </c>
    </row>
    <row r="56" spans="1:10" ht="36.75" customHeight="1" x14ac:dyDescent="0.2">
      <c r="A56" s="177"/>
      <c r="B56" s="182" t="s">
        <v>77</v>
      </c>
      <c r="C56" s="183" t="s">
        <v>78</v>
      </c>
      <c r="D56" s="184"/>
      <c r="E56" s="184"/>
      <c r="F56" s="190" t="s">
        <v>24</v>
      </c>
      <c r="G56" s="191"/>
      <c r="H56" s="191"/>
      <c r="I56" s="191">
        <f>'D.2 D.2 Pol'!G8</f>
        <v>0</v>
      </c>
      <c r="J56" s="188" t="str">
        <f>IF(I90=0,"",I56/I90*100)</f>
        <v/>
      </c>
    </row>
    <row r="57" spans="1:10" ht="36.75" customHeight="1" x14ac:dyDescent="0.2">
      <c r="A57" s="177"/>
      <c r="B57" s="182" t="s">
        <v>79</v>
      </c>
      <c r="C57" s="183" t="s">
        <v>80</v>
      </c>
      <c r="D57" s="184"/>
      <c r="E57" s="184"/>
      <c r="F57" s="190" t="s">
        <v>24</v>
      </c>
      <c r="G57" s="191"/>
      <c r="H57" s="191"/>
      <c r="I57" s="191">
        <f>'D.1 D.1.4.2a  Pol'!G8+'D.1 D.1.4.2b Pol'!G8</f>
        <v>0</v>
      </c>
      <c r="J57" s="188" t="str">
        <f>IF(I90=0,"",I57/I90*100)</f>
        <v/>
      </c>
    </row>
    <row r="58" spans="1:10" ht="36.75" customHeight="1" x14ac:dyDescent="0.2">
      <c r="A58" s="177"/>
      <c r="B58" s="182" t="s">
        <v>81</v>
      </c>
      <c r="C58" s="183" t="s">
        <v>82</v>
      </c>
      <c r="D58" s="184"/>
      <c r="E58" s="184"/>
      <c r="F58" s="190" t="s">
        <v>24</v>
      </c>
      <c r="G58" s="191"/>
      <c r="H58" s="191"/>
      <c r="I58" s="191">
        <f>'D.2 D.2 Pol'!G39</f>
        <v>0</v>
      </c>
      <c r="J58" s="188" t="str">
        <f>IF(I90=0,"",I58/I90*100)</f>
        <v/>
      </c>
    </row>
    <row r="59" spans="1:10" ht="36.75" customHeight="1" x14ac:dyDescent="0.2">
      <c r="A59" s="177"/>
      <c r="B59" s="182" t="s">
        <v>83</v>
      </c>
      <c r="C59" s="183" t="s">
        <v>84</v>
      </c>
      <c r="D59" s="184"/>
      <c r="E59" s="184"/>
      <c r="F59" s="190" t="s">
        <v>24</v>
      </c>
      <c r="G59" s="191"/>
      <c r="H59" s="191"/>
      <c r="I59" s="191">
        <f>'D.1 D.1.4.2a  Pol'!G12</f>
        <v>0</v>
      </c>
      <c r="J59" s="188" t="str">
        <f>IF(I90=0,"",I59/I90*100)</f>
        <v/>
      </c>
    </row>
    <row r="60" spans="1:10" ht="36.75" customHeight="1" x14ac:dyDescent="0.2">
      <c r="A60" s="177"/>
      <c r="B60" s="182" t="s">
        <v>85</v>
      </c>
      <c r="C60" s="183" t="s">
        <v>86</v>
      </c>
      <c r="D60" s="184"/>
      <c r="E60" s="184"/>
      <c r="F60" s="190" t="s">
        <v>24</v>
      </c>
      <c r="G60" s="191"/>
      <c r="H60" s="191"/>
      <c r="I60" s="191">
        <f>'D.1 D.1.4.2a  Pol'!G20</f>
        <v>0</v>
      </c>
      <c r="J60" s="188" t="str">
        <f>IF(I90=0,"",I60/I90*100)</f>
        <v/>
      </c>
    </row>
    <row r="61" spans="1:10" ht="36.75" customHeight="1" x14ac:dyDescent="0.2">
      <c r="A61" s="177"/>
      <c r="B61" s="182" t="s">
        <v>87</v>
      </c>
      <c r="C61" s="183" t="s">
        <v>88</v>
      </c>
      <c r="D61" s="184"/>
      <c r="E61" s="184"/>
      <c r="F61" s="190" t="s">
        <v>24</v>
      </c>
      <c r="G61" s="191"/>
      <c r="H61" s="191"/>
      <c r="I61" s="191">
        <f>'D.2 D.2 Pol'!G63</f>
        <v>0</v>
      </c>
      <c r="J61" s="188" t="str">
        <f>IF(I90=0,"",I61/I90*100)</f>
        <v/>
      </c>
    </row>
    <row r="62" spans="1:10" ht="36.75" customHeight="1" x14ac:dyDescent="0.2">
      <c r="A62" s="177"/>
      <c r="B62" s="182" t="s">
        <v>89</v>
      </c>
      <c r="C62" s="183" t="s">
        <v>90</v>
      </c>
      <c r="D62" s="184"/>
      <c r="E62" s="184"/>
      <c r="F62" s="190" t="s">
        <v>24</v>
      </c>
      <c r="G62" s="191"/>
      <c r="H62" s="191"/>
      <c r="I62" s="191">
        <f>'D.1 D.1.4.2a  Pol'!G23+'D.1 D.1.4.2b Pol'!G15+'D.2 D.2 Pol'!G144</f>
        <v>0</v>
      </c>
      <c r="J62" s="188" t="str">
        <f>IF(I90=0,"",I62/I90*100)</f>
        <v/>
      </c>
    </row>
    <row r="63" spans="1:10" ht="36.75" customHeight="1" x14ac:dyDescent="0.2">
      <c r="A63" s="177"/>
      <c r="B63" s="182" t="s">
        <v>91</v>
      </c>
      <c r="C63" s="183" t="s">
        <v>92</v>
      </c>
      <c r="D63" s="184"/>
      <c r="E63" s="184"/>
      <c r="F63" s="190" t="s">
        <v>24</v>
      </c>
      <c r="G63" s="191"/>
      <c r="H63" s="191"/>
      <c r="I63" s="191">
        <f>'D.1 D.1.4.2c Pol'!G8</f>
        <v>0</v>
      </c>
      <c r="J63" s="188" t="str">
        <f>IF(I90=0,"",I63/I90*100)</f>
        <v/>
      </c>
    </row>
    <row r="64" spans="1:10" ht="36.75" customHeight="1" x14ac:dyDescent="0.2">
      <c r="A64" s="177"/>
      <c r="B64" s="182" t="s">
        <v>93</v>
      </c>
      <c r="C64" s="183" t="s">
        <v>94</v>
      </c>
      <c r="D64" s="184"/>
      <c r="E64" s="184"/>
      <c r="F64" s="190" t="s">
        <v>24</v>
      </c>
      <c r="G64" s="191"/>
      <c r="H64" s="191"/>
      <c r="I64" s="191">
        <f>'D.1 D.1.4.2a  Pol'!G29+'D.1 D.1.4.2b Pol'!G22</f>
        <v>0</v>
      </c>
      <c r="J64" s="188" t="str">
        <f>IF(I90=0,"",I64/I90*100)</f>
        <v/>
      </c>
    </row>
    <row r="65" spans="1:10" ht="36.75" customHeight="1" x14ac:dyDescent="0.2">
      <c r="A65" s="177"/>
      <c r="B65" s="182" t="s">
        <v>95</v>
      </c>
      <c r="C65" s="183" t="s">
        <v>96</v>
      </c>
      <c r="D65" s="184"/>
      <c r="E65" s="184"/>
      <c r="F65" s="190" t="s">
        <v>25</v>
      </c>
      <c r="G65" s="191"/>
      <c r="H65" s="191"/>
      <c r="I65" s="191">
        <f>'D.1 D.1.4.2a  Pol'!G32+'D.1 D.1.4.2b Pol'!G25+'D.1 D.1.4.2c Pol'!G13</f>
        <v>0</v>
      </c>
      <c r="J65" s="188" t="str">
        <f>IF(I90=0,"",I65/I90*100)</f>
        <v/>
      </c>
    </row>
    <row r="66" spans="1:10" ht="36.75" customHeight="1" x14ac:dyDescent="0.2">
      <c r="A66" s="177"/>
      <c r="B66" s="182" t="s">
        <v>97</v>
      </c>
      <c r="C66" s="183" t="s">
        <v>98</v>
      </c>
      <c r="D66" s="184"/>
      <c r="E66" s="184"/>
      <c r="F66" s="190" t="s">
        <v>25</v>
      </c>
      <c r="G66" s="191"/>
      <c r="H66" s="191"/>
      <c r="I66" s="191">
        <f>'D.1 D.1.4.2b Pol'!G69</f>
        <v>0</v>
      </c>
      <c r="J66" s="188" t="str">
        <f>IF(I90=0,"",I66/I90*100)</f>
        <v/>
      </c>
    </row>
    <row r="67" spans="1:10" ht="36.75" customHeight="1" x14ac:dyDescent="0.2">
      <c r="A67" s="177"/>
      <c r="B67" s="182" t="s">
        <v>99</v>
      </c>
      <c r="C67" s="183" t="s">
        <v>100</v>
      </c>
      <c r="D67" s="184"/>
      <c r="E67" s="184"/>
      <c r="F67" s="190" t="s">
        <v>25</v>
      </c>
      <c r="G67" s="191"/>
      <c r="H67" s="191"/>
      <c r="I67" s="191">
        <f>'D.1 D.1.4.2b Pol'!G85</f>
        <v>0</v>
      </c>
      <c r="J67" s="188" t="str">
        <f>IF(I90=0,"",I67/I90*100)</f>
        <v/>
      </c>
    </row>
    <row r="68" spans="1:10" ht="36.75" customHeight="1" x14ac:dyDescent="0.2">
      <c r="A68" s="177"/>
      <c r="B68" s="182" t="s">
        <v>101</v>
      </c>
      <c r="C68" s="183" t="s">
        <v>102</v>
      </c>
      <c r="D68" s="184"/>
      <c r="E68" s="184"/>
      <c r="F68" s="190" t="s">
        <v>25</v>
      </c>
      <c r="G68" s="191"/>
      <c r="H68" s="191"/>
      <c r="I68" s="191">
        <f>'D.1 D.1.4.1  Pol'!G8+'D.1 D.1.4.2a  Pol'!G40</f>
        <v>0</v>
      </c>
      <c r="J68" s="188" t="str">
        <f>IF(I90=0,"",I68/I90*100)</f>
        <v/>
      </c>
    </row>
    <row r="69" spans="1:10" ht="36.75" customHeight="1" x14ac:dyDescent="0.2">
      <c r="A69" s="177"/>
      <c r="B69" s="182" t="s">
        <v>103</v>
      </c>
      <c r="C69" s="183" t="s">
        <v>104</v>
      </c>
      <c r="D69" s="184"/>
      <c r="E69" s="184"/>
      <c r="F69" s="190" t="s">
        <v>25</v>
      </c>
      <c r="G69" s="191"/>
      <c r="H69" s="191"/>
      <c r="I69" s="191">
        <f>'D.1 D.1.4.2b Pol'!G110</f>
        <v>0</v>
      </c>
      <c r="J69" s="188" t="str">
        <f>IF(I90=0,"",I69/I90*100)</f>
        <v/>
      </c>
    </row>
    <row r="70" spans="1:10" ht="36.75" customHeight="1" x14ac:dyDescent="0.2">
      <c r="A70" s="177"/>
      <c r="B70" s="182" t="s">
        <v>105</v>
      </c>
      <c r="C70" s="183" t="s">
        <v>106</v>
      </c>
      <c r="D70" s="184"/>
      <c r="E70" s="184"/>
      <c r="F70" s="190" t="s">
        <v>25</v>
      </c>
      <c r="G70" s="191"/>
      <c r="H70" s="191"/>
      <c r="I70" s="191">
        <f>'D.1 D.1.4.2a  Pol'!G53+'D.1 D.1.4.2b Pol'!G118</f>
        <v>0</v>
      </c>
      <c r="J70" s="188" t="str">
        <f>IF(I90=0,"",I70/I90*100)</f>
        <v/>
      </c>
    </row>
    <row r="71" spans="1:10" ht="36.75" customHeight="1" x14ac:dyDescent="0.2">
      <c r="A71" s="177"/>
      <c r="B71" s="182" t="s">
        <v>107</v>
      </c>
      <c r="C71" s="183" t="s">
        <v>108</v>
      </c>
      <c r="D71" s="184"/>
      <c r="E71" s="184"/>
      <c r="F71" s="190" t="s">
        <v>25</v>
      </c>
      <c r="G71" s="191"/>
      <c r="H71" s="191"/>
      <c r="I71" s="191">
        <f>'D.1 D.1.4.2a  Pol'!G63+'D.1 D.1.4.2b Pol'!G145</f>
        <v>0</v>
      </c>
      <c r="J71" s="188" t="str">
        <f>IF(I90=0,"",I71/I90*100)</f>
        <v/>
      </c>
    </row>
    <row r="72" spans="1:10" ht="36.75" customHeight="1" x14ac:dyDescent="0.2">
      <c r="A72" s="177"/>
      <c r="B72" s="182" t="s">
        <v>109</v>
      </c>
      <c r="C72" s="183" t="s">
        <v>110</v>
      </c>
      <c r="D72" s="184"/>
      <c r="E72" s="184"/>
      <c r="F72" s="190" t="s">
        <v>25</v>
      </c>
      <c r="G72" s="191"/>
      <c r="H72" s="191"/>
      <c r="I72" s="191">
        <f>'D.1 D.1.4.2a  Pol'!G67+'D.1 D.1.4.2b Pol'!G170</f>
        <v>0</v>
      </c>
      <c r="J72" s="188" t="str">
        <f>IF(I90=0,"",I72/I90*100)</f>
        <v/>
      </c>
    </row>
    <row r="73" spans="1:10" ht="36.75" customHeight="1" x14ac:dyDescent="0.2">
      <c r="A73" s="177"/>
      <c r="B73" s="182" t="s">
        <v>111</v>
      </c>
      <c r="C73" s="183" t="s">
        <v>112</v>
      </c>
      <c r="D73" s="184"/>
      <c r="E73" s="184"/>
      <c r="F73" s="190" t="s">
        <v>25</v>
      </c>
      <c r="G73" s="191"/>
      <c r="H73" s="191"/>
      <c r="I73" s="191">
        <f>'D.1 D.1.4.2a  Pol'!G83+'D.1 D.1.4.2b Pol'!G217+'D.1 D.1.4.2c Pol'!G28</f>
        <v>0</v>
      </c>
      <c r="J73" s="188" t="str">
        <f>IF(I90=0,"",I73/I90*100)</f>
        <v/>
      </c>
    </row>
    <row r="74" spans="1:10" ht="36.75" customHeight="1" x14ac:dyDescent="0.2">
      <c r="A74" s="177"/>
      <c r="B74" s="182" t="s">
        <v>113</v>
      </c>
      <c r="C74" s="183" t="s">
        <v>114</v>
      </c>
      <c r="D74" s="184"/>
      <c r="E74" s="184"/>
      <c r="F74" s="190" t="s">
        <v>25</v>
      </c>
      <c r="G74" s="191"/>
      <c r="H74" s="191"/>
      <c r="I74" s="191">
        <f>'D.1 D.1.4.2a  Pol'!G99+'D.1 D.1.4.2b Pol'!G249+'D.1 D.1.4.2c Pol'!G66</f>
        <v>0</v>
      </c>
      <c r="J74" s="188" t="str">
        <f>IF(I90=0,"",I74/I90*100)</f>
        <v/>
      </c>
    </row>
    <row r="75" spans="1:10" ht="36.75" customHeight="1" x14ac:dyDescent="0.2">
      <c r="A75" s="177"/>
      <c r="B75" s="182" t="s">
        <v>115</v>
      </c>
      <c r="C75" s="183" t="s">
        <v>116</v>
      </c>
      <c r="D75" s="184"/>
      <c r="E75" s="184"/>
      <c r="F75" s="190" t="s">
        <v>25</v>
      </c>
      <c r="G75" s="191"/>
      <c r="H75" s="191"/>
      <c r="I75" s="191">
        <f>'D.1 D.1.4.2c Pol'!G108</f>
        <v>0</v>
      </c>
      <c r="J75" s="188" t="str">
        <f>IF(I90=0,"",I75/I90*100)</f>
        <v/>
      </c>
    </row>
    <row r="76" spans="1:10" ht="36.75" customHeight="1" x14ac:dyDescent="0.2">
      <c r="A76" s="177"/>
      <c r="B76" s="182" t="s">
        <v>117</v>
      </c>
      <c r="C76" s="183" t="s">
        <v>118</v>
      </c>
      <c r="D76" s="184"/>
      <c r="E76" s="184"/>
      <c r="F76" s="190" t="s">
        <v>25</v>
      </c>
      <c r="G76" s="191"/>
      <c r="H76" s="191"/>
      <c r="I76" s="191">
        <f>'D.1 D.1.4.2b Pol'!G307+'D.1 D.1.4.2c Pol'!G170</f>
        <v>0</v>
      </c>
      <c r="J76" s="188" t="str">
        <f>IF(I90=0,"",I76/I90*100)</f>
        <v/>
      </c>
    </row>
    <row r="77" spans="1:10" ht="36.75" customHeight="1" x14ac:dyDescent="0.2">
      <c r="A77" s="177"/>
      <c r="B77" s="182" t="s">
        <v>119</v>
      </c>
      <c r="C77" s="183" t="s">
        <v>120</v>
      </c>
      <c r="D77" s="184"/>
      <c r="E77" s="184"/>
      <c r="F77" s="190" t="s">
        <v>25</v>
      </c>
      <c r="G77" s="191"/>
      <c r="H77" s="191"/>
      <c r="I77" s="191">
        <f>'D.1 D.1.4.1  Pol'!G73+'D.1 D.1.4.2b Pol'!G312+'D.1 D.1.4.2c Pol'!G173+'D.2 D.2 Pol'!G147</f>
        <v>0</v>
      </c>
      <c r="J77" s="188" t="str">
        <f>IF(I90=0,"",I77/I90*100)</f>
        <v/>
      </c>
    </row>
    <row r="78" spans="1:10" ht="36.75" customHeight="1" x14ac:dyDescent="0.2">
      <c r="A78" s="177"/>
      <c r="B78" s="182" t="s">
        <v>121</v>
      </c>
      <c r="C78" s="183" t="s">
        <v>122</v>
      </c>
      <c r="D78" s="184"/>
      <c r="E78" s="184"/>
      <c r="F78" s="190" t="s">
        <v>25</v>
      </c>
      <c r="G78" s="191"/>
      <c r="H78" s="191"/>
      <c r="I78" s="191">
        <f>'D.1 D.1.4.2a  Pol'!G118+'D.1 D.1.4.2b Pol'!G316</f>
        <v>0</v>
      </c>
      <c r="J78" s="188" t="str">
        <f>IF(I90=0,"",I78/I90*100)</f>
        <v/>
      </c>
    </row>
    <row r="79" spans="1:10" ht="36.75" customHeight="1" x14ac:dyDescent="0.2">
      <c r="A79" s="177"/>
      <c r="B79" s="182" t="s">
        <v>123</v>
      </c>
      <c r="C79" s="183" t="s">
        <v>124</v>
      </c>
      <c r="D79" s="184"/>
      <c r="E79" s="184"/>
      <c r="F79" s="190" t="s">
        <v>25</v>
      </c>
      <c r="G79" s="191"/>
      <c r="H79" s="191"/>
      <c r="I79" s="191">
        <f>'D.1 D.1.4.2b Pol'!G322+'D.1 D.1.4.2c Pol'!G175</f>
        <v>0</v>
      </c>
      <c r="J79" s="188" t="str">
        <f>IF(I90=0,"",I79/I90*100)</f>
        <v/>
      </c>
    </row>
    <row r="80" spans="1:10" ht="36.75" customHeight="1" x14ac:dyDescent="0.2">
      <c r="A80" s="177"/>
      <c r="B80" s="182" t="s">
        <v>125</v>
      </c>
      <c r="C80" s="183" t="s">
        <v>126</v>
      </c>
      <c r="D80" s="184"/>
      <c r="E80" s="184"/>
      <c r="F80" s="190" t="s">
        <v>25</v>
      </c>
      <c r="G80" s="191"/>
      <c r="H80" s="191"/>
      <c r="I80" s="191">
        <f>'D.1 D.1.4.3 Pol'!G8</f>
        <v>0</v>
      </c>
      <c r="J80" s="188" t="str">
        <f>IF(I90=0,"",I80/I90*100)</f>
        <v/>
      </c>
    </row>
    <row r="81" spans="1:10" ht="36.75" customHeight="1" x14ac:dyDescent="0.2">
      <c r="A81" s="177"/>
      <c r="B81" s="182" t="s">
        <v>127</v>
      </c>
      <c r="C81" s="183" t="s">
        <v>128</v>
      </c>
      <c r="D81" s="184"/>
      <c r="E81" s="184"/>
      <c r="F81" s="190" t="s">
        <v>25</v>
      </c>
      <c r="G81" s="191"/>
      <c r="H81" s="191"/>
      <c r="I81" s="191">
        <f>'D.1 D.1.4.3 Pol'!G14</f>
        <v>0</v>
      </c>
      <c r="J81" s="188" t="str">
        <f>IF(I90=0,"",I81/I90*100)</f>
        <v/>
      </c>
    </row>
    <row r="82" spans="1:10" ht="36.75" customHeight="1" x14ac:dyDescent="0.2">
      <c r="A82" s="177"/>
      <c r="B82" s="182" t="s">
        <v>129</v>
      </c>
      <c r="C82" s="183" t="s">
        <v>130</v>
      </c>
      <c r="D82" s="184"/>
      <c r="E82" s="184"/>
      <c r="F82" s="190" t="s">
        <v>25</v>
      </c>
      <c r="G82" s="191"/>
      <c r="H82" s="191"/>
      <c r="I82" s="191">
        <f>'D.1 D.1.4.3 Pol'!G28</f>
        <v>0</v>
      </c>
      <c r="J82" s="188" t="str">
        <f>IF(I90=0,"",I82/I90*100)</f>
        <v/>
      </c>
    </row>
    <row r="83" spans="1:10" ht="36.75" customHeight="1" x14ac:dyDescent="0.2">
      <c r="A83" s="177"/>
      <c r="B83" s="182" t="s">
        <v>131</v>
      </c>
      <c r="C83" s="183" t="s">
        <v>132</v>
      </c>
      <c r="D83" s="184"/>
      <c r="E83" s="184"/>
      <c r="F83" s="190" t="s">
        <v>25</v>
      </c>
      <c r="G83" s="191"/>
      <c r="H83" s="191"/>
      <c r="I83" s="191">
        <f>'D.1 D.1.4.3 Pol'!G39</f>
        <v>0</v>
      </c>
      <c r="J83" s="188" t="str">
        <f>IF(I90=0,"",I83/I90*100)</f>
        <v/>
      </c>
    </row>
    <row r="84" spans="1:10" ht="36.75" customHeight="1" x14ac:dyDescent="0.2">
      <c r="A84" s="177"/>
      <c r="B84" s="182" t="s">
        <v>133</v>
      </c>
      <c r="C84" s="183" t="s">
        <v>134</v>
      </c>
      <c r="D84" s="184"/>
      <c r="E84" s="184"/>
      <c r="F84" s="190" t="s">
        <v>25</v>
      </c>
      <c r="G84" s="191"/>
      <c r="H84" s="191"/>
      <c r="I84" s="191">
        <f>'D.1 D.1.4.3 Pol'!G42</f>
        <v>0</v>
      </c>
      <c r="J84" s="188" t="str">
        <f>IF(I90=0,"",I84/I90*100)</f>
        <v/>
      </c>
    </row>
    <row r="85" spans="1:10" ht="36.75" customHeight="1" x14ac:dyDescent="0.2">
      <c r="A85" s="177"/>
      <c r="B85" s="182" t="s">
        <v>135</v>
      </c>
      <c r="C85" s="183" t="s">
        <v>136</v>
      </c>
      <c r="D85" s="184"/>
      <c r="E85" s="184"/>
      <c r="F85" s="190" t="s">
        <v>26</v>
      </c>
      <c r="G85" s="191"/>
      <c r="H85" s="191"/>
      <c r="I85" s="191">
        <f>'D.2 D.2 Pol'!G151</f>
        <v>0</v>
      </c>
      <c r="J85" s="188" t="str">
        <f>IF(I90=0,"",I85/I90*100)</f>
        <v/>
      </c>
    </row>
    <row r="86" spans="1:10" ht="36.75" customHeight="1" x14ac:dyDescent="0.2">
      <c r="A86" s="177"/>
      <c r="B86" s="182" t="s">
        <v>137</v>
      </c>
      <c r="C86" s="183" t="s">
        <v>138</v>
      </c>
      <c r="D86" s="184"/>
      <c r="E86" s="184"/>
      <c r="F86" s="190" t="s">
        <v>139</v>
      </c>
      <c r="G86" s="191"/>
      <c r="H86" s="191"/>
      <c r="I86" s="191">
        <f>'D.1 D.1.4.1  Pol'!G81+'D.1 D.1.4.2a  Pol'!G125+'D.1 D.1.4.2b Pol'!G326+'D.1 D.1.4.2c Pol'!G181+'D.2 D.2 Pol'!G158</f>
        <v>0</v>
      </c>
      <c r="J86" s="188" t="str">
        <f>IF(I90=0,"",I86/I90*100)</f>
        <v/>
      </c>
    </row>
    <row r="87" spans="1:10" ht="36.75" customHeight="1" x14ac:dyDescent="0.2">
      <c r="A87" s="177"/>
      <c r="B87" s="182" t="s">
        <v>140</v>
      </c>
      <c r="C87" s="183" t="s">
        <v>27</v>
      </c>
      <c r="D87" s="184"/>
      <c r="E87" s="184"/>
      <c r="F87" s="190" t="s">
        <v>140</v>
      </c>
      <c r="G87" s="191"/>
      <c r="H87" s="191"/>
      <c r="I87" s="191">
        <f>'D.1 D.1.4.1  Pol'!G87+'D.1 D.1.4.2b Pol'!G336+'D.1 D.1.4.2c Pol'!G192+'D.2 D.2 Pol'!G167</f>
        <v>0</v>
      </c>
      <c r="J87" s="188" t="str">
        <f>IF(I90=0,"",I87/I90*100)</f>
        <v/>
      </c>
    </row>
    <row r="88" spans="1:10" ht="36.75" customHeight="1" x14ac:dyDescent="0.2">
      <c r="A88" s="177"/>
      <c r="B88" s="182" t="s">
        <v>141</v>
      </c>
      <c r="C88" s="183" t="s">
        <v>28</v>
      </c>
      <c r="D88" s="184"/>
      <c r="E88" s="184"/>
      <c r="F88" s="190" t="s">
        <v>141</v>
      </c>
      <c r="G88" s="191"/>
      <c r="H88" s="191"/>
      <c r="I88" s="191">
        <f>'D.1 D.1.4.1  Pol'!G100+'D.1 D.1.4.2b Pol'!G351+'D.1 D.1.4.2c Pol'!G205+'D.2 D.2 Pol'!G180</f>
        <v>0</v>
      </c>
      <c r="J88" s="188" t="str">
        <f>IF(I90=0,"",I88/I90*100)</f>
        <v/>
      </c>
    </row>
    <row r="89" spans="1:10" ht="36.75" customHeight="1" x14ac:dyDescent="0.2">
      <c r="A89" s="177"/>
      <c r="B89" s="182" t="s">
        <v>142</v>
      </c>
      <c r="C89" s="183" t="s">
        <v>124</v>
      </c>
      <c r="D89" s="184"/>
      <c r="E89" s="184"/>
      <c r="F89" s="190" t="s">
        <v>141</v>
      </c>
      <c r="G89" s="191"/>
      <c r="H89" s="191"/>
      <c r="I89" s="191">
        <f>'D.1 D.1.4.3 Pol'!G66</f>
        <v>0</v>
      </c>
      <c r="J89" s="188" t="str">
        <f>IF(I90=0,"",I89/I90*100)</f>
        <v/>
      </c>
    </row>
    <row r="90" spans="1:10" ht="25.5" customHeight="1" x14ac:dyDescent="0.2">
      <c r="A90" s="178"/>
      <c r="B90" s="185" t="s">
        <v>1</v>
      </c>
      <c r="C90" s="186"/>
      <c r="D90" s="187"/>
      <c r="E90" s="187"/>
      <c r="F90" s="192"/>
      <c r="G90" s="193"/>
      <c r="H90" s="193"/>
      <c r="I90" s="193">
        <f>SUM(I56:I89)</f>
        <v>0</v>
      </c>
      <c r="J90" s="189">
        <f>SUM(J56:J89)</f>
        <v>0</v>
      </c>
    </row>
    <row r="91" spans="1:10" x14ac:dyDescent="0.2">
      <c r="F91" s="133"/>
      <c r="G91" s="133"/>
      <c r="H91" s="133"/>
      <c r="I91" s="133"/>
      <c r="J91" s="134"/>
    </row>
    <row r="92" spans="1:10" x14ac:dyDescent="0.2">
      <c r="F92" s="133"/>
      <c r="G92" s="133"/>
      <c r="H92" s="133"/>
      <c r="I92" s="133"/>
      <c r="J92" s="134"/>
    </row>
    <row r="93" spans="1:10" x14ac:dyDescent="0.2">
      <c r="F93" s="133"/>
      <c r="G93" s="133"/>
      <c r="H93" s="133"/>
      <c r="I93" s="133"/>
      <c r="J93" s="134"/>
    </row>
  </sheetData>
  <sheetProtection password="846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password="846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143</v>
      </c>
      <c r="B1" s="195"/>
      <c r="C1" s="195"/>
      <c r="D1" s="195"/>
      <c r="E1" s="195"/>
      <c r="F1" s="195"/>
      <c r="G1" s="195"/>
      <c r="AG1" t="s">
        <v>144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4.95" customHeight="1" x14ac:dyDescent="0.2">
      <c r="A3" s="196" t="s">
        <v>8</v>
      </c>
      <c r="B3" s="48" t="s">
        <v>59</v>
      </c>
      <c r="C3" s="199" t="s">
        <v>60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147</v>
      </c>
    </row>
    <row r="5" spans="1:60" x14ac:dyDescent="0.2">
      <c r="D5" s="10"/>
    </row>
    <row r="6" spans="1:60" ht="38.25" x14ac:dyDescent="0.2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29</v>
      </c>
      <c r="H6" s="209" t="s">
        <v>30</v>
      </c>
      <c r="I6" s="209" t="s">
        <v>154</v>
      </c>
      <c r="J6" s="209" t="s">
        <v>31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169</v>
      </c>
      <c r="B8" s="227" t="s">
        <v>101</v>
      </c>
      <c r="C8" s="251" t="s">
        <v>102</v>
      </c>
      <c r="D8" s="228"/>
      <c r="E8" s="229"/>
      <c r="F8" s="230"/>
      <c r="G8" s="230">
        <f>SUMIF(AG9:AG72,"&lt;&gt;NOR",G9:G72)</f>
        <v>0</v>
      </c>
      <c r="H8" s="230"/>
      <c r="I8" s="230">
        <f>SUM(I9:I72)</f>
        <v>0</v>
      </c>
      <c r="J8" s="230"/>
      <c r="K8" s="230">
        <f>SUM(K9:K72)</f>
        <v>0</v>
      </c>
      <c r="L8" s="230"/>
      <c r="M8" s="230">
        <f>SUM(M9:M72)</f>
        <v>0</v>
      </c>
      <c r="N8" s="230"/>
      <c r="O8" s="230">
        <f>SUM(O9:O72)</f>
        <v>0.47</v>
      </c>
      <c r="P8" s="230"/>
      <c r="Q8" s="230">
        <f>SUM(Q9:Q72)</f>
        <v>7.0000000000000007E-2</v>
      </c>
      <c r="R8" s="230"/>
      <c r="S8" s="230"/>
      <c r="T8" s="231"/>
      <c r="U8" s="225"/>
      <c r="V8" s="225">
        <f>SUM(V9:V72)</f>
        <v>28.909999999999993</v>
      </c>
      <c r="W8" s="225"/>
      <c r="X8" s="225"/>
      <c r="AG8" t="s">
        <v>170</v>
      </c>
    </row>
    <row r="9" spans="1:60" outlineLevel="1" x14ac:dyDescent="0.2">
      <c r="A9" s="232">
        <v>1</v>
      </c>
      <c r="B9" s="233" t="s">
        <v>171</v>
      </c>
      <c r="C9" s="252" t="s">
        <v>172</v>
      </c>
      <c r="D9" s="234" t="s">
        <v>173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5.0899999999999999E-3</v>
      </c>
      <c r="O9" s="237">
        <f>ROUND(E9*N9,2)</f>
        <v>0.01</v>
      </c>
      <c r="P9" s="237">
        <v>0</v>
      </c>
      <c r="Q9" s="237">
        <f>ROUND(E9*P9,2)</f>
        <v>0</v>
      </c>
      <c r="R9" s="237" t="s">
        <v>174</v>
      </c>
      <c r="S9" s="237" t="s">
        <v>175</v>
      </c>
      <c r="T9" s="238" t="s">
        <v>176</v>
      </c>
      <c r="U9" s="219">
        <v>0.53100000000000003</v>
      </c>
      <c r="V9" s="219">
        <f>ROUND(E9*U9,2)</f>
        <v>0.53</v>
      </c>
      <c r="W9" s="219"/>
      <c r="X9" s="219" t="s">
        <v>177</v>
      </c>
      <c r="Y9" s="210"/>
      <c r="Z9" s="210"/>
      <c r="AA9" s="210"/>
      <c r="AB9" s="210"/>
      <c r="AC9" s="210"/>
      <c r="AD9" s="210"/>
      <c r="AE9" s="210"/>
      <c r="AF9" s="210"/>
      <c r="AG9" s="210" t="s">
        <v>178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3" t="s">
        <v>179</v>
      </c>
      <c r="D10" s="239"/>
      <c r="E10" s="239"/>
      <c r="F10" s="239"/>
      <c r="G10" s="23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180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4" t="s">
        <v>181</v>
      </c>
      <c r="D11" s="240"/>
      <c r="E11" s="240"/>
      <c r="F11" s="240"/>
      <c r="G11" s="240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182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4" t="s">
        <v>183</v>
      </c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5" t="s">
        <v>184</v>
      </c>
      <c r="D13" s="223"/>
      <c r="E13" s="224">
        <v>1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185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2">
        <v>2</v>
      </c>
      <c r="B14" s="233" t="s">
        <v>186</v>
      </c>
      <c r="C14" s="252" t="s">
        <v>187</v>
      </c>
      <c r="D14" s="234" t="s">
        <v>173</v>
      </c>
      <c r="E14" s="235">
        <v>20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1.455E-2</v>
      </c>
      <c r="O14" s="237">
        <f>ROUND(E14*N14,2)</f>
        <v>0.28999999999999998</v>
      </c>
      <c r="P14" s="237">
        <v>0</v>
      </c>
      <c r="Q14" s="237">
        <f>ROUND(E14*P14,2)</f>
        <v>0</v>
      </c>
      <c r="R14" s="237" t="s">
        <v>174</v>
      </c>
      <c r="S14" s="237" t="s">
        <v>175</v>
      </c>
      <c r="T14" s="238" t="s">
        <v>176</v>
      </c>
      <c r="U14" s="219">
        <v>0.78400000000000003</v>
      </c>
      <c r="V14" s="219">
        <f>ROUND(E14*U14,2)</f>
        <v>15.68</v>
      </c>
      <c r="W14" s="219"/>
      <c r="X14" s="219" t="s">
        <v>177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178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3" t="s">
        <v>179</v>
      </c>
      <c r="D15" s="239"/>
      <c r="E15" s="239"/>
      <c r="F15" s="239"/>
      <c r="G15" s="23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180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4" t="s">
        <v>181</v>
      </c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182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4" t="s">
        <v>183</v>
      </c>
      <c r="D17" s="240"/>
      <c r="E17" s="240"/>
      <c r="F17" s="240"/>
      <c r="G17" s="240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182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5" t="s">
        <v>188</v>
      </c>
      <c r="D18" s="223"/>
      <c r="E18" s="224">
        <v>20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2">
        <v>3</v>
      </c>
      <c r="B19" s="233" t="s">
        <v>189</v>
      </c>
      <c r="C19" s="252" t="s">
        <v>190</v>
      </c>
      <c r="D19" s="234" t="s">
        <v>173</v>
      </c>
      <c r="E19" s="235">
        <v>3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1.2489999999999999E-2</v>
      </c>
      <c r="O19" s="237">
        <f>ROUND(E19*N19,2)</f>
        <v>0.04</v>
      </c>
      <c r="P19" s="237">
        <v>0</v>
      </c>
      <c r="Q19" s="237">
        <f>ROUND(E19*P19,2)</f>
        <v>0</v>
      </c>
      <c r="R19" s="237" t="s">
        <v>174</v>
      </c>
      <c r="S19" s="237" t="s">
        <v>175</v>
      </c>
      <c r="T19" s="238" t="s">
        <v>176</v>
      </c>
      <c r="U19" s="219">
        <v>0.70399999999999996</v>
      </c>
      <c r="V19" s="219">
        <f>ROUND(E19*U19,2)</f>
        <v>2.11</v>
      </c>
      <c r="W19" s="219"/>
      <c r="X19" s="219" t="s">
        <v>177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3" t="s">
        <v>179</v>
      </c>
      <c r="D20" s="239"/>
      <c r="E20" s="239"/>
      <c r="F20" s="239"/>
      <c r="G20" s="23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180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5" t="s">
        <v>191</v>
      </c>
      <c r="D21" s="223"/>
      <c r="E21" s="224">
        <v>1.5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5" t="s">
        <v>192</v>
      </c>
      <c r="D22" s="223"/>
      <c r="E22" s="224">
        <v>1.5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185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2">
        <v>4</v>
      </c>
      <c r="B23" s="233" t="s">
        <v>193</v>
      </c>
      <c r="C23" s="252" t="s">
        <v>194</v>
      </c>
      <c r="D23" s="234" t="s">
        <v>173</v>
      </c>
      <c r="E23" s="235">
        <v>4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1.4800000000000001E-2</v>
      </c>
      <c r="O23" s="237">
        <f>ROUND(E23*N23,2)</f>
        <v>0.06</v>
      </c>
      <c r="P23" s="237">
        <v>0</v>
      </c>
      <c r="Q23" s="237">
        <f>ROUND(E23*P23,2)</f>
        <v>0</v>
      </c>
      <c r="R23" s="237" t="s">
        <v>174</v>
      </c>
      <c r="S23" s="237" t="s">
        <v>175</v>
      </c>
      <c r="T23" s="238" t="s">
        <v>176</v>
      </c>
      <c r="U23" s="219">
        <v>0.753</v>
      </c>
      <c r="V23" s="219">
        <f>ROUND(E23*U23,2)</f>
        <v>3.01</v>
      </c>
      <c r="W23" s="219"/>
      <c r="X23" s="219" t="s">
        <v>177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178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3" t="s">
        <v>179</v>
      </c>
      <c r="D24" s="239"/>
      <c r="E24" s="239"/>
      <c r="F24" s="239"/>
      <c r="G24" s="23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180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4" t="s">
        <v>181</v>
      </c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182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4" t="s">
        <v>183</v>
      </c>
      <c r="D26" s="240"/>
      <c r="E26" s="240"/>
      <c r="F26" s="240"/>
      <c r="G26" s="240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182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5" t="s">
        <v>195</v>
      </c>
      <c r="D27" s="223"/>
      <c r="E27" s="224">
        <v>4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2">
        <v>5</v>
      </c>
      <c r="B28" s="233" t="s">
        <v>196</v>
      </c>
      <c r="C28" s="252" t="s">
        <v>197</v>
      </c>
      <c r="D28" s="234" t="s">
        <v>173</v>
      </c>
      <c r="E28" s="235">
        <v>21.5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3.8999999999999999E-4</v>
      </c>
      <c r="O28" s="237">
        <f>ROUND(E28*N28,2)</f>
        <v>0.01</v>
      </c>
      <c r="P28" s="237">
        <v>3.4199999999999999E-3</v>
      </c>
      <c r="Q28" s="237">
        <f>ROUND(E28*P28,2)</f>
        <v>7.0000000000000007E-2</v>
      </c>
      <c r="R28" s="237" t="s">
        <v>174</v>
      </c>
      <c r="S28" s="237" t="s">
        <v>175</v>
      </c>
      <c r="T28" s="238" t="s">
        <v>176</v>
      </c>
      <c r="U28" s="219">
        <v>4.3999999999999997E-2</v>
      </c>
      <c r="V28" s="219">
        <f>ROUND(E28*U28,2)</f>
        <v>0.95</v>
      </c>
      <c r="W28" s="219"/>
      <c r="X28" s="219" t="s">
        <v>177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178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5" t="s">
        <v>198</v>
      </c>
      <c r="D29" s="223"/>
      <c r="E29" s="224">
        <v>21.5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2">
        <v>6</v>
      </c>
      <c r="B30" s="233" t="s">
        <v>199</v>
      </c>
      <c r="C30" s="252" t="s">
        <v>200</v>
      </c>
      <c r="D30" s="234" t="s">
        <v>173</v>
      </c>
      <c r="E30" s="235">
        <v>2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2.5699999999999998E-3</v>
      </c>
      <c r="O30" s="237">
        <f>ROUND(E30*N30,2)</f>
        <v>0.01</v>
      </c>
      <c r="P30" s="237">
        <v>0</v>
      </c>
      <c r="Q30" s="237">
        <f>ROUND(E30*P30,2)</f>
        <v>0</v>
      </c>
      <c r="R30" s="237" t="s">
        <v>174</v>
      </c>
      <c r="S30" s="237" t="s">
        <v>175</v>
      </c>
      <c r="T30" s="238" t="s">
        <v>176</v>
      </c>
      <c r="U30" s="219">
        <v>0.26900000000000002</v>
      </c>
      <c r="V30" s="219">
        <f>ROUND(E30*U30,2)</f>
        <v>0.54</v>
      </c>
      <c r="W30" s="219"/>
      <c r="X30" s="219" t="s">
        <v>177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5" t="s">
        <v>201</v>
      </c>
      <c r="D31" s="223"/>
      <c r="E31" s="224">
        <v>2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2">
        <v>7</v>
      </c>
      <c r="B32" s="233" t="s">
        <v>202</v>
      </c>
      <c r="C32" s="252" t="s">
        <v>203</v>
      </c>
      <c r="D32" s="234" t="s">
        <v>173</v>
      </c>
      <c r="E32" s="235">
        <v>1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4.2900000000000004E-3</v>
      </c>
      <c r="O32" s="237">
        <f>ROUND(E32*N32,2)</f>
        <v>0</v>
      </c>
      <c r="P32" s="237">
        <v>0</v>
      </c>
      <c r="Q32" s="237">
        <f>ROUND(E32*P32,2)</f>
        <v>0</v>
      </c>
      <c r="R32" s="237" t="s">
        <v>174</v>
      </c>
      <c r="S32" s="237" t="s">
        <v>175</v>
      </c>
      <c r="T32" s="238" t="s">
        <v>176</v>
      </c>
      <c r="U32" s="219">
        <v>0.36199999999999999</v>
      </c>
      <c r="V32" s="219">
        <f>ROUND(E32*U32,2)</f>
        <v>0.36</v>
      </c>
      <c r="W32" s="219"/>
      <c r="X32" s="219" t="s">
        <v>177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5" t="s">
        <v>204</v>
      </c>
      <c r="D33" s="223"/>
      <c r="E33" s="224">
        <v>1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185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2">
        <v>8</v>
      </c>
      <c r="B34" s="233" t="s">
        <v>205</v>
      </c>
      <c r="C34" s="252" t="s">
        <v>206</v>
      </c>
      <c r="D34" s="234" t="s">
        <v>173</v>
      </c>
      <c r="E34" s="235">
        <v>30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 t="s">
        <v>174</v>
      </c>
      <c r="S34" s="237" t="s">
        <v>175</v>
      </c>
      <c r="T34" s="238" t="s">
        <v>176</v>
      </c>
      <c r="U34" s="219">
        <v>6.2E-2</v>
      </c>
      <c r="V34" s="219">
        <f>ROUND(E34*U34,2)</f>
        <v>1.86</v>
      </c>
      <c r="W34" s="219"/>
      <c r="X34" s="219" t="s">
        <v>177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178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5" t="s">
        <v>207</v>
      </c>
      <c r="D35" s="223"/>
      <c r="E35" s="224">
        <v>1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185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5" t="s">
        <v>208</v>
      </c>
      <c r="D36" s="223"/>
      <c r="E36" s="224">
        <v>20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5" t="s">
        <v>209</v>
      </c>
      <c r="D37" s="223"/>
      <c r="E37" s="224">
        <v>3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185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5" t="s">
        <v>210</v>
      </c>
      <c r="D38" s="223"/>
      <c r="E38" s="224">
        <v>4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5" t="s">
        <v>211</v>
      </c>
      <c r="D39" s="223"/>
      <c r="E39" s="224">
        <v>2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185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32">
        <v>9</v>
      </c>
      <c r="B40" s="233" t="s">
        <v>212</v>
      </c>
      <c r="C40" s="252" t="s">
        <v>213</v>
      </c>
      <c r="D40" s="234" t="s">
        <v>214</v>
      </c>
      <c r="E40" s="235">
        <v>2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 t="s">
        <v>174</v>
      </c>
      <c r="S40" s="237" t="s">
        <v>175</v>
      </c>
      <c r="T40" s="238" t="s">
        <v>176</v>
      </c>
      <c r="U40" s="219">
        <v>0.48199999999999998</v>
      </c>
      <c r="V40" s="219">
        <f>ROUND(E40*U40,2)</f>
        <v>0.96</v>
      </c>
      <c r="W40" s="219"/>
      <c r="X40" s="219" t="s">
        <v>177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178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5" t="s">
        <v>215</v>
      </c>
      <c r="D41" s="223"/>
      <c r="E41" s="224">
        <v>1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185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5" t="s">
        <v>216</v>
      </c>
      <c r="D42" s="223"/>
      <c r="E42" s="224">
        <v>1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185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2">
        <v>10</v>
      </c>
      <c r="B43" s="233" t="s">
        <v>217</v>
      </c>
      <c r="C43" s="252" t="s">
        <v>218</v>
      </c>
      <c r="D43" s="234" t="s">
        <v>219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4.0000000000000003E-5</v>
      </c>
      <c r="O43" s="237">
        <f>ROUND(E43*N43,2)</f>
        <v>0</v>
      </c>
      <c r="P43" s="237">
        <v>0</v>
      </c>
      <c r="Q43" s="237">
        <f>ROUND(E43*P43,2)</f>
        <v>0</v>
      </c>
      <c r="R43" s="237" t="s">
        <v>174</v>
      </c>
      <c r="S43" s="237" t="s">
        <v>175</v>
      </c>
      <c r="T43" s="238" t="s">
        <v>176</v>
      </c>
      <c r="U43" s="219">
        <v>0.14499999999999999</v>
      </c>
      <c r="V43" s="219">
        <f>ROUND(E43*U43,2)</f>
        <v>0.15</v>
      </c>
      <c r="W43" s="219"/>
      <c r="X43" s="219" t="s">
        <v>177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178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5" t="s">
        <v>220</v>
      </c>
      <c r="D44" s="223"/>
      <c r="E44" s="224">
        <v>1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185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2">
        <v>11</v>
      </c>
      <c r="B45" s="233" t="s">
        <v>221</v>
      </c>
      <c r="C45" s="252" t="s">
        <v>222</v>
      </c>
      <c r="D45" s="234" t="s">
        <v>214</v>
      </c>
      <c r="E45" s="235">
        <v>2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3.0000000000000001E-5</v>
      </c>
      <c r="O45" s="237">
        <f>ROUND(E45*N45,2)</f>
        <v>0</v>
      </c>
      <c r="P45" s="237">
        <v>0</v>
      </c>
      <c r="Q45" s="237">
        <f>ROUND(E45*P45,2)</f>
        <v>0</v>
      </c>
      <c r="R45" s="237" t="s">
        <v>174</v>
      </c>
      <c r="S45" s="237" t="s">
        <v>175</v>
      </c>
      <c r="T45" s="238" t="s">
        <v>176</v>
      </c>
      <c r="U45" s="219">
        <v>0.16600000000000001</v>
      </c>
      <c r="V45" s="219">
        <f>ROUND(E45*U45,2)</f>
        <v>0.33</v>
      </c>
      <c r="W45" s="219"/>
      <c r="X45" s="219" t="s">
        <v>177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178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5" t="s">
        <v>223</v>
      </c>
      <c r="D46" s="223"/>
      <c r="E46" s="224">
        <v>2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2">
        <v>12</v>
      </c>
      <c r="B47" s="233" t="s">
        <v>224</v>
      </c>
      <c r="C47" s="252" t="s">
        <v>225</v>
      </c>
      <c r="D47" s="234" t="s">
        <v>214</v>
      </c>
      <c r="E47" s="235">
        <v>3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3.0000000000000001E-5</v>
      </c>
      <c r="O47" s="237">
        <f>ROUND(E47*N47,2)</f>
        <v>0</v>
      </c>
      <c r="P47" s="237">
        <v>0</v>
      </c>
      <c r="Q47" s="237">
        <f>ROUND(E47*P47,2)</f>
        <v>0</v>
      </c>
      <c r="R47" s="237" t="s">
        <v>174</v>
      </c>
      <c r="S47" s="237" t="s">
        <v>175</v>
      </c>
      <c r="T47" s="238" t="s">
        <v>176</v>
      </c>
      <c r="U47" s="219">
        <v>0.22700000000000001</v>
      </c>
      <c r="V47" s="219">
        <f>ROUND(E47*U47,2)</f>
        <v>0.68</v>
      </c>
      <c r="W47" s="219"/>
      <c r="X47" s="219" t="s">
        <v>177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178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5" t="s">
        <v>226</v>
      </c>
      <c r="D48" s="223"/>
      <c r="E48" s="224">
        <v>2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185</v>
      </c>
      <c r="AH48" s="210">
        <v>5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5" t="s">
        <v>227</v>
      </c>
      <c r="D49" s="223"/>
      <c r="E49" s="224">
        <v>1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185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2">
        <v>13</v>
      </c>
      <c r="B50" s="233" t="s">
        <v>228</v>
      </c>
      <c r="C50" s="252" t="s">
        <v>229</v>
      </c>
      <c r="D50" s="234" t="s">
        <v>214</v>
      </c>
      <c r="E50" s="235">
        <v>3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1.2999999999999999E-4</v>
      </c>
      <c r="O50" s="237">
        <f>ROUND(E50*N50,2)</f>
        <v>0</v>
      </c>
      <c r="P50" s="237">
        <v>1.1000000000000001E-3</v>
      </c>
      <c r="Q50" s="237">
        <f>ROUND(E50*P50,2)</f>
        <v>0</v>
      </c>
      <c r="R50" s="237" t="s">
        <v>230</v>
      </c>
      <c r="S50" s="237" t="s">
        <v>175</v>
      </c>
      <c r="T50" s="238" t="s">
        <v>176</v>
      </c>
      <c r="U50" s="219">
        <v>0.22900000000000001</v>
      </c>
      <c r="V50" s="219">
        <f>ROUND(E50*U50,2)</f>
        <v>0.69</v>
      </c>
      <c r="W50" s="219"/>
      <c r="X50" s="219" t="s">
        <v>177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178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55" t="s">
        <v>231</v>
      </c>
      <c r="D51" s="223"/>
      <c r="E51" s="224">
        <v>3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185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2">
        <v>14</v>
      </c>
      <c r="B52" s="233" t="s">
        <v>232</v>
      </c>
      <c r="C52" s="252" t="s">
        <v>233</v>
      </c>
      <c r="D52" s="234" t="s">
        <v>214</v>
      </c>
      <c r="E52" s="235">
        <v>1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7">
        <v>2.5699999999999998E-3</v>
      </c>
      <c r="O52" s="237">
        <f>ROUND(E52*N52,2)</f>
        <v>0</v>
      </c>
      <c r="P52" s="237">
        <v>0</v>
      </c>
      <c r="Q52" s="237">
        <f>ROUND(E52*P52,2)</f>
        <v>0</v>
      </c>
      <c r="R52" s="237"/>
      <c r="S52" s="237" t="s">
        <v>234</v>
      </c>
      <c r="T52" s="238" t="s">
        <v>235</v>
      </c>
      <c r="U52" s="219">
        <v>0.433</v>
      </c>
      <c r="V52" s="219">
        <f>ROUND(E52*U52,2)</f>
        <v>0.43</v>
      </c>
      <c r="W52" s="219"/>
      <c r="X52" s="219" t="s">
        <v>177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178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5" t="s">
        <v>236</v>
      </c>
      <c r="D53" s="223"/>
      <c r="E53" s="224">
        <v>1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185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2">
        <v>15</v>
      </c>
      <c r="B54" s="233" t="s">
        <v>237</v>
      </c>
      <c r="C54" s="252" t="s">
        <v>238</v>
      </c>
      <c r="D54" s="234" t="s">
        <v>214</v>
      </c>
      <c r="E54" s="235">
        <v>4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1.2999999999999999E-4</v>
      </c>
      <c r="O54" s="237">
        <f>ROUND(E54*N54,2)</f>
        <v>0</v>
      </c>
      <c r="P54" s="237">
        <v>0</v>
      </c>
      <c r="Q54" s="237">
        <f>ROUND(E54*P54,2)</f>
        <v>0</v>
      </c>
      <c r="R54" s="237" t="s">
        <v>239</v>
      </c>
      <c r="S54" s="237" t="s">
        <v>175</v>
      </c>
      <c r="T54" s="238" t="s">
        <v>240</v>
      </c>
      <c r="U54" s="219">
        <v>0</v>
      </c>
      <c r="V54" s="219">
        <f>ROUND(E54*U54,2)</f>
        <v>0</v>
      </c>
      <c r="W54" s="219"/>
      <c r="X54" s="219" t="s">
        <v>241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242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5" t="s">
        <v>243</v>
      </c>
      <c r="D55" s="223"/>
      <c r="E55" s="224">
        <v>4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185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2">
        <v>16</v>
      </c>
      <c r="B56" s="233" t="s">
        <v>244</v>
      </c>
      <c r="C56" s="252" t="s">
        <v>245</v>
      </c>
      <c r="D56" s="234" t="s">
        <v>214</v>
      </c>
      <c r="E56" s="235">
        <v>3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2.1000000000000001E-4</v>
      </c>
      <c r="O56" s="237">
        <f>ROUND(E56*N56,2)</f>
        <v>0</v>
      </c>
      <c r="P56" s="237">
        <v>0</v>
      </c>
      <c r="Q56" s="237">
        <f>ROUND(E56*P56,2)</f>
        <v>0</v>
      </c>
      <c r="R56" s="237" t="s">
        <v>239</v>
      </c>
      <c r="S56" s="237" t="s">
        <v>175</v>
      </c>
      <c r="T56" s="238" t="s">
        <v>240</v>
      </c>
      <c r="U56" s="219">
        <v>0</v>
      </c>
      <c r="V56" s="219">
        <f>ROUND(E56*U56,2)</f>
        <v>0</v>
      </c>
      <c r="W56" s="219"/>
      <c r="X56" s="219" t="s">
        <v>241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242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5" t="s">
        <v>246</v>
      </c>
      <c r="D57" s="223"/>
      <c r="E57" s="224">
        <v>3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185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2">
        <v>17</v>
      </c>
      <c r="B58" s="233" t="s">
        <v>247</v>
      </c>
      <c r="C58" s="252" t="s">
        <v>248</v>
      </c>
      <c r="D58" s="234" t="s">
        <v>214</v>
      </c>
      <c r="E58" s="235">
        <v>1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 t="s">
        <v>239</v>
      </c>
      <c r="S58" s="237" t="s">
        <v>175</v>
      </c>
      <c r="T58" s="238" t="s">
        <v>240</v>
      </c>
      <c r="U58" s="219">
        <v>0</v>
      </c>
      <c r="V58" s="219">
        <f>ROUND(E58*U58,2)</f>
        <v>0</v>
      </c>
      <c r="W58" s="219"/>
      <c r="X58" s="219" t="s">
        <v>241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242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5" t="s">
        <v>204</v>
      </c>
      <c r="D59" s="223"/>
      <c r="E59" s="224">
        <v>1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185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2">
        <v>18</v>
      </c>
      <c r="B60" s="233" t="s">
        <v>249</v>
      </c>
      <c r="C60" s="252" t="s">
        <v>250</v>
      </c>
      <c r="D60" s="234" t="s">
        <v>214</v>
      </c>
      <c r="E60" s="235">
        <v>2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2.4000000000000001E-4</v>
      </c>
      <c r="O60" s="237">
        <f>ROUND(E60*N60,2)</f>
        <v>0</v>
      </c>
      <c r="P60" s="237">
        <v>0</v>
      </c>
      <c r="Q60" s="237">
        <f>ROUND(E60*P60,2)</f>
        <v>0</v>
      </c>
      <c r="R60" s="237" t="s">
        <v>239</v>
      </c>
      <c r="S60" s="237" t="s">
        <v>175</v>
      </c>
      <c r="T60" s="238" t="s">
        <v>240</v>
      </c>
      <c r="U60" s="219">
        <v>0</v>
      </c>
      <c r="V60" s="219">
        <f>ROUND(E60*U60,2)</f>
        <v>0</v>
      </c>
      <c r="W60" s="219"/>
      <c r="X60" s="219" t="s">
        <v>241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242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5" t="s">
        <v>251</v>
      </c>
      <c r="D61" s="223"/>
      <c r="E61" s="224">
        <v>1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185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5" t="s">
        <v>252</v>
      </c>
      <c r="D62" s="223"/>
      <c r="E62" s="224">
        <v>1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185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2">
        <v>19</v>
      </c>
      <c r="B63" s="233" t="s">
        <v>253</v>
      </c>
      <c r="C63" s="252" t="s">
        <v>254</v>
      </c>
      <c r="D63" s="234" t="s">
        <v>214</v>
      </c>
      <c r="E63" s="235">
        <v>2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6.0999999999999997E-4</v>
      </c>
      <c r="O63" s="237">
        <f>ROUND(E63*N63,2)</f>
        <v>0</v>
      </c>
      <c r="P63" s="237">
        <v>0</v>
      </c>
      <c r="Q63" s="237">
        <f>ROUND(E63*P63,2)</f>
        <v>0</v>
      </c>
      <c r="R63" s="237" t="s">
        <v>239</v>
      </c>
      <c r="S63" s="237" t="s">
        <v>175</v>
      </c>
      <c r="T63" s="238" t="s">
        <v>240</v>
      </c>
      <c r="U63" s="219">
        <v>0</v>
      </c>
      <c r="V63" s="219">
        <f>ROUND(E63*U63,2)</f>
        <v>0</v>
      </c>
      <c r="W63" s="219"/>
      <c r="X63" s="219" t="s">
        <v>241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242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5" t="s">
        <v>255</v>
      </c>
      <c r="D64" s="223"/>
      <c r="E64" s="224">
        <v>2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185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2">
        <v>20</v>
      </c>
      <c r="B65" s="233" t="s">
        <v>256</v>
      </c>
      <c r="C65" s="252" t="s">
        <v>257</v>
      </c>
      <c r="D65" s="234" t="s">
        <v>214</v>
      </c>
      <c r="E65" s="235">
        <v>1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2.0000000000000001E-4</v>
      </c>
      <c r="O65" s="237">
        <f>ROUND(E65*N65,2)</f>
        <v>0</v>
      </c>
      <c r="P65" s="237">
        <v>0</v>
      </c>
      <c r="Q65" s="237">
        <f>ROUND(E65*P65,2)</f>
        <v>0</v>
      </c>
      <c r="R65" s="237" t="s">
        <v>239</v>
      </c>
      <c r="S65" s="237" t="s">
        <v>175</v>
      </c>
      <c r="T65" s="238" t="s">
        <v>240</v>
      </c>
      <c r="U65" s="219">
        <v>0</v>
      </c>
      <c r="V65" s="219">
        <f>ROUND(E65*U65,2)</f>
        <v>0</v>
      </c>
      <c r="W65" s="219"/>
      <c r="X65" s="219" t="s">
        <v>241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242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5" t="s">
        <v>251</v>
      </c>
      <c r="D66" s="223"/>
      <c r="E66" s="224">
        <v>1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0"/>
      <c r="Z66" s="210"/>
      <c r="AA66" s="210"/>
      <c r="AB66" s="210"/>
      <c r="AC66" s="210"/>
      <c r="AD66" s="210"/>
      <c r="AE66" s="210"/>
      <c r="AF66" s="210"/>
      <c r="AG66" s="210" t="s">
        <v>185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2">
        <v>21</v>
      </c>
      <c r="B67" s="233" t="s">
        <v>258</v>
      </c>
      <c r="C67" s="252" t="s">
        <v>259</v>
      </c>
      <c r="D67" s="234" t="s">
        <v>219</v>
      </c>
      <c r="E67" s="235">
        <v>1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21</v>
      </c>
      <c r="M67" s="237">
        <f>G67*(1+L67/100)</f>
        <v>0</v>
      </c>
      <c r="N67" s="237">
        <v>0.05</v>
      </c>
      <c r="O67" s="237">
        <f>ROUND(E67*N67,2)</f>
        <v>0.05</v>
      </c>
      <c r="P67" s="237">
        <v>0</v>
      </c>
      <c r="Q67" s="237">
        <f>ROUND(E67*P67,2)</f>
        <v>0</v>
      </c>
      <c r="R67" s="237"/>
      <c r="S67" s="237" t="s">
        <v>234</v>
      </c>
      <c r="T67" s="238" t="s">
        <v>176</v>
      </c>
      <c r="U67" s="219">
        <v>0</v>
      </c>
      <c r="V67" s="219">
        <f>ROUND(E67*U67,2)</f>
        <v>0</v>
      </c>
      <c r="W67" s="219"/>
      <c r="X67" s="219" t="s">
        <v>241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242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5" t="s">
        <v>260</v>
      </c>
      <c r="D68" s="223"/>
      <c r="E68" s="224">
        <v>1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185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32">
        <v>22</v>
      </c>
      <c r="B69" s="233" t="s">
        <v>261</v>
      </c>
      <c r="C69" s="252" t="s">
        <v>262</v>
      </c>
      <c r="D69" s="234" t="s">
        <v>263</v>
      </c>
      <c r="E69" s="235">
        <v>1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3.5000000000000001E-3</v>
      </c>
      <c r="O69" s="237">
        <f>ROUND(E69*N69,2)</f>
        <v>0</v>
      </c>
      <c r="P69" s="237">
        <v>0</v>
      </c>
      <c r="Q69" s="237">
        <f>ROUND(E69*P69,2)</f>
        <v>0</v>
      </c>
      <c r="R69" s="237"/>
      <c r="S69" s="237" t="s">
        <v>234</v>
      </c>
      <c r="T69" s="238" t="s">
        <v>235</v>
      </c>
      <c r="U69" s="219">
        <v>0</v>
      </c>
      <c r="V69" s="219">
        <f>ROUND(E69*U69,2)</f>
        <v>0</v>
      </c>
      <c r="W69" s="219"/>
      <c r="X69" s="219" t="s">
        <v>241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242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5" t="s">
        <v>264</v>
      </c>
      <c r="D70" s="223"/>
      <c r="E70" s="224">
        <v>1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185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2">
        <v>23</v>
      </c>
      <c r="B71" s="233" t="s">
        <v>265</v>
      </c>
      <c r="C71" s="252" t="s">
        <v>266</v>
      </c>
      <c r="D71" s="234" t="s">
        <v>267</v>
      </c>
      <c r="E71" s="235">
        <v>0.47027000000000002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7" t="s">
        <v>174</v>
      </c>
      <c r="S71" s="237" t="s">
        <v>175</v>
      </c>
      <c r="T71" s="238" t="s">
        <v>176</v>
      </c>
      <c r="U71" s="219">
        <v>1.333</v>
      </c>
      <c r="V71" s="219">
        <f>ROUND(E71*U71,2)</f>
        <v>0.63</v>
      </c>
      <c r="W71" s="219"/>
      <c r="X71" s="219" t="s">
        <v>268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269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3" t="s">
        <v>270</v>
      </c>
      <c r="D72" s="239"/>
      <c r="E72" s="239"/>
      <c r="F72" s="239"/>
      <c r="G72" s="23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180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26" t="s">
        <v>169</v>
      </c>
      <c r="B73" s="227" t="s">
        <v>119</v>
      </c>
      <c r="C73" s="251" t="s">
        <v>120</v>
      </c>
      <c r="D73" s="228"/>
      <c r="E73" s="229"/>
      <c r="F73" s="230"/>
      <c r="G73" s="230">
        <f>SUMIF(AG74:AG80,"&lt;&gt;NOR",G74:G80)</f>
        <v>0</v>
      </c>
      <c r="H73" s="230"/>
      <c r="I73" s="230">
        <f>SUM(I74:I80)</f>
        <v>0</v>
      </c>
      <c r="J73" s="230"/>
      <c r="K73" s="230">
        <f>SUM(K74:K80)</f>
        <v>0</v>
      </c>
      <c r="L73" s="230"/>
      <c r="M73" s="230">
        <f>SUM(M74:M80)</f>
        <v>0</v>
      </c>
      <c r="N73" s="230"/>
      <c r="O73" s="230">
        <f>SUM(O74:O80)</f>
        <v>0</v>
      </c>
      <c r="P73" s="230"/>
      <c r="Q73" s="230">
        <f>SUM(Q74:Q80)</f>
        <v>0</v>
      </c>
      <c r="R73" s="230"/>
      <c r="S73" s="230"/>
      <c r="T73" s="231"/>
      <c r="U73" s="225"/>
      <c r="V73" s="225">
        <f>SUM(V74:V80)</f>
        <v>3.48</v>
      </c>
      <c r="W73" s="225"/>
      <c r="X73" s="225"/>
      <c r="AG73" t="s">
        <v>170</v>
      </c>
    </row>
    <row r="74" spans="1:60" ht="22.5" outlineLevel="1" x14ac:dyDescent="0.2">
      <c r="A74" s="232">
        <v>24</v>
      </c>
      <c r="B74" s="233" t="s">
        <v>271</v>
      </c>
      <c r="C74" s="252" t="s">
        <v>272</v>
      </c>
      <c r="D74" s="234" t="s">
        <v>173</v>
      </c>
      <c r="E74" s="235">
        <v>30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9.0000000000000006E-5</v>
      </c>
      <c r="O74" s="237">
        <f>ROUND(E74*N74,2)</f>
        <v>0</v>
      </c>
      <c r="P74" s="237">
        <v>0</v>
      </c>
      <c r="Q74" s="237">
        <f>ROUND(E74*P74,2)</f>
        <v>0</v>
      </c>
      <c r="R74" s="237" t="s">
        <v>273</v>
      </c>
      <c r="S74" s="237" t="s">
        <v>175</v>
      </c>
      <c r="T74" s="238" t="s">
        <v>176</v>
      </c>
      <c r="U74" s="219">
        <v>0.11600000000000001</v>
      </c>
      <c r="V74" s="219">
        <f>ROUND(E74*U74,2)</f>
        <v>3.48</v>
      </c>
      <c r="W74" s="219"/>
      <c r="X74" s="219" t="s">
        <v>177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178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3" t="s">
        <v>274</v>
      </c>
      <c r="D75" s="239"/>
      <c r="E75" s="239"/>
      <c r="F75" s="239"/>
      <c r="G75" s="23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180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5" t="s">
        <v>207</v>
      </c>
      <c r="D76" s="223"/>
      <c r="E76" s="224">
        <v>1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185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5" t="s">
        <v>208</v>
      </c>
      <c r="D77" s="223"/>
      <c r="E77" s="224">
        <v>20</v>
      </c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185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5" t="s">
        <v>209</v>
      </c>
      <c r="D78" s="223"/>
      <c r="E78" s="224">
        <v>3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185</v>
      </c>
      <c r="AH78" s="210">
        <v>5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5" t="s">
        <v>210</v>
      </c>
      <c r="D79" s="223"/>
      <c r="E79" s="224">
        <v>4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0"/>
      <c r="Z79" s="210"/>
      <c r="AA79" s="210"/>
      <c r="AB79" s="210"/>
      <c r="AC79" s="210"/>
      <c r="AD79" s="210"/>
      <c r="AE79" s="210"/>
      <c r="AF79" s="210"/>
      <c r="AG79" s="210" t="s">
        <v>185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5" t="s">
        <v>211</v>
      </c>
      <c r="D80" s="223"/>
      <c r="E80" s="224">
        <v>2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185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26" t="s">
        <v>169</v>
      </c>
      <c r="B81" s="227" t="s">
        <v>137</v>
      </c>
      <c r="C81" s="251" t="s">
        <v>138</v>
      </c>
      <c r="D81" s="228"/>
      <c r="E81" s="229"/>
      <c r="F81" s="230"/>
      <c r="G81" s="230">
        <f>SUMIF(AG82:AG86,"&lt;&gt;NOR",G82:G86)</f>
        <v>0</v>
      </c>
      <c r="H81" s="230"/>
      <c r="I81" s="230">
        <f>SUM(I82:I86)</f>
        <v>0</v>
      </c>
      <c r="J81" s="230"/>
      <c r="K81" s="230">
        <f>SUM(K82:K86)</f>
        <v>0</v>
      </c>
      <c r="L81" s="230"/>
      <c r="M81" s="230">
        <f>SUM(M82:M86)</f>
        <v>0</v>
      </c>
      <c r="N81" s="230"/>
      <c r="O81" s="230">
        <f>SUM(O82:O86)</f>
        <v>0</v>
      </c>
      <c r="P81" s="230"/>
      <c r="Q81" s="230">
        <f>SUM(Q82:Q86)</f>
        <v>0</v>
      </c>
      <c r="R81" s="230"/>
      <c r="S81" s="230"/>
      <c r="T81" s="231"/>
      <c r="U81" s="225"/>
      <c r="V81" s="225">
        <f>SUM(V82:V86)</f>
        <v>0.16</v>
      </c>
      <c r="W81" s="225"/>
      <c r="X81" s="225"/>
      <c r="AG81" t="s">
        <v>170</v>
      </c>
    </row>
    <row r="82" spans="1:60" outlineLevel="1" x14ac:dyDescent="0.2">
      <c r="A82" s="232">
        <v>25</v>
      </c>
      <c r="B82" s="233" t="s">
        <v>275</v>
      </c>
      <c r="C82" s="252" t="s">
        <v>276</v>
      </c>
      <c r="D82" s="234" t="s">
        <v>267</v>
      </c>
      <c r="E82" s="235">
        <v>7.6829999999999996E-2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 t="s">
        <v>277</v>
      </c>
      <c r="S82" s="237" t="s">
        <v>175</v>
      </c>
      <c r="T82" s="238" t="s">
        <v>176</v>
      </c>
      <c r="U82" s="219">
        <v>0.68799999999999994</v>
      </c>
      <c r="V82" s="219">
        <f>ROUND(E82*U82,2)</f>
        <v>0.05</v>
      </c>
      <c r="W82" s="219"/>
      <c r="X82" s="219" t="s">
        <v>278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279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3" t="s">
        <v>280</v>
      </c>
      <c r="D83" s="239"/>
      <c r="E83" s="239"/>
      <c r="F83" s="239"/>
      <c r="G83" s="23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180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1">
        <v>26</v>
      </c>
      <c r="B84" s="242" t="s">
        <v>281</v>
      </c>
      <c r="C84" s="256" t="s">
        <v>282</v>
      </c>
      <c r="D84" s="243" t="s">
        <v>267</v>
      </c>
      <c r="E84" s="244">
        <v>7.6829999999999996E-2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0</v>
      </c>
      <c r="O84" s="246">
        <f>ROUND(E84*N84,2)</f>
        <v>0</v>
      </c>
      <c r="P84" s="246">
        <v>0</v>
      </c>
      <c r="Q84" s="246">
        <f>ROUND(E84*P84,2)</f>
        <v>0</v>
      </c>
      <c r="R84" s="246" t="s">
        <v>283</v>
      </c>
      <c r="S84" s="246" t="s">
        <v>175</v>
      </c>
      <c r="T84" s="247" t="s">
        <v>176</v>
      </c>
      <c r="U84" s="219">
        <v>0.49</v>
      </c>
      <c r="V84" s="219">
        <f>ROUND(E84*U84,2)</f>
        <v>0.04</v>
      </c>
      <c r="W84" s="219"/>
      <c r="X84" s="219" t="s">
        <v>278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279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1">
        <v>27</v>
      </c>
      <c r="B85" s="242" t="s">
        <v>284</v>
      </c>
      <c r="C85" s="256" t="s">
        <v>285</v>
      </c>
      <c r="D85" s="243" t="s">
        <v>267</v>
      </c>
      <c r="E85" s="244">
        <v>1.92075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6">
        <v>0</v>
      </c>
      <c r="O85" s="246">
        <f>ROUND(E85*N85,2)</f>
        <v>0</v>
      </c>
      <c r="P85" s="246">
        <v>0</v>
      </c>
      <c r="Q85" s="246">
        <f>ROUND(E85*P85,2)</f>
        <v>0</v>
      </c>
      <c r="R85" s="246" t="s">
        <v>283</v>
      </c>
      <c r="S85" s="246" t="s">
        <v>175</v>
      </c>
      <c r="T85" s="247" t="s">
        <v>176</v>
      </c>
      <c r="U85" s="219">
        <v>0</v>
      </c>
      <c r="V85" s="219">
        <f>ROUND(E85*U85,2)</f>
        <v>0</v>
      </c>
      <c r="W85" s="219"/>
      <c r="X85" s="219" t="s">
        <v>278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279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1">
        <v>28</v>
      </c>
      <c r="B86" s="242" t="s">
        <v>286</v>
      </c>
      <c r="C86" s="256" t="s">
        <v>287</v>
      </c>
      <c r="D86" s="243" t="s">
        <v>267</v>
      </c>
      <c r="E86" s="244">
        <v>7.6829999999999996E-2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0</v>
      </c>
      <c r="O86" s="246">
        <f>ROUND(E86*N86,2)</f>
        <v>0</v>
      </c>
      <c r="P86" s="246">
        <v>0</v>
      </c>
      <c r="Q86" s="246">
        <f>ROUND(E86*P86,2)</f>
        <v>0</v>
      </c>
      <c r="R86" s="246" t="s">
        <v>283</v>
      </c>
      <c r="S86" s="246" t="s">
        <v>175</v>
      </c>
      <c r="T86" s="247" t="s">
        <v>176</v>
      </c>
      <c r="U86" s="219">
        <v>0.94199999999999995</v>
      </c>
      <c r="V86" s="219">
        <f>ROUND(E86*U86,2)</f>
        <v>7.0000000000000007E-2</v>
      </c>
      <c r="W86" s="219"/>
      <c r="X86" s="219" t="s">
        <v>278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279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26" t="s">
        <v>169</v>
      </c>
      <c r="B87" s="227" t="s">
        <v>140</v>
      </c>
      <c r="C87" s="251" t="s">
        <v>27</v>
      </c>
      <c r="D87" s="228"/>
      <c r="E87" s="229"/>
      <c r="F87" s="230"/>
      <c r="G87" s="230">
        <f>SUMIF(AG88:AG99,"&lt;&gt;NOR",G88:G99)</f>
        <v>0</v>
      </c>
      <c r="H87" s="230"/>
      <c r="I87" s="230">
        <f>SUM(I88:I99)</f>
        <v>0</v>
      </c>
      <c r="J87" s="230"/>
      <c r="K87" s="230">
        <f>SUM(K88:K99)</f>
        <v>0</v>
      </c>
      <c r="L87" s="230"/>
      <c r="M87" s="230">
        <f>SUM(M88:M99)</f>
        <v>0</v>
      </c>
      <c r="N87" s="230"/>
      <c r="O87" s="230">
        <f>SUM(O88:O99)</f>
        <v>0</v>
      </c>
      <c r="P87" s="230"/>
      <c r="Q87" s="230">
        <f>SUM(Q88:Q99)</f>
        <v>0</v>
      </c>
      <c r="R87" s="230"/>
      <c r="S87" s="230"/>
      <c r="T87" s="231"/>
      <c r="U87" s="225"/>
      <c r="V87" s="225">
        <f>SUM(V88:V99)</f>
        <v>0</v>
      </c>
      <c r="W87" s="225"/>
      <c r="X87" s="225"/>
      <c r="AG87" t="s">
        <v>170</v>
      </c>
    </row>
    <row r="88" spans="1:60" outlineLevel="1" x14ac:dyDescent="0.2">
      <c r="A88" s="232">
        <v>29</v>
      </c>
      <c r="B88" s="233" t="s">
        <v>288</v>
      </c>
      <c r="C88" s="252" t="s">
        <v>289</v>
      </c>
      <c r="D88" s="234" t="s">
        <v>290</v>
      </c>
      <c r="E88" s="235">
        <v>1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7">
        <v>0</v>
      </c>
      <c r="O88" s="237">
        <f>ROUND(E88*N88,2)</f>
        <v>0</v>
      </c>
      <c r="P88" s="237">
        <v>0</v>
      </c>
      <c r="Q88" s="237">
        <f>ROUND(E88*P88,2)</f>
        <v>0</v>
      </c>
      <c r="R88" s="237"/>
      <c r="S88" s="237" t="s">
        <v>175</v>
      </c>
      <c r="T88" s="238" t="s">
        <v>235</v>
      </c>
      <c r="U88" s="219">
        <v>0</v>
      </c>
      <c r="V88" s="219">
        <f>ROUND(E88*U88,2)</f>
        <v>0</v>
      </c>
      <c r="W88" s="219"/>
      <c r="X88" s="219" t="s">
        <v>291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292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7" t="s">
        <v>293</v>
      </c>
      <c r="D89" s="248"/>
      <c r="E89" s="248"/>
      <c r="F89" s="248"/>
      <c r="G89" s="248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182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5" t="s">
        <v>77</v>
      </c>
      <c r="D90" s="223"/>
      <c r="E90" s="224">
        <v>1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185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2">
        <v>30</v>
      </c>
      <c r="B91" s="233" t="s">
        <v>294</v>
      </c>
      <c r="C91" s="252" t="s">
        <v>295</v>
      </c>
      <c r="D91" s="234" t="s">
        <v>290</v>
      </c>
      <c r="E91" s="235">
        <v>1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37">
        <v>0</v>
      </c>
      <c r="O91" s="237">
        <f>ROUND(E91*N91,2)</f>
        <v>0</v>
      </c>
      <c r="P91" s="237">
        <v>0</v>
      </c>
      <c r="Q91" s="237">
        <f>ROUND(E91*P91,2)</f>
        <v>0</v>
      </c>
      <c r="R91" s="237"/>
      <c r="S91" s="237" t="s">
        <v>175</v>
      </c>
      <c r="T91" s="238" t="s">
        <v>235</v>
      </c>
      <c r="U91" s="219">
        <v>0</v>
      </c>
      <c r="V91" s="219">
        <f>ROUND(E91*U91,2)</f>
        <v>0</v>
      </c>
      <c r="W91" s="219"/>
      <c r="X91" s="219" t="s">
        <v>291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296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17"/>
      <c r="B92" s="218"/>
      <c r="C92" s="257" t="s">
        <v>297</v>
      </c>
      <c r="D92" s="248"/>
      <c r="E92" s="248"/>
      <c r="F92" s="248"/>
      <c r="G92" s="248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182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49" t="str">
        <f>C92</f>
        <v>Náklady na ztížené provádění stavebních prací v důsledku nepřerušeného provozu na staveništi nebo v případech nepřerušeného provozu v objektech v nichž se stavební práce provádí.</v>
      </c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5" t="s">
        <v>77</v>
      </c>
      <c r="D93" s="223"/>
      <c r="E93" s="224">
        <v>1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185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2">
        <v>31</v>
      </c>
      <c r="B94" s="233" t="s">
        <v>298</v>
      </c>
      <c r="C94" s="252" t="s">
        <v>299</v>
      </c>
      <c r="D94" s="234" t="s">
        <v>290</v>
      </c>
      <c r="E94" s="235">
        <v>1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0</v>
      </c>
      <c r="O94" s="237">
        <f>ROUND(E94*N94,2)</f>
        <v>0</v>
      </c>
      <c r="P94" s="237">
        <v>0</v>
      </c>
      <c r="Q94" s="237">
        <f>ROUND(E94*P94,2)</f>
        <v>0</v>
      </c>
      <c r="R94" s="237"/>
      <c r="S94" s="237" t="s">
        <v>175</v>
      </c>
      <c r="T94" s="238" t="s">
        <v>235</v>
      </c>
      <c r="U94" s="219">
        <v>0</v>
      </c>
      <c r="V94" s="219">
        <f>ROUND(E94*U94,2)</f>
        <v>0</v>
      </c>
      <c r="W94" s="219"/>
      <c r="X94" s="219" t="s">
        <v>291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292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57" t="s">
        <v>300</v>
      </c>
      <c r="D95" s="248"/>
      <c r="E95" s="248"/>
      <c r="F95" s="248"/>
      <c r="G95" s="248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182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5" t="s">
        <v>77</v>
      </c>
      <c r="D96" s="223"/>
      <c r="E96" s="224">
        <v>1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185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2">
        <v>32</v>
      </c>
      <c r="B97" s="233" t="s">
        <v>301</v>
      </c>
      <c r="C97" s="252" t="s">
        <v>302</v>
      </c>
      <c r="D97" s="234" t="s">
        <v>219</v>
      </c>
      <c r="E97" s="235">
        <v>1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7"/>
      <c r="S97" s="237" t="s">
        <v>234</v>
      </c>
      <c r="T97" s="238" t="s">
        <v>235</v>
      </c>
      <c r="U97" s="219">
        <v>0</v>
      </c>
      <c r="V97" s="219">
        <f>ROUND(E97*U97,2)</f>
        <v>0</v>
      </c>
      <c r="W97" s="219"/>
      <c r="X97" s="219" t="s">
        <v>291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303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7" t="s">
        <v>304</v>
      </c>
      <c r="D98" s="248"/>
      <c r="E98" s="248"/>
      <c r="F98" s="248"/>
      <c r="G98" s="248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182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5" t="s">
        <v>77</v>
      </c>
      <c r="D99" s="223"/>
      <c r="E99" s="224">
        <v>1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185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x14ac:dyDescent="0.2">
      <c r="A100" s="226" t="s">
        <v>169</v>
      </c>
      <c r="B100" s="227" t="s">
        <v>141</v>
      </c>
      <c r="C100" s="251" t="s">
        <v>28</v>
      </c>
      <c r="D100" s="228"/>
      <c r="E100" s="229"/>
      <c r="F100" s="230"/>
      <c r="G100" s="230">
        <f>SUMIF(AG101:AG112,"&lt;&gt;NOR",G101:G112)</f>
        <v>0</v>
      </c>
      <c r="H100" s="230"/>
      <c r="I100" s="230">
        <f>SUM(I101:I112)</f>
        <v>0</v>
      </c>
      <c r="J100" s="230"/>
      <c r="K100" s="230">
        <f>SUM(K101:K112)</f>
        <v>0</v>
      </c>
      <c r="L100" s="230"/>
      <c r="M100" s="230">
        <f>SUM(M101:M112)</f>
        <v>0</v>
      </c>
      <c r="N100" s="230"/>
      <c r="O100" s="230">
        <f>SUM(O101:O112)</f>
        <v>0</v>
      </c>
      <c r="P100" s="230"/>
      <c r="Q100" s="230">
        <f>SUM(Q101:Q112)</f>
        <v>0</v>
      </c>
      <c r="R100" s="230"/>
      <c r="S100" s="230"/>
      <c r="T100" s="231"/>
      <c r="U100" s="225"/>
      <c r="V100" s="225">
        <f>SUM(V101:V112)</f>
        <v>0</v>
      </c>
      <c r="W100" s="225"/>
      <c r="X100" s="225"/>
      <c r="AG100" t="s">
        <v>170</v>
      </c>
    </row>
    <row r="101" spans="1:60" outlineLevel="1" x14ac:dyDescent="0.2">
      <c r="A101" s="232">
        <v>33</v>
      </c>
      <c r="B101" s="233" t="s">
        <v>305</v>
      </c>
      <c r="C101" s="252" t="s">
        <v>306</v>
      </c>
      <c r="D101" s="234" t="s">
        <v>290</v>
      </c>
      <c r="E101" s="235">
        <v>1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21</v>
      </c>
      <c r="M101" s="237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7"/>
      <c r="S101" s="237" t="s">
        <v>175</v>
      </c>
      <c r="T101" s="238" t="s">
        <v>235</v>
      </c>
      <c r="U101" s="219">
        <v>0</v>
      </c>
      <c r="V101" s="219">
        <f>ROUND(E101*U101,2)</f>
        <v>0</v>
      </c>
      <c r="W101" s="219"/>
      <c r="X101" s="219" t="s">
        <v>291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292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17"/>
      <c r="B102" s="218"/>
      <c r="C102" s="257" t="s">
        <v>307</v>
      </c>
      <c r="D102" s="248"/>
      <c r="E102" s="248"/>
      <c r="F102" s="248"/>
      <c r="G102" s="248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182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49" t="str">
        <f>C102</f>
        <v>Náklady zhotovitele, související s prováděním zkoušek a revizí předepsaných technickými normami nebo objednatelem a které jsou pro provedení díla nezbytné.</v>
      </c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5" t="s">
        <v>77</v>
      </c>
      <c r="D103" s="223"/>
      <c r="E103" s="224">
        <v>1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185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2">
        <v>34</v>
      </c>
      <c r="B104" s="233" t="s">
        <v>308</v>
      </c>
      <c r="C104" s="252" t="s">
        <v>309</v>
      </c>
      <c r="D104" s="234" t="s">
        <v>290</v>
      </c>
      <c r="E104" s="235">
        <v>1</v>
      </c>
      <c r="F104" s="236"/>
      <c r="G104" s="237">
        <f>ROUND(E104*F104,2)</f>
        <v>0</v>
      </c>
      <c r="H104" s="236"/>
      <c r="I104" s="237">
        <f>ROUND(E104*H104,2)</f>
        <v>0</v>
      </c>
      <c r="J104" s="236"/>
      <c r="K104" s="237">
        <f>ROUND(E104*J104,2)</f>
        <v>0</v>
      </c>
      <c r="L104" s="237">
        <v>21</v>
      </c>
      <c r="M104" s="237">
        <f>G104*(1+L104/100)</f>
        <v>0</v>
      </c>
      <c r="N104" s="237">
        <v>0</v>
      </c>
      <c r="O104" s="237">
        <f>ROUND(E104*N104,2)</f>
        <v>0</v>
      </c>
      <c r="P104" s="237">
        <v>0</v>
      </c>
      <c r="Q104" s="237">
        <f>ROUND(E104*P104,2)</f>
        <v>0</v>
      </c>
      <c r="R104" s="237"/>
      <c r="S104" s="237" t="s">
        <v>175</v>
      </c>
      <c r="T104" s="238" t="s">
        <v>235</v>
      </c>
      <c r="U104" s="219">
        <v>0</v>
      </c>
      <c r="V104" s="219">
        <f>ROUND(E104*U104,2)</f>
        <v>0</v>
      </c>
      <c r="W104" s="219"/>
      <c r="X104" s="219" t="s">
        <v>291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292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7" t="s">
        <v>310</v>
      </c>
      <c r="D105" s="248"/>
      <c r="E105" s="248"/>
      <c r="F105" s="248"/>
      <c r="G105" s="248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182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49" t="str">
        <f>C105</f>
        <v>Náklady zhotovitele, které vzniknou v souvislosti s povinnostmi zhotovitele při předání a převzetí díla.</v>
      </c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5" t="s">
        <v>77</v>
      </c>
      <c r="D106" s="223"/>
      <c r="E106" s="224">
        <v>1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185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2">
        <v>35</v>
      </c>
      <c r="B107" s="233" t="s">
        <v>311</v>
      </c>
      <c r="C107" s="252" t="s">
        <v>312</v>
      </c>
      <c r="D107" s="234" t="s">
        <v>290</v>
      </c>
      <c r="E107" s="235">
        <v>1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21</v>
      </c>
      <c r="M107" s="237">
        <f>G107*(1+L107/100)</f>
        <v>0</v>
      </c>
      <c r="N107" s="237">
        <v>0</v>
      </c>
      <c r="O107" s="237">
        <f>ROUND(E107*N107,2)</f>
        <v>0</v>
      </c>
      <c r="P107" s="237">
        <v>0</v>
      </c>
      <c r="Q107" s="237">
        <f>ROUND(E107*P107,2)</f>
        <v>0</v>
      </c>
      <c r="R107" s="237"/>
      <c r="S107" s="237" t="s">
        <v>175</v>
      </c>
      <c r="T107" s="238" t="s">
        <v>235</v>
      </c>
      <c r="U107" s="219">
        <v>0</v>
      </c>
      <c r="V107" s="219">
        <f>ROUND(E107*U107,2)</f>
        <v>0</v>
      </c>
      <c r="W107" s="219"/>
      <c r="X107" s="219" t="s">
        <v>291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313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7" t="s">
        <v>314</v>
      </c>
      <c r="D108" s="248"/>
      <c r="E108" s="248"/>
      <c r="F108" s="248"/>
      <c r="G108" s="248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182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49" t="str">
        <f>C108</f>
        <v>Náklady na vyhotovení dokumentace skutečného provedení stavby a její předání objednateli v požadované formě a požadovaném počtu.</v>
      </c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5" t="s">
        <v>77</v>
      </c>
      <c r="D109" s="223"/>
      <c r="E109" s="224">
        <v>1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185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2">
        <v>36</v>
      </c>
      <c r="B110" s="233" t="s">
        <v>315</v>
      </c>
      <c r="C110" s="252" t="s">
        <v>316</v>
      </c>
      <c r="D110" s="234" t="s">
        <v>290</v>
      </c>
      <c r="E110" s="235">
        <v>1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7"/>
      <c r="S110" s="237" t="s">
        <v>175</v>
      </c>
      <c r="T110" s="238" t="s">
        <v>235</v>
      </c>
      <c r="U110" s="219">
        <v>0</v>
      </c>
      <c r="V110" s="219">
        <f>ROUND(E110*U110,2)</f>
        <v>0</v>
      </c>
      <c r="W110" s="219"/>
      <c r="X110" s="219" t="s">
        <v>291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292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33.75" outlineLevel="1" x14ac:dyDescent="0.2">
      <c r="A111" s="217"/>
      <c r="B111" s="218"/>
      <c r="C111" s="257" t="s">
        <v>317</v>
      </c>
      <c r="D111" s="248"/>
      <c r="E111" s="248"/>
      <c r="F111" s="248"/>
      <c r="G111" s="248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182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49" t="str">
        <f>C111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55" t="s">
        <v>77</v>
      </c>
      <c r="D112" s="223"/>
      <c r="E112" s="224">
        <v>1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185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33" x14ac:dyDescent="0.2">
      <c r="A113" s="3"/>
      <c r="B113" s="4"/>
      <c r="C113" s="258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v>15</v>
      </c>
      <c r="AF113">
        <v>21</v>
      </c>
      <c r="AG113" t="s">
        <v>156</v>
      </c>
    </row>
    <row r="114" spans="1:33" x14ac:dyDescent="0.2">
      <c r="A114" s="213"/>
      <c r="B114" s="214" t="s">
        <v>29</v>
      </c>
      <c r="C114" s="259"/>
      <c r="D114" s="215"/>
      <c r="E114" s="216"/>
      <c r="F114" s="216"/>
      <c r="G114" s="250">
        <f>G8+G73+G81+G87+G100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318</v>
      </c>
    </row>
    <row r="115" spans="1:33" x14ac:dyDescent="0.2">
      <c r="C115" s="260"/>
      <c r="D115" s="10"/>
      <c r="AG115" t="s">
        <v>319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460" sheet="1"/>
  <mergeCells count="25">
    <mergeCell ref="C111:G111"/>
    <mergeCell ref="C92:G92"/>
    <mergeCell ref="C95:G95"/>
    <mergeCell ref="C98:G98"/>
    <mergeCell ref="C102:G102"/>
    <mergeCell ref="C105:G105"/>
    <mergeCell ref="C108:G108"/>
    <mergeCell ref="C25:G25"/>
    <mergeCell ref="C26:G26"/>
    <mergeCell ref="C72:G72"/>
    <mergeCell ref="C75:G75"/>
    <mergeCell ref="C83:G83"/>
    <mergeCell ref="C89:G89"/>
    <mergeCell ref="C12:G12"/>
    <mergeCell ref="C15:G15"/>
    <mergeCell ref="C16:G16"/>
    <mergeCell ref="C17:G17"/>
    <mergeCell ref="C20:G20"/>
    <mergeCell ref="C24:G24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143</v>
      </c>
      <c r="B1" s="195"/>
      <c r="C1" s="195"/>
      <c r="D1" s="195"/>
      <c r="E1" s="195"/>
      <c r="F1" s="195"/>
      <c r="G1" s="195"/>
      <c r="AG1" t="s">
        <v>144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4.95" customHeight="1" x14ac:dyDescent="0.2">
      <c r="A3" s="196" t="s">
        <v>8</v>
      </c>
      <c r="B3" s="48" t="s">
        <v>59</v>
      </c>
      <c r="C3" s="199" t="s">
        <v>60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4.95" customHeight="1" x14ac:dyDescent="0.2">
      <c r="A4" s="200" t="s">
        <v>9</v>
      </c>
      <c r="B4" s="201" t="s">
        <v>63</v>
      </c>
      <c r="C4" s="202" t="s">
        <v>64</v>
      </c>
      <c r="D4" s="203"/>
      <c r="E4" s="203"/>
      <c r="F4" s="203"/>
      <c r="G4" s="204"/>
      <c r="AG4" t="s">
        <v>147</v>
      </c>
    </row>
    <row r="5" spans="1:60" x14ac:dyDescent="0.2">
      <c r="D5" s="10"/>
    </row>
    <row r="6" spans="1:60" ht="38.25" x14ac:dyDescent="0.2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29</v>
      </c>
      <c r="H6" s="209" t="s">
        <v>30</v>
      </c>
      <c r="I6" s="209" t="s">
        <v>154</v>
      </c>
      <c r="J6" s="209" t="s">
        <v>31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169</v>
      </c>
      <c r="B8" s="227" t="s">
        <v>79</v>
      </c>
      <c r="C8" s="251" t="s">
        <v>80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30"/>
      <c r="O8" s="230">
        <f>SUM(O9:O11)</f>
        <v>0.1</v>
      </c>
      <c r="P8" s="230"/>
      <c r="Q8" s="230">
        <f>SUM(Q9:Q11)</f>
        <v>0</v>
      </c>
      <c r="R8" s="230"/>
      <c r="S8" s="230"/>
      <c r="T8" s="231"/>
      <c r="U8" s="225"/>
      <c r="V8" s="225">
        <f>SUM(V9:V11)</f>
        <v>0.26</v>
      </c>
      <c r="W8" s="225"/>
      <c r="X8" s="225"/>
      <c r="AG8" t="s">
        <v>170</v>
      </c>
    </row>
    <row r="9" spans="1:60" ht="22.5" outlineLevel="1" x14ac:dyDescent="0.2">
      <c r="A9" s="232">
        <v>1</v>
      </c>
      <c r="B9" s="233" t="s">
        <v>320</v>
      </c>
      <c r="C9" s="252" t="s">
        <v>321</v>
      </c>
      <c r="D9" s="234" t="s">
        <v>322</v>
      </c>
      <c r="E9" s="235">
        <v>5.3999999999999999E-2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1.84144</v>
      </c>
      <c r="O9" s="237">
        <f>ROUND(E9*N9,2)</f>
        <v>0.1</v>
      </c>
      <c r="P9" s="237">
        <v>0</v>
      </c>
      <c r="Q9" s="237">
        <f>ROUND(E9*P9,2)</f>
        <v>0</v>
      </c>
      <c r="R9" s="237" t="s">
        <v>323</v>
      </c>
      <c r="S9" s="237" t="s">
        <v>175</v>
      </c>
      <c r="T9" s="238" t="s">
        <v>240</v>
      </c>
      <c r="U9" s="219">
        <v>4.7939999999999996</v>
      </c>
      <c r="V9" s="219">
        <f>ROUND(E9*U9,2)</f>
        <v>0.26</v>
      </c>
      <c r="W9" s="219"/>
      <c r="X9" s="219" t="s">
        <v>177</v>
      </c>
      <c r="Y9" s="210"/>
      <c r="Z9" s="210"/>
      <c r="AA9" s="210"/>
      <c r="AB9" s="210"/>
      <c r="AC9" s="210"/>
      <c r="AD9" s="210"/>
      <c r="AE9" s="210"/>
      <c r="AF9" s="210"/>
      <c r="AG9" s="210" t="s">
        <v>178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3" t="s">
        <v>324</v>
      </c>
      <c r="D10" s="239"/>
      <c r="E10" s="239"/>
      <c r="F10" s="239"/>
      <c r="G10" s="23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180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5" t="s">
        <v>325</v>
      </c>
      <c r="D11" s="223"/>
      <c r="E11" s="224">
        <v>5.3999999999999999E-2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6" t="s">
        <v>169</v>
      </c>
      <c r="B12" s="227" t="s">
        <v>83</v>
      </c>
      <c r="C12" s="251" t="s">
        <v>84</v>
      </c>
      <c r="D12" s="228"/>
      <c r="E12" s="229"/>
      <c r="F12" s="230"/>
      <c r="G12" s="230">
        <f>SUMIF(AG13:AG19,"&lt;&gt;NOR",G13:G19)</f>
        <v>0</v>
      </c>
      <c r="H12" s="230"/>
      <c r="I12" s="230">
        <f>SUM(I13:I19)</f>
        <v>0</v>
      </c>
      <c r="J12" s="230"/>
      <c r="K12" s="230">
        <f>SUM(K13:K19)</f>
        <v>0</v>
      </c>
      <c r="L12" s="230"/>
      <c r="M12" s="230">
        <f>SUM(M13:M19)</f>
        <v>0</v>
      </c>
      <c r="N12" s="230"/>
      <c r="O12" s="230">
        <f>SUM(O13:O19)</f>
        <v>0.51</v>
      </c>
      <c r="P12" s="230"/>
      <c r="Q12" s="230">
        <f>SUM(Q13:Q19)</f>
        <v>0</v>
      </c>
      <c r="R12" s="230"/>
      <c r="S12" s="230"/>
      <c r="T12" s="231"/>
      <c r="U12" s="225"/>
      <c r="V12" s="225">
        <f>SUM(V13:V19)</f>
        <v>18.189999999999998</v>
      </c>
      <c r="W12" s="225"/>
      <c r="X12" s="225"/>
      <c r="AG12" t="s">
        <v>170</v>
      </c>
    </row>
    <row r="13" spans="1:60" ht="33.75" outlineLevel="1" x14ac:dyDescent="0.2">
      <c r="A13" s="232">
        <v>2</v>
      </c>
      <c r="B13" s="233" t="s">
        <v>326</v>
      </c>
      <c r="C13" s="252" t="s">
        <v>327</v>
      </c>
      <c r="D13" s="234" t="s">
        <v>328</v>
      </c>
      <c r="E13" s="235">
        <v>35.64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5.62E-3</v>
      </c>
      <c r="O13" s="237">
        <f>ROUND(E13*N13,2)</f>
        <v>0.2</v>
      </c>
      <c r="P13" s="237">
        <v>0</v>
      </c>
      <c r="Q13" s="237">
        <f>ROUND(E13*P13,2)</f>
        <v>0</v>
      </c>
      <c r="R13" s="237" t="s">
        <v>323</v>
      </c>
      <c r="S13" s="237" t="s">
        <v>175</v>
      </c>
      <c r="T13" s="238" t="s">
        <v>240</v>
      </c>
      <c r="U13" s="219">
        <v>0.18007000000000001</v>
      </c>
      <c r="V13" s="219">
        <f>ROUND(E13*U13,2)</f>
        <v>6.42</v>
      </c>
      <c r="W13" s="219"/>
      <c r="X13" s="219" t="s">
        <v>177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178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7" t="s">
        <v>329</v>
      </c>
      <c r="D14" s="248"/>
      <c r="E14" s="248"/>
      <c r="F14" s="248"/>
      <c r="G14" s="248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182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5" t="s">
        <v>330</v>
      </c>
      <c r="D15" s="223"/>
      <c r="E15" s="224">
        <v>35.64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2">
        <v>3</v>
      </c>
      <c r="B16" s="233" t="s">
        <v>331</v>
      </c>
      <c r="C16" s="252" t="s">
        <v>332</v>
      </c>
      <c r="D16" s="234" t="s">
        <v>328</v>
      </c>
      <c r="E16" s="235">
        <v>60.45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5.0499999999999998E-3</v>
      </c>
      <c r="O16" s="237">
        <f>ROUND(E16*N16,2)</f>
        <v>0.31</v>
      </c>
      <c r="P16" s="237">
        <v>0</v>
      </c>
      <c r="Q16" s="237">
        <f>ROUND(E16*P16,2)</f>
        <v>0</v>
      </c>
      <c r="R16" s="237" t="s">
        <v>323</v>
      </c>
      <c r="S16" s="237" t="s">
        <v>175</v>
      </c>
      <c r="T16" s="238" t="s">
        <v>240</v>
      </c>
      <c r="U16" s="219">
        <v>0.19475999999999999</v>
      </c>
      <c r="V16" s="219">
        <f>ROUND(E16*U16,2)</f>
        <v>11.77</v>
      </c>
      <c r="W16" s="219"/>
      <c r="X16" s="219" t="s">
        <v>177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178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5" t="s">
        <v>333</v>
      </c>
      <c r="D17" s="223"/>
      <c r="E17" s="224">
        <v>21.45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185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5" t="s">
        <v>334</v>
      </c>
      <c r="D18" s="223"/>
      <c r="E18" s="224">
        <v>17.55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5" t="s">
        <v>335</v>
      </c>
      <c r="D19" s="223"/>
      <c r="E19" s="224">
        <v>21.45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185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6" t="s">
        <v>169</v>
      </c>
      <c r="B20" s="227" t="s">
        <v>85</v>
      </c>
      <c r="C20" s="251" t="s">
        <v>86</v>
      </c>
      <c r="D20" s="228"/>
      <c r="E20" s="229"/>
      <c r="F20" s="230"/>
      <c r="G20" s="230">
        <f>SUMIF(AG21:AG22,"&lt;&gt;NOR",G21:G22)</f>
        <v>0</v>
      </c>
      <c r="H20" s="230"/>
      <c r="I20" s="230">
        <f>SUM(I21:I22)</f>
        <v>0</v>
      </c>
      <c r="J20" s="230"/>
      <c r="K20" s="230">
        <f>SUM(K21:K22)</f>
        <v>0</v>
      </c>
      <c r="L20" s="230"/>
      <c r="M20" s="230">
        <f>SUM(M21:M22)</f>
        <v>0</v>
      </c>
      <c r="N20" s="230"/>
      <c r="O20" s="230">
        <f>SUM(O21:O22)</f>
        <v>0.56999999999999995</v>
      </c>
      <c r="P20" s="230"/>
      <c r="Q20" s="230">
        <f>SUM(Q21:Q22)</f>
        <v>0</v>
      </c>
      <c r="R20" s="230"/>
      <c r="S20" s="230"/>
      <c r="T20" s="231"/>
      <c r="U20" s="225"/>
      <c r="V20" s="225">
        <f>SUM(V21:V22)</f>
        <v>14.26</v>
      </c>
      <c r="W20" s="225"/>
      <c r="X20" s="225"/>
      <c r="AG20" t="s">
        <v>170</v>
      </c>
    </row>
    <row r="21" spans="1:60" ht="22.5" outlineLevel="1" x14ac:dyDescent="0.2">
      <c r="A21" s="232">
        <v>4</v>
      </c>
      <c r="B21" s="233" t="s">
        <v>336</v>
      </c>
      <c r="C21" s="252" t="s">
        <v>337</v>
      </c>
      <c r="D21" s="234" t="s">
        <v>328</v>
      </c>
      <c r="E21" s="235">
        <v>35.64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1.5959999999999998E-2</v>
      </c>
      <c r="O21" s="237">
        <f>ROUND(E21*N21,2)</f>
        <v>0.56999999999999995</v>
      </c>
      <c r="P21" s="237">
        <v>0</v>
      </c>
      <c r="Q21" s="237">
        <f>ROUND(E21*P21,2)</f>
        <v>0</v>
      </c>
      <c r="R21" s="237" t="s">
        <v>323</v>
      </c>
      <c r="S21" s="237" t="s">
        <v>175</v>
      </c>
      <c r="T21" s="238" t="s">
        <v>240</v>
      </c>
      <c r="U21" s="219">
        <v>0.4</v>
      </c>
      <c r="V21" s="219">
        <f>ROUND(E21*U21,2)</f>
        <v>14.26</v>
      </c>
      <c r="W21" s="219"/>
      <c r="X21" s="219" t="s">
        <v>177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5" t="s">
        <v>338</v>
      </c>
      <c r="D22" s="223"/>
      <c r="E22" s="224">
        <v>35.64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185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6" t="s">
        <v>169</v>
      </c>
      <c r="B23" s="227" t="s">
        <v>89</v>
      </c>
      <c r="C23" s="251" t="s">
        <v>90</v>
      </c>
      <c r="D23" s="228"/>
      <c r="E23" s="229"/>
      <c r="F23" s="230"/>
      <c r="G23" s="230">
        <f>SUMIF(AG24:AG28,"&lt;&gt;NOR",G24:G28)</f>
        <v>0</v>
      </c>
      <c r="H23" s="230"/>
      <c r="I23" s="230">
        <f>SUM(I24:I28)</f>
        <v>0</v>
      </c>
      <c r="J23" s="230"/>
      <c r="K23" s="230">
        <f>SUM(K24:K28)</f>
        <v>0</v>
      </c>
      <c r="L23" s="230"/>
      <c r="M23" s="230">
        <f>SUM(M24:M28)</f>
        <v>0</v>
      </c>
      <c r="N23" s="230"/>
      <c r="O23" s="230">
        <f>SUM(O24:O28)</f>
        <v>0</v>
      </c>
      <c r="P23" s="230"/>
      <c r="Q23" s="230">
        <f>SUM(Q24:Q28)</f>
        <v>1.48</v>
      </c>
      <c r="R23" s="230"/>
      <c r="S23" s="230"/>
      <c r="T23" s="231"/>
      <c r="U23" s="225"/>
      <c r="V23" s="225">
        <f>SUM(V24:V28)</f>
        <v>4.75</v>
      </c>
      <c r="W23" s="225"/>
      <c r="X23" s="225"/>
      <c r="AG23" t="s">
        <v>170</v>
      </c>
    </row>
    <row r="24" spans="1:60" outlineLevel="1" x14ac:dyDescent="0.2">
      <c r="A24" s="232">
        <v>5</v>
      </c>
      <c r="B24" s="233" t="s">
        <v>339</v>
      </c>
      <c r="C24" s="252" t="s">
        <v>340</v>
      </c>
      <c r="D24" s="234" t="s">
        <v>322</v>
      </c>
      <c r="E24" s="235">
        <v>0.73809999999999998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7">
        <v>0</v>
      </c>
      <c r="O24" s="237">
        <f>ROUND(E24*N24,2)</f>
        <v>0</v>
      </c>
      <c r="P24" s="237">
        <v>2</v>
      </c>
      <c r="Q24" s="237">
        <f>ROUND(E24*P24,2)</f>
        <v>1.48</v>
      </c>
      <c r="R24" s="237" t="s">
        <v>283</v>
      </c>
      <c r="S24" s="237" t="s">
        <v>175</v>
      </c>
      <c r="T24" s="238" t="s">
        <v>240</v>
      </c>
      <c r="U24" s="219">
        <v>6.4359999999999999</v>
      </c>
      <c r="V24" s="219">
        <f>ROUND(E24*U24,2)</f>
        <v>4.75</v>
      </c>
      <c r="W24" s="219"/>
      <c r="X24" s="219" t="s">
        <v>177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178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3" t="s">
        <v>341</v>
      </c>
      <c r="D25" s="239"/>
      <c r="E25" s="239"/>
      <c r="F25" s="239"/>
      <c r="G25" s="23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180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5" t="s">
        <v>342</v>
      </c>
      <c r="D26" s="223"/>
      <c r="E26" s="224">
        <v>0.36399999999999999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185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5" t="s">
        <v>343</v>
      </c>
      <c r="D27" s="223"/>
      <c r="E27" s="224">
        <v>5.3999999999999999E-2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5" t="s">
        <v>344</v>
      </c>
      <c r="D28" s="223"/>
      <c r="E28" s="224">
        <v>0.3201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185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6" t="s">
        <v>169</v>
      </c>
      <c r="B29" s="227" t="s">
        <v>93</v>
      </c>
      <c r="C29" s="251" t="s">
        <v>94</v>
      </c>
      <c r="D29" s="228"/>
      <c r="E29" s="229"/>
      <c r="F29" s="230"/>
      <c r="G29" s="230">
        <f>SUMIF(AG30:AG31,"&lt;&gt;NOR",G30:G31)</f>
        <v>0</v>
      </c>
      <c r="H29" s="230"/>
      <c r="I29" s="230">
        <f>SUM(I30:I31)</f>
        <v>0</v>
      </c>
      <c r="J29" s="230"/>
      <c r="K29" s="230">
        <f>SUM(K30:K31)</f>
        <v>0</v>
      </c>
      <c r="L29" s="230"/>
      <c r="M29" s="230">
        <f>SUM(M30:M31)</f>
        <v>0</v>
      </c>
      <c r="N29" s="230"/>
      <c r="O29" s="230">
        <f>SUM(O30:O31)</f>
        <v>0</v>
      </c>
      <c r="P29" s="230"/>
      <c r="Q29" s="230">
        <f>SUM(Q30:Q31)</f>
        <v>0</v>
      </c>
      <c r="R29" s="230"/>
      <c r="S29" s="230"/>
      <c r="T29" s="231"/>
      <c r="U29" s="225"/>
      <c r="V29" s="225">
        <f>SUM(V30:V31)</f>
        <v>1</v>
      </c>
      <c r="W29" s="225"/>
      <c r="X29" s="225"/>
      <c r="AG29" t="s">
        <v>170</v>
      </c>
    </row>
    <row r="30" spans="1:60" outlineLevel="1" x14ac:dyDescent="0.2">
      <c r="A30" s="232">
        <v>6</v>
      </c>
      <c r="B30" s="233" t="s">
        <v>345</v>
      </c>
      <c r="C30" s="252" t="s">
        <v>346</v>
      </c>
      <c r="D30" s="234" t="s">
        <v>267</v>
      </c>
      <c r="E30" s="235">
        <v>1.1738200000000001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 t="s">
        <v>347</v>
      </c>
      <c r="S30" s="237" t="s">
        <v>175</v>
      </c>
      <c r="T30" s="238" t="s">
        <v>240</v>
      </c>
      <c r="U30" s="219">
        <v>0.85199999999999998</v>
      </c>
      <c r="V30" s="219">
        <f>ROUND(E30*U30,2)</f>
        <v>1</v>
      </c>
      <c r="W30" s="219"/>
      <c r="X30" s="219" t="s">
        <v>268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269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17"/>
      <c r="B31" s="218"/>
      <c r="C31" s="253" t="s">
        <v>348</v>
      </c>
      <c r="D31" s="239"/>
      <c r="E31" s="239"/>
      <c r="F31" s="239"/>
      <c r="G31" s="23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180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9" t="str">
        <f>C31</f>
        <v>přesun hmot pro budovy občanské výstavby (JKSO 801), budovy pro bydlení (JKSO 803) budovy pro výrobu a služby (JKSO 812) s nosnou svislou konstrukcí zděnou z cihel nebo tvárnic nebo kovovou</v>
      </c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6" t="s">
        <v>169</v>
      </c>
      <c r="B32" s="227" t="s">
        <v>95</v>
      </c>
      <c r="C32" s="251" t="s">
        <v>96</v>
      </c>
      <c r="D32" s="228"/>
      <c r="E32" s="229"/>
      <c r="F32" s="230"/>
      <c r="G32" s="230">
        <f>SUMIF(AG33:AG39,"&lt;&gt;NOR",G33:G39)</f>
        <v>0</v>
      </c>
      <c r="H32" s="230"/>
      <c r="I32" s="230">
        <f>SUM(I33:I39)</f>
        <v>0</v>
      </c>
      <c r="J32" s="230"/>
      <c r="K32" s="230">
        <f>SUM(K33:K39)</f>
        <v>0</v>
      </c>
      <c r="L32" s="230"/>
      <c r="M32" s="230">
        <f>SUM(M33:M39)</f>
        <v>0</v>
      </c>
      <c r="N32" s="230"/>
      <c r="O32" s="230">
        <f>SUM(O33:O39)</f>
        <v>0</v>
      </c>
      <c r="P32" s="230"/>
      <c r="Q32" s="230">
        <f>SUM(Q33:Q39)</f>
        <v>0.16</v>
      </c>
      <c r="R32" s="230"/>
      <c r="S32" s="230"/>
      <c r="T32" s="231"/>
      <c r="U32" s="225"/>
      <c r="V32" s="225">
        <f>SUM(V33:V39)</f>
        <v>14.98</v>
      </c>
      <c r="W32" s="225"/>
      <c r="X32" s="225"/>
      <c r="AG32" t="s">
        <v>170</v>
      </c>
    </row>
    <row r="33" spans="1:60" ht="22.5" outlineLevel="1" x14ac:dyDescent="0.2">
      <c r="A33" s="232">
        <v>7</v>
      </c>
      <c r="B33" s="233" t="s">
        <v>349</v>
      </c>
      <c r="C33" s="252" t="s">
        <v>350</v>
      </c>
      <c r="D33" s="234" t="s">
        <v>328</v>
      </c>
      <c r="E33" s="235">
        <v>74.92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2.0999999999999999E-3</v>
      </c>
      <c r="Q33" s="237">
        <f>ROUND(E33*P33,2)</f>
        <v>0.16</v>
      </c>
      <c r="R33" s="237" t="s">
        <v>351</v>
      </c>
      <c r="S33" s="237" t="s">
        <v>175</v>
      </c>
      <c r="T33" s="238" t="s">
        <v>176</v>
      </c>
      <c r="U33" s="219">
        <v>0.2</v>
      </c>
      <c r="V33" s="219">
        <f>ROUND(E33*U33,2)</f>
        <v>14.98</v>
      </c>
      <c r="W33" s="219"/>
      <c r="X33" s="219" t="s">
        <v>177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178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5" t="s">
        <v>352</v>
      </c>
      <c r="D34" s="223"/>
      <c r="E34" s="224">
        <v>2.0299999999999998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5" t="s">
        <v>353</v>
      </c>
      <c r="D35" s="223"/>
      <c r="E35" s="224">
        <v>4.03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185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5" t="s">
        <v>354</v>
      </c>
      <c r="D36" s="223"/>
      <c r="E36" s="224">
        <v>4.7300000000000004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5" t="s">
        <v>355</v>
      </c>
      <c r="D37" s="223"/>
      <c r="E37" s="224">
        <v>13.76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185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5" t="s">
        <v>356</v>
      </c>
      <c r="D38" s="223"/>
      <c r="E38" s="224">
        <v>3.87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5" t="s">
        <v>357</v>
      </c>
      <c r="D39" s="223"/>
      <c r="E39" s="224">
        <v>46.5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185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6" t="s">
        <v>169</v>
      </c>
      <c r="B40" s="227" t="s">
        <v>101</v>
      </c>
      <c r="C40" s="251" t="s">
        <v>102</v>
      </c>
      <c r="D40" s="228"/>
      <c r="E40" s="229"/>
      <c r="F40" s="230"/>
      <c r="G40" s="230">
        <f>SUMIF(AG41:AG52,"&lt;&gt;NOR",G41:G52)</f>
        <v>0</v>
      </c>
      <c r="H40" s="230"/>
      <c r="I40" s="230">
        <f>SUM(I41:I52)</f>
        <v>0</v>
      </c>
      <c r="J40" s="230"/>
      <c r="K40" s="230">
        <f>SUM(K41:K52)</f>
        <v>0</v>
      </c>
      <c r="L40" s="230"/>
      <c r="M40" s="230">
        <f>SUM(M41:M52)</f>
        <v>0</v>
      </c>
      <c r="N40" s="230"/>
      <c r="O40" s="230">
        <f>SUM(O41:O52)</f>
        <v>0.01</v>
      </c>
      <c r="P40" s="230"/>
      <c r="Q40" s="230">
        <f>SUM(Q41:Q52)</f>
        <v>0.13</v>
      </c>
      <c r="R40" s="230"/>
      <c r="S40" s="230"/>
      <c r="T40" s="231"/>
      <c r="U40" s="225"/>
      <c r="V40" s="225">
        <f>SUM(V41:V52)</f>
        <v>3.5500000000000003</v>
      </c>
      <c r="W40" s="225"/>
      <c r="X40" s="225"/>
      <c r="AG40" t="s">
        <v>170</v>
      </c>
    </row>
    <row r="41" spans="1:60" outlineLevel="1" x14ac:dyDescent="0.2">
      <c r="A41" s="232">
        <v>8</v>
      </c>
      <c r="B41" s="233" t="s">
        <v>196</v>
      </c>
      <c r="C41" s="252" t="s">
        <v>197</v>
      </c>
      <c r="D41" s="234" t="s">
        <v>173</v>
      </c>
      <c r="E41" s="235">
        <v>16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3.8999999999999999E-4</v>
      </c>
      <c r="O41" s="237">
        <f>ROUND(E41*N41,2)</f>
        <v>0.01</v>
      </c>
      <c r="P41" s="237">
        <v>3.4199999999999999E-3</v>
      </c>
      <c r="Q41" s="237">
        <f>ROUND(E41*P41,2)</f>
        <v>0.05</v>
      </c>
      <c r="R41" s="237" t="s">
        <v>174</v>
      </c>
      <c r="S41" s="237" t="s">
        <v>175</v>
      </c>
      <c r="T41" s="238" t="s">
        <v>240</v>
      </c>
      <c r="U41" s="219">
        <v>4.3999999999999997E-2</v>
      </c>
      <c r="V41" s="219">
        <f>ROUND(E41*U41,2)</f>
        <v>0.7</v>
      </c>
      <c r="W41" s="219"/>
      <c r="X41" s="219" t="s">
        <v>177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178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5" t="s">
        <v>358</v>
      </c>
      <c r="D42" s="223"/>
      <c r="E42" s="224">
        <v>14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185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5" t="s">
        <v>359</v>
      </c>
      <c r="D43" s="223"/>
      <c r="E43" s="224">
        <v>1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185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5" t="s">
        <v>360</v>
      </c>
      <c r="D44" s="223"/>
      <c r="E44" s="224">
        <v>1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185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2">
        <v>9</v>
      </c>
      <c r="B45" s="233" t="s">
        <v>361</v>
      </c>
      <c r="C45" s="252" t="s">
        <v>362</v>
      </c>
      <c r="D45" s="234" t="s">
        <v>173</v>
      </c>
      <c r="E45" s="235">
        <v>6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3.5E-4</v>
      </c>
      <c r="O45" s="237">
        <f>ROUND(E45*N45,2)</f>
        <v>0</v>
      </c>
      <c r="P45" s="237">
        <v>9.8099999999999993E-3</v>
      </c>
      <c r="Q45" s="237">
        <f>ROUND(E45*P45,2)</f>
        <v>0.06</v>
      </c>
      <c r="R45" s="237" t="s">
        <v>174</v>
      </c>
      <c r="S45" s="237" t="s">
        <v>175</v>
      </c>
      <c r="T45" s="238" t="s">
        <v>240</v>
      </c>
      <c r="U45" s="219">
        <v>5.6000000000000001E-2</v>
      </c>
      <c r="V45" s="219">
        <f>ROUND(E45*U45,2)</f>
        <v>0.34</v>
      </c>
      <c r="W45" s="219"/>
      <c r="X45" s="219" t="s">
        <v>177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178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5" t="s">
        <v>363</v>
      </c>
      <c r="D46" s="223"/>
      <c r="E46" s="224">
        <v>6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2">
        <v>10</v>
      </c>
      <c r="B47" s="233" t="s">
        <v>228</v>
      </c>
      <c r="C47" s="252" t="s">
        <v>229</v>
      </c>
      <c r="D47" s="234" t="s">
        <v>214</v>
      </c>
      <c r="E47" s="235">
        <v>8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1.2999999999999999E-4</v>
      </c>
      <c r="O47" s="237">
        <f>ROUND(E47*N47,2)</f>
        <v>0</v>
      </c>
      <c r="P47" s="237">
        <v>1.1000000000000001E-3</v>
      </c>
      <c r="Q47" s="237">
        <f>ROUND(E47*P47,2)</f>
        <v>0.01</v>
      </c>
      <c r="R47" s="237" t="s">
        <v>230</v>
      </c>
      <c r="S47" s="237" t="s">
        <v>175</v>
      </c>
      <c r="T47" s="238" t="s">
        <v>240</v>
      </c>
      <c r="U47" s="219">
        <v>0.22900000000000001</v>
      </c>
      <c r="V47" s="219">
        <f>ROUND(E47*U47,2)</f>
        <v>1.83</v>
      </c>
      <c r="W47" s="219"/>
      <c r="X47" s="219" t="s">
        <v>177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178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5" t="s">
        <v>364</v>
      </c>
      <c r="D48" s="223"/>
      <c r="E48" s="224">
        <v>8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185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2">
        <v>11</v>
      </c>
      <c r="B49" s="233" t="s">
        <v>365</v>
      </c>
      <c r="C49" s="252" t="s">
        <v>366</v>
      </c>
      <c r="D49" s="234" t="s">
        <v>214</v>
      </c>
      <c r="E49" s="235">
        <v>2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7">
        <v>1.7000000000000001E-4</v>
      </c>
      <c r="O49" s="237">
        <f>ROUND(E49*N49,2)</f>
        <v>0</v>
      </c>
      <c r="P49" s="237">
        <v>2.2000000000000001E-3</v>
      </c>
      <c r="Q49" s="237">
        <f>ROUND(E49*P49,2)</f>
        <v>0</v>
      </c>
      <c r="R49" s="237" t="s">
        <v>230</v>
      </c>
      <c r="S49" s="237" t="s">
        <v>175</v>
      </c>
      <c r="T49" s="238" t="s">
        <v>240</v>
      </c>
      <c r="U49" s="219">
        <v>0.312</v>
      </c>
      <c r="V49" s="219">
        <f>ROUND(E49*U49,2)</f>
        <v>0.62</v>
      </c>
      <c r="W49" s="219"/>
      <c r="X49" s="219" t="s">
        <v>177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178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5" t="s">
        <v>367</v>
      </c>
      <c r="D50" s="223"/>
      <c r="E50" s="224">
        <v>2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185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2">
        <v>12</v>
      </c>
      <c r="B51" s="233" t="s">
        <v>368</v>
      </c>
      <c r="C51" s="252" t="s">
        <v>369</v>
      </c>
      <c r="D51" s="234" t="s">
        <v>214</v>
      </c>
      <c r="E51" s="235">
        <v>3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</v>
      </c>
      <c r="O51" s="237">
        <f>ROUND(E51*N51,2)</f>
        <v>0</v>
      </c>
      <c r="P51" s="237">
        <v>1.91E-3</v>
      </c>
      <c r="Q51" s="237">
        <f>ROUND(E51*P51,2)</f>
        <v>0.01</v>
      </c>
      <c r="R51" s="237" t="s">
        <v>230</v>
      </c>
      <c r="S51" s="237" t="s">
        <v>175</v>
      </c>
      <c r="T51" s="238" t="s">
        <v>240</v>
      </c>
      <c r="U51" s="219">
        <v>2.1000000000000001E-2</v>
      </c>
      <c r="V51" s="219">
        <f>ROUND(E51*U51,2)</f>
        <v>0.06</v>
      </c>
      <c r="W51" s="219"/>
      <c r="X51" s="219" t="s">
        <v>177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178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5" t="s">
        <v>370</v>
      </c>
      <c r="D52" s="223"/>
      <c r="E52" s="224">
        <v>3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185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226" t="s">
        <v>169</v>
      </c>
      <c r="B53" s="227" t="s">
        <v>105</v>
      </c>
      <c r="C53" s="251" t="s">
        <v>106</v>
      </c>
      <c r="D53" s="228"/>
      <c r="E53" s="229"/>
      <c r="F53" s="230"/>
      <c r="G53" s="230">
        <f>SUMIF(AG54:AG62,"&lt;&gt;NOR",G54:G62)</f>
        <v>0</v>
      </c>
      <c r="H53" s="230"/>
      <c r="I53" s="230">
        <f>SUM(I54:I62)</f>
        <v>0</v>
      </c>
      <c r="J53" s="230"/>
      <c r="K53" s="230">
        <f>SUM(K54:K62)</f>
        <v>0</v>
      </c>
      <c r="L53" s="230"/>
      <c r="M53" s="230">
        <f>SUM(M54:M62)</f>
        <v>0</v>
      </c>
      <c r="N53" s="230"/>
      <c r="O53" s="230">
        <f>SUM(O54:O62)</f>
        <v>0</v>
      </c>
      <c r="P53" s="230"/>
      <c r="Q53" s="230">
        <f>SUM(Q54:Q62)</f>
        <v>3.5</v>
      </c>
      <c r="R53" s="230"/>
      <c r="S53" s="230"/>
      <c r="T53" s="231"/>
      <c r="U53" s="225"/>
      <c r="V53" s="225">
        <f>SUM(V54:V62)</f>
        <v>29.68</v>
      </c>
      <c r="W53" s="225"/>
      <c r="X53" s="225"/>
      <c r="AG53" t="s">
        <v>170</v>
      </c>
    </row>
    <row r="54" spans="1:60" outlineLevel="1" x14ac:dyDescent="0.2">
      <c r="A54" s="232">
        <v>13</v>
      </c>
      <c r="B54" s="233" t="s">
        <v>371</v>
      </c>
      <c r="C54" s="252" t="s">
        <v>372</v>
      </c>
      <c r="D54" s="234" t="s">
        <v>214</v>
      </c>
      <c r="E54" s="235">
        <v>2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5.0000000000000001E-4</v>
      </c>
      <c r="O54" s="237">
        <f>ROUND(E54*N54,2)</f>
        <v>0</v>
      </c>
      <c r="P54" s="237">
        <v>1.72</v>
      </c>
      <c r="Q54" s="237">
        <f>ROUND(E54*P54,2)</f>
        <v>3.44</v>
      </c>
      <c r="R54" s="237" t="s">
        <v>230</v>
      </c>
      <c r="S54" s="237" t="s">
        <v>175</v>
      </c>
      <c r="T54" s="238" t="s">
        <v>240</v>
      </c>
      <c r="U54" s="219">
        <v>13.218</v>
      </c>
      <c r="V54" s="219">
        <f>ROUND(E54*U54,2)</f>
        <v>26.44</v>
      </c>
      <c r="W54" s="219"/>
      <c r="X54" s="219" t="s">
        <v>177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178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5" t="s">
        <v>373</v>
      </c>
      <c r="D55" s="223"/>
      <c r="E55" s="224">
        <v>1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185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5" t="s">
        <v>374</v>
      </c>
      <c r="D56" s="223"/>
      <c r="E56" s="224">
        <v>1</v>
      </c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185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2">
        <v>14</v>
      </c>
      <c r="B57" s="233" t="s">
        <v>375</v>
      </c>
      <c r="C57" s="252" t="s">
        <v>376</v>
      </c>
      <c r="D57" s="234" t="s">
        <v>214</v>
      </c>
      <c r="E57" s="235">
        <v>2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7">
        <v>1E-4</v>
      </c>
      <c r="O57" s="237">
        <f>ROUND(E57*N57,2)</f>
        <v>0</v>
      </c>
      <c r="P57" s="237">
        <v>0.03</v>
      </c>
      <c r="Q57" s="237">
        <f>ROUND(E57*P57,2)</f>
        <v>0.06</v>
      </c>
      <c r="R57" s="237" t="s">
        <v>230</v>
      </c>
      <c r="S57" s="237" t="s">
        <v>175</v>
      </c>
      <c r="T57" s="238" t="s">
        <v>240</v>
      </c>
      <c r="U57" s="219">
        <v>1.0920000000000001</v>
      </c>
      <c r="V57" s="219">
        <f>ROUND(E57*U57,2)</f>
        <v>2.1800000000000002</v>
      </c>
      <c r="W57" s="219"/>
      <c r="X57" s="219" t="s">
        <v>177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178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5" t="s">
        <v>373</v>
      </c>
      <c r="D58" s="223"/>
      <c r="E58" s="224">
        <v>1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185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5" t="s">
        <v>374</v>
      </c>
      <c r="D59" s="223"/>
      <c r="E59" s="224">
        <v>1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185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2">
        <v>15</v>
      </c>
      <c r="B60" s="233" t="s">
        <v>377</v>
      </c>
      <c r="C60" s="252" t="s">
        <v>378</v>
      </c>
      <c r="D60" s="234" t="s">
        <v>214</v>
      </c>
      <c r="E60" s="235">
        <v>2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 t="s">
        <v>230</v>
      </c>
      <c r="S60" s="237" t="s">
        <v>175</v>
      </c>
      <c r="T60" s="238" t="s">
        <v>176</v>
      </c>
      <c r="U60" s="219">
        <v>0.53</v>
      </c>
      <c r="V60" s="219">
        <f>ROUND(E60*U60,2)</f>
        <v>1.06</v>
      </c>
      <c r="W60" s="219"/>
      <c r="X60" s="219" t="s">
        <v>177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178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5" t="s">
        <v>373</v>
      </c>
      <c r="D61" s="223"/>
      <c r="E61" s="224">
        <v>1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185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5" t="s">
        <v>374</v>
      </c>
      <c r="D62" s="223"/>
      <c r="E62" s="224">
        <v>1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185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26" t="s">
        <v>169</v>
      </c>
      <c r="B63" s="227" t="s">
        <v>107</v>
      </c>
      <c r="C63" s="251" t="s">
        <v>108</v>
      </c>
      <c r="D63" s="228"/>
      <c r="E63" s="229"/>
      <c r="F63" s="230"/>
      <c r="G63" s="230">
        <f>SUMIF(AG64:AG66,"&lt;&gt;NOR",G64:G66)</f>
        <v>0</v>
      </c>
      <c r="H63" s="230"/>
      <c r="I63" s="230">
        <f>SUM(I64:I66)</f>
        <v>0</v>
      </c>
      <c r="J63" s="230"/>
      <c r="K63" s="230">
        <f>SUM(K64:K66)</f>
        <v>0</v>
      </c>
      <c r="L63" s="230"/>
      <c r="M63" s="230">
        <f>SUM(M64:M66)</f>
        <v>0</v>
      </c>
      <c r="N63" s="230"/>
      <c r="O63" s="230">
        <f>SUM(O64:O66)</f>
        <v>0</v>
      </c>
      <c r="P63" s="230"/>
      <c r="Q63" s="230">
        <f>SUM(Q64:Q66)</f>
        <v>0.01</v>
      </c>
      <c r="R63" s="230"/>
      <c r="S63" s="230"/>
      <c r="T63" s="231"/>
      <c r="U63" s="225"/>
      <c r="V63" s="225">
        <f>SUM(V64:V66)</f>
        <v>2.77</v>
      </c>
      <c r="W63" s="225"/>
      <c r="X63" s="225"/>
      <c r="AG63" t="s">
        <v>170</v>
      </c>
    </row>
    <row r="64" spans="1:60" outlineLevel="1" x14ac:dyDescent="0.2">
      <c r="A64" s="232">
        <v>16</v>
      </c>
      <c r="B64" s="233" t="s">
        <v>379</v>
      </c>
      <c r="C64" s="252" t="s">
        <v>380</v>
      </c>
      <c r="D64" s="234" t="s">
        <v>381</v>
      </c>
      <c r="E64" s="235">
        <v>12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21</v>
      </c>
      <c r="M64" s="237">
        <f>G64*(1+L64/100)</f>
        <v>0</v>
      </c>
      <c r="N64" s="237">
        <v>0</v>
      </c>
      <c r="O64" s="237">
        <f>ROUND(E64*N64,2)</f>
        <v>0</v>
      </c>
      <c r="P64" s="237">
        <v>1E-3</v>
      </c>
      <c r="Q64" s="237">
        <f>ROUND(E64*P64,2)</f>
        <v>0.01</v>
      </c>
      <c r="R64" s="237"/>
      <c r="S64" s="237" t="s">
        <v>234</v>
      </c>
      <c r="T64" s="238" t="s">
        <v>235</v>
      </c>
      <c r="U64" s="219">
        <v>0.23100000000000001</v>
      </c>
      <c r="V64" s="219">
        <f>ROUND(E64*U64,2)</f>
        <v>2.77</v>
      </c>
      <c r="W64" s="219"/>
      <c r="X64" s="219" t="s">
        <v>177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178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5" t="s">
        <v>382</v>
      </c>
      <c r="D65" s="223"/>
      <c r="E65" s="224">
        <v>6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185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5" t="s">
        <v>383</v>
      </c>
      <c r="D66" s="223"/>
      <c r="E66" s="224">
        <v>6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0"/>
      <c r="Z66" s="210"/>
      <c r="AA66" s="210"/>
      <c r="AB66" s="210"/>
      <c r="AC66" s="210"/>
      <c r="AD66" s="210"/>
      <c r="AE66" s="210"/>
      <c r="AF66" s="210"/>
      <c r="AG66" s="210" t="s">
        <v>185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26" t="s">
        <v>169</v>
      </c>
      <c r="B67" s="227" t="s">
        <v>109</v>
      </c>
      <c r="C67" s="251" t="s">
        <v>110</v>
      </c>
      <c r="D67" s="228"/>
      <c r="E67" s="229"/>
      <c r="F67" s="230"/>
      <c r="G67" s="230">
        <f>SUMIF(AG68:AG82,"&lt;&gt;NOR",G68:G82)</f>
        <v>0</v>
      </c>
      <c r="H67" s="230"/>
      <c r="I67" s="230">
        <f>SUM(I68:I82)</f>
        <v>0</v>
      </c>
      <c r="J67" s="230"/>
      <c r="K67" s="230">
        <f>SUM(K68:K82)</f>
        <v>0</v>
      </c>
      <c r="L67" s="230"/>
      <c r="M67" s="230">
        <f>SUM(M68:M82)</f>
        <v>0</v>
      </c>
      <c r="N67" s="230"/>
      <c r="O67" s="230">
        <f>SUM(O68:O82)</f>
        <v>0</v>
      </c>
      <c r="P67" s="230"/>
      <c r="Q67" s="230">
        <f>SUM(Q68:Q82)</f>
        <v>0.54</v>
      </c>
      <c r="R67" s="230"/>
      <c r="S67" s="230"/>
      <c r="T67" s="231"/>
      <c r="U67" s="225"/>
      <c r="V67" s="225">
        <f>SUM(V68:V82)</f>
        <v>6.4399999999999995</v>
      </c>
      <c r="W67" s="225"/>
      <c r="X67" s="225"/>
      <c r="AG67" t="s">
        <v>170</v>
      </c>
    </row>
    <row r="68" spans="1:60" ht="22.5" outlineLevel="1" x14ac:dyDescent="0.2">
      <c r="A68" s="232">
        <v>17</v>
      </c>
      <c r="B68" s="233" t="s">
        <v>384</v>
      </c>
      <c r="C68" s="252" t="s">
        <v>385</v>
      </c>
      <c r="D68" s="234" t="s">
        <v>214</v>
      </c>
      <c r="E68" s="235">
        <v>1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21</v>
      </c>
      <c r="M68" s="237">
        <f>G68*(1+L68/100)</f>
        <v>0</v>
      </c>
      <c r="N68" s="237">
        <v>0</v>
      </c>
      <c r="O68" s="237">
        <f>ROUND(E68*N68,2)</f>
        <v>0</v>
      </c>
      <c r="P68" s="237">
        <v>0.51195999999999997</v>
      </c>
      <c r="Q68" s="237">
        <f>ROUND(E68*P68,2)</f>
        <v>0.51</v>
      </c>
      <c r="R68" s="237" t="s">
        <v>230</v>
      </c>
      <c r="S68" s="237" t="s">
        <v>175</v>
      </c>
      <c r="T68" s="238" t="s">
        <v>240</v>
      </c>
      <c r="U68" s="219">
        <v>2.4780000000000002</v>
      </c>
      <c r="V68" s="219">
        <f>ROUND(E68*U68,2)</f>
        <v>2.48</v>
      </c>
      <c r="W68" s="219"/>
      <c r="X68" s="219" t="s">
        <v>177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178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5" t="s">
        <v>386</v>
      </c>
      <c r="D69" s="223"/>
      <c r="E69" s="224">
        <v>1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185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32">
        <v>18</v>
      </c>
      <c r="B70" s="233" t="s">
        <v>387</v>
      </c>
      <c r="C70" s="252" t="s">
        <v>388</v>
      </c>
      <c r="D70" s="234" t="s">
        <v>214</v>
      </c>
      <c r="E70" s="235">
        <v>1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7" t="s">
        <v>230</v>
      </c>
      <c r="S70" s="237" t="s">
        <v>175</v>
      </c>
      <c r="T70" s="238" t="s">
        <v>176</v>
      </c>
      <c r="U70" s="219">
        <v>1.46</v>
      </c>
      <c r="V70" s="219">
        <f>ROUND(E70*U70,2)</f>
        <v>1.46</v>
      </c>
      <c r="W70" s="219"/>
      <c r="X70" s="219" t="s">
        <v>177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178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5" t="s">
        <v>386</v>
      </c>
      <c r="D71" s="223"/>
      <c r="E71" s="224">
        <v>1</v>
      </c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185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32">
        <v>19</v>
      </c>
      <c r="B72" s="233" t="s">
        <v>389</v>
      </c>
      <c r="C72" s="252" t="s">
        <v>390</v>
      </c>
      <c r="D72" s="234" t="s">
        <v>214</v>
      </c>
      <c r="E72" s="235">
        <v>1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 t="s">
        <v>230</v>
      </c>
      <c r="S72" s="237" t="s">
        <v>175</v>
      </c>
      <c r="T72" s="238" t="s">
        <v>240</v>
      </c>
      <c r="U72" s="219">
        <v>1.1599999999999999</v>
      </c>
      <c r="V72" s="219">
        <f>ROUND(E72*U72,2)</f>
        <v>1.1599999999999999</v>
      </c>
      <c r="W72" s="219"/>
      <c r="X72" s="219" t="s">
        <v>177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178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5" t="s">
        <v>391</v>
      </c>
      <c r="D73" s="223"/>
      <c r="E73" s="224">
        <v>1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185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2">
        <v>20</v>
      </c>
      <c r="B74" s="233" t="s">
        <v>392</v>
      </c>
      <c r="C74" s="252" t="s">
        <v>393</v>
      </c>
      <c r="D74" s="234" t="s">
        <v>214</v>
      </c>
      <c r="E74" s="235">
        <v>2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6.9999999999999994E-5</v>
      </c>
      <c r="O74" s="237">
        <f>ROUND(E74*N74,2)</f>
        <v>0</v>
      </c>
      <c r="P74" s="237">
        <v>4.4999999999999997E-3</v>
      </c>
      <c r="Q74" s="237">
        <f>ROUND(E74*P74,2)</f>
        <v>0.01</v>
      </c>
      <c r="R74" s="237" t="s">
        <v>230</v>
      </c>
      <c r="S74" s="237" t="s">
        <v>175</v>
      </c>
      <c r="T74" s="238" t="s">
        <v>176</v>
      </c>
      <c r="U74" s="219">
        <v>0.42</v>
      </c>
      <c r="V74" s="219">
        <f>ROUND(E74*U74,2)</f>
        <v>0.84</v>
      </c>
      <c r="W74" s="219"/>
      <c r="X74" s="219" t="s">
        <v>177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178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5" t="s">
        <v>394</v>
      </c>
      <c r="D75" s="223"/>
      <c r="E75" s="224">
        <v>1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185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5" t="s">
        <v>395</v>
      </c>
      <c r="D76" s="223"/>
      <c r="E76" s="224">
        <v>1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185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2">
        <v>21</v>
      </c>
      <c r="B77" s="233" t="s">
        <v>396</v>
      </c>
      <c r="C77" s="252" t="s">
        <v>397</v>
      </c>
      <c r="D77" s="234" t="s">
        <v>214</v>
      </c>
      <c r="E77" s="235">
        <v>1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6.9999999999999994E-5</v>
      </c>
      <c r="O77" s="237">
        <f>ROUND(E77*N77,2)</f>
        <v>0</v>
      </c>
      <c r="P77" s="237">
        <v>2.1999999999999999E-2</v>
      </c>
      <c r="Q77" s="237">
        <f>ROUND(E77*P77,2)</f>
        <v>0.02</v>
      </c>
      <c r="R77" s="237" t="s">
        <v>230</v>
      </c>
      <c r="S77" s="237" t="s">
        <v>175</v>
      </c>
      <c r="T77" s="238" t="s">
        <v>176</v>
      </c>
      <c r="U77" s="219">
        <v>0.5</v>
      </c>
      <c r="V77" s="219">
        <f>ROUND(E77*U77,2)</f>
        <v>0.5</v>
      </c>
      <c r="W77" s="219"/>
      <c r="X77" s="219" t="s">
        <v>177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178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5" t="s">
        <v>398</v>
      </c>
      <c r="D78" s="223"/>
      <c r="E78" s="224">
        <v>1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185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2">
        <v>22</v>
      </c>
      <c r="B79" s="233" t="s">
        <v>399</v>
      </c>
      <c r="C79" s="252" t="s">
        <v>400</v>
      </c>
      <c r="D79" s="234" t="s">
        <v>381</v>
      </c>
      <c r="E79" s="235">
        <v>2.5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7">
        <v>0</v>
      </c>
      <c r="O79" s="237">
        <f>ROUND(E79*N79,2)</f>
        <v>0</v>
      </c>
      <c r="P79" s="237">
        <v>1E-3</v>
      </c>
      <c r="Q79" s="237">
        <f>ROUND(E79*P79,2)</f>
        <v>0</v>
      </c>
      <c r="R79" s="237"/>
      <c r="S79" s="237" t="s">
        <v>234</v>
      </c>
      <c r="T79" s="238" t="s">
        <v>235</v>
      </c>
      <c r="U79" s="219">
        <v>0</v>
      </c>
      <c r="V79" s="219">
        <f>ROUND(E79*U79,2)</f>
        <v>0</v>
      </c>
      <c r="W79" s="219"/>
      <c r="X79" s="219" t="s">
        <v>177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178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5" t="s">
        <v>401</v>
      </c>
      <c r="D80" s="223"/>
      <c r="E80" s="224">
        <v>2.5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185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2">
        <v>23</v>
      </c>
      <c r="B81" s="233" t="s">
        <v>402</v>
      </c>
      <c r="C81" s="252" t="s">
        <v>403</v>
      </c>
      <c r="D81" s="234" t="s">
        <v>381</v>
      </c>
      <c r="E81" s="235">
        <v>0.5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0</v>
      </c>
      <c r="O81" s="237">
        <f>ROUND(E81*N81,2)</f>
        <v>0</v>
      </c>
      <c r="P81" s="237">
        <v>1.5E-3</v>
      </c>
      <c r="Q81" s="237">
        <f>ROUND(E81*P81,2)</f>
        <v>0</v>
      </c>
      <c r="R81" s="237"/>
      <c r="S81" s="237" t="s">
        <v>234</v>
      </c>
      <c r="T81" s="238" t="s">
        <v>235</v>
      </c>
      <c r="U81" s="219">
        <v>0</v>
      </c>
      <c r="V81" s="219">
        <f>ROUND(E81*U81,2)</f>
        <v>0</v>
      </c>
      <c r="W81" s="219"/>
      <c r="X81" s="219" t="s">
        <v>177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178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5" t="s">
        <v>404</v>
      </c>
      <c r="D82" s="223"/>
      <c r="E82" s="224">
        <v>0.5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185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26" t="s">
        <v>169</v>
      </c>
      <c r="B83" s="227" t="s">
        <v>111</v>
      </c>
      <c r="C83" s="251" t="s">
        <v>112</v>
      </c>
      <c r="D83" s="228"/>
      <c r="E83" s="229"/>
      <c r="F83" s="230"/>
      <c r="G83" s="230">
        <f>SUMIF(AG84:AG98,"&lt;&gt;NOR",G84:G98)</f>
        <v>0</v>
      </c>
      <c r="H83" s="230"/>
      <c r="I83" s="230">
        <f>SUM(I84:I98)</f>
        <v>0</v>
      </c>
      <c r="J83" s="230"/>
      <c r="K83" s="230">
        <f>SUM(K84:K98)</f>
        <v>0</v>
      </c>
      <c r="L83" s="230"/>
      <c r="M83" s="230">
        <f>SUM(M84:M98)</f>
        <v>0</v>
      </c>
      <c r="N83" s="230"/>
      <c r="O83" s="230">
        <f>SUM(O84:O98)</f>
        <v>0</v>
      </c>
      <c r="P83" s="230"/>
      <c r="Q83" s="230">
        <f>SUM(Q84:Q98)</f>
        <v>0.91</v>
      </c>
      <c r="R83" s="230"/>
      <c r="S83" s="230"/>
      <c r="T83" s="231"/>
      <c r="U83" s="225"/>
      <c r="V83" s="225">
        <f>SUM(V84:V98)</f>
        <v>21.86</v>
      </c>
      <c r="W83" s="225"/>
      <c r="X83" s="225"/>
      <c r="AG83" t="s">
        <v>170</v>
      </c>
    </row>
    <row r="84" spans="1:60" outlineLevel="1" x14ac:dyDescent="0.2">
      <c r="A84" s="232">
        <v>24</v>
      </c>
      <c r="B84" s="233" t="s">
        <v>405</v>
      </c>
      <c r="C84" s="252" t="s">
        <v>406</v>
      </c>
      <c r="D84" s="234" t="s">
        <v>173</v>
      </c>
      <c r="E84" s="235">
        <v>10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7">
        <v>2.0000000000000002E-5</v>
      </c>
      <c r="O84" s="237">
        <f>ROUND(E84*N84,2)</f>
        <v>0</v>
      </c>
      <c r="P84" s="237">
        <v>3.2000000000000002E-3</v>
      </c>
      <c r="Q84" s="237">
        <f>ROUND(E84*P84,2)</f>
        <v>0.03</v>
      </c>
      <c r="R84" s="237" t="s">
        <v>230</v>
      </c>
      <c r="S84" s="237" t="s">
        <v>175</v>
      </c>
      <c r="T84" s="238" t="s">
        <v>240</v>
      </c>
      <c r="U84" s="219">
        <v>5.2999999999999999E-2</v>
      </c>
      <c r="V84" s="219">
        <f>ROUND(E84*U84,2)</f>
        <v>0.53</v>
      </c>
      <c r="W84" s="219"/>
      <c r="X84" s="219" t="s">
        <v>177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178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5" t="s">
        <v>407</v>
      </c>
      <c r="D85" s="223"/>
      <c r="E85" s="224">
        <v>8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185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5" t="s">
        <v>408</v>
      </c>
      <c r="D86" s="223"/>
      <c r="E86" s="224">
        <v>2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185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2">
        <v>25</v>
      </c>
      <c r="B87" s="233" t="s">
        <v>409</v>
      </c>
      <c r="C87" s="252" t="s">
        <v>410</v>
      </c>
      <c r="D87" s="234" t="s">
        <v>173</v>
      </c>
      <c r="E87" s="235">
        <v>11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21</v>
      </c>
      <c r="M87" s="237">
        <f>G87*(1+L87/100)</f>
        <v>0</v>
      </c>
      <c r="N87" s="237">
        <v>5.0000000000000002E-5</v>
      </c>
      <c r="O87" s="237">
        <f>ROUND(E87*N87,2)</f>
        <v>0</v>
      </c>
      <c r="P87" s="237">
        <v>5.3200000000000001E-3</v>
      </c>
      <c r="Q87" s="237">
        <f>ROUND(E87*P87,2)</f>
        <v>0.06</v>
      </c>
      <c r="R87" s="237" t="s">
        <v>230</v>
      </c>
      <c r="S87" s="237" t="s">
        <v>175</v>
      </c>
      <c r="T87" s="238" t="s">
        <v>240</v>
      </c>
      <c r="U87" s="219">
        <v>0.10299999999999999</v>
      </c>
      <c r="V87" s="219">
        <f>ROUND(E87*U87,2)</f>
        <v>1.1299999999999999</v>
      </c>
      <c r="W87" s="219"/>
      <c r="X87" s="219" t="s">
        <v>177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178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5" t="s">
        <v>411</v>
      </c>
      <c r="D88" s="223"/>
      <c r="E88" s="224">
        <v>11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185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2">
        <v>26</v>
      </c>
      <c r="B89" s="233" t="s">
        <v>412</v>
      </c>
      <c r="C89" s="252" t="s">
        <v>413</v>
      </c>
      <c r="D89" s="234" t="s">
        <v>173</v>
      </c>
      <c r="E89" s="235">
        <v>13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21</v>
      </c>
      <c r="M89" s="237">
        <f>G89*(1+L89/100)</f>
        <v>0</v>
      </c>
      <c r="N89" s="237">
        <v>4.0000000000000003E-5</v>
      </c>
      <c r="O89" s="237">
        <f>ROUND(E89*N89,2)</f>
        <v>0</v>
      </c>
      <c r="P89" s="237">
        <v>2.5400000000000002E-3</v>
      </c>
      <c r="Q89" s="237">
        <f>ROUND(E89*P89,2)</f>
        <v>0.03</v>
      </c>
      <c r="R89" s="237" t="s">
        <v>230</v>
      </c>
      <c r="S89" s="237" t="s">
        <v>175</v>
      </c>
      <c r="T89" s="238" t="s">
        <v>240</v>
      </c>
      <c r="U89" s="219">
        <v>8.3000000000000004E-2</v>
      </c>
      <c r="V89" s="219">
        <f>ROUND(E89*U89,2)</f>
        <v>1.08</v>
      </c>
      <c r="W89" s="219"/>
      <c r="X89" s="219" t="s">
        <v>177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178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5" t="s">
        <v>414</v>
      </c>
      <c r="D90" s="223"/>
      <c r="E90" s="224">
        <v>13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185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2">
        <v>27</v>
      </c>
      <c r="B91" s="233" t="s">
        <v>415</v>
      </c>
      <c r="C91" s="252" t="s">
        <v>416</v>
      </c>
      <c r="D91" s="234" t="s">
        <v>173</v>
      </c>
      <c r="E91" s="235">
        <v>32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37">
        <v>5.0000000000000002E-5</v>
      </c>
      <c r="O91" s="237">
        <f>ROUND(E91*N91,2)</f>
        <v>0</v>
      </c>
      <c r="P91" s="237">
        <v>4.7299999999999998E-3</v>
      </c>
      <c r="Q91" s="237">
        <f>ROUND(E91*P91,2)</f>
        <v>0.15</v>
      </c>
      <c r="R91" s="237" t="s">
        <v>230</v>
      </c>
      <c r="S91" s="237" t="s">
        <v>175</v>
      </c>
      <c r="T91" s="238" t="s">
        <v>240</v>
      </c>
      <c r="U91" s="219">
        <v>0.125</v>
      </c>
      <c r="V91" s="219">
        <f>ROUND(E91*U91,2)</f>
        <v>4</v>
      </c>
      <c r="W91" s="219"/>
      <c r="X91" s="219" t="s">
        <v>177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178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5" t="s">
        <v>417</v>
      </c>
      <c r="D92" s="223"/>
      <c r="E92" s="224">
        <v>32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185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2">
        <v>28</v>
      </c>
      <c r="B93" s="233" t="s">
        <v>418</v>
      </c>
      <c r="C93" s="252" t="s">
        <v>419</v>
      </c>
      <c r="D93" s="234" t="s">
        <v>173</v>
      </c>
      <c r="E93" s="235">
        <v>75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21</v>
      </c>
      <c r="M93" s="237">
        <f>G93*(1+L93/100)</f>
        <v>0</v>
      </c>
      <c r="N93" s="237">
        <v>6.0000000000000002E-5</v>
      </c>
      <c r="O93" s="237">
        <f>ROUND(E93*N93,2)</f>
        <v>0</v>
      </c>
      <c r="P93" s="237">
        <v>8.4100000000000008E-3</v>
      </c>
      <c r="Q93" s="237">
        <f>ROUND(E93*P93,2)</f>
        <v>0.63</v>
      </c>
      <c r="R93" s="237" t="s">
        <v>230</v>
      </c>
      <c r="S93" s="237" t="s">
        <v>175</v>
      </c>
      <c r="T93" s="238" t="s">
        <v>240</v>
      </c>
      <c r="U93" s="219">
        <v>0.187</v>
      </c>
      <c r="V93" s="219">
        <f>ROUND(E93*U93,2)</f>
        <v>14.03</v>
      </c>
      <c r="W93" s="219"/>
      <c r="X93" s="219" t="s">
        <v>177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178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55" t="s">
        <v>420</v>
      </c>
      <c r="D94" s="223"/>
      <c r="E94" s="224">
        <v>75</v>
      </c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185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2">
        <v>29</v>
      </c>
      <c r="B95" s="233" t="s">
        <v>421</v>
      </c>
      <c r="C95" s="252" t="s">
        <v>422</v>
      </c>
      <c r="D95" s="234" t="s">
        <v>173</v>
      </c>
      <c r="E95" s="235">
        <v>7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21</v>
      </c>
      <c r="M95" s="237">
        <f>G95*(1+L95/100)</f>
        <v>0</v>
      </c>
      <c r="N95" s="237">
        <v>0</v>
      </c>
      <c r="O95" s="237">
        <f>ROUND(E95*N95,2)</f>
        <v>0</v>
      </c>
      <c r="P95" s="237">
        <v>5.0000000000000001E-4</v>
      </c>
      <c r="Q95" s="237">
        <f>ROUND(E95*P95,2)</f>
        <v>0</v>
      </c>
      <c r="R95" s="237" t="s">
        <v>230</v>
      </c>
      <c r="S95" s="237" t="s">
        <v>175</v>
      </c>
      <c r="T95" s="238" t="s">
        <v>240</v>
      </c>
      <c r="U95" s="219">
        <v>5.0999999999999997E-2</v>
      </c>
      <c r="V95" s="219">
        <f>ROUND(E95*U95,2)</f>
        <v>0.36</v>
      </c>
      <c r="W95" s="219"/>
      <c r="X95" s="219" t="s">
        <v>177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178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5" t="s">
        <v>423</v>
      </c>
      <c r="D96" s="223"/>
      <c r="E96" s="224">
        <v>7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185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2">
        <v>30</v>
      </c>
      <c r="B97" s="233" t="s">
        <v>424</v>
      </c>
      <c r="C97" s="252" t="s">
        <v>425</v>
      </c>
      <c r="D97" s="234" t="s">
        <v>173</v>
      </c>
      <c r="E97" s="235">
        <v>9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7">
        <v>0</v>
      </c>
      <c r="O97" s="237">
        <f>ROUND(E97*N97,2)</f>
        <v>0</v>
      </c>
      <c r="P97" s="237">
        <v>1.5E-3</v>
      </c>
      <c r="Q97" s="237">
        <f>ROUND(E97*P97,2)</f>
        <v>0.01</v>
      </c>
      <c r="R97" s="237" t="s">
        <v>230</v>
      </c>
      <c r="S97" s="237" t="s">
        <v>175</v>
      </c>
      <c r="T97" s="238" t="s">
        <v>240</v>
      </c>
      <c r="U97" s="219">
        <v>8.1000000000000003E-2</v>
      </c>
      <c r="V97" s="219">
        <f>ROUND(E97*U97,2)</f>
        <v>0.73</v>
      </c>
      <c r="W97" s="219"/>
      <c r="X97" s="219" t="s">
        <v>177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178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5" t="s">
        <v>426</v>
      </c>
      <c r="D98" s="223"/>
      <c r="E98" s="224">
        <v>9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185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26" t="s">
        <v>169</v>
      </c>
      <c r="B99" s="227" t="s">
        <v>113</v>
      </c>
      <c r="C99" s="251" t="s">
        <v>114</v>
      </c>
      <c r="D99" s="228"/>
      <c r="E99" s="229"/>
      <c r="F99" s="230"/>
      <c r="G99" s="230">
        <f>SUMIF(AG100:AG117,"&lt;&gt;NOR",G100:G117)</f>
        <v>0</v>
      </c>
      <c r="H99" s="230"/>
      <c r="I99" s="230">
        <f>SUM(I100:I117)</f>
        <v>0</v>
      </c>
      <c r="J99" s="230"/>
      <c r="K99" s="230">
        <f>SUM(K100:K117)</f>
        <v>0</v>
      </c>
      <c r="L99" s="230"/>
      <c r="M99" s="230">
        <f>SUM(M100:M117)</f>
        <v>0</v>
      </c>
      <c r="N99" s="230"/>
      <c r="O99" s="230">
        <f>SUM(O100:O117)</f>
        <v>0</v>
      </c>
      <c r="P99" s="230"/>
      <c r="Q99" s="230">
        <f>SUM(Q100:Q117)</f>
        <v>0.42</v>
      </c>
      <c r="R99" s="230"/>
      <c r="S99" s="230"/>
      <c r="T99" s="231"/>
      <c r="U99" s="225"/>
      <c r="V99" s="225">
        <f>SUM(V100:V117)</f>
        <v>13.959999999999999</v>
      </c>
      <c r="W99" s="225"/>
      <c r="X99" s="225"/>
      <c r="AG99" t="s">
        <v>170</v>
      </c>
    </row>
    <row r="100" spans="1:60" outlineLevel="1" x14ac:dyDescent="0.2">
      <c r="A100" s="232">
        <v>31</v>
      </c>
      <c r="B100" s="233" t="s">
        <v>427</v>
      </c>
      <c r="C100" s="252" t="s">
        <v>428</v>
      </c>
      <c r="D100" s="234" t="s">
        <v>214</v>
      </c>
      <c r="E100" s="235">
        <v>3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21</v>
      </c>
      <c r="M100" s="237">
        <f>G100*(1+L100/100)</f>
        <v>0</v>
      </c>
      <c r="N100" s="237">
        <v>2.0000000000000002E-5</v>
      </c>
      <c r="O100" s="237">
        <f>ROUND(E100*N100,2)</f>
        <v>0</v>
      </c>
      <c r="P100" s="237">
        <v>1.4E-2</v>
      </c>
      <c r="Q100" s="237">
        <f>ROUND(E100*P100,2)</f>
        <v>0.04</v>
      </c>
      <c r="R100" s="237" t="s">
        <v>230</v>
      </c>
      <c r="S100" s="237" t="s">
        <v>175</v>
      </c>
      <c r="T100" s="238" t="s">
        <v>240</v>
      </c>
      <c r="U100" s="219">
        <v>0.52</v>
      </c>
      <c r="V100" s="219">
        <f>ROUND(E100*U100,2)</f>
        <v>1.56</v>
      </c>
      <c r="W100" s="219"/>
      <c r="X100" s="219" t="s">
        <v>177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178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5" t="s">
        <v>429</v>
      </c>
      <c r="D101" s="223"/>
      <c r="E101" s="224">
        <v>3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185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2">
        <v>32</v>
      </c>
      <c r="B102" s="233" t="s">
        <v>430</v>
      </c>
      <c r="C102" s="252" t="s">
        <v>431</v>
      </c>
      <c r="D102" s="234" t="s">
        <v>214</v>
      </c>
      <c r="E102" s="235">
        <v>9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2.0000000000000002E-5</v>
      </c>
      <c r="O102" s="237">
        <f>ROUND(E102*N102,2)</f>
        <v>0</v>
      </c>
      <c r="P102" s="237">
        <v>3.9E-2</v>
      </c>
      <c r="Q102" s="237">
        <f>ROUND(E102*P102,2)</f>
        <v>0.35</v>
      </c>
      <c r="R102" s="237" t="s">
        <v>230</v>
      </c>
      <c r="S102" s="237" t="s">
        <v>175</v>
      </c>
      <c r="T102" s="238" t="s">
        <v>240</v>
      </c>
      <c r="U102" s="219">
        <v>0.70699999999999996</v>
      </c>
      <c r="V102" s="219">
        <f>ROUND(E102*U102,2)</f>
        <v>6.36</v>
      </c>
      <c r="W102" s="219"/>
      <c r="X102" s="219" t="s">
        <v>177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178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5" t="s">
        <v>432</v>
      </c>
      <c r="D103" s="223"/>
      <c r="E103" s="224">
        <v>9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185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2">
        <v>33</v>
      </c>
      <c r="B104" s="233" t="s">
        <v>228</v>
      </c>
      <c r="C104" s="252" t="s">
        <v>229</v>
      </c>
      <c r="D104" s="234" t="s">
        <v>214</v>
      </c>
      <c r="E104" s="235">
        <v>13</v>
      </c>
      <c r="F104" s="236"/>
      <c r="G104" s="237">
        <f>ROUND(E104*F104,2)</f>
        <v>0</v>
      </c>
      <c r="H104" s="236"/>
      <c r="I104" s="237">
        <f>ROUND(E104*H104,2)</f>
        <v>0</v>
      </c>
      <c r="J104" s="236"/>
      <c r="K104" s="237">
        <f>ROUND(E104*J104,2)</f>
        <v>0</v>
      </c>
      <c r="L104" s="237">
        <v>21</v>
      </c>
      <c r="M104" s="237">
        <f>G104*(1+L104/100)</f>
        <v>0</v>
      </c>
      <c r="N104" s="237">
        <v>1.2999999999999999E-4</v>
      </c>
      <c r="O104" s="237">
        <f>ROUND(E104*N104,2)</f>
        <v>0</v>
      </c>
      <c r="P104" s="237">
        <v>1.1000000000000001E-3</v>
      </c>
      <c r="Q104" s="237">
        <f>ROUND(E104*P104,2)</f>
        <v>0.01</v>
      </c>
      <c r="R104" s="237" t="s">
        <v>230</v>
      </c>
      <c r="S104" s="237" t="s">
        <v>175</v>
      </c>
      <c r="T104" s="238" t="s">
        <v>240</v>
      </c>
      <c r="U104" s="219">
        <v>0.22900000000000001</v>
      </c>
      <c r="V104" s="219">
        <f>ROUND(E104*U104,2)</f>
        <v>2.98</v>
      </c>
      <c r="W104" s="219"/>
      <c r="X104" s="219" t="s">
        <v>177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178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5" t="s">
        <v>433</v>
      </c>
      <c r="D105" s="223"/>
      <c r="E105" s="224">
        <v>6</v>
      </c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185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5" t="s">
        <v>434</v>
      </c>
      <c r="D106" s="223"/>
      <c r="E106" s="224">
        <v>7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185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2">
        <v>34</v>
      </c>
      <c r="B107" s="233" t="s">
        <v>365</v>
      </c>
      <c r="C107" s="252" t="s">
        <v>366</v>
      </c>
      <c r="D107" s="234" t="s">
        <v>214</v>
      </c>
      <c r="E107" s="235">
        <v>2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21</v>
      </c>
      <c r="M107" s="237">
        <f>G107*(1+L107/100)</f>
        <v>0</v>
      </c>
      <c r="N107" s="237">
        <v>1.7000000000000001E-4</v>
      </c>
      <c r="O107" s="237">
        <f>ROUND(E107*N107,2)</f>
        <v>0</v>
      </c>
      <c r="P107" s="237">
        <v>2.2000000000000001E-3</v>
      </c>
      <c r="Q107" s="237">
        <f>ROUND(E107*P107,2)</f>
        <v>0</v>
      </c>
      <c r="R107" s="237" t="s">
        <v>230</v>
      </c>
      <c r="S107" s="237" t="s">
        <v>175</v>
      </c>
      <c r="T107" s="238" t="s">
        <v>240</v>
      </c>
      <c r="U107" s="219">
        <v>0.312</v>
      </c>
      <c r="V107" s="219">
        <f>ROUND(E107*U107,2)</f>
        <v>0.62</v>
      </c>
      <c r="W107" s="219"/>
      <c r="X107" s="219" t="s">
        <v>177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178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5" t="s">
        <v>435</v>
      </c>
      <c r="D108" s="223"/>
      <c r="E108" s="224">
        <v>1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185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5" t="s">
        <v>436</v>
      </c>
      <c r="D109" s="223"/>
      <c r="E109" s="224">
        <v>1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185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2">
        <v>35</v>
      </c>
      <c r="B110" s="233" t="s">
        <v>437</v>
      </c>
      <c r="C110" s="252" t="s">
        <v>438</v>
      </c>
      <c r="D110" s="234" t="s">
        <v>214</v>
      </c>
      <c r="E110" s="235">
        <v>1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7">
        <v>3.5E-4</v>
      </c>
      <c r="O110" s="237">
        <f>ROUND(E110*N110,2)</f>
        <v>0</v>
      </c>
      <c r="P110" s="237">
        <v>5.5300000000000002E-3</v>
      </c>
      <c r="Q110" s="237">
        <f>ROUND(E110*P110,2)</f>
        <v>0.01</v>
      </c>
      <c r="R110" s="237" t="s">
        <v>230</v>
      </c>
      <c r="S110" s="237" t="s">
        <v>175</v>
      </c>
      <c r="T110" s="238" t="s">
        <v>240</v>
      </c>
      <c r="U110" s="219">
        <v>0.77</v>
      </c>
      <c r="V110" s="219">
        <f>ROUND(E110*U110,2)</f>
        <v>0.77</v>
      </c>
      <c r="W110" s="219"/>
      <c r="X110" s="219" t="s">
        <v>177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178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5" t="s">
        <v>435</v>
      </c>
      <c r="D111" s="223"/>
      <c r="E111" s="224">
        <v>1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185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2">
        <v>36</v>
      </c>
      <c r="B112" s="233" t="s">
        <v>439</v>
      </c>
      <c r="C112" s="252" t="s">
        <v>440</v>
      </c>
      <c r="D112" s="234" t="s">
        <v>214</v>
      </c>
      <c r="E112" s="235">
        <v>11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21</v>
      </c>
      <c r="M112" s="237">
        <f>G112*(1+L112/100)</f>
        <v>0</v>
      </c>
      <c r="N112" s="237">
        <v>1.0000000000000001E-5</v>
      </c>
      <c r="O112" s="237">
        <f>ROUND(E112*N112,2)</f>
        <v>0</v>
      </c>
      <c r="P112" s="237">
        <v>4.0000000000000002E-4</v>
      </c>
      <c r="Q112" s="237">
        <f>ROUND(E112*P112,2)</f>
        <v>0</v>
      </c>
      <c r="R112" s="237" t="s">
        <v>230</v>
      </c>
      <c r="S112" s="237" t="s">
        <v>175</v>
      </c>
      <c r="T112" s="238" t="s">
        <v>176</v>
      </c>
      <c r="U112" s="219">
        <v>0.14599999999999999</v>
      </c>
      <c r="V112" s="219">
        <f>ROUND(E112*U112,2)</f>
        <v>1.61</v>
      </c>
      <c r="W112" s="219"/>
      <c r="X112" s="219" t="s">
        <v>177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178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55" t="s">
        <v>441</v>
      </c>
      <c r="D113" s="223"/>
      <c r="E113" s="224">
        <v>10</v>
      </c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185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5" t="s">
        <v>436</v>
      </c>
      <c r="D114" s="223"/>
      <c r="E114" s="224">
        <v>1</v>
      </c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185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2">
        <v>37</v>
      </c>
      <c r="B115" s="233" t="s">
        <v>368</v>
      </c>
      <c r="C115" s="252" t="s">
        <v>369</v>
      </c>
      <c r="D115" s="234" t="s">
        <v>214</v>
      </c>
      <c r="E115" s="235">
        <v>3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21</v>
      </c>
      <c r="M115" s="237">
        <f>G115*(1+L115/100)</f>
        <v>0</v>
      </c>
      <c r="N115" s="237">
        <v>0</v>
      </c>
      <c r="O115" s="237">
        <f>ROUND(E115*N115,2)</f>
        <v>0</v>
      </c>
      <c r="P115" s="237">
        <v>1.91E-3</v>
      </c>
      <c r="Q115" s="237">
        <f>ROUND(E115*P115,2)</f>
        <v>0.01</v>
      </c>
      <c r="R115" s="237" t="s">
        <v>230</v>
      </c>
      <c r="S115" s="237" t="s">
        <v>175</v>
      </c>
      <c r="T115" s="238" t="s">
        <v>176</v>
      </c>
      <c r="U115" s="219">
        <v>2.1000000000000001E-2</v>
      </c>
      <c r="V115" s="219">
        <f>ROUND(E115*U115,2)</f>
        <v>0.06</v>
      </c>
      <c r="W115" s="219"/>
      <c r="X115" s="219" t="s">
        <v>177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178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5" t="s">
        <v>442</v>
      </c>
      <c r="D116" s="223"/>
      <c r="E116" s="224">
        <v>2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185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55" t="s">
        <v>436</v>
      </c>
      <c r="D117" s="223"/>
      <c r="E117" s="224">
        <v>1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185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x14ac:dyDescent="0.2">
      <c r="A118" s="226" t="s">
        <v>169</v>
      </c>
      <c r="B118" s="227" t="s">
        <v>121</v>
      </c>
      <c r="C118" s="251" t="s">
        <v>122</v>
      </c>
      <c r="D118" s="228"/>
      <c r="E118" s="229"/>
      <c r="F118" s="230"/>
      <c r="G118" s="230">
        <f>SUMIF(AG119:AG124,"&lt;&gt;NOR",G119:G124)</f>
        <v>0</v>
      </c>
      <c r="H118" s="230"/>
      <c r="I118" s="230">
        <f>SUM(I119:I124)</f>
        <v>0</v>
      </c>
      <c r="J118" s="230"/>
      <c r="K118" s="230">
        <f>SUM(K119:K124)</f>
        <v>0</v>
      </c>
      <c r="L118" s="230"/>
      <c r="M118" s="230">
        <f>SUM(M119:M124)</f>
        <v>0</v>
      </c>
      <c r="N118" s="230"/>
      <c r="O118" s="230">
        <f>SUM(O119:O124)</f>
        <v>0.02</v>
      </c>
      <c r="P118" s="230"/>
      <c r="Q118" s="230">
        <f>SUM(Q119:Q124)</f>
        <v>0</v>
      </c>
      <c r="R118" s="230"/>
      <c r="S118" s="230"/>
      <c r="T118" s="231"/>
      <c r="U118" s="225"/>
      <c r="V118" s="225">
        <f>SUM(V119:V124)</f>
        <v>10.42</v>
      </c>
      <c r="W118" s="225"/>
      <c r="X118" s="225"/>
      <c r="AG118" t="s">
        <v>170</v>
      </c>
    </row>
    <row r="119" spans="1:60" ht="33.75" outlineLevel="1" x14ac:dyDescent="0.2">
      <c r="A119" s="232">
        <v>38</v>
      </c>
      <c r="B119" s="233" t="s">
        <v>443</v>
      </c>
      <c r="C119" s="252" t="s">
        <v>444</v>
      </c>
      <c r="D119" s="234" t="s">
        <v>328</v>
      </c>
      <c r="E119" s="235">
        <v>60.45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21</v>
      </c>
      <c r="M119" s="237">
        <f>G119*(1+L119/100)</f>
        <v>0</v>
      </c>
      <c r="N119" s="237">
        <v>2.0000000000000001E-4</v>
      </c>
      <c r="O119" s="237">
        <f>ROUND(E119*N119,2)</f>
        <v>0.01</v>
      </c>
      <c r="P119" s="237">
        <v>0</v>
      </c>
      <c r="Q119" s="237">
        <f>ROUND(E119*P119,2)</f>
        <v>0</v>
      </c>
      <c r="R119" s="237" t="s">
        <v>445</v>
      </c>
      <c r="S119" s="237" t="s">
        <v>175</v>
      </c>
      <c r="T119" s="238" t="s">
        <v>240</v>
      </c>
      <c r="U119" s="219">
        <v>0.10664999999999999</v>
      </c>
      <c r="V119" s="219">
        <f>ROUND(E119*U119,2)</f>
        <v>6.45</v>
      </c>
      <c r="W119" s="219"/>
      <c r="X119" s="219" t="s">
        <v>177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178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55" t="s">
        <v>333</v>
      </c>
      <c r="D120" s="223"/>
      <c r="E120" s="224">
        <v>21.45</v>
      </c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185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55" t="s">
        <v>334</v>
      </c>
      <c r="D121" s="223"/>
      <c r="E121" s="224">
        <v>17.55</v>
      </c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185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5" t="s">
        <v>335</v>
      </c>
      <c r="D122" s="223"/>
      <c r="E122" s="224">
        <v>21.45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185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33.75" outlineLevel="1" x14ac:dyDescent="0.2">
      <c r="A123" s="232">
        <v>39</v>
      </c>
      <c r="B123" s="233" t="s">
        <v>446</v>
      </c>
      <c r="C123" s="252" t="s">
        <v>447</v>
      </c>
      <c r="D123" s="234" t="s">
        <v>328</v>
      </c>
      <c r="E123" s="235">
        <v>35.64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21</v>
      </c>
      <c r="M123" s="237">
        <f>G123*(1+L123/100)</f>
        <v>0</v>
      </c>
      <c r="N123" s="237">
        <v>2.0000000000000001E-4</v>
      </c>
      <c r="O123" s="237">
        <f>ROUND(E123*N123,2)</f>
        <v>0.01</v>
      </c>
      <c r="P123" s="237">
        <v>0</v>
      </c>
      <c r="Q123" s="237">
        <f>ROUND(E123*P123,2)</f>
        <v>0</v>
      </c>
      <c r="R123" s="237" t="s">
        <v>445</v>
      </c>
      <c r="S123" s="237" t="s">
        <v>175</v>
      </c>
      <c r="T123" s="238" t="s">
        <v>240</v>
      </c>
      <c r="U123" s="219">
        <v>0.11139</v>
      </c>
      <c r="V123" s="219">
        <f>ROUND(E123*U123,2)</f>
        <v>3.97</v>
      </c>
      <c r="W123" s="219"/>
      <c r="X123" s="219" t="s">
        <v>177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178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5" t="s">
        <v>330</v>
      </c>
      <c r="D124" s="223"/>
      <c r="E124" s="224">
        <v>35.64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185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x14ac:dyDescent="0.2">
      <c r="A125" s="226" t="s">
        <v>169</v>
      </c>
      <c r="B125" s="227" t="s">
        <v>137</v>
      </c>
      <c r="C125" s="251" t="s">
        <v>138</v>
      </c>
      <c r="D125" s="228"/>
      <c r="E125" s="229"/>
      <c r="F125" s="230"/>
      <c r="G125" s="230">
        <f>SUMIF(AG126:AG134,"&lt;&gt;NOR",G126:G134)</f>
        <v>0</v>
      </c>
      <c r="H125" s="230"/>
      <c r="I125" s="230">
        <f>SUM(I126:I134)</f>
        <v>0</v>
      </c>
      <c r="J125" s="230"/>
      <c r="K125" s="230">
        <f>SUM(K126:K134)</f>
        <v>0</v>
      </c>
      <c r="L125" s="230"/>
      <c r="M125" s="230">
        <f>SUM(M126:M134)</f>
        <v>0</v>
      </c>
      <c r="N125" s="230"/>
      <c r="O125" s="230">
        <f>SUM(O126:O134)</f>
        <v>0</v>
      </c>
      <c r="P125" s="230"/>
      <c r="Q125" s="230">
        <f>SUM(Q126:Q134)</f>
        <v>0</v>
      </c>
      <c r="R125" s="230"/>
      <c r="S125" s="230"/>
      <c r="T125" s="231"/>
      <c r="U125" s="225"/>
      <c r="V125" s="225">
        <f>SUM(V126:V134)</f>
        <v>15.22</v>
      </c>
      <c r="W125" s="225"/>
      <c r="X125" s="225"/>
      <c r="AG125" t="s">
        <v>170</v>
      </c>
    </row>
    <row r="126" spans="1:60" outlineLevel="1" x14ac:dyDescent="0.2">
      <c r="A126" s="232">
        <v>40</v>
      </c>
      <c r="B126" s="233" t="s">
        <v>275</v>
      </c>
      <c r="C126" s="252" t="s">
        <v>276</v>
      </c>
      <c r="D126" s="234" t="s">
        <v>267</v>
      </c>
      <c r="E126" s="235">
        <v>7.1742600000000003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21</v>
      </c>
      <c r="M126" s="237">
        <f>G126*(1+L126/100)</f>
        <v>0</v>
      </c>
      <c r="N126" s="237">
        <v>0</v>
      </c>
      <c r="O126" s="237">
        <f>ROUND(E126*N126,2)</f>
        <v>0</v>
      </c>
      <c r="P126" s="237">
        <v>0</v>
      </c>
      <c r="Q126" s="237">
        <f>ROUND(E126*P126,2)</f>
        <v>0</v>
      </c>
      <c r="R126" s="237" t="s">
        <v>277</v>
      </c>
      <c r="S126" s="237" t="s">
        <v>175</v>
      </c>
      <c r="T126" s="238" t="s">
        <v>176</v>
      </c>
      <c r="U126" s="219">
        <v>0.68799999999999994</v>
      </c>
      <c r="V126" s="219">
        <f>ROUND(E126*U126,2)</f>
        <v>4.9400000000000004</v>
      </c>
      <c r="W126" s="219"/>
      <c r="X126" s="219" t="s">
        <v>278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279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53" t="s">
        <v>280</v>
      </c>
      <c r="D127" s="239"/>
      <c r="E127" s="239"/>
      <c r="F127" s="239"/>
      <c r="G127" s="23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180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1">
        <v>41</v>
      </c>
      <c r="B128" s="242" t="s">
        <v>281</v>
      </c>
      <c r="C128" s="256" t="s">
        <v>282</v>
      </c>
      <c r="D128" s="243" t="s">
        <v>267</v>
      </c>
      <c r="E128" s="244">
        <v>7.1742600000000003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6">
        <v>0</v>
      </c>
      <c r="O128" s="246">
        <f>ROUND(E128*N128,2)</f>
        <v>0</v>
      </c>
      <c r="P128" s="246">
        <v>0</v>
      </c>
      <c r="Q128" s="246">
        <f>ROUND(E128*P128,2)</f>
        <v>0</v>
      </c>
      <c r="R128" s="246" t="s">
        <v>283</v>
      </c>
      <c r="S128" s="246" t="s">
        <v>175</v>
      </c>
      <c r="T128" s="247" t="s">
        <v>176</v>
      </c>
      <c r="U128" s="219">
        <v>0.49</v>
      </c>
      <c r="V128" s="219">
        <f>ROUND(E128*U128,2)</f>
        <v>3.52</v>
      </c>
      <c r="W128" s="219"/>
      <c r="X128" s="219" t="s">
        <v>278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279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1">
        <v>42</v>
      </c>
      <c r="B129" s="242" t="s">
        <v>284</v>
      </c>
      <c r="C129" s="256" t="s">
        <v>285</v>
      </c>
      <c r="D129" s="243" t="s">
        <v>267</v>
      </c>
      <c r="E129" s="244">
        <v>179.35655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0</v>
      </c>
      <c r="O129" s="246">
        <f>ROUND(E129*N129,2)</f>
        <v>0</v>
      </c>
      <c r="P129" s="246">
        <v>0</v>
      </c>
      <c r="Q129" s="246">
        <f>ROUND(E129*P129,2)</f>
        <v>0</v>
      </c>
      <c r="R129" s="246" t="s">
        <v>283</v>
      </c>
      <c r="S129" s="246" t="s">
        <v>175</v>
      </c>
      <c r="T129" s="247" t="s">
        <v>176</v>
      </c>
      <c r="U129" s="219">
        <v>0</v>
      </c>
      <c r="V129" s="219">
        <f>ROUND(E129*U129,2)</f>
        <v>0</v>
      </c>
      <c r="W129" s="219"/>
      <c r="X129" s="219" t="s">
        <v>278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279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1">
        <v>43</v>
      </c>
      <c r="B130" s="242" t="s">
        <v>286</v>
      </c>
      <c r="C130" s="256" t="s">
        <v>287</v>
      </c>
      <c r="D130" s="243" t="s">
        <v>267</v>
      </c>
      <c r="E130" s="244">
        <v>7.1742600000000003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6">
        <v>0</v>
      </c>
      <c r="O130" s="246">
        <f>ROUND(E130*N130,2)</f>
        <v>0</v>
      </c>
      <c r="P130" s="246">
        <v>0</v>
      </c>
      <c r="Q130" s="246">
        <f>ROUND(E130*P130,2)</f>
        <v>0</v>
      </c>
      <c r="R130" s="246" t="s">
        <v>283</v>
      </c>
      <c r="S130" s="246" t="s">
        <v>175</v>
      </c>
      <c r="T130" s="247" t="s">
        <v>176</v>
      </c>
      <c r="U130" s="219">
        <v>0.94199999999999995</v>
      </c>
      <c r="V130" s="219">
        <f>ROUND(E130*U130,2)</f>
        <v>6.76</v>
      </c>
      <c r="W130" s="219"/>
      <c r="X130" s="219" t="s">
        <v>278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279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2">
        <v>44</v>
      </c>
      <c r="B131" s="233" t="s">
        <v>448</v>
      </c>
      <c r="C131" s="252" t="s">
        <v>449</v>
      </c>
      <c r="D131" s="234" t="s">
        <v>267</v>
      </c>
      <c r="E131" s="235">
        <v>0.15733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21</v>
      </c>
      <c r="M131" s="237">
        <f>G131*(1+L131/100)</f>
        <v>0</v>
      </c>
      <c r="N131" s="237">
        <v>0</v>
      </c>
      <c r="O131" s="237">
        <f>ROUND(E131*N131,2)</f>
        <v>0</v>
      </c>
      <c r="P131" s="237">
        <v>0</v>
      </c>
      <c r="Q131" s="237">
        <f>ROUND(E131*P131,2)</f>
        <v>0</v>
      </c>
      <c r="R131" s="237"/>
      <c r="S131" s="237" t="s">
        <v>234</v>
      </c>
      <c r="T131" s="238" t="s">
        <v>176</v>
      </c>
      <c r="U131" s="219">
        <v>0</v>
      </c>
      <c r="V131" s="219">
        <f>ROUND(E131*U131,2)</f>
        <v>0</v>
      </c>
      <c r="W131" s="219"/>
      <c r="X131" s="219" t="s">
        <v>291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303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5" t="s">
        <v>450</v>
      </c>
      <c r="D132" s="223"/>
      <c r="E132" s="224">
        <v>0.15733</v>
      </c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185</v>
      </c>
      <c r="AH132" s="210">
        <v>7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32">
        <v>45</v>
      </c>
      <c r="B133" s="233" t="s">
        <v>451</v>
      </c>
      <c r="C133" s="252" t="s">
        <v>452</v>
      </c>
      <c r="D133" s="234" t="s">
        <v>267</v>
      </c>
      <c r="E133" s="235">
        <v>1.4762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21</v>
      </c>
      <c r="M133" s="237">
        <f>G133*(1+L133/100)</f>
        <v>0</v>
      </c>
      <c r="N133" s="237">
        <v>0</v>
      </c>
      <c r="O133" s="237">
        <f>ROUND(E133*N133,2)</f>
        <v>0</v>
      </c>
      <c r="P133" s="237">
        <v>0</v>
      </c>
      <c r="Q133" s="237">
        <f>ROUND(E133*P133,2)</f>
        <v>0</v>
      </c>
      <c r="R133" s="237"/>
      <c r="S133" s="237" t="s">
        <v>234</v>
      </c>
      <c r="T133" s="238" t="s">
        <v>235</v>
      </c>
      <c r="U133" s="219">
        <v>0</v>
      </c>
      <c r="V133" s="219">
        <f>ROUND(E133*U133,2)</f>
        <v>0</v>
      </c>
      <c r="W133" s="219"/>
      <c r="X133" s="219" t="s">
        <v>291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313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55" t="s">
        <v>453</v>
      </c>
      <c r="D134" s="223"/>
      <c r="E134" s="224">
        <v>1.4762</v>
      </c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185</v>
      </c>
      <c r="AH134" s="210">
        <v>7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x14ac:dyDescent="0.2">
      <c r="A135" s="3"/>
      <c r="B135" s="4"/>
      <c r="C135" s="258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v>15</v>
      </c>
      <c r="AF135">
        <v>21</v>
      </c>
      <c r="AG135" t="s">
        <v>156</v>
      </c>
    </row>
    <row r="136" spans="1:60" x14ac:dyDescent="0.2">
      <c r="A136" s="213"/>
      <c r="B136" s="214" t="s">
        <v>29</v>
      </c>
      <c r="C136" s="259"/>
      <c r="D136" s="215"/>
      <c r="E136" s="216"/>
      <c r="F136" s="216"/>
      <c r="G136" s="250">
        <f>G8+G12+G20+G23+G29+G32+G40+G53+G63+G67+G83+G99+G118+G125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f>SUMIF(L7:L134,AE135,G7:G134)</f>
        <v>0</v>
      </c>
      <c r="AF136">
        <f>SUMIF(L7:L134,AF135,G7:G134)</f>
        <v>0</v>
      </c>
      <c r="AG136" t="s">
        <v>318</v>
      </c>
    </row>
    <row r="137" spans="1:60" x14ac:dyDescent="0.2">
      <c r="C137" s="260"/>
      <c r="D137" s="10"/>
      <c r="AG137" t="s">
        <v>319</v>
      </c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460" sheet="1"/>
  <mergeCells count="9">
    <mergeCell ref="C25:G25"/>
    <mergeCell ref="C31:G31"/>
    <mergeCell ref="C127:G127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143</v>
      </c>
      <c r="B1" s="195"/>
      <c r="C1" s="195"/>
      <c r="D1" s="195"/>
      <c r="E1" s="195"/>
      <c r="F1" s="195"/>
      <c r="G1" s="195"/>
      <c r="AG1" t="s">
        <v>144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4.95" customHeight="1" x14ac:dyDescent="0.2">
      <c r="A3" s="196" t="s">
        <v>8</v>
      </c>
      <c r="B3" s="48" t="s">
        <v>59</v>
      </c>
      <c r="C3" s="199" t="s">
        <v>60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4.95" customHeight="1" x14ac:dyDescent="0.2">
      <c r="A4" s="200" t="s">
        <v>9</v>
      </c>
      <c r="B4" s="201" t="s">
        <v>65</v>
      </c>
      <c r="C4" s="202" t="s">
        <v>66</v>
      </c>
      <c r="D4" s="203"/>
      <c r="E4" s="203"/>
      <c r="F4" s="203"/>
      <c r="G4" s="204"/>
      <c r="AG4" t="s">
        <v>147</v>
      </c>
    </row>
    <row r="5" spans="1:60" x14ac:dyDescent="0.2">
      <c r="D5" s="10"/>
    </row>
    <row r="6" spans="1:60" ht="38.25" x14ac:dyDescent="0.2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29</v>
      </c>
      <c r="H6" s="209" t="s">
        <v>30</v>
      </c>
      <c r="I6" s="209" t="s">
        <v>154</v>
      </c>
      <c r="J6" s="209" t="s">
        <v>31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169</v>
      </c>
      <c r="B8" s="227" t="s">
        <v>79</v>
      </c>
      <c r="C8" s="251" t="s">
        <v>80</v>
      </c>
      <c r="D8" s="228"/>
      <c r="E8" s="229"/>
      <c r="F8" s="230"/>
      <c r="G8" s="230">
        <f>SUMIF(AG9:AG14,"&lt;&gt;NOR",G9:G14)</f>
        <v>0</v>
      </c>
      <c r="H8" s="230"/>
      <c r="I8" s="230">
        <f>SUM(I9:I14)</f>
        <v>0</v>
      </c>
      <c r="J8" s="230"/>
      <c r="K8" s="230">
        <f>SUM(K9:K14)</f>
        <v>0</v>
      </c>
      <c r="L8" s="230"/>
      <c r="M8" s="230">
        <f>SUM(M9:M14)</f>
        <v>0</v>
      </c>
      <c r="N8" s="230"/>
      <c r="O8" s="230">
        <f>SUM(O9:O14)</f>
        <v>0.5</v>
      </c>
      <c r="P8" s="230"/>
      <c r="Q8" s="230">
        <f>SUM(Q9:Q14)</f>
        <v>0</v>
      </c>
      <c r="R8" s="230"/>
      <c r="S8" s="230"/>
      <c r="T8" s="231"/>
      <c r="U8" s="225"/>
      <c r="V8" s="225">
        <f>SUM(V9:V14)</f>
        <v>20.77</v>
      </c>
      <c r="W8" s="225"/>
      <c r="X8" s="225"/>
      <c r="AG8" t="s">
        <v>170</v>
      </c>
    </row>
    <row r="9" spans="1:60" ht="33.75" outlineLevel="1" x14ac:dyDescent="0.2">
      <c r="A9" s="232">
        <v>1</v>
      </c>
      <c r="B9" s="233" t="s">
        <v>454</v>
      </c>
      <c r="C9" s="252" t="s">
        <v>455</v>
      </c>
      <c r="D9" s="234" t="s">
        <v>328</v>
      </c>
      <c r="E9" s="235">
        <v>5.28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4.8719999999999999E-2</v>
      </c>
      <c r="O9" s="237">
        <f>ROUND(E9*N9,2)</f>
        <v>0.26</v>
      </c>
      <c r="P9" s="237">
        <v>0</v>
      </c>
      <c r="Q9" s="237">
        <f>ROUND(E9*P9,2)</f>
        <v>0</v>
      </c>
      <c r="R9" s="237" t="s">
        <v>347</v>
      </c>
      <c r="S9" s="237" t="s">
        <v>175</v>
      </c>
      <c r="T9" s="238" t="s">
        <v>240</v>
      </c>
      <c r="U9" s="219">
        <v>1.4039999999999999</v>
      </c>
      <c r="V9" s="219">
        <f>ROUND(E9*U9,2)</f>
        <v>7.41</v>
      </c>
      <c r="W9" s="219"/>
      <c r="X9" s="219" t="s">
        <v>177</v>
      </c>
      <c r="Y9" s="210"/>
      <c r="Z9" s="210"/>
      <c r="AA9" s="210"/>
      <c r="AB9" s="210"/>
      <c r="AC9" s="210"/>
      <c r="AD9" s="210"/>
      <c r="AE9" s="210"/>
      <c r="AF9" s="210"/>
      <c r="AG9" s="210" t="s">
        <v>456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17"/>
      <c r="B10" s="218"/>
      <c r="C10" s="253" t="s">
        <v>457</v>
      </c>
      <c r="D10" s="239"/>
      <c r="E10" s="239"/>
      <c r="F10" s="239"/>
      <c r="G10" s="23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180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9" t="str">
        <f>C10</f>
        <v>zřízení nosné konstrukce příčky, vložení tepelné izolace tl. do 5 cm, montáž desek, tmelení spár Q2 a úprava rohů. Včetně dodávek materiálu.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5" t="s">
        <v>458</v>
      </c>
      <c r="D11" s="223"/>
      <c r="E11" s="224">
        <v>5.28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1" x14ac:dyDescent="0.2">
      <c r="A12" s="241">
        <v>2</v>
      </c>
      <c r="B12" s="242" t="s">
        <v>459</v>
      </c>
      <c r="C12" s="256" t="s">
        <v>460</v>
      </c>
      <c r="D12" s="243" t="s">
        <v>214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4.9500000000000004E-3</v>
      </c>
      <c r="O12" s="246">
        <f>ROUND(E12*N12,2)</f>
        <v>0</v>
      </c>
      <c r="P12" s="246">
        <v>0</v>
      </c>
      <c r="Q12" s="246">
        <f>ROUND(E12*P12,2)</f>
        <v>0</v>
      </c>
      <c r="R12" s="246" t="s">
        <v>347</v>
      </c>
      <c r="S12" s="246" t="s">
        <v>175</v>
      </c>
      <c r="T12" s="247" t="s">
        <v>240</v>
      </c>
      <c r="U12" s="219">
        <v>0.66</v>
      </c>
      <c r="V12" s="219">
        <f>ROUND(E12*U12,2)</f>
        <v>0.66</v>
      </c>
      <c r="W12" s="219"/>
      <c r="X12" s="219" t="s">
        <v>177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456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32">
        <v>3</v>
      </c>
      <c r="B13" s="233" t="s">
        <v>461</v>
      </c>
      <c r="C13" s="252" t="s">
        <v>462</v>
      </c>
      <c r="D13" s="234" t="s">
        <v>328</v>
      </c>
      <c r="E13" s="235">
        <v>13.695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1.7819999999999999E-2</v>
      </c>
      <c r="O13" s="237">
        <f>ROUND(E13*N13,2)</f>
        <v>0.24</v>
      </c>
      <c r="P13" s="237">
        <v>0</v>
      </c>
      <c r="Q13" s="237">
        <f>ROUND(E13*P13,2)</f>
        <v>0</v>
      </c>
      <c r="R13" s="237" t="s">
        <v>347</v>
      </c>
      <c r="S13" s="237" t="s">
        <v>175</v>
      </c>
      <c r="T13" s="238" t="s">
        <v>240</v>
      </c>
      <c r="U13" s="219">
        <v>0.92700000000000005</v>
      </c>
      <c r="V13" s="219">
        <f>ROUND(E13*U13,2)</f>
        <v>12.7</v>
      </c>
      <c r="W13" s="219"/>
      <c r="X13" s="219" t="s">
        <v>177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456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5" t="s">
        <v>463</v>
      </c>
      <c r="D14" s="223"/>
      <c r="E14" s="224">
        <v>13.695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26" t="s">
        <v>169</v>
      </c>
      <c r="B15" s="227" t="s">
        <v>89</v>
      </c>
      <c r="C15" s="251" t="s">
        <v>90</v>
      </c>
      <c r="D15" s="228"/>
      <c r="E15" s="229"/>
      <c r="F15" s="230"/>
      <c r="G15" s="230">
        <f>SUMIF(AG16:AG21,"&lt;&gt;NOR",G16:G21)</f>
        <v>0</v>
      </c>
      <c r="H15" s="230"/>
      <c r="I15" s="230">
        <f>SUM(I16:I21)</f>
        <v>0</v>
      </c>
      <c r="J15" s="230"/>
      <c r="K15" s="230">
        <f>SUM(K16:K21)</f>
        <v>0</v>
      </c>
      <c r="L15" s="230"/>
      <c r="M15" s="230">
        <f>SUM(M16:M21)</f>
        <v>0</v>
      </c>
      <c r="N15" s="230"/>
      <c r="O15" s="230">
        <f>SUM(O16:O21)</f>
        <v>0</v>
      </c>
      <c r="P15" s="230"/>
      <c r="Q15" s="230">
        <f>SUM(Q16:Q21)</f>
        <v>0.37</v>
      </c>
      <c r="R15" s="230"/>
      <c r="S15" s="230"/>
      <c r="T15" s="231"/>
      <c r="U15" s="225"/>
      <c r="V15" s="225">
        <f>SUM(V16:V21)</f>
        <v>22.41</v>
      </c>
      <c r="W15" s="225"/>
      <c r="X15" s="225"/>
      <c r="AG15" t="s">
        <v>170</v>
      </c>
    </row>
    <row r="16" spans="1:60" ht="22.5" outlineLevel="1" x14ac:dyDescent="0.2">
      <c r="A16" s="232">
        <v>4</v>
      </c>
      <c r="B16" s="233" t="s">
        <v>464</v>
      </c>
      <c r="C16" s="252" t="s">
        <v>465</v>
      </c>
      <c r="D16" s="234" t="s">
        <v>214</v>
      </c>
      <c r="E16" s="235">
        <v>21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0</v>
      </c>
      <c r="O16" s="237">
        <f>ROUND(E16*N16,2)</f>
        <v>0</v>
      </c>
      <c r="P16" s="237">
        <v>1.4999999999999999E-2</v>
      </c>
      <c r="Q16" s="237">
        <f>ROUND(E16*P16,2)</f>
        <v>0.32</v>
      </c>
      <c r="R16" s="237" t="s">
        <v>283</v>
      </c>
      <c r="S16" s="237" t="s">
        <v>175</v>
      </c>
      <c r="T16" s="238" t="s">
        <v>240</v>
      </c>
      <c r="U16" s="219">
        <v>1.012</v>
      </c>
      <c r="V16" s="219">
        <f>ROUND(E16*U16,2)</f>
        <v>21.25</v>
      </c>
      <c r="W16" s="219"/>
      <c r="X16" s="219" t="s">
        <v>177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456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3" t="s">
        <v>466</v>
      </c>
      <c r="D17" s="239"/>
      <c r="E17" s="239"/>
      <c r="F17" s="239"/>
      <c r="G17" s="23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180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5" t="s">
        <v>467</v>
      </c>
      <c r="D18" s="223"/>
      <c r="E18" s="224">
        <v>15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5" t="s">
        <v>468</v>
      </c>
      <c r="D19" s="223"/>
      <c r="E19" s="224">
        <v>6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185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2">
        <v>5</v>
      </c>
      <c r="B20" s="233" t="s">
        <v>469</v>
      </c>
      <c r="C20" s="252" t="s">
        <v>470</v>
      </c>
      <c r="D20" s="234" t="s">
        <v>328</v>
      </c>
      <c r="E20" s="235">
        <v>4.29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3.3E-4</v>
      </c>
      <c r="O20" s="237">
        <f>ROUND(E20*N20,2)</f>
        <v>0</v>
      </c>
      <c r="P20" s="237">
        <v>1.223E-2</v>
      </c>
      <c r="Q20" s="237">
        <f>ROUND(E20*P20,2)</f>
        <v>0.05</v>
      </c>
      <c r="R20" s="237"/>
      <c r="S20" s="237" t="s">
        <v>234</v>
      </c>
      <c r="T20" s="238" t="s">
        <v>235</v>
      </c>
      <c r="U20" s="219">
        <v>0.27</v>
      </c>
      <c r="V20" s="219">
        <f>ROUND(E20*U20,2)</f>
        <v>1.1599999999999999</v>
      </c>
      <c r="W20" s="219"/>
      <c r="X20" s="219" t="s">
        <v>177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456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5" t="s">
        <v>471</v>
      </c>
      <c r="D21" s="223"/>
      <c r="E21" s="224">
        <v>4.29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6" t="s">
        <v>169</v>
      </c>
      <c r="B22" s="227" t="s">
        <v>93</v>
      </c>
      <c r="C22" s="251" t="s">
        <v>94</v>
      </c>
      <c r="D22" s="228"/>
      <c r="E22" s="229"/>
      <c r="F22" s="230"/>
      <c r="G22" s="230">
        <f>SUMIF(AG23:AG24,"&lt;&gt;NOR",G23:G24)</f>
        <v>0</v>
      </c>
      <c r="H22" s="230"/>
      <c r="I22" s="230">
        <f>SUM(I23:I24)</f>
        <v>0</v>
      </c>
      <c r="J22" s="230"/>
      <c r="K22" s="230">
        <f>SUM(K23:K24)</f>
        <v>0</v>
      </c>
      <c r="L22" s="230"/>
      <c r="M22" s="230">
        <f>SUM(M23:M24)</f>
        <v>0</v>
      </c>
      <c r="N22" s="230"/>
      <c r="O22" s="230">
        <f>SUM(O23:O24)</f>
        <v>0</v>
      </c>
      <c r="P22" s="230"/>
      <c r="Q22" s="230">
        <f>SUM(Q23:Q24)</f>
        <v>0</v>
      </c>
      <c r="R22" s="230"/>
      <c r="S22" s="230"/>
      <c r="T22" s="231"/>
      <c r="U22" s="225"/>
      <c r="V22" s="225">
        <f>SUM(V23:V24)</f>
        <v>1.31</v>
      </c>
      <c r="W22" s="225"/>
      <c r="X22" s="225"/>
      <c r="AG22" t="s">
        <v>170</v>
      </c>
    </row>
    <row r="23" spans="1:60" ht="33.75" outlineLevel="1" x14ac:dyDescent="0.2">
      <c r="A23" s="232">
        <v>6</v>
      </c>
      <c r="B23" s="233" t="s">
        <v>472</v>
      </c>
      <c r="C23" s="252" t="s">
        <v>473</v>
      </c>
      <c r="D23" s="234" t="s">
        <v>267</v>
      </c>
      <c r="E23" s="235">
        <v>0.50765000000000005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 t="s">
        <v>323</v>
      </c>
      <c r="S23" s="237" t="s">
        <v>175</v>
      </c>
      <c r="T23" s="238" t="s">
        <v>240</v>
      </c>
      <c r="U23" s="219">
        <v>2.577</v>
      </c>
      <c r="V23" s="219">
        <f>ROUND(E23*U23,2)</f>
        <v>1.31</v>
      </c>
      <c r="W23" s="219"/>
      <c r="X23" s="219" t="s">
        <v>268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269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3" t="s">
        <v>474</v>
      </c>
      <c r="D24" s="239"/>
      <c r="E24" s="239"/>
      <c r="F24" s="239"/>
      <c r="G24" s="23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180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6" t="s">
        <v>169</v>
      </c>
      <c r="B25" s="227" t="s">
        <v>95</v>
      </c>
      <c r="C25" s="251" t="s">
        <v>96</v>
      </c>
      <c r="D25" s="228"/>
      <c r="E25" s="229"/>
      <c r="F25" s="230"/>
      <c r="G25" s="230">
        <f>SUMIF(AG26:AG68,"&lt;&gt;NOR",G26:G68)</f>
        <v>0</v>
      </c>
      <c r="H25" s="230"/>
      <c r="I25" s="230">
        <f>SUM(I26:I68)</f>
        <v>0</v>
      </c>
      <c r="J25" s="230"/>
      <c r="K25" s="230">
        <f>SUM(K26:K68)</f>
        <v>0</v>
      </c>
      <c r="L25" s="230"/>
      <c r="M25" s="230">
        <f>SUM(M26:M68)</f>
        <v>0</v>
      </c>
      <c r="N25" s="230"/>
      <c r="O25" s="230">
        <f>SUM(O26:O68)</f>
        <v>0.06</v>
      </c>
      <c r="P25" s="230"/>
      <c r="Q25" s="230">
        <f>SUM(Q26:Q68)</f>
        <v>0</v>
      </c>
      <c r="R25" s="230"/>
      <c r="S25" s="230"/>
      <c r="T25" s="231"/>
      <c r="U25" s="225"/>
      <c r="V25" s="225">
        <f>SUM(V26:V68)</f>
        <v>40.870000000000005</v>
      </c>
      <c r="W25" s="225"/>
      <c r="X25" s="225"/>
      <c r="AG25" t="s">
        <v>170</v>
      </c>
    </row>
    <row r="26" spans="1:60" outlineLevel="1" x14ac:dyDescent="0.2">
      <c r="A26" s="232">
        <v>7</v>
      </c>
      <c r="B26" s="233" t="s">
        <v>475</v>
      </c>
      <c r="C26" s="252" t="s">
        <v>476</v>
      </c>
      <c r="D26" s="234" t="s">
        <v>214</v>
      </c>
      <c r="E26" s="235">
        <v>2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1.89E-3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351</v>
      </c>
      <c r="S26" s="237" t="s">
        <v>175</v>
      </c>
      <c r="T26" s="238" t="s">
        <v>240</v>
      </c>
      <c r="U26" s="219">
        <v>1.4450000000000001</v>
      </c>
      <c r="V26" s="219">
        <f>ROUND(E26*U26,2)</f>
        <v>2.89</v>
      </c>
      <c r="W26" s="219"/>
      <c r="X26" s="219" t="s">
        <v>177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17"/>
      <c r="B27" s="218"/>
      <c r="C27" s="257" t="s">
        <v>477</v>
      </c>
      <c r="D27" s="248"/>
      <c r="E27" s="248"/>
      <c r="F27" s="248"/>
      <c r="G27" s="248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182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9" t="str">
        <f>C27</f>
        <v>Otvor se utěsní minerální vlnou. Prostup i potrubí před a za prostupem je natřeno protipožární stěrkou. Cena obsahuje dodávku minerální vlny a požární stěrky.</v>
      </c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4" t="s">
        <v>183</v>
      </c>
      <c r="D28" s="240"/>
      <c r="E28" s="240"/>
      <c r="F28" s="240"/>
      <c r="G28" s="240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182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2">
        <v>8</v>
      </c>
      <c r="B29" s="233" t="s">
        <v>478</v>
      </c>
      <c r="C29" s="252" t="s">
        <v>479</v>
      </c>
      <c r="D29" s="234" t="s">
        <v>214</v>
      </c>
      <c r="E29" s="235">
        <v>7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2.4599999999999999E-3</v>
      </c>
      <c r="O29" s="237">
        <f>ROUND(E29*N29,2)</f>
        <v>0.02</v>
      </c>
      <c r="P29" s="237">
        <v>0</v>
      </c>
      <c r="Q29" s="237">
        <f>ROUND(E29*P29,2)</f>
        <v>0</v>
      </c>
      <c r="R29" s="237" t="s">
        <v>351</v>
      </c>
      <c r="S29" s="237" t="s">
        <v>175</v>
      </c>
      <c r="T29" s="238" t="s">
        <v>240</v>
      </c>
      <c r="U29" s="219">
        <v>1.49</v>
      </c>
      <c r="V29" s="219">
        <f>ROUND(E29*U29,2)</f>
        <v>10.43</v>
      </c>
      <c r="W29" s="219"/>
      <c r="X29" s="219" t="s">
        <v>177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178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17"/>
      <c r="B30" s="218"/>
      <c r="C30" s="257" t="s">
        <v>480</v>
      </c>
      <c r="D30" s="248"/>
      <c r="E30" s="248"/>
      <c r="F30" s="248"/>
      <c r="G30" s="248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182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9" t="str">
        <f>C30</f>
        <v>Otvor se utěsní minerální vlnou. Prostup i potrubí před a za prostupem je natřeno protipožární stěrkou. Cena obsahuje dodávku požární minerální vlny a požární stěrky.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4" t="s">
        <v>183</v>
      </c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182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2">
        <v>9</v>
      </c>
      <c r="B32" s="233" t="s">
        <v>481</v>
      </c>
      <c r="C32" s="252" t="s">
        <v>482</v>
      </c>
      <c r="D32" s="234" t="s">
        <v>173</v>
      </c>
      <c r="E32" s="235">
        <v>45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 t="s">
        <v>174</v>
      </c>
      <c r="S32" s="237" t="s">
        <v>175</v>
      </c>
      <c r="T32" s="238" t="s">
        <v>240</v>
      </c>
      <c r="U32" s="219">
        <v>8.2000000000000003E-2</v>
      </c>
      <c r="V32" s="219">
        <f>ROUND(E32*U32,2)</f>
        <v>3.69</v>
      </c>
      <c r="W32" s="219"/>
      <c r="X32" s="219" t="s">
        <v>177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5" t="s">
        <v>483</v>
      </c>
      <c r="D33" s="223"/>
      <c r="E33" s="224">
        <v>10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185</v>
      </c>
      <c r="AH33" s="210">
        <v>5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5" t="s">
        <v>484</v>
      </c>
      <c r="D34" s="223"/>
      <c r="E34" s="224">
        <v>5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5" t="s">
        <v>485</v>
      </c>
      <c r="D35" s="223"/>
      <c r="E35" s="224">
        <v>5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185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5" t="s">
        <v>486</v>
      </c>
      <c r="D36" s="223"/>
      <c r="E36" s="224">
        <v>10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5" t="s">
        <v>487</v>
      </c>
      <c r="D37" s="223"/>
      <c r="E37" s="224">
        <v>15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185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2">
        <v>10</v>
      </c>
      <c r="B38" s="233" t="s">
        <v>488</v>
      </c>
      <c r="C38" s="252" t="s">
        <v>489</v>
      </c>
      <c r="D38" s="234" t="s">
        <v>173</v>
      </c>
      <c r="E38" s="235">
        <v>60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 t="s">
        <v>174</v>
      </c>
      <c r="S38" s="237" t="s">
        <v>175</v>
      </c>
      <c r="T38" s="238" t="s">
        <v>240</v>
      </c>
      <c r="U38" s="219">
        <v>0.114</v>
      </c>
      <c r="V38" s="219">
        <f>ROUND(E38*U38,2)</f>
        <v>6.84</v>
      </c>
      <c r="W38" s="219"/>
      <c r="X38" s="219" t="s">
        <v>177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178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5" t="s">
        <v>490</v>
      </c>
      <c r="D39" s="223"/>
      <c r="E39" s="224">
        <v>30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185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5" t="s">
        <v>491</v>
      </c>
      <c r="D40" s="223"/>
      <c r="E40" s="224">
        <v>30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185</v>
      </c>
      <c r="AH40" s="210">
        <v>5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2">
        <v>11</v>
      </c>
      <c r="B41" s="233" t="s">
        <v>492</v>
      </c>
      <c r="C41" s="252" t="s">
        <v>493</v>
      </c>
      <c r="D41" s="234" t="s">
        <v>173</v>
      </c>
      <c r="E41" s="235">
        <v>25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 t="s">
        <v>174</v>
      </c>
      <c r="S41" s="237" t="s">
        <v>175</v>
      </c>
      <c r="T41" s="238" t="s">
        <v>240</v>
      </c>
      <c r="U41" s="219">
        <v>0.155</v>
      </c>
      <c r="V41" s="219">
        <f>ROUND(E41*U41,2)</f>
        <v>3.88</v>
      </c>
      <c r="W41" s="219"/>
      <c r="X41" s="219" t="s">
        <v>177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178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5" t="s">
        <v>494</v>
      </c>
      <c r="D42" s="223"/>
      <c r="E42" s="224">
        <v>25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185</v>
      </c>
      <c r="AH42" s="210">
        <v>5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2">
        <v>12</v>
      </c>
      <c r="B43" s="233" t="s">
        <v>495</v>
      </c>
      <c r="C43" s="252" t="s">
        <v>496</v>
      </c>
      <c r="D43" s="234" t="s">
        <v>214</v>
      </c>
      <c r="E43" s="235">
        <v>9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1.89E-3</v>
      </c>
      <c r="O43" s="237">
        <f>ROUND(E43*N43,2)</f>
        <v>0.02</v>
      </c>
      <c r="P43" s="237">
        <v>0</v>
      </c>
      <c r="Q43" s="237">
        <f>ROUND(E43*P43,2)</f>
        <v>0</v>
      </c>
      <c r="R43" s="237"/>
      <c r="S43" s="237" t="s">
        <v>234</v>
      </c>
      <c r="T43" s="238" t="s">
        <v>235</v>
      </c>
      <c r="U43" s="219">
        <v>1.4450000000000001</v>
      </c>
      <c r="V43" s="219">
        <f>ROUND(E43*U43,2)</f>
        <v>13.01</v>
      </c>
      <c r="W43" s="219"/>
      <c r="X43" s="219" t="s">
        <v>177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178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17"/>
      <c r="B44" s="218"/>
      <c r="C44" s="257" t="s">
        <v>477</v>
      </c>
      <c r="D44" s="248"/>
      <c r="E44" s="248"/>
      <c r="F44" s="248"/>
      <c r="G44" s="248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182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49" t="str">
        <f>C44</f>
        <v>Otvor se utěsní minerální vlnou. Prostup i potrubí před a za prostupem je natřeno protipožární stěrkou. Cena obsahuje dodávku minerální vlny a požární stěrky.</v>
      </c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4" t="s">
        <v>183</v>
      </c>
      <c r="D45" s="240"/>
      <c r="E45" s="240"/>
      <c r="F45" s="240"/>
      <c r="G45" s="240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182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5" t="s">
        <v>497</v>
      </c>
      <c r="D46" s="223"/>
      <c r="E46" s="224">
        <v>2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5" t="s">
        <v>498</v>
      </c>
      <c r="D47" s="223"/>
      <c r="E47" s="224">
        <v>7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185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2">
        <v>13</v>
      </c>
      <c r="B48" s="233" t="s">
        <v>499</v>
      </c>
      <c r="C48" s="252" t="s">
        <v>500</v>
      </c>
      <c r="D48" s="234" t="s">
        <v>173</v>
      </c>
      <c r="E48" s="235">
        <v>10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3.0000000000000001E-5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239</v>
      </c>
      <c r="S48" s="237" t="s">
        <v>175</v>
      </c>
      <c r="T48" s="238" t="s">
        <v>240</v>
      </c>
      <c r="U48" s="219">
        <v>0</v>
      </c>
      <c r="V48" s="219">
        <f>ROUND(E48*U48,2)</f>
        <v>0</v>
      </c>
      <c r="W48" s="219"/>
      <c r="X48" s="219" t="s">
        <v>241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242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5" t="s">
        <v>501</v>
      </c>
      <c r="D49" s="223"/>
      <c r="E49" s="224">
        <v>10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185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2">
        <v>14</v>
      </c>
      <c r="B50" s="233" t="s">
        <v>502</v>
      </c>
      <c r="C50" s="252" t="s">
        <v>503</v>
      </c>
      <c r="D50" s="234" t="s">
        <v>173</v>
      </c>
      <c r="E50" s="235">
        <v>5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4.0000000000000003E-5</v>
      </c>
      <c r="O50" s="237">
        <f>ROUND(E50*N50,2)</f>
        <v>0</v>
      </c>
      <c r="P50" s="237">
        <v>0</v>
      </c>
      <c r="Q50" s="237">
        <f>ROUND(E50*P50,2)</f>
        <v>0</v>
      </c>
      <c r="R50" s="237" t="s">
        <v>239</v>
      </c>
      <c r="S50" s="237" t="s">
        <v>175</v>
      </c>
      <c r="T50" s="238" t="s">
        <v>240</v>
      </c>
      <c r="U50" s="219">
        <v>0</v>
      </c>
      <c r="V50" s="219">
        <f>ROUND(E50*U50,2)</f>
        <v>0</v>
      </c>
      <c r="W50" s="219"/>
      <c r="X50" s="219" t="s">
        <v>241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242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55" t="s">
        <v>504</v>
      </c>
      <c r="D51" s="223"/>
      <c r="E51" s="224">
        <v>5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185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32">
        <v>15</v>
      </c>
      <c r="B52" s="233" t="s">
        <v>505</v>
      </c>
      <c r="C52" s="252" t="s">
        <v>506</v>
      </c>
      <c r="D52" s="234" t="s">
        <v>173</v>
      </c>
      <c r="E52" s="235">
        <v>5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7">
        <v>8.0000000000000007E-5</v>
      </c>
      <c r="O52" s="237">
        <f>ROUND(E52*N52,2)</f>
        <v>0</v>
      </c>
      <c r="P52" s="237">
        <v>0</v>
      </c>
      <c r="Q52" s="237">
        <f>ROUND(E52*P52,2)</f>
        <v>0</v>
      </c>
      <c r="R52" s="237" t="s">
        <v>239</v>
      </c>
      <c r="S52" s="237" t="s">
        <v>175</v>
      </c>
      <c r="T52" s="238" t="s">
        <v>240</v>
      </c>
      <c r="U52" s="219">
        <v>0</v>
      </c>
      <c r="V52" s="219">
        <f>ROUND(E52*U52,2)</f>
        <v>0</v>
      </c>
      <c r="W52" s="219"/>
      <c r="X52" s="219" t="s">
        <v>241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242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5" t="s">
        <v>507</v>
      </c>
      <c r="D53" s="223"/>
      <c r="E53" s="224">
        <v>5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185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2">
        <v>16</v>
      </c>
      <c r="B54" s="233" t="s">
        <v>508</v>
      </c>
      <c r="C54" s="252" t="s">
        <v>509</v>
      </c>
      <c r="D54" s="234" t="s">
        <v>173</v>
      </c>
      <c r="E54" s="235">
        <v>30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8.0000000000000007E-5</v>
      </c>
      <c r="O54" s="237">
        <f>ROUND(E54*N54,2)</f>
        <v>0</v>
      </c>
      <c r="P54" s="237">
        <v>0</v>
      </c>
      <c r="Q54" s="237">
        <f>ROUND(E54*P54,2)</f>
        <v>0</v>
      </c>
      <c r="R54" s="237" t="s">
        <v>239</v>
      </c>
      <c r="S54" s="237" t="s">
        <v>175</v>
      </c>
      <c r="T54" s="238" t="s">
        <v>240</v>
      </c>
      <c r="U54" s="219">
        <v>0</v>
      </c>
      <c r="V54" s="219">
        <f>ROUND(E54*U54,2)</f>
        <v>0</v>
      </c>
      <c r="W54" s="219"/>
      <c r="X54" s="219" t="s">
        <v>241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242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5" t="s">
        <v>510</v>
      </c>
      <c r="D55" s="223"/>
      <c r="E55" s="224">
        <v>30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185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1">
        <v>17</v>
      </c>
      <c r="B56" s="242" t="s">
        <v>511</v>
      </c>
      <c r="C56" s="256" t="s">
        <v>512</v>
      </c>
      <c r="D56" s="243" t="s">
        <v>214</v>
      </c>
      <c r="E56" s="244">
        <v>3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1E-4</v>
      </c>
      <c r="O56" s="246">
        <f>ROUND(E56*N56,2)</f>
        <v>0</v>
      </c>
      <c r="P56" s="246">
        <v>0</v>
      </c>
      <c r="Q56" s="246">
        <f>ROUND(E56*P56,2)</f>
        <v>0</v>
      </c>
      <c r="R56" s="246" t="s">
        <v>239</v>
      </c>
      <c r="S56" s="246" t="s">
        <v>175</v>
      </c>
      <c r="T56" s="247" t="s">
        <v>240</v>
      </c>
      <c r="U56" s="219">
        <v>0</v>
      </c>
      <c r="V56" s="219">
        <f>ROUND(E56*U56,2)</f>
        <v>0</v>
      </c>
      <c r="W56" s="219"/>
      <c r="X56" s="219" t="s">
        <v>241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242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2">
        <v>18</v>
      </c>
      <c r="B57" s="233" t="s">
        <v>513</v>
      </c>
      <c r="C57" s="252" t="s">
        <v>514</v>
      </c>
      <c r="D57" s="234" t="s">
        <v>328</v>
      </c>
      <c r="E57" s="235">
        <v>0.64659999999999995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7">
        <v>2.8E-3</v>
      </c>
      <c r="O57" s="237">
        <f>ROUND(E57*N57,2)</f>
        <v>0</v>
      </c>
      <c r="P57" s="237">
        <v>0</v>
      </c>
      <c r="Q57" s="237">
        <f>ROUND(E57*P57,2)</f>
        <v>0</v>
      </c>
      <c r="R57" s="237" t="s">
        <v>239</v>
      </c>
      <c r="S57" s="237" t="s">
        <v>515</v>
      </c>
      <c r="T57" s="238" t="s">
        <v>240</v>
      </c>
      <c r="U57" s="219">
        <v>0</v>
      </c>
      <c r="V57" s="219">
        <f>ROUND(E57*U57,2)</f>
        <v>0</v>
      </c>
      <c r="W57" s="219"/>
      <c r="X57" s="219" t="s">
        <v>241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242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5" t="s">
        <v>516</v>
      </c>
      <c r="D58" s="223"/>
      <c r="E58" s="224">
        <v>0.64659999999999995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185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33.75" outlineLevel="1" x14ac:dyDescent="0.2">
      <c r="A59" s="232">
        <v>19</v>
      </c>
      <c r="B59" s="233" t="s">
        <v>517</v>
      </c>
      <c r="C59" s="252" t="s">
        <v>518</v>
      </c>
      <c r="D59" s="234" t="s">
        <v>173</v>
      </c>
      <c r="E59" s="235">
        <v>10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6.9999999999999994E-5</v>
      </c>
      <c r="O59" s="237">
        <f>ROUND(E59*N59,2)</f>
        <v>0</v>
      </c>
      <c r="P59" s="237">
        <v>0</v>
      </c>
      <c r="Q59" s="237">
        <f>ROUND(E59*P59,2)</f>
        <v>0</v>
      </c>
      <c r="R59" s="237" t="s">
        <v>239</v>
      </c>
      <c r="S59" s="237" t="s">
        <v>175</v>
      </c>
      <c r="T59" s="238" t="s">
        <v>240</v>
      </c>
      <c r="U59" s="219">
        <v>0</v>
      </c>
      <c r="V59" s="219">
        <f>ROUND(E59*U59,2)</f>
        <v>0</v>
      </c>
      <c r="W59" s="219"/>
      <c r="X59" s="219" t="s">
        <v>241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242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5" t="s">
        <v>519</v>
      </c>
      <c r="D60" s="223"/>
      <c r="E60" s="224">
        <v>10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185</v>
      </c>
      <c r="AH60" s="210">
        <v>5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33.75" outlineLevel="1" x14ac:dyDescent="0.2">
      <c r="A61" s="232">
        <v>20</v>
      </c>
      <c r="B61" s="233" t="s">
        <v>520</v>
      </c>
      <c r="C61" s="252" t="s">
        <v>521</v>
      </c>
      <c r="D61" s="234" t="s">
        <v>173</v>
      </c>
      <c r="E61" s="235">
        <v>30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7">
        <v>1.1E-4</v>
      </c>
      <c r="O61" s="237">
        <f>ROUND(E61*N61,2)</f>
        <v>0</v>
      </c>
      <c r="P61" s="237">
        <v>0</v>
      </c>
      <c r="Q61" s="237">
        <f>ROUND(E61*P61,2)</f>
        <v>0</v>
      </c>
      <c r="R61" s="237" t="s">
        <v>239</v>
      </c>
      <c r="S61" s="237" t="s">
        <v>175</v>
      </c>
      <c r="T61" s="238" t="s">
        <v>240</v>
      </c>
      <c r="U61" s="219">
        <v>0</v>
      </c>
      <c r="V61" s="219">
        <f>ROUND(E61*U61,2)</f>
        <v>0</v>
      </c>
      <c r="W61" s="219"/>
      <c r="X61" s="219" t="s">
        <v>241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242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5" t="s">
        <v>522</v>
      </c>
      <c r="D62" s="223"/>
      <c r="E62" s="224">
        <v>30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185</v>
      </c>
      <c r="AH62" s="210">
        <v>5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33.75" outlineLevel="1" x14ac:dyDescent="0.2">
      <c r="A63" s="232">
        <v>21</v>
      </c>
      <c r="B63" s="233" t="s">
        <v>523</v>
      </c>
      <c r="C63" s="252" t="s">
        <v>524</v>
      </c>
      <c r="D63" s="234" t="s">
        <v>173</v>
      </c>
      <c r="E63" s="235">
        <v>15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3.1E-4</v>
      </c>
      <c r="O63" s="237">
        <f>ROUND(E63*N63,2)</f>
        <v>0</v>
      </c>
      <c r="P63" s="237">
        <v>0</v>
      </c>
      <c r="Q63" s="237">
        <f>ROUND(E63*P63,2)</f>
        <v>0</v>
      </c>
      <c r="R63" s="237" t="s">
        <v>239</v>
      </c>
      <c r="S63" s="237" t="s">
        <v>175</v>
      </c>
      <c r="T63" s="238" t="s">
        <v>240</v>
      </c>
      <c r="U63" s="219">
        <v>0</v>
      </c>
      <c r="V63" s="219">
        <f>ROUND(E63*U63,2)</f>
        <v>0</v>
      </c>
      <c r="W63" s="219"/>
      <c r="X63" s="219" t="s">
        <v>241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242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5" t="s">
        <v>525</v>
      </c>
      <c r="D64" s="223"/>
      <c r="E64" s="224">
        <v>15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185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33.75" outlineLevel="1" x14ac:dyDescent="0.2">
      <c r="A65" s="232">
        <v>22</v>
      </c>
      <c r="B65" s="233" t="s">
        <v>526</v>
      </c>
      <c r="C65" s="252" t="s">
        <v>527</v>
      </c>
      <c r="D65" s="234" t="s">
        <v>173</v>
      </c>
      <c r="E65" s="235">
        <v>25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8.4999999999999995E-4</v>
      </c>
      <c r="O65" s="237">
        <f>ROUND(E65*N65,2)</f>
        <v>0.02</v>
      </c>
      <c r="P65" s="237">
        <v>0</v>
      </c>
      <c r="Q65" s="237">
        <f>ROUND(E65*P65,2)</f>
        <v>0</v>
      </c>
      <c r="R65" s="237" t="s">
        <v>239</v>
      </c>
      <c r="S65" s="237" t="s">
        <v>175</v>
      </c>
      <c r="T65" s="238" t="s">
        <v>240</v>
      </c>
      <c r="U65" s="219">
        <v>0</v>
      </c>
      <c r="V65" s="219">
        <f>ROUND(E65*U65,2)</f>
        <v>0</v>
      </c>
      <c r="W65" s="219"/>
      <c r="X65" s="219" t="s">
        <v>241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242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5" t="s">
        <v>528</v>
      </c>
      <c r="D66" s="223"/>
      <c r="E66" s="224">
        <v>25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0"/>
      <c r="Z66" s="210"/>
      <c r="AA66" s="210"/>
      <c r="AB66" s="210"/>
      <c r="AC66" s="210"/>
      <c r="AD66" s="210"/>
      <c r="AE66" s="210"/>
      <c r="AF66" s="210"/>
      <c r="AG66" s="210" t="s">
        <v>185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2">
        <v>23</v>
      </c>
      <c r="B67" s="233" t="s">
        <v>529</v>
      </c>
      <c r="C67" s="252" t="s">
        <v>530</v>
      </c>
      <c r="D67" s="234" t="s">
        <v>267</v>
      </c>
      <c r="E67" s="235">
        <v>7.3319999999999996E-2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21</v>
      </c>
      <c r="M67" s="237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7" t="s">
        <v>351</v>
      </c>
      <c r="S67" s="237" t="s">
        <v>175</v>
      </c>
      <c r="T67" s="238" t="s">
        <v>240</v>
      </c>
      <c r="U67" s="219">
        <v>1.74</v>
      </c>
      <c r="V67" s="219">
        <f>ROUND(E67*U67,2)</f>
        <v>0.13</v>
      </c>
      <c r="W67" s="219"/>
      <c r="X67" s="219" t="s">
        <v>268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269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3" t="s">
        <v>531</v>
      </c>
      <c r="D68" s="239"/>
      <c r="E68" s="239"/>
      <c r="F68" s="239"/>
      <c r="G68" s="23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180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6" t="s">
        <v>169</v>
      </c>
      <c r="B69" s="227" t="s">
        <v>97</v>
      </c>
      <c r="C69" s="251" t="s">
        <v>98</v>
      </c>
      <c r="D69" s="228"/>
      <c r="E69" s="229"/>
      <c r="F69" s="230"/>
      <c r="G69" s="230">
        <f>SUMIF(AG70:AG84,"&lt;&gt;NOR",G70:G84)</f>
        <v>0</v>
      </c>
      <c r="H69" s="230"/>
      <c r="I69" s="230">
        <f>SUM(I70:I84)</f>
        <v>0</v>
      </c>
      <c r="J69" s="230"/>
      <c r="K69" s="230">
        <f>SUM(K70:K84)</f>
        <v>0</v>
      </c>
      <c r="L69" s="230"/>
      <c r="M69" s="230">
        <f>SUM(M70:M84)</f>
        <v>0</v>
      </c>
      <c r="N69" s="230"/>
      <c r="O69" s="230">
        <f>SUM(O70:O84)</f>
        <v>0.08</v>
      </c>
      <c r="P69" s="230"/>
      <c r="Q69" s="230">
        <f>SUM(Q70:Q84)</f>
        <v>0</v>
      </c>
      <c r="R69" s="230"/>
      <c r="S69" s="230"/>
      <c r="T69" s="231"/>
      <c r="U69" s="225"/>
      <c r="V69" s="225">
        <f>SUM(V70:V84)</f>
        <v>15.5</v>
      </c>
      <c r="W69" s="225"/>
      <c r="X69" s="225"/>
      <c r="AG69" t="s">
        <v>170</v>
      </c>
    </row>
    <row r="70" spans="1:60" ht="22.5" outlineLevel="1" x14ac:dyDescent="0.2">
      <c r="A70" s="232">
        <v>24</v>
      </c>
      <c r="B70" s="233" t="s">
        <v>532</v>
      </c>
      <c r="C70" s="252" t="s">
        <v>533</v>
      </c>
      <c r="D70" s="234" t="s">
        <v>173</v>
      </c>
      <c r="E70" s="235">
        <v>10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7">
        <v>1.3699999999999999E-3</v>
      </c>
      <c r="O70" s="237">
        <f>ROUND(E70*N70,2)</f>
        <v>0.01</v>
      </c>
      <c r="P70" s="237">
        <v>0</v>
      </c>
      <c r="Q70" s="237">
        <f>ROUND(E70*P70,2)</f>
        <v>0</v>
      </c>
      <c r="R70" s="237" t="s">
        <v>174</v>
      </c>
      <c r="S70" s="237" t="s">
        <v>175</v>
      </c>
      <c r="T70" s="238" t="s">
        <v>240</v>
      </c>
      <c r="U70" s="219">
        <v>0.79669999999999996</v>
      </c>
      <c r="V70" s="219">
        <f>ROUND(E70*U70,2)</f>
        <v>7.97</v>
      </c>
      <c r="W70" s="219"/>
      <c r="X70" s="219" t="s">
        <v>177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178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3" t="s">
        <v>534</v>
      </c>
      <c r="D71" s="239"/>
      <c r="E71" s="239"/>
      <c r="F71" s="239"/>
      <c r="G71" s="23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180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4" t="s">
        <v>535</v>
      </c>
      <c r="D72" s="240"/>
      <c r="E72" s="240"/>
      <c r="F72" s="240"/>
      <c r="G72" s="240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182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4" t="s">
        <v>536</v>
      </c>
      <c r="D73" s="240"/>
      <c r="E73" s="240"/>
      <c r="F73" s="240"/>
      <c r="G73" s="240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182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33.75" outlineLevel="1" x14ac:dyDescent="0.2">
      <c r="A74" s="232">
        <v>25</v>
      </c>
      <c r="B74" s="233" t="s">
        <v>537</v>
      </c>
      <c r="C74" s="252" t="s">
        <v>538</v>
      </c>
      <c r="D74" s="234" t="s">
        <v>173</v>
      </c>
      <c r="E74" s="235">
        <v>4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1.23E-2</v>
      </c>
      <c r="O74" s="237">
        <f>ROUND(E74*N74,2)</f>
        <v>0.05</v>
      </c>
      <c r="P74" s="237">
        <v>0</v>
      </c>
      <c r="Q74" s="237">
        <f>ROUND(E74*P74,2)</f>
        <v>0</v>
      </c>
      <c r="R74" s="237" t="s">
        <v>174</v>
      </c>
      <c r="S74" s="237" t="s">
        <v>175</v>
      </c>
      <c r="T74" s="238" t="s">
        <v>240</v>
      </c>
      <c r="U74" s="219">
        <v>1.0573300000000001</v>
      </c>
      <c r="V74" s="219">
        <f>ROUND(E74*U74,2)</f>
        <v>4.2300000000000004</v>
      </c>
      <c r="W74" s="219"/>
      <c r="X74" s="219" t="s">
        <v>177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178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3" t="s">
        <v>539</v>
      </c>
      <c r="D75" s="239"/>
      <c r="E75" s="239"/>
      <c r="F75" s="239"/>
      <c r="G75" s="23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180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4" t="s">
        <v>540</v>
      </c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182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4" t="s">
        <v>541</v>
      </c>
      <c r="D77" s="240"/>
      <c r="E77" s="240"/>
      <c r="F77" s="240"/>
      <c r="G77" s="240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182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41">
        <v>26</v>
      </c>
      <c r="B78" s="242" t="s">
        <v>542</v>
      </c>
      <c r="C78" s="256" t="s">
        <v>543</v>
      </c>
      <c r="D78" s="243" t="s">
        <v>214</v>
      </c>
      <c r="E78" s="244">
        <v>1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6">
        <v>1.4E-3</v>
      </c>
      <c r="O78" s="246">
        <f>ROUND(E78*N78,2)</f>
        <v>0</v>
      </c>
      <c r="P78" s="246">
        <v>0</v>
      </c>
      <c r="Q78" s="246">
        <f>ROUND(E78*P78,2)</f>
        <v>0</v>
      </c>
      <c r="R78" s="246" t="s">
        <v>174</v>
      </c>
      <c r="S78" s="246" t="s">
        <v>175</v>
      </c>
      <c r="T78" s="247" t="s">
        <v>240</v>
      </c>
      <c r="U78" s="219">
        <v>0.154</v>
      </c>
      <c r="V78" s="219">
        <f>ROUND(E78*U78,2)</f>
        <v>0.15</v>
      </c>
      <c r="W78" s="219"/>
      <c r="X78" s="219" t="s">
        <v>177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178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1">
        <v>27</v>
      </c>
      <c r="B79" s="242" t="s">
        <v>544</v>
      </c>
      <c r="C79" s="256" t="s">
        <v>545</v>
      </c>
      <c r="D79" s="243" t="s">
        <v>173</v>
      </c>
      <c r="E79" s="244">
        <v>10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6"/>
      <c r="S79" s="246" t="s">
        <v>175</v>
      </c>
      <c r="T79" s="247" t="s">
        <v>240</v>
      </c>
      <c r="U79" s="219">
        <v>5.0999999999999997E-2</v>
      </c>
      <c r="V79" s="219">
        <f>ROUND(E79*U79,2)</f>
        <v>0.51</v>
      </c>
      <c r="W79" s="219"/>
      <c r="X79" s="219" t="s">
        <v>177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178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2">
        <v>28</v>
      </c>
      <c r="B80" s="233" t="s">
        <v>546</v>
      </c>
      <c r="C80" s="252" t="s">
        <v>547</v>
      </c>
      <c r="D80" s="234" t="s">
        <v>173</v>
      </c>
      <c r="E80" s="235">
        <v>4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21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/>
      <c r="S80" s="237" t="s">
        <v>175</v>
      </c>
      <c r="T80" s="238" t="s">
        <v>240</v>
      </c>
      <c r="U80" s="219">
        <v>0.1</v>
      </c>
      <c r="V80" s="219">
        <f>ROUND(E80*U80,2)</f>
        <v>0.4</v>
      </c>
      <c r="W80" s="219"/>
      <c r="X80" s="219" t="s">
        <v>177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178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55" t="s">
        <v>548</v>
      </c>
      <c r="D81" s="223"/>
      <c r="E81" s="224">
        <v>4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185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1">
        <v>29</v>
      </c>
      <c r="B82" s="242" t="s">
        <v>549</v>
      </c>
      <c r="C82" s="256" t="s">
        <v>550</v>
      </c>
      <c r="D82" s="243" t="s">
        <v>263</v>
      </c>
      <c r="E82" s="244">
        <v>2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1.23E-2</v>
      </c>
      <c r="O82" s="246">
        <f>ROUND(E82*N82,2)</f>
        <v>0.02</v>
      </c>
      <c r="P82" s="246">
        <v>0</v>
      </c>
      <c r="Q82" s="246">
        <f>ROUND(E82*P82,2)</f>
        <v>0</v>
      </c>
      <c r="R82" s="246"/>
      <c r="S82" s="246" t="s">
        <v>234</v>
      </c>
      <c r="T82" s="247" t="s">
        <v>235</v>
      </c>
      <c r="U82" s="219">
        <v>1.0573300000000001</v>
      </c>
      <c r="V82" s="219">
        <f>ROUND(E82*U82,2)</f>
        <v>2.11</v>
      </c>
      <c r="W82" s="219"/>
      <c r="X82" s="219" t="s">
        <v>177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178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2">
        <v>30</v>
      </c>
      <c r="B83" s="233" t="s">
        <v>551</v>
      </c>
      <c r="C83" s="252" t="s">
        <v>552</v>
      </c>
      <c r="D83" s="234" t="s">
        <v>267</v>
      </c>
      <c r="E83" s="235">
        <v>8.8900000000000007E-2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21</v>
      </c>
      <c r="M83" s="237">
        <f>G83*(1+L83/100)</f>
        <v>0</v>
      </c>
      <c r="N83" s="237">
        <v>0</v>
      </c>
      <c r="O83" s="237">
        <f>ROUND(E83*N83,2)</f>
        <v>0</v>
      </c>
      <c r="P83" s="237">
        <v>0</v>
      </c>
      <c r="Q83" s="237">
        <f>ROUND(E83*P83,2)</f>
        <v>0</v>
      </c>
      <c r="R83" s="237" t="s">
        <v>174</v>
      </c>
      <c r="S83" s="237" t="s">
        <v>175</v>
      </c>
      <c r="T83" s="238" t="s">
        <v>240</v>
      </c>
      <c r="U83" s="219">
        <v>1.47</v>
      </c>
      <c r="V83" s="219">
        <f>ROUND(E83*U83,2)</f>
        <v>0.13</v>
      </c>
      <c r="W83" s="219"/>
      <c r="X83" s="219" t="s">
        <v>268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269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3" t="s">
        <v>553</v>
      </c>
      <c r="D84" s="239"/>
      <c r="E84" s="239"/>
      <c r="F84" s="239"/>
      <c r="G84" s="23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180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26" t="s">
        <v>169</v>
      </c>
      <c r="B85" s="227" t="s">
        <v>99</v>
      </c>
      <c r="C85" s="251" t="s">
        <v>100</v>
      </c>
      <c r="D85" s="228"/>
      <c r="E85" s="229"/>
      <c r="F85" s="230"/>
      <c r="G85" s="230">
        <f>SUMIF(AG86:AG109,"&lt;&gt;NOR",G86:G109)</f>
        <v>0</v>
      </c>
      <c r="H85" s="230"/>
      <c r="I85" s="230">
        <f>SUM(I86:I109)</f>
        <v>0</v>
      </c>
      <c r="J85" s="230"/>
      <c r="K85" s="230">
        <f>SUM(K86:K109)</f>
        <v>0</v>
      </c>
      <c r="L85" s="230"/>
      <c r="M85" s="230">
        <f>SUM(M86:M109)</f>
        <v>0</v>
      </c>
      <c r="N85" s="230"/>
      <c r="O85" s="230">
        <f>SUM(O86:O109)</f>
        <v>0.03</v>
      </c>
      <c r="P85" s="230"/>
      <c r="Q85" s="230">
        <f>SUM(Q86:Q109)</f>
        <v>0</v>
      </c>
      <c r="R85" s="230"/>
      <c r="S85" s="230"/>
      <c r="T85" s="231"/>
      <c r="U85" s="225"/>
      <c r="V85" s="225">
        <f>SUM(V86:V109)</f>
        <v>22.52</v>
      </c>
      <c r="W85" s="225"/>
      <c r="X85" s="225"/>
      <c r="AG85" t="s">
        <v>170</v>
      </c>
    </row>
    <row r="86" spans="1:60" ht="22.5" outlineLevel="1" x14ac:dyDescent="0.2">
      <c r="A86" s="232">
        <v>31</v>
      </c>
      <c r="B86" s="233" t="s">
        <v>554</v>
      </c>
      <c r="C86" s="252" t="s">
        <v>555</v>
      </c>
      <c r="D86" s="234" t="s">
        <v>173</v>
      </c>
      <c r="E86" s="235">
        <v>10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4.6000000000000001E-4</v>
      </c>
      <c r="O86" s="237">
        <f>ROUND(E86*N86,2)</f>
        <v>0</v>
      </c>
      <c r="P86" s="237">
        <v>0</v>
      </c>
      <c r="Q86" s="237">
        <f>ROUND(E86*P86,2)</f>
        <v>0</v>
      </c>
      <c r="R86" s="237" t="s">
        <v>174</v>
      </c>
      <c r="S86" s="237" t="s">
        <v>175</v>
      </c>
      <c r="T86" s="238" t="s">
        <v>240</v>
      </c>
      <c r="U86" s="219">
        <v>0.27017000000000002</v>
      </c>
      <c r="V86" s="219">
        <f>ROUND(E86*U86,2)</f>
        <v>2.7</v>
      </c>
      <c r="W86" s="219"/>
      <c r="X86" s="219" t="s">
        <v>177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178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3" t="s">
        <v>556</v>
      </c>
      <c r="D87" s="239"/>
      <c r="E87" s="239"/>
      <c r="F87" s="239"/>
      <c r="G87" s="23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180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4" t="s">
        <v>183</v>
      </c>
      <c r="D88" s="240"/>
      <c r="E88" s="240"/>
      <c r="F88" s="240"/>
      <c r="G88" s="240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182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32">
        <v>32</v>
      </c>
      <c r="B89" s="233" t="s">
        <v>557</v>
      </c>
      <c r="C89" s="252" t="s">
        <v>558</v>
      </c>
      <c r="D89" s="234" t="s">
        <v>173</v>
      </c>
      <c r="E89" s="235">
        <v>15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21</v>
      </c>
      <c r="M89" s="237">
        <f>G89*(1+L89/100)</f>
        <v>0</v>
      </c>
      <c r="N89" s="237">
        <v>5.5999999999999995E-4</v>
      </c>
      <c r="O89" s="237">
        <f>ROUND(E89*N89,2)</f>
        <v>0.01</v>
      </c>
      <c r="P89" s="237">
        <v>0</v>
      </c>
      <c r="Q89" s="237">
        <f>ROUND(E89*P89,2)</f>
        <v>0</v>
      </c>
      <c r="R89" s="237" t="s">
        <v>174</v>
      </c>
      <c r="S89" s="237" t="s">
        <v>175</v>
      </c>
      <c r="T89" s="238" t="s">
        <v>240</v>
      </c>
      <c r="U89" s="219">
        <v>0.29019</v>
      </c>
      <c r="V89" s="219">
        <f>ROUND(E89*U89,2)</f>
        <v>4.3499999999999996</v>
      </c>
      <c r="W89" s="219"/>
      <c r="X89" s="219" t="s">
        <v>177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178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3" t="s">
        <v>556</v>
      </c>
      <c r="D90" s="239"/>
      <c r="E90" s="239"/>
      <c r="F90" s="239"/>
      <c r="G90" s="23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180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4" t="s">
        <v>183</v>
      </c>
      <c r="D91" s="240"/>
      <c r="E91" s="240"/>
      <c r="F91" s="240"/>
      <c r="G91" s="240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182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32">
        <v>33</v>
      </c>
      <c r="B92" s="233" t="s">
        <v>559</v>
      </c>
      <c r="C92" s="252" t="s">
        <v>560</v>
      </c>
      <c r="D92" s="234" t="s">
        <v>173</v>
      </c>
      <c r="E92" s="235">
        <v>30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21</v>
      </c>
      <c r="M92" s="237">
        <f>G92*(1+L92/100)</f>
        <v>0</v>
      </c>
      <c r="N92" s="237">
        <v>6.8000000000000005E-4</v>
      </c>
      <c r="O92" s="237">
        <f>ROUND(E92*N92,2)</f>
        <v>0.02</v>
      </c>
      <c r="P92" s="237">
        <v>0</v>
      </c>
      <c r="Q92" s="237">
        <f>ROUND(E92*P92,2)</f>
        <v>0</v>
      </c>
      <c r="R92" s="237" t="s">
        <v>174</v>
      </c>
      <c r="S92" s="237" t="s">
        <v>175</v>
      </c>
      <c r="T92" s="238" t="s">
        <v>240</v>
      </c>
      <c r="U92" s="219">
        <v>0.34626000000000001</v>
      </c>
      <c r="V92" s="219">
        <f>ROUND(E92*U92,2)</f>
        <v>10.39</v>
      </c>
      <c r="W92" s="219"/>
      <c r="X92" s="219" t="s">
        <v>177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178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3" t="s">
        <v>556</v>
      </c>
      <c r="D93" s="239"/>
      <c r="E93" s="239"/>
      <c r="F93" s="239"/>
      <c r="G93" s="23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180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54" t="s">
        <v>183</v>
      </c>
      <c r="D94" s="240"/>
      <c r="E94" s="240"/>
      <c r="F94" s="240"/>
      <c r="G94" s="240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182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2">
        <v>34</v>
      </c>
      <c r="B95" s="233" t="s">
        <v>561</v>
      </c>
      <c r="C95" s="252" t="s">
        <v>562</v>
      </c>
      <c r="D95" s="234" t="s">
        <v>173</v>
      </c>
      <c r="E95" s="235">
        <v>45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21</v>
      </c>
      <c r="M95" s="237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7" t="s">
        <v>174</v>
      </c>
      <c r="S95" s="237" t="s">
        <v>175</v>
      </c>
      <c r="T95" s="238" t="s">
        <v>240</v>
      </c>
      <c r="U95" s="219">
        <v>2.9000000000000001E-2</v>
      </c>
      <c r="V95" s="219">
        <f>ROUND(E95*U95,2)</f>
        <v>1.31</v>
      </c>
      <c r="W95" s="219"/>
      <c r="X95" s="219" t="s">
        <v>177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178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7" t="s">
        <v>563</v>
      </c>
      <c r="D96" s="248"/>
      <c r="E96" s="248"/>
      <c r="F96" s="248"/>
      <c r="G96" s="248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182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55" t="s">
        <v>525</v>
      </c>
      <c r="D97" s="223"/>
      <c r="E97" s="224">
        <v>15</v>
      </c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0"/>
      <c r="Z97" s="210"/>
      <c r="AA97" s="210"/>
      <c r="AB97" s="210"/>
      <c r="AC97" s="210"/>
      <c r="AD97" s="210"/>
      <c r="AE97" s="210"/>
      <c r="AF97" s="210"/>
      <c r="AG97" s="210" t="s">
        <v>185</v>
      </c>
      <c r="AH97" s="210">
        <v>5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5" t="s">
        <v>522</v>
      </c>
      <c r="D98" s="223"/>
      <c r="E98" s="224">
        <v>30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185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5" t="s">
        <v>564</v>
      </c>
      <c r="D99" s="223"/>
      <c r="E99" s="224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185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2">
        <v>35</v>
      </c>
      <c r="B100" s="233" t="s">
        <v>565</v>
      </c>
      <c r="C100" s="252" t="s">
        <v>566</v>
      </c>
      <c r="D100" s="234" t="s">
        <v>173</v>
      </c>
      <c r="E100" s="235">
        <v>10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21</v>
      </c>
      <c r="M100" s="237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7" t="s">
        <v>174</v>
      </c>
      <c r="S100" s="237" t="s">
        <v>175</v>
      </c>
      <c r="T100" s="238" t="s">
        <v>240</v>
      </c>
      <c r="U100" s="219">
        <v>3.1E-2</v>
      </c>
      <c r="V100" s="219">
        <f>ROUND(E100*U100,2)</f>
        <v>0.31</v>
      </c>
      <c r="W100" s="219"/>
      <c r="X100" s="219" t="s">
        <v>177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178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7" t="s">
        <v>563</v>
      </c>
      <c r="D101" s="248"/>
      <c r="E101" s="248"/>
      <c r="F101" s="248"/>
      <c r="G101" s="248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182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5" t="s">
        <v>519</v>
      </c>
      <c r="D102" s="223"/>
      <c r="E102" s="224">
        <v>10</v>
      </c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185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2">
        <v>36</v>
      </c>
      <c r="B103" s="233" t="s">
        <v>567</v>
      </c>
      <c r="C103" s="252" t="s">
        <v>568</v>
      </c>
      <c r="D103" s="234" t="s">
        <v>173</v>
      </c>
      <c r="E103" s="235">
        <v>55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21</v>
      </c>
      <c r="M103" s="237">
        <f>G103*(1+L103/100)</f>
        <v>0</v>
      </c>
      <c r="N103" s="237">
        <v>1.0000000000000001E-5</v>
      </c>
      <c r="O103" s="237">
        <f>ROUND(E103*N103,2)</f>
        <v>0</v>
      </c>
      <c r="P103" s="237">
        <v>0</v>
      </c>
      <c r="Q103" s="237">
        <f>ROUND(E103*P103,2)</f>
        <v>0</v>
      </c>
      <c r="R103" s="237" t="s">
        <v>174</v>
      </c>
      <c r="S103" s="237" t="s">
        <v>175</v>
      </c>
      <c r="T103" s="238" t="s">
        <v>235</v>
      </c>
      <c r="U103" s="219">
        <v>6.2E-2</v>
      </c>
      <c r="V103" s="219">
        <f>ROUND(E103*U103,2)</f>
        <v>3.41</v>
      </c>
      <c r="W103" s="219"/>
      <c r="X103" s="219" t="s">
        <v>177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178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7" t="s">
        <v>569</v>
      </c>
      <c r="D104" s="248"/>
      <c r="E104" s="248"/>
      <c r="F104" s="248"/>
      <c r="G104" s="248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182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5" t="s">
        <v>519</v>
      </c>
      <c r="D105" s="223"/>
      <c r="E105" s="224">
        <v>10</v>
      </c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185</v>
      </c>
      <c r="AH105" s="210">
        <v>5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5" t="s">
        <v>525</v>
      </c>
      <c r="D106" s="223"/>
      <c r="E106" s="224">
        <v>15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185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55" t="s">
        <v>522</v>
      </c>
      <c r="D107" s="223"/>
      <c r="E107" s="224">
        <v>30</v>
      </c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185</v>
      </c>
      <c r="AH107" s="210">
        <v>5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2">
        <v>37</v>
      </c>
      <c r="B108" s="233" t="s">
        <v>570</v>
      </c>
      <c r="C108" s="252" t="s">
        <v>571</v>
      </c>
      <c r="D108" s="234" t="s">
        <v>267</v>
      </c>
      <c r="E108" s="235">
        <v>3.3950000000000001E-2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21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 t="s">
        <v>174</v>
      </c>
      <c r="S108" s="237" t="s">
        <v>175</v>
      </c>
      <c r="T108" s="238" t="s">
        <v>240</v>
      </c>
      <c r="U108" s="219">
        <v>1.327</v>
      </c>
      <c r="V108" s="219">
        <f>ROUND(E108*U108,2)</f>
        <v>0.05</v>
      </c>
      <c r="W108" s="219"/>
      <c r="X108" s="219" t="s">
        <v>268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269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3" t="s">
        <v>270</v>
      </c>
      <c r="D109" s="239"/>
      <c r="E109" s="239"/>
      <c r="F109" s="239"/>
      <c r="G109" s="23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180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x14ac:dyDescent="0.2">
      <c r="A110" s="226" t="s">
        <v>169</v>
      </c>
      <c r="B110" s="227" t="s">
        <v>103</v>
      </c>
      <c r="C110" s="251" t="s">
        <v>104</v>
      </c>
      <c r="D110" s="228"/>
      <c r="E110" s="229"/>
      <c r="F110" s="230"/>
      <c r="G110" s="230">
        <f>SUMIF(AG111:AG117,"&lt;&gt;NOR",G111:G117)</f>
        <v>0</v>
      </c>
      <c r="H110" s="230"/>
      <c r="I110" s="230">
        <f>SUM(I111:I117)</f>
        <v>0</v>
      </c>
      <c r="J110" s="230"/>
      <c r="K110" s="230">
        <f>SUM(K111:K117)</f>
        <v>0</v>
      </c>
      <c r="L110" s="230"/>
      <c r="M110" s="230">
        <f>SUM(M111:M117)</f>
        <v>0</v>
      </c>
      <c r="N110" s="230"/>
      <c r="O110" s="230">
        <f>SUM(O111:O117)</f>
        <v>0</v>
      </c>
      <c r="P110" s="230"/>
      <c r="Q110" s="230">
        <f>SUM(Q111:Q117)</f>
        <v>0</v>
      </c>
      <c r="R110" s="230"/>
      <c r="S110" s="230"/>
      <c r="T110" s="231"/>
      <c r="U110" s="225"/>
      <c r="V110" s="225">
        <f>SUM(V111:V117)</f>
        <v>0</v>
      </c>
      <c r="W110" s="225"/>
      <c r="X110" s="225"/>
      <c r="AG110" t="s">
        <v>170</v>
      </c>
    </row>
    <row r="111" spans="1:60" outlineLevel="1" x14ac:dyDescent="0.2">
      <c r="A111" s="241">
        <v>38</v>
      </c>
      <c r="B111" s="242" t="s">
        <v>572</v>
      </c>
      <c r="C111" s="256" t="s">
        <v>573</v>
      </c>
      <c r="D111" s="243" t="s">
        <v>263</v>
      </c>
      <c r="E111" s="244">
        <v>1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6">
        <v>0</v>
      </c>
      <c r="O111" s="246">
        <f>ROUND(E111*N111,2)</f>
        <v>0</v>
      </c>
      <c r="P111" s="246">
        <v>0</v>
      </c>
      <c r="Q111" s="246">
        <f>ROUND(E111*P111,2)</f>
        <v>0</v>
      </c>
      <c r="R111" s="246"/>
      <c r="S111" s="246" t="s">
        <v>234</v>
      </c>
      <c r="T111" s="247" t="s">
        <v>176</v>
      </c>
      <c r="U111" s="219">
        <v>0</v>
      </c>
      <c r="V111" s="219">
        <f>ROUND(E111*U111,2)</f>
        <v>0</v>
      </c>
      <c r="W111" s="219"/>
      <c r="X111" s="219" t="s">
        <v>177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178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1">
        <v>39</v>
      </c>
      <c r="B112" s="242" t="s">
        <v>574</v>
      </c>
      <c r="C112" s="256" t="s">
        <v>575</v>
      </c>
      <c r="D112" s="243" t="s">
        <v>576</v>
      </c>
      <c r="E112" s="244">
        <v>1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0</v>
      </c>
      <c r="O112" s="246">
        <f>ROUND(E112*N112,2)</f>
        <v>0</v>
      </c>
      <c r="P112" s="246">
        <v>0</v>
      </c>
      <c r="Q112" s="246">
        <f>ROUND(E112*P112,2)</f>
        <v>0</v>
      </c>
      <c r="R112" s="246"/>
      <c r="S112" s="246" t="s">
        <v>234</v>
      </c>
      <c r="T112" s="247" t="s">
        <v>176</v>
      </c>
      <c r="U112" s="219">
        <v>0</v>
      </c>
      <c r="V112" s="219">
        <f>ROUND(E112*U112,2)</f>
        <v>0</v>
      </c>
      <c r="W112" s="219"/>
      <c r="X112" s="219" t="s">
        <v>177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178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1">
        <v>40</v>
      </c>
      <c r="B113" s="242" t="s">
        <v>577</v>
      </c>
      <c r="C113" s="256" t="s">
        <v>578</v>
      </c>
      <c r="D113" s="243" t="s">
        <v>579</v>
      </c>
      <c r="E113" s="244">
        <v>1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0</v>
      </c>
      <c r="O113" s="246">
        <f>ROUND(E113*N113,2)</f>
        <v>0</v>
      </c>
      <c r="P113" s="246">
        <v>0</v>
      </c>
      <c r="Q113" s="246">
        <f>ROUND(E113*P113,2)</f>
        <v>0</v>
      </c>
      <c r="R113" s="246"/>
      <c r="S113" s="246" t="s">
        <v>234</v>
      </c>
      <c r="T113" s="247" t="s">
        <v>176</v>
      </c>
      <c r="U113" s="219">
        <v>0</v>
      </c>
      <c r="V113" s="219">
        <f>ROUND(E113*U113,2)</f>
        <v>0</v>
      </c>
      <c r="W113" s="219"/>
      <c r="X113" s="219" t="s">
        <v>177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178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1">
        <v>41</v>
      </c>
      <c r="B114" s="242" t="s">
        <v>580</v>
      </c>
      <c r="C114" s="256" t="s">
        <v>581</v>
      </c>
      <c r="D114" s="243" t="s">
        <v>579</v>
      </c>
      <c r="E114" s="244">
        <v>1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0</v>
      </c>
      <c r="Q114" s="246">
        <f>ROUND(E114*P114,2)</f>
        <v>0</v>
      </c>
      <c r="R114" s="246"/>
      <c r="S114" s="246" t="s">
        <v>234</v>
      </c>
      <c r="T114" s="247" t="s">
        <v>235</v>
      </c>
      <c r="U114" s="219">
        <v>0</v>
      </c>
      <c r="V114" s="219">
        <f>ROUND(E114*U114,2)</f>
        <v>0</v>
      </c>
      <c r="W114" s="219"/>
      <c r="X114" s="219" t="s">
        <v>177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178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1">
        <v>42</v>
      </c>
      <c r="B115" s="242" t="s">
        <v>582</v>
      </c>
      <c r="C115" s="256" t="s">
        <v>583</v>
      </c>
      <c r="D115" s="243" t="s">
        <v>579</v>
      </c>
      <c r="E115" s="244">
        <v>1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6">
        <v>0</v>
      </c>
      <c r="O115" s="246">
        <f>ROUND(E115*N115,2)</f>
        <v>0</v>
      </c>
      <c r="P115" s="246">
        <v>0</v>
      </c>
      <c r="Q115" s="246">
        <f>ROUND(E115*P115,2)</f>
        <v>0</v>
      </c>
      <c r="R115" s="246"/>
      <c r="S115" s="246" t="s">
        <v>234</v>
      </c>
      <c r="T115" s="247" t="s">
        <v>176</v>
      </c>
      <c r="U115" s="219">
        <v>0</v>
      </c>
      <c r="V115" s="219">
        <f>ROUND(E115*U115,2)</f>
        <v>0</v>
      </c>
      <c r="W115" s="219"/>
      <c r="X115" s="219" t="s">
        <v>177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178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1">
        <v>43</v>
      </c>
      <c r="B116" s="242" t="s">
        <v>584</v>
      </c>
      <c r="C116" s="256" t="s">
        <v>585</v>
      </c>
      <c r="D116" s="243" t="s">
        <v>579</v>
      </c>
      <c r="E116" s="244">
        <v>1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0</v>
      </c>
      <c r="O116" s="246">
        <f>ROUND(E116*N116,2)</f>
        <v>0</v>
      </c>
      <c r="P116" s="246">
        <v>0</v>
      </c>
      <c r="Q116" s="246">
        <f>ROUND(E116*P116,2)</f>
        <v>0</v>
      </c>
      <c r="R116" s="246"/>
      <c r="S116" s="246" t="s">
        <v>234</v>
      </c>
      <c r="T116" s="247" t="s">
        <v>176</v>
      </c>
      <c r="U116" s="219">
        <v>0</v>
      </c>
      <c r="V116" s="219">
        <f>ROUND(E116*U116,2)</f>
        <v>0</v>
      </c>
      <c r="W116" s="219"/>
      <c r="X116" s="219" t="s">
        <v>177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178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1">
        <v>44</v>
      </c>
      <c r="B117" s="242" t="s">
        <v>586</v>
      </c>
      <c r="C117" s="256" t="s">
        <v>587</v>
      </c>
      <c r="D117" s="243" t="s">
        <v>579</v>
      </c>
      <c r="E117" s="244">
        <v>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6">
        <v>0</v>
      </c>
      <c r="O117" s="246">
        <f>ROUND(E117*N117,2)</f>
        <v>0</v>
      </c>
      <c r="P117" s="246">
        <v>0</v>
      </c>
      <c r="Q117" s="246">
        <f>ROUND(E117*P117,2)</f>
        <v>0</v>
      </c>
      <c r="R117" s="246"/>
      <c r="S117" s="246" t="s">
        <v>234</v>
      </c>
      <c r="T117" s="247" t="s">
        <v>176</v>
      </c>
      <c r="U117" s="219">
        <v>0</v>
      </c>
      <c r="V117" s="219">
        <f>ROUND(E117*U117,2)</f>
        <v>0</v>
      </c>
      <c r="W117" s="219"/>
      <c r="X117" s="219" t="s">
        <v>177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178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x14ac:dyDescent="0.2">
      <c r="A118" s="226" t="s">
        <v>169</v>
      </c>
      <c r="B118" s="227" t="s">
        <v>105</v>
      </c>
      <c r="C118" s="251" t="s">
        <v>106</v>
      </c>
      <c r="D118" s="228"/>
      <c r="E118" s="229"/>
      <c r="F118" s="230"/>
      <c r="G118" s="230">
        <f>SUMIF(AG119:AG144,"&lt;&gt;NOR",G119:G144)</f>
        <v>0</v>
      </c>
      <c r="H118" s="230"/>
      <c r="I118" s="230">
        <f>SUM(I119:I144)</f>
        <v>0</v>
      </c>
      <c r="J118" s="230"/>
      <c r="K118" s="230">
        <f>SUM(K119:K144)</f>
        <v>0</v>
      </c>
      <c r="L118" s="230"/>
      <c r="M118" s="230">
        <f>SUM(M119:M144)</f>
        <v>0</v>
      </c>
      <c r="N118" s="230"/>
      <c r="O118" s="230">
        <f>SUM(O119:O144)</f>
        <v>0.11999999999999998</v>
      </c>
      <c r="P118" s="230"/>
      <c r="Q118" s="230">
        <f>SUM(Q119:Q144)</f>
        <v>0</v>
      </c>
      <c r="R118" s="230"/>
      <c r="S118" s="230"/>
      <c r="T118" s="231"/>
      <c r="U118" s="225"/>
      <c r="V118" s="225">
        <f>SUM(V119:V144)</f>
        <v>34.28</v>
      </c>
      <c r="W118" s="225"/>
      <c r="X118" s="225"/>
      <c r="AG118" t="s">
        <v>170</v>
      </c>
    </row>
    <row r="119" spans="1:60" outlineLevel="1" x14ac:dyDescent="0.2">
      <c r="A119" s="232">
        <v>45</v>
      </c>
      <c r="B119" s="233" t="s">
        <v>588</v>
      </c>
      <c r="C119" s="252" t="s">
        <v>589</v>
      </c>
      <c r="D119" s="234" t="s">
        <v>219</v>
      </c>
      <c r="E119" s="235">
        <v>2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21</v>
      </c>
      <c r="M119" s="237">
        <f>G119*(1+L119/100)</f>
        <v>0</v>
      </c>
      <c r="N119" s="237">
        <v>7.3999999999999999E-4</v>
      </c>
      <c r="O119" s="237">
        <f>ROUND(E119*N119,2)</f>
        <v>0</v>
      </c>
      <c r="P119" s="237">
        <v>0</v>
      </c>
      <c r="Q119" s="237">
        <f>ROUND(E119*P119,2)</f>
        <v>0</v>
      </c>
      <c r="R119" s="237" t="s">
        <v>230</v>
      </c>
      <c r="S119" s="237" t="s">
        <v>175</v>
      </c>
      <c r="T119" s="238" t="s">
        <v>240</v>
      </c>
      <c r="U119" s="219">
        <v>8.2569999999999997</v>
      </c>
      <c r="V119" s="219">
        <f>ROUND(E119*U119,2)</f>
        <v>16.510000000000002</v>
      </c>
      <c r="W119" s="219"/>
      <c r="X119" s="219" t="s">
        <v>177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178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55" t="s">
        <v>590</v>
      </c>
      <c r="D120" s="223"/>
      <c r="E120" s="224">
        <v>2</v>
      </c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185</v>
      </c>
      <c r="AH120" s="210">
        <v>5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2">
        <v>46</v>
      </c>
      <c r="B121" s="233" t="s">
        <v>591</v>
      </c>
      <c r="C121" s="252" t="s">
        <v>592</v>
      </c>
      <c r="D121" s="234" t="s">
        <v>219</v>
      </c>
      <c r="E121" s="235">
        <v>2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21</v>
      </c>
      <c r="M121" s="237">
        <f>G121*(1+L121/100)</f>
        <v>0</v>
      </c>
      <c r="N121" s="237">
        <v>0</v>
      </c>
      <c r="O121" s="237">
        <f>ROUND(E121*N121,2)</f>
        <v>0</v>
      </c>
      <c r="P121" s="237">
        <v>0</v>
      </c>
      <c r="Q121" s="237">
        <f>ROUND(E121*P121,2)</f>
        <v>0</v>
      </c>
      <c r="R121" s="237"/>
      <c r="S121" s="237" t="s">
        <v>234</v>
      </c>
      <c r="T121" s="238" t="s">
        <v>176</v>
      </c>
      <c r="U121" s="219">
        <v>0</v>
      </c>
      <c r="V121" s="219">
        <f>ROUND(E121*U121,2)</f>
        <v>0</v>
      </c>
      <c r="W121" s="219"/>
      <c r="X121" s="219" t="s">
        <v>177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178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5" t="s">
        <v>590</v>
      </c>
      <c r="D122" s="223"/>
      <c r="E122" s="224">
        <v>2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185</v>
      </c>
      <c r="AH122" s="210">
        <v>5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32">
        <v>47</v>
      </c>
      <c r="B123" s="233" t="s">
        <v>593</v>
      </c>
      <c r="C123" s="252" t="s">
        <v>594</v>
      </c>
      <c r="D123" s="234" t="s">
        <v>219</v>
      </c>
      <c r="E123" s="235">
        <v>2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21</v>
      </c>
      <c r="M123" s="237">
        <f>G123*(1+L123/100)</f>
        <v>0</v>
      </c>
      <c r="N123" s="237">
        <v>7.3999999999999999E-4</v>
      </c>
      <c r="O123" s="237">
        <f>ROUND(E123*N123,2)</f>
        <v>0</v>
      </c>
      <c r="P123" s="237">
        <v>0</v>
      </c>
      <c r="Q123" s="237">
        <f>ROUND(E123*P123,2)</f>
        <v>0</v>
      </c>
      <c r="R123" s="237"/>
      <c r="S123" s="237" t="s">
        <v>234</v>
      </c>
      <c r="T123" s="238" t="s">
        <v>235</v>
      </c>
      <c r="U123" s="219">
        <v>8.2569999999999997</v>
      </c>
      <c r="V123" s="219">
        <f>ROUND(E123*U123,2)</f>
        <v>16.510000000000002</v>
      </c>
      <c r="W123" s="219"/>
      <c r="X123" s="219" t="s">
        <v>177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178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5" t="s">
        <v>595</v>
      </c>
      <c r="D124" s="223"/>
      <c r="E124" s="224">
        <v>2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185</v>
      </c>
      <c r="AH124" s="210">
        <v>5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41">
        <v>48</v>
      </c>
      <c r="B125" s="242" t="s">
        <v>596</v>
      </c>
      <c r="C125" s="256" t="s">
        <v>597</v>
      </c>
      <c r="D125" s="243" t="s">
        <v>263</v>
      </c>
      <c r="E125" s="244">
        <v>1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6.0000000000000001E-3</v>
      </c>
      <c r="O125" s="246">
        <f>ROUND(E125*N125,2)</f>
        <v>0.01</v>
      </c>
      <c r="P125" s="246">
        <v>0</v>
      </c>
      <c r="Q125" s="246">
        <f>ROUND(E125*P125,2)</f>
        <v>0</v>
      </c>
      <c r="R125" s="246"/>
      <c r="S125" s="246" t="s">
        <v>234</v>
      </c>
      <c r="T125" s="247" t="s">
        <v>176</v>
      </c>
      <c r="U125" s="219">
        <v>0</v>
      </c>
      <c r="V125" s="219">
        <f>ROUND(E125*U125,2)</f>
        <v>0</v>
      </c>
      <c r="W125" s="219"/>
      <c r="X125" s="219" t="s">
        <v>598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599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1">
        <v>49</v>
      </c>
      <c r="B126" s="242" t="s">
        <v>600</v>
      </c>
      <c r="C126" s="256" t="s">
        <v>601</v>
      </c>
      <c r="D126" s="243" t="s">
        <v>263</v>
      </c>
      <c r="E126" s="244">
        <v>2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1E-4</v>
      </c>
      <c r="O126" s="246">
        <f>ROUND(E126*N126,2)</f>
        <v>0</v>
      </c>
      <c r="P126" s="246">
        <v>0</v>
      </c>
      <c r="Q126" s="246">
        <f>ROUND(E126*P126,2)</f>
        <v>0</v>
      </c>
      <c r="R126" s="246"/>
      <c r="S126" s="246" t="s">
        <v>234</v>
      </c>
      <c r="T126" s="247" t="s">
        <v>235</v>
      </c>
      <c r="U126" s="219">
        <v>0</v>
      </c>
      <c r="V126" s="219">
        <f>ROUND(E126*U126,2)</f>
        <v>0</v>
      </c>
      <c r="W126" s="219"/>
      <c r="X126" s="219" t="s">
        <v>241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242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1">
        <v>50</v>
      </c>
      <c r="B127" s="242" t="s">
        <v>602</v>
      </c>
      <c r="C127" s="256" t="s">
        <v>603</v>
      </c>
      <c r="D127" s="243" t="s">
        <v>263</v>
      </c>
      <c r="E127" s="244">
        <v>2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6">
        <v>1E-4</v>
      </c>
      <c r="O127" s="246">
        <f>ROUND(E127*N127,2)</f>
        <v>0</v>
      </c>
      <c r="P127" s="246">
        <v>0</v>
      </c>
      <c r="Q127" s="246">
        <f>ROUND(E127*P127,2)</f>
        <v>0</v>
      </c>
      <c r="R127" s="246"/>
      <c r="S127" s="246" t="s">
        <v>234</v>
      </c>
      <c r="T127" s="247" t="s">
        <v>176</v>
      </c>
      <c r="U127" s="219">
        <v>0</v>
      </c>
      <c r="V127" s="219">
        <f>ROUND(E127*U127,2)</f>
        <v>0</v>
      </c>
      <c r="W127" s="219"/>
      <c r="X127" s="219" t="s">
        <v>241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242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33.75" outlineLevel="1" x14ac:dyDescent="0.2">
      <c r="A128" s="232">
        <v>51</v>
      </c>
      <c r="B128" s="233" t="s">
        <v>604</v>
      </c>
      <c r="C128" s="252" t="s">
        <v>605</v>
      </c>
      <c r="D128" s="234" t="s">
        <v>263</v>
      </c>
      <c r="E128" s="235">
        <v>2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21</v>
      </c>
      <c r="M128" s="237">
        <f>G128*(1+L128/100)</f>
        <v>0</v>
      </c>
      <c r="N128" s="237">
        <v>4.2000000000000003E-2</v>
      </c>
      <c r="O128" s="237">
        <f>ROUND(E128*N128,2)</f>
        <v>0.08</v>
      </c>
      <c r="P128" s="237">
        <v>0</v>
      </c>
      <c r="Q128" s="237">
        <f>ROUND(E128*P128,2)</f>
        <v>0</v>
      </c>
      <c r="R128" s="237"/>
      <c r="S128" s="237" t="s">
        <v>234</v>
      </c>
      <c r="T128" s="238" t="s">
        <v>176</v>
      </c>
      <c r="U128" s="219">
        <v>0</v>
      </c>
      <c r="V128" s="219">
        <f>ROUND(E128*U128,2)</f>
        <v>0</v>
      </c>
      <c r="W128" s="219"/>
      <c r="X128" s="219" t="s">
        <v>241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242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57" t="s">
        <v>606</v>
      </c>
      <c r="D129" s="248"/>
      <c r="E129" s="248"/>
      <c r="F129" s="248"/>
      <c r="G129" s="248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182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4" t="s">
        <v>607</v>
      </c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182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4" t="s">
        <v>608</v>
      </c>
      <c r="D131" s="240"/>
      <c r="E131" s="240"/>
      <c r="F131" s="240"/>
      <c r="G131" s="240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182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4" t="s">
        <v>609</v>
      </c>
      <c r="D132" s="240"/>
      <c r="E132" s="240"/>
      <c r="F132" s="240"/>
      <c r="G132" s="240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182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4" t="s">
        <v>610</v>
      </c>
      <c r="D133" s="240"/>
      <c r="E133" s="240"/>
      <c r="F133" s="240"/>
      <c r="G133" s="240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182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54" t="s">
        <v>611</v>
      </c>
      <c r="D134" s="240"/>
      <c r="E134" s="240"/>
      <c r="F134" s="240"/>
      <c r="G134" s="240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182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4" t="s">
        <v>612</v>
      </c>
      <c r="D135" s="240"/>
      <c r="E135" s="240"/>
      <c r="F135" s="240"/>
      <c r="G135" s="240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182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54" t="s">
        <v>613</v>
      </c>
      <c r="D136" s="240"/>
      <c r="E136" s="240"/>
      <c r="F136" s="240"/>
      <c r="G136" s="240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182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54" t="s">
        <v>614</v>
      </c>
      <c r="D137" s="240"/>
      <c r="E137" s="240"/>
      <c r="F137" s="240"/>
      <c r="G137" s="240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182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4" t="s">
        <v>615</v>
      </c>
      <c r="D138" s="240"/>
      <c r="E138" s="240"/>
      <c r="F138" s="240"/>
      <c r="G138" s="240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182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1">
        <v>52</v>
      </c>
      <c r="B139" s="242" t="s">
        <v>616</v>
      </c>
      <c r="C139" s="256" t="s">
        <v>617</v>
      </c>
      <c r="D139" s="243" t="s">
        <v>214</v>
      </c>
      <c r="E139" s="244">
        <v>1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5.0000000000000001E-3</v>
      </c>
      <c r="O139" s="246">
        <f>ROUND(E139*N139,2)</f>
        <v>0.01</v>
      </c>
      <c r="P139" s="246">
        <v>0</v>
      </c>
      <c r="Q139" s="246">
        <f>ROUND(E139*P139,2)</f>
        <v>0</v>
      </c>
      <c r="R139" s="246"/>
      <c r="S139" s="246" t="s">
        <v>234</v>
      </c>
      <c r="T139" s="247" t="s">
        <v>235</v>
      </c>
      <c r="U139" s="219">
        <v>0</v>
      </c>
      <c r="V139" s="219">
        <f>ROUND(E139*U139,2)</f>
        <v>0</v>
      </c>
      <c r="W139" s="219"/>
      <c r="X139" s="219" t="s">
        <v>241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242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1">
        <v>53</v>
      </c>
      <c r="B140" s="242" t="s">
        <v>618</v>
      </c>
      <c r="C140" s="256" t="s">
        <v>619</v>
      </c>
      <c r="D140" s="243" t="s">
        <v>214</v>
      </c>
      <c r="E140" s="244">
        <v>1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6">
        <v>0.01</v>
      </c>
      <c r="O140" s="246">
        <f>ROUND(E140*N140,2)</f>
        <v>0.01</v>
      </c>
      <c r="P140" s="246">
        <v>0</v>
      </c>
      <c r="Q140" s="246">
        <f>ROUND(E140*P140,2)</f>
        <v>0</v>
      </c>
      <c r="R140" s="246"/>
      <c r="S140" s="246" t="s">
        <v>234</v>
      </c>
      <c r="T140" s="247" t="s">
        <v>176</v>
      </c>
      <c r="U140" s="219">
        <v>0</v>
      </c>
      <c r="V140" s="219">
        <f>ROUND(E140*U140,2)</f>
        <v>0</v>
      </c>
      <c r="W140" s="219"/>
      <c r="X140" s="219" t="s">
        <v>241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242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41">
        <v>54</v>
      </c>
      <c r="B141" s="242" t="s">
        <v>620</v>
      </c>
      <c r="C141" s="256" t="s">
        <v>621</v>
      </c>
      <c r="D141" s="243" t="s">
        <v>263</v>
      </c>
      <c r="E141" s="244">
        <v>1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6">
        <v>0.01</v>
      </c>
      <c r="O141" s="246">
        <f>ROUND(E141*N141,2)</f>
        <v>0.01</v>
      </c>
      <c r="P141" s="246">
        <v>0</v>
      </c>
      <c r="Q141" s="246">
        <f>ROUND(E141*P141,2)</f>
        <v>0</v>
      </c>
      <c r="R141" s="246"/>
      <c r="S141" s="246" t="s">
        <v>234</v>
      </c>
      <c r="T141" s="247" t="s">
        <v>176</v>
      </c>
      <c r="U141" s="219">
        <v>0</v>
      </c>
      <c r="V141" s="219">
        <f>ROUND(E141*U141,2)</f>
        <v>0</v>
      </c>
      <c r="W141" s="219"/>
      <c r="X141" s="219" t="s">
        <v>241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242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1">
        <v>55</v>
      </c>
      <c r="B142" s="242" t="s">
        <v>622</v>
      </c>
      <c r="C142" s="256" t="s">
        <v>623</v>
      </c>
      <c r="D142" s="243" t="s">
        <v>381</v>
      </c>
      <c r="E142" s="244">
        <v>2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2.0000000000000001E-4</v>
      </c>
      <c r="O142" s="246">
        <f>ROUND(E142*N142,2)</f>
        <v>0</v>
      </c>
      <c r="P142" s="246">
        <v>0</v>
      </c>
      <c r="Q142" s="246">
        <f>ROUND(E142*P142,2)</f>
        <v>0</v>
      </c>
      <c r="R142" s="246"/>
      <c r="S142" s="246" t="s">
        <v>234</v>
      </c>
      <c r="T142" s="247" t="s">
        <v>176</v>
      </c>
      <c r="U142" s="219">
        <v>0</v>
      </c>
      <c r="V142" s="219">
        <f>ROUND(E142*U142,2)</f>
        <v>0</v>
      </c>
      <c r="W142" s="219"/>
      <c r="X142" s="219" t="s">
        <v>241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242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2">
        <v>56</v>
      </c>
      <c r="B143" s="233" t="s">
        <v>624</v>
      </c>
      <c r="C143" s="252" t="s">
        <v>625</v>
      </c>
      <c r="D143" s="234" t="s">
        <v>267</v>
      </c>
      <c r="E143" s="235">
        <v>0.11876</v>
      </c>
      <c r="F143" s="236"/>
      <c r="G143" s="237">
        <f>ROUND(E143*F143,2)</f>
        <v>0</v>
      </c>
      <c r="H143" s="236"/>
      <c r="I143" s="237">
        <f>ROUND(E143*H143,2)</f>
        <v>0</v>
      </c>
      <c r="J143" s="236"/>
      <c r="K143" s="237">
        <f>ROUND(E143*J143,2)</f>
        <v>0</v>
      </c>
      <c r="L143" s="237">
        <v>21</v>
      </c>
      <c r="M143" s="237">
        <f>G143*(1+L143/100)</f>
        <v>0</v>
      </c>
      <c r="N143" s="237">
        <v>0</v>
      </c>
      <c r="O143" s="237">
        <f>ROUND(E143*N143,2)</f>
        <v>0</v>
      </c>
      <c r="P143" s="237">
        <v>0</v>
      </c>
      <c r="Q143" s="237">
        <f>ROUND(E143*P143,2)</f>
        <v>0</v>
      </c>
      <c r="R143" s="237" t="s">
        <v>230</v>
      </c>
      <c r="S143" s="237" t="s">
        <v>175</v>
      </c>
      <c r="T143" s="238" t="s">
        <v>176</v>
      </c>
      <c r="U143" s="219">
        <v>10.582000000000001</v>
      </c>
      <c r="V143" s="219">
        <f>ROUND(E143*U143,2)</f>
        <v>1.26</v>
      </c>
      <c r="W143" s="219"/>
      <c r="X143" s="219" t="s">
        <v>268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269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53" t="s">
        <v>270</v>
      </c>
      <c r="D144" s="239"/>
      <c r="E144" s="239"/>
      <c r="F144" s="239"/>
      <c r="G144" s="23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180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x14ac:dyDescent="0.2">
      <c r="A145" s="226" t="s">
        <v>169</v>
      </c>
      <c r="B145" s="227" t="s">
        <v>107</v>
      </c>
      <c r="C145" s="251" t="s">
        <v>108</v>
      </c>
      <c r="D145" s="228"/>
      <c r="E145" s="229"/>
      <c r="F145" s="230"/>
      <c r="G145" s="230">
        <f>SUMIF(AG146:AG169,"&lt;&gt;NOR",G146:G169)</f>
        <v>0</v>
      </c>
      <c r="H145" s="230"/>
      <c r="I145" s="230">
        <f>SUM(I146:I169)</f>
        <v>0</v>
      </c>
      <c r="J145" s="230"/>
      <c r="K145" s="230">
        <f>SUM(K146:K169)</f>
        <v>0</v>
      </c>
      <c r="L145" s="230"/>
      <c r="M145" s="230">
        <f>SUM(M146:M169)</f>
        <v>0</v>
      </c>
      <c r="N145" s="230"/>
      <c r="O145" s="230">
        <f>SUM(O146:O169)</f>
        <v>0.02</v>
      </c>
      <c r="P145" s="230"/>
      <c r="Q145" s="230">
        <f>SUM(Q146:Q169)</f>
        <v>0</v>
      </c>
      <c r="R145" s="230"/>
      <c r="S145" s="230"/>
      <c r="T145" s="231"/>
      <c r="U145" s="225"/>
      <c r="V145" s="225">
        <f>SUM(V146:V169)</f>
        <v>0</v>
      </c>
      <c r="W145" s="225"/>
      <c r="X145" s="225"/>
      <c r="AG145" t="s">
        <v>170</v>
      </c>
    </row>
    <row r="146" spans="1:60" outlineLevel="1" x14ac:dyDescent="0.2">
      <c r="A146" s="241">
        <v>57</v>
      </c>
      <c r="B146" s="242" t="s">
        <v>626</v>
      </c>
      <c r="C146" s="256" t="s">
        <v>627</v>
      </c>
      <c r="D146" s="243" t="s">
        <v>219</v>
      </c>
      <c r="E146" s="244">
        <v>2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6">
        <v>0</v>
      </c>
      <c r="O146" s="246">
        <f>ROUND(E146*N146,2)</f>
        <v>0</v>
      </c>
      <c r="P146" s="246">
        <v>0</v>
      </c>
      <c r="Q146" s="246">
        <f>ROUND(E146*P146,2)</f>
        <v>0</v>
      </c>
      <c r="R146" s="246"/>
      <c r="S146" s="246" t="s">
        <v>234</v>
      </c>
      <c r="T146" s="247" t="s">
        <v>176</v>
      </c>
      <c r="U146" s="219">
        <v>0</v>
      </c>
      <c r="V146" s="219">
        <f>ROUND(E146*U146,2)</f>
        <v>0</v>
      </c>
      <c r="W146" s="219"/>
      <c r="X146" s="219" t="s">
        <v>177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178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41">
        <v>58</v>
      </c>
      <c r="B147" s="242" t="s">
        <v>628</v>
      </c>
      <c r="C147" s="256" t="s">
        <v>629</v>
      </c>
      <c r="D147" s="243" t="s">
        <v>219</v>
      </c>
      <c r="E147" s="244">
        <v>1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0</v>
      </c>
      <c r="O147" s="246">
        <f>ROUND(E147*N147,2)</f>
        <v>0</v>
      </c>
      <c r="P147" s="246">
        <v>0</v>
      </c>
      <c r="Q147" s="246">
        <f>ROUND(E147*P147,2)</f>
        <v>0</v>
      </c>
      <c r="R147" s="246"/>
      <c r="S147" s="246" t="s">
        <v>234</v>
      </c>
      <c r="T147" s="247" t="s">
        <v>235</v>
      </c>
      <c r="U147" s="219">
        <v>0</v>
      </c>
      <c r="V147" s="219">
        <f>ROUND(E147*U147,2)</f>
        <v>0</v>
      </c>
      <c r="W147" s="219"/>
      <c r="X147" s="219" t="s">
        <v>177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178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1">
        <v>59</v>
      </c>
      <c r="B148" s="242" t="s">
        <v>630</v>
      </c>
      <c r="C148" s="256" t="s">
        <v>631</v>
      </c>
      <c r="D148" s="243" t="s">
        <v>219</v>
      </c>
      <c r="E148" s="244">
        <v>1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6">
        <v>0</v>
      </c>
      <c r="O148" s="246">
        <f>ROUND(E148*N148,2)</f>
        <v>0</v>
      </c>
      <c r="P148" s="246">
        <v>0</v>
      </c>
      <c r="Q148" s="246">
        <f>ROUND(E148*P148,2)</f>
        <v>0</v>
      </c>
      <c r="R148" s="246"/>
      <c r="S148" s="246" t="s">
        <v>234</v>
      </c>
      <c r="T148" s="247" t="s">
        <v>176</v>
      </c>
      <c r="U148" s="219">
        <v>0</v>
      </c>
      <c r="V148" s="219">
        <f>ROUND(E148*U148,2)</f>
        <v>0</v>
      </c>
      <c r="W148" s="219"/>
      <c r="X148" s="219" t="s">
        <v>177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178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41">
        <v>60</v>
      </c>
      <c r="B149" s="242" t="s">
        <v>632</v>
      </c>
      <c r="C149" s="256" t="s">
        <v>633</v>
      </c>
      <c r="D149" s="243" t="s">
        <v>263</v>
      </c>
      <c r="E149" s="244">
        <v>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8.9999999999999998E-4</v>
      </c>
      <c r="O149" s="246">
        <f>ROUND(E149*N149,2)</f>
        <v>0</v>
      </c>
      <c r="P149" s="246">
        <v>0</v>
      </c>
      <c r="Q149" s="246">
        <f>ROUND(E149*P149,2)</f>
        <v>0</v>
      </c>
      <c r="R149" s="246"/>
      <c r="S149" s="246" t="s">
        <v>234</v>
      </c>
      <c r="T149" s="247" t="s">
        <v>176</v>
      </c>
      <c r="U149" s="219">
        <v>0</v>
      </c>
      <c r="V149" s="219">
        <f>ROUND(E149*U149,2)</f>
        <v>0</v>
      </c>
      <c r="W149" s="219"/>
      <c r="X149" s="219" t="s">
        <v>241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242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41">
        <v>61</v>
      </c>
      <c r="B150" s="242" t="s">
        <v>634</v>
      </c>
      <c r="C150" s="256" t="s">
        <v>635</v>
      </c>
      <c r="D150" s="243" t="s">
        <v>263</v>
      </c>
      <c r="E150" s="244">
        <v>5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6">
        <v>2.7100000000000002E-3</v>
      </c>
      <c r="O150" s="246">
        <f>ROUND(E150*N150,2)</f>
        <v>0.01</v>
      </c>
      <c r="P150" s="246">
        <v>0</v>
      </c>
      <c r="Q150" s="246">
        <f>ROUND(E150*P150,2)</f>
        <v>0</v>
      </c>
      <c r="R150" s="246"/>
      <c r="S150" s="246" t="s">
        <v>234</v>
      </c>
      <c r="T150" s="247" t="s">
        <v>176</v>
      </c>
      <c r="U150" s="219">
        <v>0</v>
      </c>
      <c r="V150" s="219">
        <f>ROUND(E150*U150,2)</f>
        <v>0</v>
      </c>
      <c r="W150" s="219"/>
      <c r="X150" s="219" t="s">
        <v>241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242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41">
        <v>62</v>
      </c>
      <c r="B151" s="242" t="s">
        <v>636</v>
      </c>
      <c r="C151" s="256" t="s">
        <v>637</v>
      </c>
      <c r="D151" s="243" t="s">
        <v>263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1.4E-3</v>
      </c>
      <c r="O151" s="246">
        <f>ROUND(E151*N151,2)</f>
        <v>0</v>
      </c>
      <c r="P151" s="246">
        <v>0</v>
      </c>
      <c r="Q151" s="246">
        <f>ROUND(E151*P151,2)</f>
        <v>0</v>
      </c>
      <c r="R151" s="246"/>
      <c r="S151" s="246" t="s">
        <v>234</v>
      </c>
      <c r="T151" s="247" t="s">
        <v>176</v>
      </c>
      <c r="U151" s="219">
        <v>0</v>
      </c>
      <c r="V151" s="219">
        <f>ROUND(E151*U151,2)</f>
        <v>0</v>
      </c>
      <c r="W151" s="219"/>
      <c r="X151" s="219" t="s">
        <v>241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242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41">
        <v>63</v>
      </c>
      <c r="B152" s="242" t="s">
        <v>638</v>
      </c>
      <c r="C152" s="256" t="s">
        <v>639</v>
      </c>
      <c r="D152" s="243" t="s">
        <v>263</v>
      </c>
      <c r="E152" s="244">
        <v>1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6">
        <v>5.9999999999999995E-4</v>
      </c>
      <c r="O152" s="246">
        <f>ROUND(E152*N152,2)</f>
        <v>0</v>
      </c>
      <c r="P152" s="246">
        <v>0</v>
      </c>
      <c r="Q152" s="246">
        <f>ROUND(E152*P152,2)</f>
        <v>0</v>
      </c>
      <c r="R152" s="246"/>
      <c r="S152" s="246" t="s">
        <v>234</v>
      </c>
      <c r="T152" s="247" t="s">
        <v>176</v>
      </c>
      <c r="U152" s="219">
        <v>0</v>
      </c>
      <c r="V152" s="219">
        <f>ROUND(E152*U152,2)</f>
        <v>0</v>
      </c>
      <c r="W152" s="219"/>
      <c r="X152" s="219" t="s">
        <v>241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242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41">
        <v>64</v>
      </c>
      <c r="B153" s="242" t="s">
        <v>640</v>
      </c>
      <c r="C153" s="256" t="s">
        <v>641</v>
      </c>
      <c r="D153" s="243" t="s">
        <v>263</v>
      </c>
      <c r="E153" s="244">
        <v>2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6">
        <v>8.9999999999999998E-4</v>
      </c>
      <c r="O153" s="246">
        <f>ROUND(E153*N153,2)</f>
        <v>0</v>
      </c>
      <c r="P153" s="246">
        <v>0</v>
      </c>
      <c r="Q153" s="246">
        <f>ROUND(E153*P153,2)</f>
        <v>0</v>
      </c>
      <c r="R153" s="246"/>
      <c r="S153" s="246" t="s">
        <v>234</v>
      </c>
      <c r="T153" s="247" t="s">
        <v>176</v>
      </c>
      <c r="U153" s="219">
        <v>0</v>
      </c>
      <c r="V153" s="219">
        <f>ROUND(E153*U153,2)</f>
        <v>0</v>
      </c>
      <c r="W153" s="219"/>
      <c r="X153" s="219" t="s">
        <v>241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242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41">
        <v>65</v>
      </c>
      <c r="B154" s="242" t="s">
        <v>642</v>
      </c>
      <c r="C154" s="256" t="s">
        <v>643</v>
      </c>
      <c r="D154" s="243" t="s">
        <v>263</v>
      </c>
      <c r="E154" s="244">
        <v>1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6">
        <v>5.9999999999999995E-4</v>
      </c>
      <c r="O154" s="246">
        <f>ROUND(E154*N154,2)</f>
        <v>0</v>
      </c>
      <c r="P154" s="246">
        <v>0</v>
      </c>
      <c r="Q154" s="246">
        <f>ROUND(E154*P154,2)</f>
        <v>0</v>
      </c>
      <c r="R154" s="246"/>
      <c r="S154" s="246" t="s">
        <v>234</v>
      </c>
      <c r="T154" s="247" t="s">
        <v>176</v>
      </c>
      <c r="U154" s="219">
        <v>0</v>
      </c>
      <c r="V154" s="219">
        <f>ROUND(E154*U154,2)</f>
        <v>0</v>
      </c>
      <c r="W154" s="219"/>
      <c r="X154" s="219" t="s">
        <v>241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242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1">
        <v>66</v>
      </c>
      <c r="B155" s="242" t="s">
        <v>644</v>
      </c>
      <c r="C155" s="256" t="s">
        <v>645</v>
      </c>
      <c r="D155" s="243" t="s">
        <v>263</v>
      </c>
      <c r="E155" s="244">
        <v>1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6">
        <v>1E-3</v>
      </c>
      <c r="O155" s="246">
        <f>ROUND(E155*N155,2)</f>
        <v>0</v>
      </c>
      <c r="P155" s="246">
        <v>0</v>
      </c>
      <c r="Q155" s="246">
        <f>ROUND(E155*P155,2)</f>
        <v>0</v>
      </c>
      <c r="R155" s="246"/>
      <c r="S155" s="246" t="s">
        <v>234</v>
      </c>
      <c r="T155" s="247" t="s">
        <v>176</v>
      </c>
      <c r="U155" s="219">
        <v>0</v>
      </c>
      <c r="V155" s="219">
        <f>ROUND(E155*U155,2)</f>
        <v>0</v>
      </c>
      <c r="W155" s="219"/>
      <c r="X155" s="219" t="s">
        <v>241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242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1">
        <v>67</v>
      </c>
      <c r="B156" s="242" t="s">
        <v>646</v>
      </c>
      <c r="C156" s="256" t="s">
        <v>647</v>
      </c>
      <c r="D156" s="243" t="s">
        <v>263</v>
      </c>
      <c r="E156" s="244">
        <v>2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3.3999999999999998E-3</v>
      </c>
      <c r="O156" s="246">
        <f>ROUND(E156*N156,2)</f>
        <v>0.01</v>
      </c>
      <c r="P156" s="246">
        <v>0</v>
      </c>
      <c r="Q156" s="246">
        <f>ROUND(E156*P156,2)</f>
        <v>0</v>
      </c>
      <c r="R156" s="246"/>
      <c r="S156" s="246" t="s">
        <v>234</v>
      </c>
      <c r="T156" s="247" t="s">
        <v>176</v>
      </c>
      <c r="U156" s="219">
        <v>0</v>
      </c>
      <c r="V156" s="219">
        <f>ROUND(E156*U156,2)</f>
        <v>0</v>
      </c>
      <c r="W156" s="219"/>
      <c r="X156" s="219" t="s">
        <v>241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242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41">
        <v>68</v>
      </c>
      <c r="B157" s="242" t="s">
        <v>648</v>
      </c>
      <c r="C157" s="256" t="s">
        <v>649</v>
      </c>
      <c r="D157" s="243" t="s">
        <v>263</v>
      </c>
      <c r="E157" s="244">
        <v>1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6">
        <v>1.48E-3</v>
      </c>
      <c r="O157" s="246">
        <f>ROUND(E157*N157,2)</f>
        <v>0</v>
      </c>
      <c r="P157" s="246">
        <v>0</v>
      </c>
      <c r="Q157" s="246">
        <f>ROUND(E157*P157,2)</f>
        <v>0</v>
      </c>
      <c r="R157" s="246"/>
      <c r="S157" s="246" t="s">
        <v>234</v>
      </c>
      <c r="T157" s="247" t="s">
        <v>176</v>
      </c>
      <c r="U157" s="219">
        <v>0</v>
      </c>
      <c r="V157" s="219">
        <f>ROUND(E157*U157,2)</f>
        <v>0</v>
      </c>
      <c r="W157" s="219"/>
      <c r="X157" s="219" t="s">
        <v>241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242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1">
        <v>69</v>
      </c>
      <c r="B158" s="242" t="s">
        <v>650</v>
      </c>
      <c r="C158" s="256" t="s">
        <v>651</v>
      </c>
      <c r="D158" s="243" t="s">
        <v>263</v>
      </c>
      <c r="E158" s="244">
        <v>1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2.8800000000000002E-3</v>
      </c>
      <c r="O158" s="246">
        <f>ROUND(E158*N158,2)</f>
        <v>0</v>
      </c>
      <c r="P158" s="246">
        <v>0</v>
      </c>
      <c r="Q158" s="246">
        <f>ROUND(E158*P158,2)</f>
        <v>0</v>
      </c>
      <c r="R158" s="246"/>
      <c r="S158" s="246" t="s">
        <v>234</v>
      </c>
      <c r="T158" s="247" t="s">
        <v>176</v>
      </c>
      <c r="U158" s="219">
        <v>0</v>
      </c>
      <c r="V158" s="219">
        <f>ROUND(E158*U158,2)</f>
        <v>0</v>
      </c>
      <c r="W158" s="219"/>
      <c r="X158" s="219" t="s">
        <v>241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242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1">
        <v>70</v>
      </c>
      <c r="B159" s="242" t="s">
        <v>652</v>
      </c>
      <c r="C159" s="256" t="s">
        <v>653</v>
      </c>
      <c r="D159" s="243" t="s">
        <v>263</v>
      </c>
      <c r="E159" s="244">
        <v>2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2E-3</v>
      </c>
      <c r="O159" s="246">
        <f>ROUND(E159*N159,2)</f>
        <v>0</v>
      </c>
      <c r="P159" s="246">
        <v>0</v>
      </c>
      <c r="Q159" s="246">
        <f>ROUND(E159*P159,2)</f>
        <v>0</v>
      </c>
      <c r="R159" s="246"/>
      <c r="S159" s="246" t="s">
        <v>234</v>
      </c>
      <c r="T159" s="247" t="s">
        <v>176</v>
      </c>
      <c r="U159" s="219">
        <v>0</v>
      </c>
      <c r="V159" s="219">
        <f>ROUND(E159*U159,2)</f>
        <v>0</v>
      </c>
      <c r="W159" s="219"/>
      <c r="X159" s="219" t="s">
        <v>241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242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41">
        <v>71</v>
      </c>
      <c r="B160" s="242" t="s">
        <v>654</v>
      </c>
      <c r="C160" s="256" t="s">
        <v>655</v>
      </c>
      <c r="D160" s="243" t="s">
        <v>263</v>
      </c>
      <c r="E160" s="244">
        <v>1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6">
        <v>1.8799999999999999E-3</v>
      </c>
      <c r="O160" s="246">
        <f>ROUND(E160*N160,2)</f>
        <v>0</v>
      </c>
      <c r="P160" s="246">
        <v>0</v>
      </c>
      <c r="Q160" s="246">
        <f>ROUND(E160*P160,2)</f>
        <v>0</v>
      </c>
      <c r="R160" s="246"/>
      <c r="S160" s="246" t="s">
        <v>234</v>
      </c>
      <c r="T160" s="247" t="s">
        <v>176</v>
      </c>
      <c r="U160" s="219">
        <v>0</v>
      </c>
      <c r="V160" s="219">
        <f>ROUND(E160*U160,2)</f>
        <v>0</v>
      </c>
      <c r="W160" s="219"/>
      <c r="X160" s="219" t="s">
        <v>241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242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1">
        <v>72</v>
      </c>
      <c r="B161" s="242" t="s">
        <v>656</v>
      </c>
      <c r="C161" s="256" t="s">
        <v>657</v>
      </c>
      <c r="D161" s="243" t="s">
        <v>263</v>
      </c>
      <c r="E161" s="244">
        <v>1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1.8E-3</v>
      </c>
      <c r="O161" s="246">
        <f>ROUND(E161*N161,2)</f>
        <v>0</v>
      </c>
      <c r="P161" s="246">
        <v>0</v>
      </c>
      <c r="Q161" s="246">
        <f>ROUND(E161*P161,2)</f>
        <v>0</v>
      </c>
      <c r="R161" s="246"/>
      <c r="S161" s="246" t="s">
        <v>234</v>
      </c>
      <c r="T161" s="247" t="s">
        <v>176</v>
      </c>
      <c r="U161" s="219">
        <v>0</v>
      </c>
      <c r="V161" s="219">
        <f>ROUND(E161*U161,2)</f>
        <v>0</v>
      </c>
      <c r="W161" s="219"/>
      <c r="X161" s="219" t="s">
        <v>241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242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1">
        <v>73</v>
      </c>
      <c r="B162" s="242" t="s">
        <v>658</v>
      </c>
      <c r="C162" s="256" t="s">
        <v>659</v>
      </c>
      <c r="D162" s="243" t="s">
        <v>263</v>
      </c>
      <c r="E162" s="244">
        <v>1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6">
        <v>3.0000000000000001E-3</v>
      </c>
      <c r="O162" s="246">
        <f>ROUND(E162*N162,2)</f>
        <v>0</v>
      </c>
      <c r="P162" s="246">
        <v>0</v>
      </c>
      <c r="Q162" s="246">
        <f>ROUND(E162*P162,2)</f>
        <v>0</v>
      </c>
      <c r="R162" s="246"/>
      <c r="S162" s="246" t="s">
        <v>234</v>
      </c>
      <c r="T162" s="247" t="s">
        <v>176</v>
      </c>
      <c r="U162" s="219">
        <v>0</v>
      </c>
      <c r="V162" s="219">
        <f>ROUND(E162*U162,2)</f>
        <v>0</v>
      </c>
      <c r="W162" s="219"/>
      <c r="X162" s="219" t="s">
        <v>241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242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1">
        <v>74</v>
      </c>
      <c r="B163" s="242" t="s">
        <v>660</v>
      </c>
      <c r="C163" s="256" t="s">
        <v>661</v>
      </c>
      <c r="D163" s="243" t="s">
        <v>263</v>
      </c>
      <c r="E163" s="244">
        <v>1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6">
        <v>1.73E-3</v>
      </c>
      <c r="O163" s="246">
        <f>ROUND(E163*N163,2)</f>
        <v>0</v>
      </c>
      <c r="P163" s="246">
        <v>0</v>
      </c>
      <c r="Q163" s="246">
        <f>ROUND(E163*P163,2)</f>
        <v>0</v>
      </c>
      <c r="R163" s="246"/>
      <c r="S163" s="246" t="s">
        <v>234</v>
      </c>
      <c r="T163" s="247" t="s">
        <v>176</v>
      </c>
      <c r="U163" s="219">
        <v>0</v>
      </c>
      <c r="V163" s="219">
        <f>ROUND(E163*U163,2)</f>
        <v>0</v>
      </c>
      <c r="W163" s="219"/>
      <c r="X163" s="219" t="s">
        <v>241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242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41">
        <v>75</v>
      </c>
      <c r="B164" s="242" t="s">
        <v>662</v>
      </c>
      <c r="C164" s="256" t="s">
        <v>663</v>
      </c>
      <c r="D164" s="243" t="s">
        <v>263</v>
      </c>
      <c r="E164" s="244">
        <v>1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5.9999999999999995E-4</v>
      </c>
      <c r="O164" s="246">
        <f>ROUND(E164*N164,2)</f>
        <v>0</v>
      </c>
      <c r="P164" s="246">
        <v>0</v>
      </c>
      <c r="Q164" s="246">
        <f>ROUND(E164*P164,2)</f>
        <v>0</v>
      </c>
      <c r="R164" s="246"/>
      <c r="S164" s="246" t="s">
        <v>234</v>
      </c>
      <c r="T164" s="247" t="s">
        <v>176</v>
      </c>
      <c r="U164" s="219">
        <v>0</v>
      </c>
      <c r="V164" s="219">
        <f>ROUND(E164*U164,2)</f>
        <v>0</v>
      </c>
      <c r="W164" s="219"/>
      <c r="X164" s="219" t="s">
        <v>241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242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41">
        <v>76</v>
      </c>
      <c r="B165" s="242" t="s">
        <v>664</v>
      </c>
      <c r="C165" s="256" t="s">
        <v>665</v>
      </c>
      <c r="D165" s="243" t="s">
        <v>263</v>
      </c>
      <c r="E165" s="244">
        <v>1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6">
        <v>5.4000000000000001E-4</v>
      </c>
      <c r="O165" s="246">
        <f>ROUND(E165*N165,2)</f>
        <v>0</v>
      </c>
      <c r="P165" s="246">
        <v>0</v>
      </c>
      <c r="Q165" s="246">
        <f>ROUND(E165*P165,2)</f>
        <v>0</v>
      </c>
      <c r="R165" s="246"/>
      <c r="S165" s="246" t="s">
        <v>234</v>
      </c>
      <c r="T165" s="247" t="s">
        <v>176</v>
      </c>
      <c r="U165" s="219">
        <v>0</v>
      </c>
      <c r="V165" s="219">
        <f>ROUND(E165*U165,2)</f>
        <v>0</v>
      </c>
      <c r="W165" s="219"/>
      <c r="X165" s="219" t="s">
        <v>241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242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41">
        <v>77</v>
      </c>
      <c r="B166" s="242" t="s">
        <v>666</v>
      </c>
      <c r="C166" s="256" t="s">
        <v>667</v>
      </c>
      <c r="D166" s="243" t="s">
        <v>263</v>
      </c>
      <c r="E166" s="244">
        <v>1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6">
        <v>1E-3</v>
      </c>
      <c r="O166" s="246">
        <f>ROUND(E166*N166,2)</f>
        <v>0</v>
      </c>
      <c r="P166" s="246">
        <v>0</v>
      </c>
      <c r="Q166" s="246">
        <f>ROUND(E166*P166,2)</f>
        <v>0</v>
      </c>
      <c r="R166" s="246"/>
      <c r="S166" s="246" t="s">
        <v>234</v>
      </c>
      <c r="T166" s="247" t="s">
        <v>176</v>
      </c>
      <c r="U166" s="219">
        <v>0</v>
      </c>
      <c r="V166" s="219">
        <f>ROUND(E166*U166,2)</f>
        <v>0</v>
      </c>
      <c r="W166" s="219"/>
      <c r="X166" s="219" t="s">
        <v>241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242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1">
        <v>78</v>
      </c>
      <c r="B167" s="242" t="s">
        <v>668</v>
      </c>
      <c r="C167" s="256" t="s">
        <v>669</v>
      </c>
      <c r="D167" s="243" t="s">
        <v>263</v>
      </c>
      <c r="E167" s="244">
        <v>1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1.3999999999999999E-4</v>
      </c>
      <c r="O167" s="246">
        <f>ROUND(E167*N167,2)</f>
        <v>0</v>
      </c>
      <c r="P167" s="246">
        <v>0</v>
      </c>
      <c r="Q167" s="246">
        <f>ROUND(E167*P167,2)</f>
        <v>0</v>
      </c>
      <c r="R167" s="246"/>
      <c r="S167" s="246" t="s">
        <v>234</v>
      </c>
      <c r="T167" s="247" t="s">
        <v>176</v>
      </c>
      <c r="U167" s="219">
        <v>0</v>
      </c>
      <c r="V167" s="219">
        <f>ROUND(E167*U167,2)</f>
        <v>0</v>
      </c>
      <c r="W167" s="219"/>
      <c r="X167" s="219" t="s">
        <v>241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242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41">
        <v>79</v>
      </c>
      <c r="B168" s="242" t="s">
        <v>670</v>
      </c>
      <c r="C168" s="256" t="s">
        <v>671</v>
      </c>
      <c r="D168" s="243" t="s">
        <v>263</v>
      </c>
      <c r="E168" s="244">
        <v>3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6">
        <v>1E-3</v>
      </c>
      <c r="O168" s="246">
        <f>ROUND(E168*N168,2)</f>
        <v>0</v>
      </c>
      <c r="P168" s="246">
        <v>0</v>
      </c>
      <c r="Q168" s="246">
        <f>ROUND(E168*P168,2)</f>
        <v>0</v>
      </c>
      <c r="R168" s="246"/>
      <c r="S168" s="246" t="s">
        <v>234</v>
      </c>
      <c r="T168" s="247" t="s">
        <v>176</v>
      </c>
      <c r="U168" s="219">
        <v>0</v>
      </c>
      <c r="V168" s="219">
        <f>ROUND(E168*U168,2)</f>
        <v>0</v>
      </c>
      <c r="W168" s="219"/>
      <c r="X168" s="219" t="s">
        <v>241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242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1">
        <v>80</v>
      </c>
      <c r="B169" s="242" t="s">
        <v>672</v>
      </c>
      <c r="C169" s="256" t="s">
        <v>673</v>
      </c>
      <c r="D169" s="243" t="s">
        <v>263</v>
      </c>
      <c r="E169" s="244">
        <v>1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5.9999999999999995E-4</v>
      </c>
      <c r="O169" s="246">
        <f>ROUND(E169*N169,2)</f>
        <v>0</v>
      </c>
      <c r="P169" s="246">
        <v>0</v>
      </c>
      <c r="Q169" s="246">
        <f>ROUND(E169*P169,2)</f>
        <v>0</v>
      </c>
      <c r="R169" s="246"/>
      <c r="S169" s="246" t="s">
        <v>234</v>
      </c>
      <c r="T169" s="247" t="s">
        <v>176</v>
      </c>
      <c r="U169" s="219">
        <v>0</v>
      </c>
      <c r="V169" s="219">
        <f>ROUND(E169*U169,2)</f>
        <v>0</v>
      </c>
      <c r="W169" s="219"/>
      <c r="X169" s="219" t="s">
        <v>241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242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x14ac:dyDescent="0.2">
      <c r="A170" s="226" t="s">
        <v>169</v>
      </c>
      <c r="B170" s="227" t="s">
        <v>109</v>
      </c>
      <c r="C170" s="251" t="s">
        <v>110</v>
      </c>
      <c r="D170" s="228"/>
      <c r="E170" s="229"/>
      <c r="F170" s="230"/>
      <c r="G170" s="230">
        <f>SUMIF(AG171:AG216,"&lt;&gt;NOR",G171:G216)</f>
        <v>0</v>
      </c>
      <c r="H170" s="230"/>
      <c r="I170" s="230">
        <f>SUM(I171:I216)</f>
        <v>0</v>
      </c>
      <c r="J170" s="230"/>
      <c r="K170" s="230">
        <f>SUM(K171:K216)</f>
        <v>0</v>
      </c>
      <c r="L170" s="230"/>
      <c r="M170" s="230">
        <f>SUM(M171:M216)</f>
        <v>0</v>
      </c>
      <c r="N170" s="230"/>
      <c r="O170" s="230">
        <f>SUM(O171:O216)</f>
        <v>0.38000000000000006</v>
      </c>
      <c r="P170" s="230"/>
      <c r="Q170" s="230">
        <f>SUM(Q171:Q216)</f>
        <v>0</v>
      </c>
      <c r="R170" s="230"/>
      <c r="S170" s="230"/>
      <c r="T170" s="231"/>
      <c r="U170" s="225"/>
      <c r="V170" s="225">
        <f>SUM(V171:V216)</f>
        <v>9.879999999999999</v>
      </c>
      <c r="W170" s="225"/>
      <c r="X170" s="225"/>
      <c r="AG170" t="s">
        <v>170</v>
      </c>
    </row>
    <row r="171" spans="1:60" ht="22.5" outlineLevel="1" x14ac:dyDescent="0.2">
      <c r="A171" s="241">
        <v>81</v>
      </c>
      <c r="B171" s="242" t="s">
        <v>674</v>
      </c>
      <c r="C171" s="256" t="s">
        <v>675</v>
      </c>
      <c r="D171" s="243" t="s">
        <v>214</v>
      </c>
      <c r="E171" s="244">
        <v>1.95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6.6129999999999994E-2</v>
      </c>
      <c r="O171" s="246">
        <f>ROUND(E171*N171,2)</f>
        <v>0.13</v>
      </c>
      <c r="P171" s="246">
        <v>0</v>
      </c>
      <c r="Q171" s="246">
        <f>ROUND(E171*P171,2)</f>
        <v>0</v>
      </c>
      <c r="R171" s="246" t="s">
        <v>230</v>
      </c>
      <c r="S171" s="246" t="s">
        <v>175</v>
      </c>
      <c r="T171" s="247" t="s">
        <v>240</v>
      </c>
      <c r="U171" s="219">
        <v>0.86</v>
      </c>
      <c r="V171" s="219">
        <f>ROUND(E171*U171,2)</f>
        <v>1.68</v>
      </c>
      <c r="W171" s="219"/>
      <c r="X171" s="219" t="s">
        <v>177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178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2">
        <v>82</v>
      </c>
      <c r="B172" s="233" t="s">
        <v>676</v>
      </c>
      <c r="C172" s="252" t="s">
        <v>677</v>
      </c>
      <c r="D172" s="234" t="s">
        <v>219</v>
      </c>
      <c r="E172" s="235">
        <v>1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21</v>
      </c>
      <c r="M172" s="237">
        <f>G172*(1+L172/100)</f>
        <v>0</v>
      </c>
      <c r="N172" s="237">
        <v>5.1900000000000002E-3</v>
      </c>
      <c r="O172" s="237">
        <f>ROUND(E172*N172,2)</f>
        <v>0.01</v>
      </c>
      <c r="P172" s="237">
        <v>0</v>
      </c>
      <c r="Q172" s="237">
        <f>ROUND(E172*P172,2)</f>
        <v>0</v>
      </c>
      <c r="R172" s="237" t="s">
        <v>230</v>
      </c>
      <c r="S172" s="237" t="s">
        <v>175</v>
      </c>
      <c r="T172" s="238" t="s">
        <v>240</v>
      </c>
      <c r="U172" s="219">
        <v>3.32</v>
      </c>
      <c r="V172" s="219">
        <f>ROUND(E172*U172,2)</f>
        <v>3.32</v>
      </c>
      <c r="W172" s="219"/>
      <c r="X172" s="219" t="s">
        <v>177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178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5" t="s">
        <v>678</v>
      </c>
      <c r="D173" s="223"/>
      <c r="E173" s="224">
        <v>1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185</v>
      </c>
      <c r="AH173" s="210">
        <v>5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2">
        <v>83</v>
      </c>
      <c r="B174" s="233" t="s">
        <v>679</v>
      </c>
      <c r="C174" s="252" t="s">
        <v>680</v>
      </c>
      <c r="D174" s="234" t="s">
        <v>219</v>
      </c>
      <c r="E174" s="235">
        <v>1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21</v>
      </c>
      <c r="M174" s="237">
        <f>G174*(1+L174/100)</f>
        <v>0</v>
      </c>
      <c r="N174" s="237">
        <v>5.2999999999999998E-4</v>
      </c>
      <c r="O174" s="237">
        <f>ROUND(E174*N174,2)</f>
        <v>0</v>
      </c>
      <c r="P174" s="237">
        <v>0</v>
      </c>
      <c r="Q174" s="237">
        <f>ROUND(E174*P174,2)</f>
        <v>0</v>
      </c>
      <c r="R174" s="237" t="s">
        <v>230</v>
      </c>
      <c r="S174" s="237" t="s">
        <v>175</v>
      </c>
      <c r="T174" s="238" t="s">
        <v>240</v>
      </c>
      <c r="U174" s="219">
        <v>0.25</v>
      </c>
      <c r="V174" s="219">
        <f>ROUND(E174*U174,2)</f>
        <v>0.25</v>
      </c>
      <c r="W174" s="219"/>
      <c r="X174" s="219" t="s">
        <v>177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178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55" t="s">
        <v>681</v>
      </c>
      <c r="D175" s="223"/>
      <c r="E175" s="224">
        <v>1</v>
      </c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185</v>
      </c>
      <c r="AH175" s="210">
        <v>5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2">
        <v>84</v>
      </c>
      <c r="B176" s="233" t="s">
        <v>682</v>
      </c>
      <c r="C176" s="252" t="s">
        <v>683</v>
      </c>
      <c r="D176" s="234" t="s">
        <v>219</v>
      </c>
      <c r="E176" s="235">
        <v>1</v>
      </c>
      <c r="F176" s="236"/>
      <c r="G176" s="237">
        <f>ROUND(E176*F176,2)</f>
        <v>0</v>
      </c>
      <c r="H176" s="236"/>
      <c r="I176" s="237">
        <f>ROUND(E176*H176,2)</f>
        <v>0</v>
      </c>
      <c r="J176" s="236"/>
      <c r="K176" s="237">
        <f>ROUND(E176*J176,2)</f>
        <v>0</v>
      </c>
      <c r="L176" s="237">
        <v>21</v>
      </c>
      <c r="M176" s="237">
        <f>G176*(1+L176/100)</f>
        <v>0</v>
      </c>
      <c r="N176" s="237">
        <v>4.7600000000000003E-3</v>
      </c>
      <c r="O176" s="237">
        <f>ROUND(E176*N176,2)</f>
        <v>0</v>
      </c>
      <c r="P176" s="237">
        <v>0</v>
      </c>
      <c r="Q176" s="237">
        <f>ROUND(E176*P176,2)</f>
        <v>0</v>
      </c>
      <c r="R176" s="237" t="s">
        <v>230</v>
      </c>
      <c r="S176" s="237" t="s">
        <v>175</v>
      </c>
      <c r="T176" s="238" t="s">
        <v>240</v>
      </c>
      <c r="U176" s="219">
        <v>0.83099999999999996</v>
      </c>
      <c r="V176" s="219">
        <f>ROUND(E176*U176,2)</f>
        <v>0.83</v>
      </c>
      <c r="W176" s="219"/>
      <c r="X176" s="219" t="s">
        <v>177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178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55" t="s">
        <v>684</v>
      </c>
      <c r="D177" s="223"/>
      <c r="E177" s="224">
        <v>1</v>
      </c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185</v>
      </c>
      <c r="AH177" s="210">
        <v>5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2">
        <v>85</v>
      </c>
      <c r="B178" s="233" t="s">
        <v>685</v>
      </c>
      <c r="C178" s="252" t="s">
        <v>686</v>
      </c>
      <c r="D178" s="234" t="s">
        <v>219</v>
      </c>
      <c r="E178" s="235">
        <v>1</v>
      </c>
      <c r="F178" s="236"/>
      <c r="G178" s="237">
        <f>ROUND(E178*F178,2)</f>
        <v>0</v>
      </c>
      <c r="H178" s="236"/>
      <c r="I178" s="237">
        <f>ROUND(E178*H178,2)</f>
        <v>0</v>
      </c>
      <c r="J178" s="236"/>
      <c r="K178" s="237">
        <f>ROUND(E178*J178,2)</f>
        <v>0</v>
      </c>
      <c r="L178" s="237">
        <v>21</v>
      </c>
      <c r="M178" s="237">
        <f>G178*(1+L178/100)</f>
        <v>0</v>
      </c>
      <c r="N178" s="237">
        <v>1.2540000000000001E-2</v>
      </c>
      <c r="O178" s="237">
        <f>ROUND(E178*N178,2)</f>
        <v>0.01</v>
      </c>
      <c r="P178" s="237">
        <v>0</v>
      </c>
      <c r="Q178" s="237">
        <f>ROUND(E178*P178,2)</f>
        <v>0</v>
      </c>
      <c r="R178" s="237" t="s">
        <v>230</v>
      </c>
      <c r="S178" s="237" t="s">
        <v>175</v>
      </c>
      <c r="T178" s="238" t="s">
        <v>240</v>
      </c>
      <c r="U178" s="219">
        <v>1.3520000000000001</v>
      </c>
      <c r="V178" s="219">
        <f>ROUND(E178*U178,2)</f>
        <v>1.35</v>
      </c>
      <c r="W178" s="219"/>
      <c r="X178" s="219" t="s">
        <v>177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178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5" t="s">
        <v>687</v>
      </c>
      <c r="D179" s="223"/>
      <c r="E179" s="224">
        <v>1</v>
      </c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185</v>
      </c>
      <c r="AH179" s="210">
        <v>5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2">
        <v>86</v>
      </c>
      <c r="B180" s="233" t="s">
        <v>688</v>
      </c>
      <c r="C180" s="252" t="s">
        <v>689</v>
      </c>
      <c r="D180" s="234" t="s">
        <v>219</v>
      </c>
      <c r="E180" s="235">
        <v>3</v>
      </c>
      <c r="F180" s="236"/>
      <c r="G180" s="237">
        <f>ROUND(E180*F180,2)</f>
        <v>0</v>
      </c>
      <c r="H180" s="236"/>
      <c r="I180" s="237">
        <f>ROUND(E180*H180,2)</f>
        <v>0</v>
      </c>
      <c r="J180" s="236"/>
      <c r="K180" s="237">
        <f>ROUND(E180*J180,2)</f>
        <v>0</v>
      </c>
      <c r="L180" s="237">
        <v>21</v>
      </c>
      <c r="M180" s="237">
        <f>G180*(1+L180/100)</f>
        <v>0</v>
      </c>
      <c r="N180" s="237">
        <v>0</v>
      </c>
      <c r="O180" s="237">
        <f>ROUND(E180*N180,2)</f>
        <v>0</v>
      </c>
      <c r="P180" s="237">
        <v>0</v>
      </c>
      <c r="Q180" s="237">
        <f>ROUND(E180*P180,2)</f>
        <v>0</v>
      </c>
      <c r="R180" s="237" t="s">
        <v>230</v>
      </c>
      <c r="S180" s="237" t="s">
        <v>175</v>
      </c>
      <c r="T180" s="238" t="s">
        <v>240</v>
      </c>
      <c r="U180" s="219">
        <v>0.28100000000000003</v>
      </c>
      <c r="V180" s="219">
        <f>ROUND(E180*U180,2)</f>
        <v>0.84</v>
      </c>
      <c r="W180" s="219"/>
      <c r="X180" s="219" t="s">
        <v>177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178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55" t="s">
        <v>690</v>
      </c>
      <c r="D181" s="223"/>
      <c r="E181" s="224">
        <v>1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185</v>
      </c>
      <c r="AH181" s="210">
        <v>5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55" t="s">
        <v>691</v>
      </c>
      <c r="D182" s="223"/>
      <c r="E182" s="224">
        <v>1</v>
      </c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185</v>
      </c>
      <c r="AH182" s="210">
        <v>5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55" t="s">
        <v>692</v>
      </c>
      <c r="D183" s="223"/>
      <c r="E183" s="224">
        <v>1</v>
      </c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185</v>
      </c>
      <c r="AH183" s="210">
        <v>5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41">
        <v>87</v>
      </c>
      <c r="B184" s="242" t="s">
        <v>693</v>
      </c>
      <c r="C184" s="256" t="s">
        <v>694</v>
      </c>
      <c r="D184" s="243" t="s">
        <v>263</v>
      </c>
      <c r="E184" s="244">
        <v>1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7.9000000000000001E-2</v>
      </c>
      <c r="O184" s="246">
        <f>ROUND(E184*N184,2)</f>
        <v>0.08</v>
      </c>
      <c r="P184" s="246">
        <v>0</v>
      </c>
      <c r="Q184" s="246">
        <f>ROUND(E184*P184,2)</f>
        <v>0</v>
      </c>
      <c r="R184" s="246"/>
      <c r="S184" s="246" t="s">
        <v>234</v>
      </c>
      <c r="T184" s="247" t="s">
        <v>176</v>
      </c>
      <c r="U184" s="219">
        <v>0</v>
      </c>
      <c r="V184" s="219">
        <f>ROUND(E184*U184,2)</f>
        <v>0</v>
      </c>
      <c r="W184" s="219"/>
      <c r="X184" s="219" t="s">
        <v>598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599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2">
        <v>88</v>
      </c>
      <c r="B185" s="233" t="s">
        <v>695</v>
      </c>
      <c r="C185" s="252" t="s">
        <v>696</v>
      </c>
      <c r="D185" s="234" t="s">
        <v>263</v>
      </c>
      <c r="E185" s="235">
        <v>1</v>
      </c>
      <c r="F185" s="236"/>
      <c r="G185" s="237">
        <f>ROUND(E185*F185,2)</f>
        <v>0</v>
      </c>
      <c r="H185" s="236"/>
      <c r="I185" s="237">
        <f>ROUND(E185*H185,2)</f>
        <v>0</v>
      </c>
      <c r="J185" s="236"/>
      <c r="K185" s="237">
        <f>ROUND(E185*J185,2)</f>
        <v>0</v>
      </c>
      <c r="L185" s="237">
        <v>21</v>
      </c>
      <c r="M185" s="237">
        <f>G185*(1+L185/100)</f>
        <v>0</v>
      </c>
      <c r="N185" s="237">
        <v>1.5E-3</v>
      </c>
      <c r="O185" s="237">
        <f>ROUND(E185*N185,2)</f>
        <v>0</v>
      </c>
      <c r="P185" s="237">
        <v>0</v>
      </c>
      <c r="Q185" s="237">
        <f>ROUND(E185*P185,2)</f>
        <v>0</v>
      </c>
      <c r="R185" s="237"/>
      <c r="S185" s="237" t="s">
        <v>234</v>
      </c>
      <c r="T185" s="238" t="s">
        <v>176</v>
      </c>
      <c r="U185" s="219">
        <v>0</v>
      </c>
      <c r="V185" s="219">
        <f>ROUND(E185*U185,2)</f>
        <v>0</v>
      </c>
      <c r="W185" s="219"/>
      <c r="X185" s="219" t="s">
        <v>598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599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55" t="s">
        <v>697</v>
      </c>
      <c r="D186" s="223"/>
      <c r="E186" s="224">
        <v>1</v>
      </c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185</v>
      </c>
      <c r="AH186" s="210">
        <v>5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45" outlineLevel="1" x14ac:dyDescent="0.2">
      <c r="A187" s="241">
        <v>89</v>
      </c>
      <c r="B187" s="242" t="s">
        <v>698</v>
      </c>
      <c r="C187" s="256" t="s">
        <v>699</v>
      </c>
      <c r="D187" s="243" t="s">
        <v>214</v>
      </c>
      <c r="E187" s="244">
        <v>1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0.02</v>
      </c>
      <c r="O187" s="246">
        <f>ROUND(E187*N187,2)</f>
        <v>0.02</v>
      </c>
      <c r="P187" s="246">
        <v>0</v>
      </c>
      <c r="Q187" s="246">
        <f>ROUND(E187*P187,2)</f>
        <v>0</v>
      </c>
      <c r="R187" s="246" t="s">
        <v>239</v>
      </c>
      <c r="S187" s="246" t="s">
        <v>175</v>
      </c>
      <c r="T187" s="247" t="s">
        <v>240</v>
      </c>
      <c r="U187" s="219">
        <v>0</v>
      </c>
      <c r="V187" s="219">
        <f>ROUND(E187*U187,2)</f>
        <v>0</v>
      </c>
      <c r="W187" s="219"/>
      <c r="X187" s="219" t="s">
        <v>241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242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32">
        <v>90</v>
      </c>
      <c r="B188" s="233" t="s">
        <v>700</v>
      </c>
      <c r="C188" s="252" t="s">
        <v>701</v>
      </c>
      <c r="D188" s="234" t="s">
        <v>263</v>
      </c>
      <c r="E188" s="235">
        <v>1</v>
      </c>
      <c r="F188" s="236"/>
      <c r="G188" s="237">
        <f>ROUND(E188*F188,2)</f>
        <v>0</v>
      </c>
      <c r="H188" s="236"/>
      <c r="I188" s="237">
        <f>ROUND(E188*H188,2)</f>
        <v>0</v>
      </c>
      <c r="J188" s="236"/>
      <c r="K188" s="237">
        <f>ROUND(E188*J188,2)</f>
        <v>0</v>
      </c>
      <c r="L188" s="237">
        <v>21</v>
      </c>
      <c r="M188" s="237">
        <f>G188*(1+L188/100)</f>
        <v>0</v>
      </c>
      <c r="N188" s="237">
        <v>6.9000000000000006E-2</v>
      </c>
      <c r="O188" s="237">
        <f>ROUND(E188*N188,2)</f>
        <v>7.0000000000000007E-2</v>
      </c>
      <c r="P188" s="237">
        <v>0</v>
      </c>
      <c r="Q188" s="237">
        <f>ROUND(E188*P188,2)</f>
        <v>0</v>
      </c>
      <c r="R188" s="237"/>
      <c r="S188" s="237" t="s">
        <v>234</v>
      </c>
      <c r="T188" s="238" t="s">
        <v>235</v>
      </c>
      <c r="U188" s="219">
        <v>0</v>
      </c>
      <c r="V188" s="219">
        <f>ROUND(E188*U188,2)</f>
        <v>0</v>
      </c>
      <c r="W188" s="219"/>
      <c r="X188" s="219" t="s">
        <v>241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242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57" t="s">
        <v>702</v>
      </c>
      <c r="D189" s="248"/>
      <c r="E189" s="248"/>
      <c r="F189" s="248"/>
      <c r="G189" s="248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182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54" t="s">
        <v>703</v>
      </c>
      <c r="D190" s="240"/>
      <c r="E190" s="240"/>
      <c r="F190" s="240"/>
      <c r="G190" s="240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182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54" t="s">
        <v>704</v>
      </c>
      <c r="D191" s="240"/>
      <c r="E191" s="240"/>
      <c r="F191" s="240"/>
      <c r="G191" s="240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182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4" t="s">
        <v>705</v>
      </c>
      <c r="D192" s="240"/>
      <c r="E192" s="240"/>
      <c r="F192" s="240"/>
      <c r="G192" s="240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182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54" t="s">
        <v>706</v>
      </c>
      <c r="D193" s="240"/>
      <c r="E193" s="240"/>
      <c r="F193" s="240"/>
      <c r="G193" s="240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182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54" t="s">
        <v>707</v>
      </c>
      <c r="D194" s="240"/>
      <c r="E194" s="240"/>
      <c r="F194" s="240"/>
      <c r="G194" s="240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182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54" t="s">
        <v>708</v>
      </c>
      <c r="D195" s="240"/>
      <c r="E195" s="240"/>
      <c r="F195" s="240"/>
      <c r="G195" s="240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182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54" t="s">
        <v>709</v>
      </c>
      <c r="D196" s="240"/>
      <c r="E196" s="240"/>
      <c r="F196" s="240"/>
      <c r="G196" s="240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182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54" t="s">
        <v>710</v>
      </c>
      <c r="D197" s="240"/>
      <c r="E197" s="240"/>
      <c r="F197" s="240"/>
      <c r="G197" s="240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182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54" t="s">
        <v>711</v>
      </c>
      <c r="D198" s="240"/>
      <c r="E198" s="240"/>
      <c r="F198" s="240"/>
      <c r="G198" s="240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182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2.5" outlineLevel="1" x14ac:dyDescent="0.2">
      <c r="A199" s="241">
        <v>91</v>
      </c>
      <c r="B199" s="242" t="s">
        <v>712</v>
      </c>
      <c r="C199" s="256" t="s">
        <v>713</v>
      </c>
      <c r="D199" s="243" t="s">
        <v>263</v>
      </c>
      <c r="E199" s="244">
        <v>1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6">
        <v>3.5999999999999999E-3</v>
      </c>
      <c r="O199" s="246">
        <f>ROUND(E199*N199,2)</f>
        <v>0</v>
      </c>
      <c r="P199" s="246">
        <v>0</v>
      </c>
      <c r="Q199" s="246">
        <f>ROUND(E199*P199,2)</f>
        <v>0</v>
      </c>
      <c r="R199" s="246"/>
      <c r="S199" s="246" t="s">
        <v>234</v>
      </c>
      <c r="T199" s="247" t="s">
        <v>235</v>
      </c>
      <c r="U199" s="219">
        <v>0</v>
      </c>
      <c r="V199" s="219">
        <f>ROUND(E199*U199,2)</f>
        <v>0</v>
      </c>
      <c r="W199" s="219"/>
      <c r="X199" s="219" t="s">
        <v>241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242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41">
        <v>92</v>
      </c>
      <c r="B200" s="242" t="s">
        <v>714</v>
      </c>
      <c r="C200" s="256" t="s">
        <v>715</v>
      </c>
      <c r="D200" s="243" t="s">
        <v>263</v>
      </c>
      <c r="E200" s="244">
        <v>1</v>
      </c>
      <c r="F200" s="245"/>
      <c r="G200" s="246">
        <f>ROUND(E200*F200,2)</f>
        <v>0</v>
      </c>
      <c r="H200" s="245"/>
      <c r="I200" s="246">
        <f>ROUND(E200*H200,2)</f>
        <v>0</v>
      </c>
      <c r="J200" s="245"/>
      <c r="K200" s="246">
        <f>ROUND(E200*J200,2)</f>
        <v>0</v>
      </c>
      <c r="L200" s="246">
        <v>21</v>
      </c>
      <c r="M200" s="246">
        <f>G200*(1+L200/100)</f>
        <v>0</v>
      </c>
      <c r="N200" s="246">
        <v>9.1999999999999998E-3</v>
      </c>
      <c r="O200" s="246">
        <f>ROUND(E200*N200,2)</f>
        <v>0.01</v>
      </c>
      <c r="P200" s="246">
        <v>0</v>
      </c>
      <c r="Q200" s="246">
        <f>ROUND(E200*P200,2)</f>
        <v>0</v>
      </c>
      <c r="R200" s="246"/>
      <c r="S200" s="246" t="s">
        <v>234</v>
      </c>
      <c r="T200" s="247" t="s">
        <v>235</v>
      </c>
      <c r="U200" s="219">
        <v>0</v>
      </c>
      <c r="V200" s="219">
        <f>ROUND(E200*U200,2)</f>
        <v>0</v>
      </c>
      <c r="W200" s="219"/>
      <c r="X200" s="219" t="s">
        <v>241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242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41">
        <v>93</v>
      </c>
      <c r="B201" s="242" t="s">
        <v>716</v>
      </c>
      <c r="C201" s="256" t="s">
        <v>717</v>
      </c>
      <c r="D201" s="243" t="s">
        <v>263</v>
      </c>
      <c r="E201" s="244">
        <v>1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5.0000000000000001E-4</v>
      </c>
      <c r="O201" s="246">
        <f>ROUND(E201*N201,2)</f>
        <v>0</v>
      </c>
      <c r="P201" s="246">
        <v>0</v>
      </c>
      <c r="Q201" s="246">
        <f>ROUND(E201*P201,2)</f>
        <v>0</v>
      </c>
      <c r="R201" s="246"/>
      <c r="S201" s="246" t="s">
        <v>234</v>
      </c>
      <c r="T201" s="247" t="s">
        <v>176</v>
      </c>
      <c r="U201" s="219">
        <v>0</v>
      </c>
      <c r="V201" s="219">
        <f>ROUND(E201*U201,2)</f>
        <v>0</v>
      </c>
      <c r="W201" s="219"/>
      <c r="X201" s="219" t="s">
        <v>241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242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2">
        <v>94</v>
      </c>
      <c r="B202" s="233" t="s">
        <v>718</v>
      </c>
      <c r="C202" s="252" t="s">
        <v>719</v>
      </c>
      <c r="D202" s="234" t="s">
        <v>263</v>
      </c>
      <c r="E202" s="235">
        <v>1</v>
      </c>
      <c r="F202" s="236"/>
      <c r="G202" s="237">
        <f>ROUND(E202*F202,2)</f>
        <v>0</v>
      </c>
      <c r="H202" s="236"/>
      <c r="I202" s="237">
        <f>ROUND(E202*H202,2)</f>
        <v>0</v>
      </c>
      <c r="J202" s="236"/>
      <c r="K202" s="237">
        <f>ROUND(E202*J202,2)</f>
        <v>0</v>
      </c>
      <c r="L202" s="237">
        <v>21</v>
      </c>
      <c r="M202" s="237">
        <f>G202*(1+L202/100)</f>
        <v>0</v>
      </c>
      <c r="N202" s="237">
        <v>3.5999999999999999E-3</v>
      </c>
      <c r="O202" s="237">
        <f>ROUND(E202*N202,2)</f>
        <v>0</v>
      </c>
      <c r="P202" s="237">
        <v>0</v>
      </c>
      <c r="Q202" s="237">
        <f>ROUND(E202*P202,2)</f>
        <v>0</v>
      </c>
      <c r="R202" s="237"/>
      <c r="S202" s="237" t="s">
        <v>234</v>
      </c>
      <c r="T202" s="238" t="s">
        <v>235</v>
      </c>
      <c r="U202" s="219">
        <v>0</v>
      </c>
      <c r="V202" s="219">
        <f>ROUND(E202*U202,2)</f>
        <v>0</v>
      </c>
      <c r="W202" s="219"/>
      <c r="X202" s="219" t="s">
        <v>241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242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57" t="s">
        <v>720</v>
      </c>
      <c r="D203" s="248"/>
      <c r="E203" s="248"/>
      <c r="F203" s="248"/>
      <c r="G203" s="248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182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54" t="s">
        <v>721</v>
      </c>
      <c r="D204" s="240"/>
      <c r="E204" s="240"/>
      <c r="F204" s="240"/>
      <c r="G204" s="240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182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54" t="s">
        <v>722</v>
      </c>
      <c r="D205" s="240"/>
      <c r="E205" s="240"/>
      <c r="F205" s="240"/>
      <c r="G205" s="240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182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54" t="s">
        <v>723</v>
      </c>
      <c r="D206" s="240"/>
      <c r="E206" s="240"/>
      <c r="F206" s="240"/>
      <c r="G206" s="240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182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32">
        <v>95</v>
      </c>
      <c r="B207" s="233" t="s">
        <v>724</v>
      </c>
      <c r="C207" s="252" t="s">
        <v>725</v>
      </c>
      <c r="D207" s="234" t="s">
        <v>263</v>
      </c>
      <c r="E207" s="235">
        <v>2</v>
      </c>
      <c r="F207" s="236"/>
      <c r="G207" s="237">
        <f>ROUND(E207*F207,2)</f>
        <v>0</v>
      </c>
      <c r="H207" s="236"/>
      <c r="I207" s="237">
        <f>ROUND(E207*H207,2)</f>
        <v>0</v>
      </c>
      <c r="J207" s="236"/>
      <c r="K207" s="237">
        <f>ROUND(E207*J207,2)</f>
        <v>0</v>
      </c>
      <c r="L207" s="237">
        <v>21</v>
      </c>
      <c r="M207" s="237">
        <f>G207*(1+L207/100)</f>
        <v>0</v>
      </c>
      <c r="N207" s="237">
        <v>1.5E-3</v>
      </c>
      <c r="O207" s="237">
        <f>ROUND(E207*N207,2)</f>
        <v>0</v>
      </c>
      <c r="P207" s="237">
        <v>0</v>
      </c>
      <c r="Q207" s="237">
        <f>ROUND(E207*P207,2)</f>
        <v>0</v>
      </c>
      <c r="R207" s="237"/>
      <c r="S207" s="237" t="s">
        <v>234</v>
      </c>
      <c r="T207" s="238" t="s">
        <v>235</v>
      </c>
      <c r="U207" s="219">
        <v>0</v>
      </c>
      <c r="V207" s="219">
        <f>ROUND(E207*U207,2)</f>
        <v>0</v>
      </c>
      <c r="W207" s="219"/>
      <c r="X207" s="219" t="s">
        <v>241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242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55" t="s">
        <v>726</v>
      </c>
      <c r="D208" s="223"/>
      <c r="E208" s="224">
        <v>2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185</v>
      </c>
      <c r="AH208" s="210">
        <v>5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1" x14ac:dyDescent="0.2">
      <c r="A209" s="241">
        <v>96</v>
      </c>
      <c r="B209" s="242" t="s">
        <v>727</v>
      </c>
      <c r="C209" s="256" t="s">
        <v>728</v>
      </c>
      <c r="D209" s="243" t="s">
        <v>263</v>
      </c>
      <c r="E209" s="244">
        <v>1</v>
      </c>
      <c r="F209" s="245"/>
      <c r="G209" s="246">
        <f>ROUND(E209*F209,2)</f>
        <v>0</v>
      </c>
      <c r="H209" s="245"/>
      <c r="I209" s="246">
        <f>ROUND(E209*H209,2)</f>
        <v>0</v>
      </c>
      <c r="J209" s="245"/>
      <c r="K209" s="246">
        <f>ROUND(E209*J209,2)</f>
        <v>0</v>
      </c>
      <c r="L209" s="246">
        <v>21</v>
      </c>
      <c r="M209" s="246">
        <f>G209*(1+L209/100)</f>
        <v>0</v>
      </c>
      <c r="N209" s="246">
        <v>2.3500000000000001E-3</v>
      </c>
      <c r="O209" s="246">
        <f>ROUND(E209*N209,2)</f>
        <v>0</v>
      </c>
      <c r="P209" s="246">
        <v>0</v>
      </c>
      <c r="Q209" s="246">
        <f>ROUND(E209*P209,2)</f>
        <v>0</v>
      </c>
      <c r="R209" s="246"/>
      <c r="S209" s="246" t="s">
        <v>234</v>
      </c>
      <c r="T209" s="247" t="s">
        <v>235</v>
      </c>
      <c r="U209" s="219">
        <v>0</v>
      </c>
      <c r="V209" s="219">
        <f>ROUND(E209*U209,2)</f>
        <v>0</v>
      </c>
      <c r="W209" s="219"/>
      <c r="X209" s="219" t="s">
        <v>241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729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1" x14ac:dyDescent="0.2">
      <c r="A210" s="241">
        <v>97</v>
      </c>
      <c r="B210" s="242" t="s">
        <v>730</v>
      </c>
      <c r="C210" s="256" t="s">
        <v>731</v>
      </c>
      <c r="D210" s="243" t="s">
        <v>263</v>
      </c>
      <c r="E210" s="244">
        <v>1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2.5799999999999998E-3</v>
      </c>
      <c r="O210" s="246">
        <f>ROUND(E210*N210,2)</f>
        <v>0</v>
      </c>
      <c r="P210" s="246">
        <v>0</v>
      </c>
      <c r="Q210" s="246">
        <f>ROUND(E210*P210,2)</f>
        <v>0</v>
      </c>
      <c r="R210" s="246"/>
      <c r="S210" s="246" t="s">
        <v>234</v>
      </c>
      <c r="T210" s="247" t="s">
        <v>235</v>
      </c>
      <c r="U210" s="219">
        <v>0</v>
      </c>
      <c r="V210" s="219">
        <f>ROUND(E210*U210,2)</f>
        <v>0</v>
      </c>
      <c r="W210" s="219"/>
      <c r="X210" s="219" t="s">
        <v>241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729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1" x14ac:dyDescent="0.2">
      <c r="A211" s="241">
        <v>98</v>
      </c>
      <c r="B211" s="242" t="s">
        <v>732</v>
      </c>
      <c r="C211" s="256" t="s">
        <v>733</v>
      </c>
      <c r="D211" s="243" t="s">
        <v>263</v>
      </c>
      <c r="E211" s="244">
        <v>1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6">
        <v>2.5000000000000001E-3</v>
      </c>
      <c r="O211" s="246">
        <f>ROUND(E211*N211,2)</f>
        <v>0</v>
      </c>
      <c r="P211" s="246">
        <v>0</v>
      </c>
      <c r="Q211" s="246">
        <f>ROUND(E211*P211,2)</f>
        <v>0</v>
      </c>
      <c r="R211" s="246"/>
      <c r="S211" s="246" t="s">
        <v>234</v>
      </c>
      <c r="T211" s="247" t="s">
        <v>176</v>
      </c>
      <c r="U211" s="219">
        <v>0</v>
      </c>
      <c r="V211" s="219">
        <f>ROUND(E211*U211,2)</f>
        <v>0</v>
      </c>
      <c r="W211" s="219"/>
      <c r="X211" s="219" t="s">
        <v>241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242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32">
        <v>99</v>
      </c>
      <c r="B212" s="233" t="s">
        <v>734</v>
      </c>
      <c r="C212" s="252" t="s">
        <v>735</v>
      </c>
      <c r="D212" s="234" t="s">
        <v>263</v>
      </c>
      <c r="E212" s="235">
        <v>1</v>
      </c>
      <c r="F212" s="236"/>
      <c r="G212" s="237">
        <f>ROUND(E212*F212,2)</f>
        <v>0</v>
      </c>
      <c r="H212" s="236"/>
      <c r="I212" s="237">
        <f>ROUND(E212*H212,2)</f>
        <v>0</v>
      </c>
      <c r="J212" s="236"/>
      <c r="K212" s="237">
        <f>ROUND(E212*J212,2)</f>
        <v>0</v>
      </c>
      <c r="L212" s="237">
        <v>21</v>
      </c>
      <c r="M212" s="237">
        <f>G212*(1+L212/100)</f>
        <v>0</v>
      </c>
      <c r="N212" s="237">
        <v>3.5999999999999997E-2</v>
      </c>
      <c r="O212" s="237">
        <f>ROUND(E212*N212,2)</f>
        <v>0.04</v>
      </c>
      <c r="P212" s="237">
        <v>0</v>
      </c>
      <c r="Q212" s="237">
        <f>ROUND(E212*P212,2)</f>
        <v>0</v>
      </c>
      <c r="R212" s="237"/>
      <c r="S212" s="237" t="s">
        <v>234</v>
      </c>
      <c r="T212" s="238" t="s">
        <v>176</v>
      </c>
      <c r="U212" s="219">
        <v>0</v>
      </c>
      <c r="V212" s="219">
        <f>ROUND(E212*U212,2)</f>
        <v>0</v>
      </c>
      <c r="W212" s="219"/>
      <c r="X212" s="219" t="s">
        <v>241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242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57" t="s">
        <v>736</v>
      </c>
      <c r="D213" s="248"/>
      <c r="E213" s="248"/>
      <c r="F213" s="248"/>
      <c r="G213" s="248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182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54" t="s">
        <v>737</v>
      </c>
      <c r="D214" s="240"/>
      <c r="E214" s="240"/>
      <c r="F214" s="240"/>
      <c r="G214" s="240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182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41">
        <v>100</v>
      </c>
      <c r="B215" s="242" t="s">
        <v>738</v>
      </c>
      <c r="C215" s="256" t="s">
        <v>739</v>
      </c>
      <c r="D215" s="243" t="s">
        <v>263</v>
      </c>
      <c r="E215" s="244">
        <v>2</v>
      </c>
      <c r="F215" s="245"/>
      <c r="G215" s="246">
        <f>ROUND(E215*F215,2)</f>
        <v>0</v>
      </c>
      <c r="H215" s="245"/>
      <c r="I215" s="246">
        <f>ROUND(E215*H215,2)</f>
        <v>0</v>
      </c>
      <c r="J215" s="245"/>
      <c r="K215" s="246">
        <f>ROUND(E215*J215,2)</f>
        <v>0</v>
      </c>
      <c r="L215" s="246">
        <v>21</v>
      </c>
      <c r="M215" s="246">
        <f>G215*(1+L215/100)</f>
        <v>0</v>
      </c>
      <c r="N215" s="246">
        <v>7.0000000000000001E-3</v>
      </c>
      <c r="O215" s="246">
        <f>ROUND(E215*N215,2)</f>
        <v>0.01</v>
      </c>
      <c r="P215" s="246">
        <v>0</v>
      </c>
      <c r="Q215" s="246">
        <f>ROUND(E215*P215,2)</f>
        <v>0</v>
      </c>
      <c r="R215" s="246"/>
      <c r="S215" s="246" t="s">
        <v>234</v>
      </c>
      <c r="T215" s="247" t="s">
        <v>176</v>
      </c>
      <c r="U215" s="219">
        <v>0</v>
      </c>
      <c r="V215" s="219">
        <f>ROUND(E215*U215,2)</f>
        <v>0</v>
      </c>
      <c r="W215" s="219"/>
      <c r="X215" s="219" t="s">
        <v>241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242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41">
        <v>101</v>
      </c>
      <c r="B216" s="242" t="s">
        <v>740</v>
      </c>
      <c r="C216" s="256" t="s">
        <v>741</v>
      </c>
      <c r="D216" s="243" t="s">
        <v>267</v>
      </c>
      <c r="E216" s="244">
        <v>0.39879999999999999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6">
        <v>0</v>
      </c>
      <c r="O216" s="246">
        <f>ROUND(E216*N216,2)</f>
        <v>0</v>
      </c>
      <c r="P216" s="246">
        <v>0</v>
      </c>
      <c r="Q216" s="246">
        <f>ROUND(E216*P216,2)</f>
        <v>0</v>
      </c>
      <c r="R216" s="246" t="s">
        <v>230</v>
      </c>
      <c r="S216" s="246" t="s">
        <v>175</v>
      </c>
      <c r="T216" s="247" t="s">
        <v>240</v>
      </c>
      <c r="U216" s="219">
        <v>4.0430000000000001</v>
      </c>
      <c r="V216" s="219">
        <f>ROUND(E216*U216,2)</f>
        <v>1.61</v>
      </c>
      <c r="W216" s="219"/>
      <c r="X216" s="219" t="s">
        <v>268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269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x14ac:dyDescent="0.2">
      <c r="A217" s="226" t="s">
        <v>169</v>
      </c>
      <c r="B217" s="227" t="s">
        <v>111</v>
      </c>
      <c r="C217" s="251" t="s">
        <v>112</v>
      </c>
      <c r="D217" s="228"/>
      <c r="E217" s="229"/>
      <c r="F217" s="230"/>
      <c r="G217" s="230">
        <f>SUMIF(AG218:AG248,"&lt;&gt;NOR",G218:G248)</f>
        <v>0</v>
      </c>
      <c r="H217" s="230"/>
      <c r="I217" s="230">
        <f>SUM(I218:I248)</f>
        <v>0</v>
      </c>
      <c r="J217" s="230"/>
      <c r="K217" s="230">
        <f>SUM(K218:K248)</f>
        <v>0</v>
      </c>
      <c r="L217" s="230"/>
      <c r="M217" s="230">
        <f>SUM(M218:M248)</f>
        <v>0</v>
      </c>
      <c r="N217" s="230"/>
      <c r="O217" s="230">
        <f>SUM(O218:O248)</f>
        <v>0.30000000000000004</v>
      </c>
      <c r="P217" s="230"/>
      <c r="Q217" s="230">
        <f>SUM(Q218:Q248)</f>
        <v>0</v>
      </c>
      <c r="R217" s="230"/>
      <c r="S217" s="230"/>
      <c r="T217" s="231"/>
      <c r="U217" s="225"/>
      <c r="V217" s="225">
        <f>SUM(V218:V248)</f>
        <v>42.669999999999995</v>
      </c>
      <c r="W217" s="225"/>
      <c r="X217" s="225"/>
      <c r="AG217" t="s">
        <v>170</v>
      </c>
    </row>
    <row r="218" spans="1:60" ht="22.5" outlineLevel="1" x14ac:dyDescent="0.2">
      <c r="A218" s="241">
        <v>102</v>
      </c>
      <c r="B218" s="242" t="s">
        <v>742</v>
      </c>
      <c r="C218" s="256" t="s">
        <v>743</v>
      </c>
      <c r="D218" s="243" t="s">
        <v>214</v>
      </c>
      <c r="E218" s="244">
        <v>4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6">
        <v>1.14E-3</v>
      </c>
      <c r="O218" s="246">
        <f>ROUND(E218*N218,2)</f>
        <v>0</v>
      </c>
      <c r="P218" s="246">
        <v>0</v>
      </c>
      <c r="Q218" s="246">
        <f>ROUND(E218*P218,2)</f>
        <v>0</v>
      </c>
      <c r="R218" s="246" t="s">
        <v>230</v>
      </c>
      <c r="S218" s="246" t="s">
        <v>175</v>
      </c>
      <c r="T218" s="247" t="s">
        <v>240</v>
      </c>
      <c r="U218" s="219">
        <v>1.1020000000000001</v>
      </c>
      <c r="V218" s="219">
        <f>ROUND(E218*U218,2)</f>
        <v>4.41</v>
      </c>
      <c r="W218" s="219"/>
      <c r="X218" s="219" t="s">
        <v>177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178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2.5" outlineLevel="1" x14ac:dyDescent="0.2">
      <c r="A219" s="232">
        <v>103</v>
      </c>
      <c r="B219" s="233" t="s">
        <v>744</v>
      </c>
      <c r="C219" s="252" t="s">
        <v>745</v>
      </c>
      <c r="D219" s="234" t="s">
        <v>173</v>
      </c>
      <c r="E219" s="235">
        <v>20</v>
      </c>
      <c r="F219" s="236"/>
      <c r="G219" s="237">
        <f>ROUND(E219*F219,2)</f>
        <v>0</v>
      </c>
      <c r="H219" s="236"/>
      <c r="I219" s="237">
        <f>ROUND(E219*H219,2)</f>
        <v>0</v>
      </c>
      <c r="J219" s="236"/>
      <c r="K219" s="237">
        <f>ROUND(E219*J219,2)</f>
        <v>0</v>
      </c>
      <c r="L219" s="237">
        <v>21</v>
      </c>
      <c r="M219" s="237">
        <f>G219*(1+L219/100)</f>
        <v>0</v>
      </c>
      <c r="N219" s="237">
        <v>7.6000000000000004E-4</v>
      </c>
      <c r="O219" s="237">
        <f>ROUND(E219*N219,2)</f>
        <v>0.02</v>
      </c>
      <c r="P219" s="237">
        <v>0</v>
      </c>
      <c r="Q219" s="237">
        <f>ROUND(E219*P219,2)</f>
        <v>0</v>
      </c>
      <c r="R219" s="237" t="s">
        <v>230</v>
      </c>
      <c r="S219" s="237" t="s">
        <v>175</v>
      </c>
      <c r="T219" s="238" t="s">
        <v>240</v>
      </c>
      <c r="U219" s="219">
        <v>0.29737999999999998</v>
      </c>
      <c r="V219" s="219">
        <f>ROUND(E219*U219,2)</f>
        <v>5.95</v>
      </c>
      <c r="W219" s="219"/>
      <c r="X219" s="219" t="s">
        <v>177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178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7"/>
      <c r="B220" s="218"/>
      <c r="C220" s="253" t="s">
        <v>746</v>
      </c>
      <c r="D220" s="239"/>
      <c r="E220" s="239"/>
      <c r="F220" s="239"/>
      <c r="G220" s="23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180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/>
      <c r="B221" s="218"/>
      <c r="C221" s="254" t="s">
        <v>183</v>
      </c>
      <c r="D221" s="240"/>
      <c r="E221" s="240"/>
      <c r="F221" s="240"/>
      <c r="G221" s="240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182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1" x14ac:dyDescent="0.2">
      <c r="A222" s="232">
        <v>104</v>
      </c>
      <c r="B222" s="233" t="s">
        <v>747</v>
      </c>
      <c r="C222" s="252" t="s">
        <v>748</v>
      </c>
      <c r="D222" s="234" t="s">
        <v>173</v>
      </c>
      <c r="E222" s="235">
        <v>10</v>
      </c>
      <c r="F222" s="236"/>
      <c r="G222" s="237">
        <f>ROUND(E222*F222,2)</f>
        <v>0</v>
      </c>
      <c r="H222" s="236"/>
      <c r="I222" s="237">
        <f>ROUND(E222*H222,2)</f>
        <v>0</v>
      </c>
      <c r="J222" s="236"/>
      <c r="K222" s="237">
        <f>ROUND(E222*J222,2)</f>
        <v>0</v>
      </c>
      <c r="L222" s="237">
        <v>21</v>
      </c>
      <c r="M222" s="237">
        <f>G222*(1+L222/100)</f>
        <v>0</v>
      </c>
      <c r="N222" s="237">
        <v>8.8000000000000003E-4</v>
      </c>
      <c r="O222" s="237">
        <f>ROUND(E222*N222,2)</f>
        <v>0.01</v>
      </c>
      <c r="P222" s="237">
        <v>0</v>
      </c>
      <c r="Q222" s="237">
        <f>ROUND(E222*P222,2)</f>
        <v>0</v>
      </c>
      <c r="R222" s="237" t="s">
        <v>230</v>
      </c>
      <c r="S222" s="237" t="s">
        <v>175</v>
      </c>
      <c r="T222" s="238" t="s">
        <v>240</v>
      </c>
      <c r="U222" s="219">
        <v>0.30737999999999999</v>
      </c>
      <c r="V222" s="219">
        <f>ROUND(E222*U222,2)</f>
        <v>3.07</v>
      </c>
      <c r="W222" s="219"/>
      <c r="X222" s="219" t="s">
        <v>177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178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53" t="s">
        <v>746</v>
      </c>
      <c r="D223" s="239"/>
      <c r="E223" s="239"/>
      <c r="F223" s="239"/>
      <c r="G223" s="23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180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/>
      <c r="B224" s="218"/>
      <c r="C224" s="254" t="s">
        <v>183</v>
      </c>
      <c r="D224" s="240"/>
      <c r="E224" s="240"/>
      <c r="F224" s="240"/>
      <c r="G224" s="240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182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2.5" outlineLevel="1" x14ac:dyDescent="0.2">
      <c r="A225" s="232">
        <v>105</v>
      </c>
      <c r="B225" s="233" t="s">
        <v>749</v>
      </c>
      <c r="C225" s="252" t="s">
        <v>750</v>
      </c>
      <c r="D225" s="234" t="s">
        <v>173</v>
      </c>
      <c r="E225" s="235">
        <v>5</v>
      </c>
      <c r="F225" s="236"/>
      <c r="G225" s="237">
        <f>ROUND(E225*F225,2)</f>
        <v>0</v>
      </c>
      <c r="H225" s="236"/>
      <c r="I225" s="237">
        <f>ROUND(E225*H225,2)</f>
        <v>0</v>
      </c>
      <c r="J225" s="236"/>
      <c r="K225" s="237">
        <f>ROUND(E225*J225,2)</f>
        <v>0</v>
      </c>
      <c r="L225" s="237">
        <v>21</v>
      </c>
      <c r="M225" s="237">
        <f>G225*(1+L225/100)</f>
        <v>0</v>
      </c>
      <c r="N225" s="237">
        <v>1.01E-3</v>
      </c>
      <c r="O225" s="237">
        <f>ROUND(E225*N225,2)</f>
        <v>0.01</v>
      </c>
      <c r="P225" s="237">
        <v>0</v>
      </c>
      <c r="Q225" s="237">
        <f>ROUND(E225*P225,2)</f>
        <v>0</v>
      </c>
      <c r="R225" s="237" t="s">
        <v>230</v>
      </c>
      <c r="S225" s="237" t="s">
        <v>175</v>
      </c>
      <c r="T225" s="238" t="s">
        <v>240</v>
      </c>
      <c r="U225" s="219">
        <v>0.31738</v>
      </c>
      <c r="V225" s="219">
        <f>ROUND(E225*U225,2)</f>
        <v>1.59</v>
      </c>
      <c r="W225" s="219"/>
      <c r="X225" s="219" t="s">
        <v>177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178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/>
      <c r="B226" s="218"/>
      <c r="C226" s="253" t="s">
        <v>746</v>
      </c>
      <c r="D226" s="239"/>
      <c r="E226" s="239"/>
      <c r="F226" s="239"/>
      <c r="G226" s="23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180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54" t="s">
        <v>183</v>
      </c>
      <c r="D227" s="240"/>
      <c r="E227" s="240"/>
      <c r="F227" s="240"/>
      <c r="G227" s="240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182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2.5" outlineLevel="1" x14ac:dyDescent="0.2">
      <c r="A228" s="232">
        <v>106</v>
      </c>
      <c r="B228" s="233" t="s">
        <v>751</v>
      </c>
      <c r="C228" s="252" t="s">
        <v>752</v>
      </c>
      <c r="D228" s="234" t="s">
        <v>173</v>
      </c>
      <c r="E228" s="235">
        <v>5</v>
      </c>
      <c r="F228" s="236"/>
      <c r="G228" s="237">
        <f>ROUND(E228*F228,2)</f>
        <v>0</v>
      </c>
      <c r="H228" s="236"/>
      <c r="I228" s="237">
        <f>ROUND(E228*H228,2)</f>
        <v>0</v>
      </c>
      <c r="J228" s="236"/>
      <c r="K228" s="237">
        <f>ROUND(E228*J228,2)</f>
        <v>0</v>
      </c>
      <c r="L228" s="237">
        <v>21</v>
      </c>
      <c r="M228" s="237">
        <f>G228*(1+L228/100)</f>
        <v>0</v>
      </c>
      <c r="N228" s="237">
        <v>1.6000000000000001E-3</v>
      </c>
      <c r="O228" s="237">
        <f>ROUND(E228*N228,2)</f>
        <v>0.01</v>
      </c>
      <c r="P228" s="237">
        <v>0</v>
      </c>
      <c r="Q228" s="237">
        <f>ROUND(E228*P228,2)</f>
        <v>0</v>
      </c>
      <c r="R228" s="237" t="s">
        <v>230</v>
      </c>
      <c r="S228" s="237" t="s">
        <v>175</v>
      </c>
      <c r="T228" s="238" t="s">
        <v>240</v>
      </c>
      <c r="U228" s="219">
        <v>0.33332000000000001</v>
      </c>
      <c r="V228" s="219">
        <f>ROUND(E228*U228,2)</f>
        <v>1.67</v>
      </c>
      <c r="W228" s="219"/>
      <c r="X228" s="219" t="s">
        <v>177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178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7"/>
      <c r="B229" s="218"/>
      <c r="C229" s="253" t="s">
        <v>746</v>
      </c>
      <c r="D229" s="239"/>
      <c r="E229" s="239"/>
      <c r="F229" s="239"/>
      <c r="G229" s="23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180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7"/>
      <c r="B230" s="218"/>
      <c r="C230" s="254" t="s">
        <v>183</v>
      </c>
      <c r="D230" s="240"/>
      <c r="E230" s="240"/>
      <c r="F230" s="240"/>
      <c r="G230" s="240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182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2.5" outlineLevel="1" x14ac:dyDescent="0.2">
      <c r="A231" s="232">
        <v>107</v>
      </c>
      <c r="B231" s="233" t="s">
        <v>753</v>
      </c>
      <c r="C231" s="252" t="s">
        <v>754</v>
      </c>
      <c r="D231" s="234" t="s">
        <v>173</v>
      </c>
      <c r="E231" s="235">
        <v>30</v>
      </c>
      <c r="F231" s="236"/>
      <c r="G231" s="237">
        <f>ROUND(E231*F231,2)</f>
        <v>0</v>
      </c>
      <c r="H231" s="236"/>
      <c r="I231" s="237">
        <f>ROUND(E231*H231,2)</f>
        <v>0</v>
      </c>
      <c r="J231" s="236"/>
      <c r="K231" s="237">
        <f>ROUND(E231*J231,2)</f>
        <v>0</v>
      </c>
      <c r="L231" s="237">
        <v>21</v>
      </c>
      <c r="M231" s="237">
        <f>G231*(1+L231/100)</f>
        <v>0</v>
      </c>
      <c r="N231" s="237">
        <v>1.9599999999999999E-3</v>
      </c>
      <c r="O231" s="237">
        <f>ROUND(E231*N231,2)</f>
        <v>0.06</v>
      </c>
      <c r="P231" s="237">
        <v>0</v>
      </c>
      <c r="Q231" s="237">
        <f>ROUND(E231*P231,2)</f>
        <v>0</v>
      </c>
      <c r="R231" s="237" t="s">
        <v>230</v>
      </c>
      <c r="S231" s="237" t="s">
        <v>175</v>
      </c>
      <c r="T231" s="238" t="s">
        <v>240</v>
      </c>
      <c r="U231" s="219">
        <v>0.3579</v>
      </c>
      <c r="V231" s="219">
        <f>ROUND(E231*U231,2)</f>
        <v>10.74</v>
      </c>
      <c r="W231" s="219"/>
      <c r="X231" s="219" t="s">
        <v>177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178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53" t="s">
        <v>746</v>
      </c>
      <c r="D232" s="239"/>
      <c r="E232" s="239"/>
      <c r="F232" s="239"/>
      <c r="G232" s="23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180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17"/>
      <c r="B233" s="218"/>
      <c r="C233" s="254" t="s">
        <v>183</v>
      </c>
      <c r="D233" s="240"/>
      <c r="E233" s="240"/>
      <c r="F233" s="240"/>
      <c r="G233" s="240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182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2.5" outlineLevel="1" x14ac:dyDescent="0.2">
      <c r="A234" s="232">
        <v>108</v>
      </c>
      <c r="B234" s="233" t="s">
        <v>755</v>
      </c>
      <c r="C234" s="252" t="s">
        <v>756</v>
      </c>
      <c r="D234" s="234" t="s">
        <v>173</v>
      </c>
      <c r="E234" s="235">
        <v>25</v>
      </c>
      <c r="F234" s="236"/>
      <c r="G234" s="237">
        <f>ROUND(E234*F234,2)</f>
        <v>0</v>
      </c>
      <c r="H234" s="236"/>
      <c r="I234" s="237">
        <f>ROUND(E234*H234,2)</f>
        <v>0</v>
      </c>
      <c r="J234" s="236"/>
      <c r="K234" s="237">
        <f>ROUND(E234*J234,2)</f>
        <v>0</v>
      </c>
      <c r="L234" s="237">
        <v>21</v>
      </c>
      <c r="M234" s="237">
        <f>G234*(1+L234/100)</f>
        <v>0</v>
      </c>
      <c r="N234" s="237">
        <v>3.7399999999999998E-3</v>
      </c>
      <c r="O234" s="237">
        <f>ROUND(E234*N234,2)</f>
        <v>0.09</v>
      </c>
      <c r="P234" s="237">
        <v>0</v>
      </c>
      <c r="Q234" s="237">
        <f>ROUND(E234*P234,2)</f>
        <v>0</v>
      </c>
      <c r="R234" s="237" t="s">
        <v>230</v>
      </c>
      <c r="S234" s="237" t="s">
        <v>175</v>
      </c>
      <c r="T234" s="238" t="s">
        <v>240</v>
      </c>
      <c r="U234" s="219">
        <v>0.46579999999999999</v>
      </c>
      <c r="V234" s="219">
        <f>ROUND(E234*U234,2)</f>
        <v>11.65</v>
      </c>
      <c r="W234" s="219"/>
      <c r="X234" s="219" t="s">
        <v>177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178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53" t="s">
        <v>746</v>
      </c>
      <c r="D235" s="239"/>
      <c r="E235" s="239"/>
      <c r="F235" s="239"/>
      <c r="G235" s="23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180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7"/>
      <c r="B236" s="218"/>
      <c r="C236" s="254" t="s">
        <v>183</v>
      </c>
      <c r="D236" s="240"/>
      <c r="E236" s="240"/>
      <c r="F236" s="240"/>
      <c r="G236" s="240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182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32">
        <v>109</v>
      </c>
      <c r="B237" s="233" t="s">
        <v>757</v>
      </c>
      <c r="C237" s="252" t="s">
        <v>758</v>
      </c>
      <c r="D237" s="234" t="s">
        <v>173</v>
      </c>
      <c r="E237" s="235">
        <v>70</v>
      </c>
      <c r="F237" s="236"/>
      <c r="G237" s="237">
        <f>ROUND(E237*F237,2)</f>
        <v>0</v>
      </c>
      <c r="H237" s="236"/>
      <c r="I237" s="237">
        <f>ROUND(E237*H237,2)</f>
        <v>0</v>
      </c>
      <c r="J237" s="236"/>
      <c r="K237" s="237">
        <f>ROUND(E237*J237,2)</f>
        <v>0</v>
      </c>
      <c r="L237" s="237">
        <v>21</v>
      </c>
      <c r="M237" s="237">
        <f>G237*(1+L237/100)</f>
        <v>0</v>
      </c>
      <c r="N237" s="237">
        <v>0</v>
      </c>
      <c r="O237" s="237">
        <f>ROUND(E237*N237,2)</f>
        <v>0</v>
      </c>
      <c r="P237" s="237">
        <v>0</v>
      </c>
      <c r="Q237" s="237">
        <f>ROUND(E237*P237,2)</f>
        <v>0</v>
      </c>
      <c r="R237" s="237" t="s">
        <v>230</v>
      </c>
      <c r="S237" s="237" t="s">
        <v>175</v>
      </c>
      <c r="T237" s="238" t="s">
        <v>240</v>
      </c>
      <c r="U237" s="219">
        <v>2.1499999999999998E-2</v>
      </c>
      <c r="V237" s="219">
        <f>ROUND(E237*U237,2)</f>
        <v>1.51</v>
      </c>
      <c r="W237" s="219"/>
      <c r="X237" s="219" t="s">
        <v>177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178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/>
      <c r="B238" s="218"/>
      <c r="C238" s="257" t="s">
        <v>563</v>
      </c>
      <c r="D238" s="248"/>
      <c r="E238" s="248"/>
      <c r="F238" s="248"/>
      <c r="G238" s="248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182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7"/>
      <c r="B239" s="218"/>
      <c r="C239" s="255" t="s">
        <v>759</v>
      </c>
      <c r="D239" s="223"/>
      <c r="E239" s="224">
        <v>20</v>
      </c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185</v>
      </c>
      <c r="AH239" s="210">
        <v>5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55" t="s">
        <v>501</v>
      </c>
      <c r="D240" s="223"/>
      <c r="E240" s="224">
        <v>10</v>
      </c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185</v>
      </c>
      <c r="AH240" s="210">
        <v>5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7"/>
      <c r="B241" s="218"/>
      <c r="C241" s="255" t="s">
        <v>504</v>
      </c>
      <c r="D241" s="223"/>
      <c r="E241" s="224">
        <v>5</v>
      </c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185</v>
      </c>
      <c r="AH241" s="210">
        <v>5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7"/>
      <c r="B242" s="218"/>
      <c r="C242" s="255" t="s">
        <v>507</v>
      </c>
      <c r="D242" s="223"/>
      <c r="E242" s="224">
        <v>5</v>
      </c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185</v>
      </c>
      <c r="AH242" s="210">
        <v>5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55" t="s">
        <v>510</v>
      </c>
      <c r="D243" s="223"/>
      <c r="E243" s="224">
        <v>30</v>
      </c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185</v>
      </c>
      <c r="AH243" s="210">
        <v>5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32">
        <v>110</v>
      </c>
      <c r="B244" s="233" t="s">
        <v>760</v>
      </c>
      <c r="C244" s="252" t="s">
        <v>761</v>
      </c>
      <c r="D244" s="234" t="s">
        <v>173</v>
      </c>
      <c r="E244" s="235">
        <v>25</v>
      </c>
      <c r="F244" s="236"/>
      <c r="G244" s="237">
        <f>ROUND(E244*F244,2)</f>
        <v>0</v>
      </c>
      <c r="H244" s="236"/>
      <c r="I244" s="237">
        <f>ROUND(E244*H244,2)</f>
        <v>0</v>
      </c>
      <c r="J244" s="236"/>
      <c r="K244" s="237">
        <f>ROUND(E244*J244,2)</f>
        <v>0</v>
      </c>
      <c r="L244" s="237">
        <v>21</v>
      </c>
      <c r="M244" s="237">
        <f>G244*(1+L244/100)</f>
        <v>0</v>
      </c>
      <c r="N244" s="237">
        <v>0</v>
      </c>
      <c r="O244" s="237">
        <f>ROUND(E244*N244,2)</f>
        <v>0</v>
      </c>
      <c r="P244" s="237">
        <v>0</v>
      </c>
      <c r="Q244" s="237">
        <f>ROUND(E244*P244,2)</f>
        <v>0</v>
      </c>
      <c r="R244" s="237" t="s">
        <v>230</v>
      </c>
      <c r="S244" s="237" t="s">
        <v>175</v>
      </c>
      <c r="T244" s="238" t="s">
        <v>240</v>
      </c>
      <c r="U244" s="219">
        <v>4.1000000000000002E-2</v>
      </c>
      <c r="V244" s="219">
        <f>ROUND(E244*U244,2)</f>
        <v>1.03</v>
      </c>
      <c r="W244" s="219"/>
      <c r="X244" s="219" t="s">
        <v>177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178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/>
      <c r="B245" s="218"/>
      <c r="C245" s="257" t="s">
        <v>563</v>
      </c>
      <c r="D245" s="248"/>
      <c r="E245" s="248"/>
      <c r="F245" s="248"/>
      <c r="G245" s="248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182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17"/>
      <c r="B246" s="218"/>
      <c r="C246" s="255" t="s">
        <v>528</v>
      </c>
      <c r="D246" s="223"/>
      <c r="E246" s="224">
        <v>25</v>
      </c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185</v>
      </c>
      <c r="AH246" s="210">
        <v>5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41">
        <v>111</v>
      </c>
      <c r="B247" s="242" t="s">
        <v>762</v>
      </c>
      <c r="C247" s="256" t="s">
        <v>763</v>
      </c>
      <c r="D247" s="243" t="s">
        <v>219</v>
      </c>
      <c r="E247" s="244">
        <v>1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6">
        <v>0.1</v>
      </c>
      <c r="O247" s="246">
        <f>ROUND(E247*N247,2)</f>
        <v>0.1</v>
      </c>
      <c r="P247" s="246">
        <v>0</v>
      </c>
      <c r="Q247" s="246">
        <f>ROUND(E247*P247,2)</f>
        <v>0</v>
      </c>
      <c r="R247" s="246"/>
      <c r="S247" s="246" t="s">
        <v>234</v>
      </c>
      <c r="T247" s="247" t="s">
        <v>176</v>
      </c>
      <c r="U247" s="219">
        <v>0</v>
      </c>
      <c r="V247" s="219">
        <f>ROUND(E247*U247,2)</f>
        <v>0</v>
      </c>
      <c r="W247" s="219"/>
      <c r="X247" s="219" t="s">
        <v>241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242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41">
        <v>112</v>
      </c>
      <c r="B248" s="242" t="s">
        <v>764</v>
      </c>
      <c r="C248" s="256" t="s">
        <v>765</v>
      </c>
      <c r="D248" s="243" t="s">
        <v>267</v>
      </c>
      <c r="E248" s="244">
        <v>0.29391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0</v>
      </c>
      <c r="O248" s="246">
        <f>ROUND(E248*N248,2)</f>
        <v>0</v>
      </c>
      <c r="P248" s="246">
        <v>0</v>
      </c>
      <c r="Q248" s="246">
        <f>ROUND(E248*P248,2)</f>
        <v>0</v>
      </c>
      <c r="R248" s="246" t="s">
        <v>230</v>
      </c>
      <c r="S248" s="246" t="s">
        <v>175</v>
      </c>
      <c r="T248" s="247" t="s">
        <v>240</v>
      </c>
      <c r="U248" s="219">
        <v>3.5630000000000002</v>
      </c>
      <c r="V248" s="219">
        <f>ROUND(E248*U248,2)</f>
        <v>1.05</v>
      </c>
      <c r="W248" s="219"/>
      <c r="X248" s="219" t="s">
        <v>268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269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x14ac:dyDescent="0.2">
      <c r="A249" s="226" t="s">
        <v>169</v>
      </c>
      <c r="B249" s="227" t="s">
        <v>113</v>
      </c>
      <c r="C249" s="251" t="s">
        <v>114</v>
      </c>
      <c r="D249" s="228"/>
      <c r="E249" s="229"/>
      <c r="F249" s="230"/>
      <c r="G249" s="230">
        <f>SUMIF(AG250:AG306,"&lt;&gt;NOR",G250:G306)</f>
        <v>0</v>
      </c>
      <c r="H249" s="230"/>
      <c r="I249" s="230">
        <f>SUM(I250:I306)</f>
        <v>0</v>
      </c>
      <c r="J249" s="230"/>
      <c r="K249" s="230">
        <f>SUM(K250:K306)</f>
        <v>0</v>
      </c>
      <c r="L249" s="230"/>
      <c r="M249" s="230">
        <f>SUM(M250:M306)</f>
        <v>0</v>
      </c>
      <c r="N249" s="230"/>
      <c r="O249" s="230">
        <f>SUM(O250:O306)</f>
        <v>0.05</v>
      </c>
      <c r="P249" s="230"/>
      <c r="Q249" s="230">
        <f>SUM(Q250:Q306)</f>
        <v>0</v>
      </c>
      <c r="R249" s="230"/>
      <c r="S249" s="230"/>
      <c r="T249" s="231"/>
      <c r="U249" s="225"/>
      <c r="V249" s="225">
        <f>SUM(V250:V306)</f>
        <v>26.020000000000003</v>
      </c>
      <c r="W249" s="225"/>
      <c r="X249" s="225"/>
      <c r="AG249" t="s">
        <v>170</v>
      </c>
    </row>
    <row r="250" spans="1:60" outlineLevel="1" x14ac:dyDescent="0.2">
      <c r="A250" s="241">
        <v>113</v>
      </c>
      <c r="B250" s="242" t="s">
        <v>766</v>
      </c>
      <c r="C250" s="256" t="s">
        <v>767</v>
      </c>
      <c r="D250" s="243" t="s">
        <v>214</v>
      </c>
      <c r="E250" s="244">
        <v>1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6">
        <v>4.0000000000000002E-4</v>
      </c>
      <c r="O250" s="246">
        <f>ROUND(E250*N250,2)</f>
        <v>0</v>
      </c>
      <c r="P250" s="246">
        <v>0</v>
      </c>
      <c r="Q250" s="246">
        <f>ROUND(E250*P250,2)</f>
        <v>0</v>
      </c>
      <c r="R250" s="246" t="s">
        <v>174</v>
      </c>
      <c r="S250" s="246" t="s">
        <v>175</v>
      </c>
      <c r="T250" s="247" t="s">
        <v>240</v>
      </c>
      <c r="U250" s="219">
        <v>0.20699999999999999</v>
      </c>
      <c r="V250" s="219">
        <f>ROUND(E250*U250,2)</f>
        <v>0.21</v>
      </c>
      <c r="W250" s="219"/>
      <c r="X250" s="219" t="s">
        <v>177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178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22.5" outlineLevel="1" x14ac:dyDescent="0.2">
      <c r="A251" s="241">
        <v>114</v>
      </c>
      <c r="B251" s="242" t="s">
        <v>768</v>
      </c>
      <c r="C251" s="256" t="s">
        <v>769</v>
      </c>
      <c r="D251" s="243" t="s">
        <v>214</v>
      </c>
      <c r="E251" s="244">
        <v>1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2.3000000000000001E-4</v>
      </c>
      <c r="O251" s="246">
        <f>ROUND(E251*N251,2)</f>
        <v>0</v>
      </c>
      <c r="P251" s="246">
        <v>0</v>
      </c>
      <c r="Q251" s="246">
        <f>ROUND(E251*P251,2)</f>
        <v>0</v>
      </c>
      <c r="R251" s="246" t="s">
        <v>174</v>
      </c>
      <c r="S251" s="246" t="s">
        <v>175</v>
      </c>
      <c r="T251" s="247" t="s">
        <v>240</v>
      </c>
      <c r="U251" s="219">
        <v>0.20699999999999999</v>
      </c>
      <c r="V251" s="219">
        <f>ROUND(E251*U251,2)</f>
        <v>0.21</v>
      </c>
      <c r="W251" s="219"/>
      <c r="X251" s="219" t="s">
        <v>177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178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2.5" outlineLevel="1" x14ac:dyDescent="0.2">
      <c r="A252" s="241">
        <v>115</v>
      </c>
      <c r="B252" s="242" t="s">
        <v>770</v>
      </c>
      <c r="C252" s="256" t="s">
        <v>771</v>
      </c>
      <c r="D252" s="243" t="s">
        <v>214</v>
      </c>
      <c r="E252" s="244">
        <v>1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6">
        <v>3.4000000000000002E-4</v>
      </c>
      <c r="O252" s="246">
        <f>ROUND(E252*N252,2)</f>
        <v>0</v>
      </c>
      <c r="P252" s="246">
        <v>0</v>
      </c>
      <c r="Q252" s="246">
        <f>ROUND(E252*P252,2)</f>
        <v>0</v>
      </c>
      <c r="R252" s="246" t="s">
        <v>174</v>
      </c>
      <c r="S252" s="246" t="s">
        <v>175</v>
      </c>
      <c r="T252" s="247" t="s">
        <v>240</v>
      </c>
      <c r="U252" s="219">
        <v>0.22700000000000001</v>
      </c>
      <c r="V252" s="219">
        <f>ROUND(E252*U252,2)</f>
        <v>0.23</v>
      </c>
      <c r="W252" s="219"/>
      <c r="X252" s="219" t="s">
        <v>177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178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32">
        <v>116</v>
      </c>
      <c r="B253" s="233" t="s">
        <v>772</v>
      </c>
      <c r="C253" s="252" t="s">
        <v>773</v>
      </c>
      <c r="D253" s="234" t="s">
        <v>214</v>
      </c>
      <c r="E253" s="235">
        <v>16</v>
      </c>
      <c r="F253" s="236"/>
      <c r="G253" s="237">
        <f>ROUND(E253*F253,2)</f>
        <v>0</v>
      </c>
      <c r="H253" s="236"/>
      <c r="I253" s="237">
        <f>ROUND(E253*H253,2)</f>
        <v>0</v>
      </c>
      <c r="J253" s="236"/>
      <c r="K253" s="237">
        <f>ROUND(E253*J253,2)</f>
        <v>0</v>
      </c>
      <c r="L253" s="237">
        <v>21</v>
      </c>
      <c r="M253" s="237">
        <f>G253*(1+L253/100)</f>
        <v>0</v>
      </c>
      <c r="N253" s="237">
        <v>0</v>
      </c>
      <c r="O253" s="237">
        <f>ROUND(E253*N253,2)</f>
        <v>0</v>
      </c>
      <c r="P253" s="237">
        <v>0</v>
      </c>
      <c r="Q253" s="237">
        <f>ROUND(E253*P253,2)</f>
        <v>0</v>
      </c>
      <c r="R253" s="237" t="s">
        <v>230</v>
      </c>
      <c r="S253" s="237" t="s">
        <v>175</v>
      </c>
      <c r="T253" s="238" t="s">
        <v>240</v>
      </c>
      <c r="U253" s="219">
        <v>5.0999999999999997E-2</v>
      </c>
      <c r="V253" s="219">
        <f>ROUND(E253*U253,2)</f>
        <v>0.82</v>
      </c>
      <c r="W253" s="219"/>
      <c r="X253" s="219" t="s">
        <v>177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178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55" t="s">
        <v>774</v>
      </c>
      <c r="D254" s="223"/>
      <c r="E254" s="224">
        <v>15</v>
      </c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185</v>
      </c>
      <c r="AH254" s="210">
        <v>5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7"/>
      <c r="B255" s="218"/>
      <c r="C255" s="255" t="s">
        <v>775</v>
      </c>
      <c r="D255" s="223"/>
      <c r="E255" s="224">
        <v>1</v>
      </c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185</v>
      </c>
      <c r="AH255" s="210">
        <v>5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32">
        <v>117</v>
      </c>
      <c r="B256" s="233" t="s">
        <v>776</v>
      </c>
      <c r="C256" s="252" t="s">
        <v>777</v>
      </c>
      <c r="D256" s="234" t="s">
        <v>214</v>
      </c>
      <c r="E256" s="235">
        <v>1</v>
      </c>
      <c r="F256" s="236"/>
      <c r="G256" s="237">
        <f>ROUND(E256*F256,2)</f>
        <v>0</v>
      </c>
      <c r="H256" s="236"/>
      <c r="I256" s="237">
        <f>ROUND(E256*H256,2)</f>
        <v>0</v>
      </c>
      <c r="J256" s="236"/>
      <c r="K256" s="237">
        <f>ROUND(E256*J256,2)</f>
        <v>0</v>
      </c>
      <c r="L256" s="237">
        <v>21</v>
      </c>
      <c r="M256" s="237">
        <f>G256*(1+L256/100)</f>
        <v>0</v>
      </c>
      <c r="N256" s="237">
        <v>0</v>
      </c>
      <c r="O256" s="237">
        <f>ROUND(E256*N256,2)</f>
        <v>0</v>
      </c>
      <c r="P256" s="237">
        <v>0</v>
      </c>
      <c r="Q256" s="237">
        <f>ROUND(E256*P256,2)</f>
        <v>0</v>
      </c>
      <c r="R256" s="237" t="s">
        <v>230</v>
      </c>
      <c r="S256" s="237" t="s">
        <v>175</v>
      </c>
      <c r="T256" s="238" t="s">
        <v>240</v>
      </c>
      <c r="U256" s="219">
        <v>5.2999999999999999E-2</v>
      </c>
      <c r="V256" s="219">
        <f>ROUND(E256*U256,2)</f>
        <v>0.05</v>
      </c>
      <c r="W256" s="219"/>
      <c r="X256" s="219" t="s">
        <v>177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178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7"/>
      <c r="B257" s="218"/>
      <c r="C257" s="255" t="s">
        <v>778</v>
      </c>
      <c r="D257" s="223"/>
      <c r="E257" s="224">
        <v>1</v>
      </c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185</v>
      </c>
      <c r="AH257" s="210">
        <v>5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32">
        <v>118</v>
      </c>
      <c r="B258" s="233" t="s">
        <v>779</v>
      </c>
      <c r="C258" s="252" t="s">
        <v>780</v>
      </c>
      <c r="D258" s="234" t="s">
        <v>214</v>
      </c>
      <c r="E258" s="235">
        <v>4</v>
      </c>
      <c r="F258" s="236"/>
      <c r="G258" s="237">
        <f>ROUND(E258*F258,2)</f>
        <v>0</v>
      </c>
      <c r="H258" s="236"/>
      <c r="I258" s="237">
        <f>ROUND(E258*H258,2)</f>
        <v>0</v>
      </c>
      <c r="J258" s="236"/>
      <c r="K258" s="237">
        <f>ROUND(E258*J258,2)</f>
        <v>0</v>
      </c>
      <c r="L258" s="237">
        <v>21</v>
      </c>
      <c r="M258" s="237">
        <f>G258*(1+L258/100)</f>
        <v>0</v>
      </c>
      <c r="N258" s="237">
        <v>0</v>
      </c>
      <c r="O258" s="237">
        <f>ROUND(E258*N258,2)</f>
        <v>0</v>
      </c>
      <c r="P258" s="237">
        <v>0</v>
      </c>
      <c r="Q258" s="237">
        <f>ROUND(E258*P258,2)</f>
        <v>0</v>
      </c>
      <c r="R258" s="237" t="s">
        <v>230</v>
      </c>
      <c r="S258" s="237" t="s">
        <v>175</v>
      </c>
      <c r="T258" s="238" t="s">
        <v>240</v>
      </c>
      <c r="U258" s="219">
        <v>0.16500000000000001</v>
      </c>
      <c r="V258" s="219">
        <f>ROUND(E258*U258,2)</f>
        <v>0.66</v>
      </c>
      <c r="W258" s="219"/>
      <c r="X258" s="219" t="s">
        <v>177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178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17"/>
      <c r="B259" s="218"/>
      <c r="C259" s="255" t="s">
        <v>781</v>
      </c>
      <c r="D259" s="223"/>
      <c r="E259" s="224">
        <v>4</v>
      </c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185</v>
      </c>
      <c r="AH259" s="210">
        <v>5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32">
        <v>119</v>
      </c>
      <c r="B260" s="233" t="s">
        <v>782</v>
      </c>
      <c r="C260" s="252" t="s">
        <v>783</v>
      </c>
      <c r="D260" s="234" t="s">
        <v>214</v>
      </c>
      <c r="E260" s="235">
        <v>1</v>
      </c>
      <c r="F260" s="236"/>
      <c r="G260" s="237">
        <f>ROUND(E260*F260,2)</f>
        <v>0</v>
      </c>
      <c r="H260" s="236"/>
      <c r="I260" s="237">
        <f>ROUND(E260*H260,2)</f>
        <v>0</v>
      </c>
      <c r="J260" s="236"/>
      <c r="K260" s="237">
        <f>ROUND(E260*J260,2)</f>
        <v>0</v>
      </c>
      <c r="L260" s="237">
        <v>21</v>
      </c>
      <c r="M260" s="237">
        <f>G260*(1+L260/100)</f>
        <v>0</v>
      </c>
      <c r="N260" s="237">
        <v>0</v>
      </c>
      <c r="O260" s="237">
        <f>ROUND(E260*N260,2)</f>
        <v>0</v>
      </c>
      <c r="P260" s="237">
        <v>0</v>
      </c>
      <c r="Q260" s="237">
        <f>ROUND(E260*P260,2)</f>
        <v>0</v>
      </c>
      <c r="R260" s="237" t="s">
        <v>230</v>
      </c>
      <c r="S260" s="237" t="s">
        <v>175</v>
      </c>
      <c r="T260" s="238" t="s">
        <v>240</v>
      </c>
      <c r="U260" s="219">
        <v>0.20599999999999999</v>
      </c>
      <c r="V260" s="219">
        <f>ROUND(E260*U260,2)</f>
        <v>0.21</v>
      </c>
      <c r="W260" s="219"/>
      <c r="X260" s="219" t="s">
        <v>177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178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7"/>
      <c r="B261" s="218"/>
      <c r="C261" s="255" t="s">
        <v>784</v>
      </c>
      <c r="D261" s="223"/>
      <c r="E261" s="224">
        <v>1</v>
      </c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185</v>
      </c>
      <c r="AH261" s="210">
        <v>5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32">
        <v>120</v>
      </c>
      <c r="B262" s="233" t="s">
        <v>785</v>
      </c>
      <c r="C262" s="252" t="s">
        <v>786</v>
      </c>
      <c r="D262" s="234" t="s">
        <v>214</v>
      </c>
      <c r="E262" s="235">
        <v>3</v>
      </c>
      <c r="F262" s="236"/>
      <c r="G262" s="237">
        <f>ROUND(E262*F262,2)</f>
        <v>0</v>
      </c>
      <c r="H262" s="236"/>
      <c r="I262" s="237">
        <f>ROUND(E262*H262,2)</f>
        <v>0</v>
      </c>
      <c r="J262" s="236"/>
      <c r="K262" s="237">
        <f>ROUND(E262*J262,2)</f>
        <v>0</v>
      </c>
      <c r="L262" s="237">
        <v>21</v>
      </c>
      <c r="M262" s="237">
        <f>G262*(1+L262/100)</f>
        <v>0</v>
      </c>
      <c r="N262" s="237">
        <v>0</v>
      </c>
      <c r="O262" s="237">
        <f>ROUND(E262*N262,2)</f>
        <v>0</v>
      </c>
      <c r="P262" s="237">
        <v>0</v>
      </c>
      <c r="Q262" s="237">
        <f>ROUND(E262*P262,2)</f>
        <v>0</v>
      </c>
      <c r="R262" s="237" t="s">
        <v>230</v>
      </c>
      <c r="S262" s="237" t="s">
        <v>175</v>
      </c>
      <c r="T262" s="238" t="s">
        <v>240</v>
      </c>
      <c r="U262" s="219">
        <v>0.22700000000000001</v>
      </c>
      <c r="V262" s="219">
        <f>ROUND(E262*U262,2)</f>
        <v>0.68</v>
      </c>
      <c r="W262" s="219"/>
      <c r="X262" s="219" t="s">
        <v>177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178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55" t="s">
        <v>564</v>
      </c>
      <c r="D263" s="223"/>
      <c r="E263" s="224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185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17"/>
      <c r="B264" s="218"/>
      <c r="C264" s="255" t="s">
        <v>787</v>
      </c>
      <c r="D264" s="223"/>
      <c r="E264" s="224">
        <v>1</v>
      </c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0"/>
      <c r="Z264" s="210"/>
      <c r="AA264" s="210"/>
      <c r="AB264" s="210"/>
      <c r="AC264" s="210"/>
      <c r="AD264" s="210"/>
      <c r="AE264" s="210"/>
      <c r="AF264" s="210"/>
      <c r="AG264" s="210" t="s">
        <v>185</v>
      </c>
      <c r="AH264" s="210">
        <v>5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17"/>
      <c r="B265" s="218"/>
      <c r="C265" s="255" t="s">
        <v>788</v>
      </c>
      <c r="D265" s="223"/>
      <c r="E265" s="224">
        <v>2</v>
      </c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185</v>
      </c>
      <c r="AH265" s="210">
        <v>5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32">
        <v>121</v>
      </c>
      <c r="B266" s="233" t="s">
        <v>789</v>
      </c>
      <c r="C266" s="252" t="s">
        <v>790</v>
      </c>
      <c r="D266" s="234" t="s">
        <v>214</v>
      </c>
      <c r="E266" s="235">
        <v>7</v>
      </c>
      <c r="F266" s="236"/>
      <c r="G266" s="237">
        <f>ROUND(E266*F266,2)</f>
        <v>0</v>
      </c>
      <c r="H266" s="236"/>
      <c r="I266" s="237">
        <f>ROUND(E266*H266,2)</f>
        <v>0</v>
      </c>
      <c r="J266" s="236"/>
      <c r="K266" s="237">
        <f>ROUND(E266*J266,2)</f>
        <v>0</v>
      </c>
      <c r="L266" s="237">
        <v>21</v>
      </c>
      <c r="M266" s="237">
        <f>G266*(1+L266/100)</f>
        <v>0</v>
      </c>
      <c r="N266" s="237">
        <v>0</v>
      </c>
      <c r="O266" s="237">
        <f>ROUND(E266*N266,2)</f>
        <v>0</v>
      </c>
      <c r="P266" s="237">
        <v>0</v>
      </c>
      <c r="Q266" s="237">
        <f>ROUND(E266*P266,2)</f>
        <v>0</v>
      </c>
      <c r="R266" s="237" t="s">
        <v>230</v>
      </c>
      <c r="S266" s="237" t="s">
        <v>175</v>
      </c>
      <c r="T266" s="238" t="s">
        <v>240</v>
      </c>
      <c r="U266" s="219">
        <v>0.26800000000000002</v>
      </c>
      <c r="V266" s="219">
        <f>ROUND(E266*U266,2)</f>
        <v>1.88</v>
      </c>
      <c r="W266" s="219"/>
      <c r="X266" s="219" t="s">
        <v>177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178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7"/>
      <c r="B267" s="218"/>
      <c r="C267" s="255" t="s">
        <v>791</v>
      </c>
      <c r="D267" s="223"/>
      <c r="E267" s="224">
        <v>1</v>
      </c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185</v>
      </c>
      <c r="AH267" s="210">
        <v>5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17"/>
      <c r="B268" s="218"/>
      <c r="C268" s="255" t="s">
        <v>792</v>
      </c>
      <c r="D268" s="223"/>
      <c r="E268" s="224">
        <v>2</v>
      </c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185</v>
      </c>
      <c r="AH268" s="210">
        <v>5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7"/>
      <c r="B269" s="218"/>
      <c r="C269" s="255" t="s">
        <v>793</v>
      </c>
      <c r="D269" s="223"/>
      <c r="E269" s="224">
        <v>4</v>
      </c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185</v>
      </c>
      <c r="AH269" s="210">
        <v>5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32">
        <v>122</v>
      </c>
      <c r="B270" s="233" t="s">
        <v>794</v>
      </c>
      <c r="C270" s="252" t="s">
        <v>795</v>
      </c>
      <c r="D270" s="234" t="s">
        <v>214</v>
      </c>
      <c r="E270" s="235">
        <v>3</v>
      </c>
      <c r="F270" s="236"/>
      <c r="G270" s="237">
        <f>ROUND(E270*F270,2)</f>
        <v>0</v>
      </c>
      <c r="H270" s="236"/>
      <c r="I270" s="237">
        <f>ROUND(E270*H270,2)</f>
        <v>0</v>
      </c>
      <c r="J270" s="236"/>
      <c r="K270" s="237">
        <f>ROUND(E270*J270,2)</f>
        <v>0</v>
      </c>
      <c r="L270" s="237">
        <v>21</v>
      </c>
      <c r="M270" s="237">
        <f>G270*(1+L270/100)</f>
        <v>0</v>
      </c>
      <c r="N270" s="237">
        <v>0</v>
      </c>
      <c r="O270" s="237">
        <f>ROUND(E270*N270,2)</f>
        <v>0</v>
      </c>
      <c r="P270" s="237">
        <v>0</v>
      </c>
      <c r="Q270" s="237">
        <f>ROUND(E270*P270,2)</f>
        <v>0</v>
      </c>
      <c r="R270" s="237" t="s">
        <v>230</v>
      </c>
      <c r="S270" s="237" t="s">
        <v>175</v>
      </c>
      <c r="T270" s="238" t="s">
        <v>240</v>
      </c>
      <c r="U270" s="219">
        <v>0.42199999999999999</v>
      </c>
      <c r="V270" s="219">
        <f>ROUND(E270*U270,2)</f>
        <v>1.27</v>
      </c>
      <c r="W270" s="219"/>
      <c r="X270" s="219" t="s">
        <v>177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178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17"/>
      <c r="B271" s="218"/>
      <c r="C271" s="255" t="s">
        <v>796</v>
      </c>
      <c r="D271" s="223"/>
      <c r="E271" s="224">
        <v>1</v>
      </c>
      <c r="F271" s="219"/>
      <c r="G271" s="219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0"/>
      <c r="Z271" s="210"/>
      <c r="AA271" s="210"/>
      <c r="AB271" s="210"/>
      <c r="AC271" s="210"/>
      <c r="AD271" s="210"/>
      <c r="AE271" s="210"/>
      <c r="AF271" s="210"/>
      <c r="AG271" s="210" t="s">
        <v>185</v>
      </c>
      <c r="AH271" s="210">
        <v>5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7"/>
      <c r="B272" s="218"/>
      <c r="C272" s="255" t="s">
        <v>797</v>
      </c>
      <c r="D272" s="223"/>
      <c r="E272" s="224">
        <v>1</v>
      </c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185</v>
      </c>
      <c r="AH272" s="210">
        <v>5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7"/>
      <c r="B273" s="218"/>
      <c r="C273" s="255" t="s">
        <v>798</v>
      </c>
      <c r="D273" s="223"/>
      <c r="E273" s="224">
        <v>1</v>
      </c>
      <c r="F273" s="219"/>
      <c r="G273" s="219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185</v>
      </c>
      <c r="AH273" s="210">
        <v>5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32">
        <v>123</v>
      </c>
      <c r="B274" s="233" t="s">
        <v>799</v>
      </c>
      <c r="C274" s="252" t="s">
        <v>800</v>
      </c>
      <c r="D274" s="234" t="s">
        <v>214</v>
      </c>
      <c r="E274" s="235">
        <v>1</v>
      </c>
      <c r="F274" s="236"/>
      <c r="G274" s="237">
        <f>ROUND(E274*F274,2)</f>
        <v>0</v>
      </c>
      <c r="H274" s="236"/>
      <c r="I274" s="237">
        <f>ROUND(E274*H274,2)</f>
        <v>0</v>
      </c>
      <c r="J274" s="236"/>
      <c r="K274" s="237">
        <f>ROUND(E274*J274,2)</f>
        <v>0</v>
      </c>
      <c r="L274" s="237">
        <v>21</v>
      </c>
      <c r="M274" s="237">
        <f>G274*(1+L274/100)</f>
        <v>0</v>
      </c>
      <c r="N274" s="237">
        <v>0</v>
      </c>
      <c r="O274" s="237">
        <f>ROUND(E274*N274,2)</f>
        <v>0</v>
      </c>
      <c r="P274" s="237">
        <v>0</v>
      </c>
      <c r="Q274" s="237">
        <f>ROUND(E274*P274,2)</f>
        <v>0</v>
      </c>
      <c r="R274" s="237" t="s">
        <v>230</v>
      </c>
      <c r="S274" s="237" t="s">
        <v>175</v>
      </c>
      <c r="T274" s="238" t="s">
        <v>240</v>
      </c>
      <c r="U274" s="219">
        <v>0.28799999999999998</v>
      </c>
      <c r="V274" s="219">
        <f>ROUND(E274*U274,2)</f>
        <v>0.28999999999999998</v>
      </c>
      <c r="W274" s="219"/>
      <c r="X274" s="219" t="s">
        <v>177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178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17"/>
      <c r="B275" s="218"/>
      <c r="C275" s="255" t="s">
        <v>801</v>
      </c>
      <c r="D275" s="223"/>
      <c r="E275" s="224">
        <v>1</v>
      </c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185</v>
      </c>
      <c r="AH275" s="210">
        <v>5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32">
        <v>124</v>
      </c>
      <c r="B276" s="233" t="s">
        <v>802</v>
      </c>
      <c r="C276" s="252" t="s">
        <v>803</v>
      </c>
      <c r="D276" s="234" t="s">
        <v>214</v>
      </c>
      <c r="E276" s="235">
        <v>4</v>
      </c>
      <c r="F276" s="236"/>
      <c r="G276" s="237">
        <f>ROUND(E276*F276,2)</f>
        <v>0</v>
      </c>
      <c r="H276" s="236"/>
      <c r="I276" s="237">
        <f>ROUND(E276*H276,2)</f>
        <v>0</v>
      </c>
      <c r="J276" s="236"/>
      <c r="K276" s="237">
        <f>ROUND(E276*J276,2)</f>
        <v>0</v>
      </c>
      <c r="L276" s="237">
        <v>21</v>
      </c>
      <c r="M276" s="237">
        <f>G276*(1+L276/100)</f>
        <v>0</v>
      </c>
      <c r="N276" s="237">
        <v>1.8000000000000001E-4</v>
      </c>
      <c r="O276" s="237">
        <f>ROUND(E276*N276,2)</f>
        <v>0</v>
      </c>
      <c r="P276" s="237">
        <v>0</v>
      </c>
      <c r="Q276" s="237">
        <f>ROUND(E276*P276,2)</f>
        <v>0</v>
      </c>
      <c r="R276" s="237" t="s">
        <v>230</v>
      </c>
      <c r="S276" s="237" t="s">
        <v>175</v>
      </c>
      <c r="T276" s="238" t="s">
        <v>240</v>
      </c>
      <c r="U276" s="219">
        <v>0.16500000000000001</v>
      </c>
      <c r="V276" s="219">
        <f>ROUND(E276*U276,2)</f>
        <v>0.66</v>
      </c>
      <c r="W276" s="219"/>
      <c r="X276" s="219" t="s">
        <v>177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178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7"/>
      <c r="B277" s="218"/>
      <c r="C277" s="255" t="s">
        <v>804</v>
      </c>
      <c r="D277" s="223"/>
      <c r="E277" s="224">
        <v>4</v>
      </c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185</v>
      </c>
      <c r="AH277" s="210">
        <v>5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41">
        <v>125</v>
      </c>
      <c r="B278" s="242" t="s">
        <v>805</v>
      </c>
      <c r="C278" s="256" t="s">
        <v>806</v>
      </c>
      <c r="D278" s="243" t="s">
        <v>214</v>
      </c>
      <c r="E278" s="244">
        <v>1</v>
      </c>
      <c r="F278" s="245"/>
      <c r="G278" s="246">
        <f>ROUND(E278*F278,2)</f>
        <v>0</v>
      </c>
      <c r="H278" s="245"/>
      <c r="I278" s="246">
        <f>ROUND(E278*H278,2)</f>
        <v>0</v>
      </c>
      <c r="J278" s="245"/>
      <c r="K278" s="246">
        <f>ROUND(E278*J278,2)</f>
        <v>0</v>
      </c>
      <c r="L278" s="246">
        <v>21</v>
      </c>
      <c r="M278" s="246">
        <f>G278*(1+L278/100)</f>
        <v>0</v>
      </c>
      <c r="N278" s="246">
        <v>1.6299999999999999E-3</v>
      </c>
      <c r="O278" s="246">
        <f>ROUND(E278*N278,2)</f>
        <v>0</v>
      </c>
      <c r="P278" s="246">
        <v>0</v>
      </c>
      <c r="Q278" s="246">
        <f>ROUND(E278*P278,2)</f>
        <v>0</v>
      </c>
      <c r="R278" s="246" t="s">
        <v>230</v>
      </c>
      <c r="S278" s="246" t="s">
        <v>175</v>
      </c>
      <c r="T278" s="247" t="s">
        <v>240</v>
      </c>
      <c r="U278" s="219">
        <v>0.42399999999999999</v>
      </c>
      <c r="V278" s="219">
        <f>ROUND(E278*U278,2)</f>
        <v>0.42</v>
      </c>
      <c r="W278" s="219"/>
      <c r="X278" s="219" t="s">
        <v>177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178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41">
        <v>126</v>
      </c>
      <c r="B279" s="242" t="s">
        <v>807</v>
      </c>
      <c r="C279" s="256" t="s">
        <v>808</v>
      </c>
      <c r="D279" s="243" t="s">
        <v>214</v>
      </c>
      <c r="E279" s="244">
        <v>4</v>
      </c>
      <c r="F279" s="245"/>
      <c r="G279" s="246">
        <f>ROUND(E279*F279,2)</f>
        <v>0</v>
      </c>
      <c r="H279" s="245"/>
      <c r="I279" s="246">
        <f>ROUND(E279*H279,2)</f>
        <v>0</v>
      </c>
      <c r="J279" s="245"/>
      <c r="K279" s="246">
        <f>ROUND(E279*J279,2)</f>
        <v>0</v>
      </c>
      <c r="L279" s="246">
        <v>21</v>
      </c>
      <c r="M279" s="246">
        <f>G279*(1+L279/100)</f>
        <v>0</v>
      </c>
      <c r="N279" s="246">
        <v>5.5000000000000003E-4</v>
      </c>
      <c r="O279" s="246">
        <f>ROUND(E279*N279,2)</f>
        <v>0</v>
      </c>
      <c r="P279" s="246">
        <v>0</v>
      </c>
      <c r="Q279" s="246">
        <f>ROUND(E279*P279,2)</f>
        <v>0</v>
      </c>
      <c r="R279" s="246" t="s">
        <v>230</v>
      </c>
      <c r="S279" s="246" t="s">
        <v>175</v>
      </c>
      <c r="T279" s="247" t="s">
        <v>240</v>
      </c>
      <c r="U279" s="219">
        <v>0.26900000000000002</v>
      </c>
      <c r="V279" s="219">
        <f>ROUND(E279*U279,2)</f>
        <v>1.08</v>
      </c>
      <c r="W279" s="219"/>
      <c r="X279" s="219" t="s">
        <v>177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178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41">
        <v>127</v>
      </c>
      <c r="B280" s="242" t="s">
        <v>807</v>
      </c>
      <c r="C280" s="256" t="s">
        <v>808</v>
      </c>
      <c r="D280" s="243" t="s">
        <v>214</v>
      </c>
      <c r="E280" s="244">
        <v>4</v>
      </c>
      <c r="F280" s="245"/>
      <c r="G280" s="246">
        <f>ROUND(E280*F280,2)</f>
        <v>0</v>
      </c>
      <c r="H280" s="245"/>
      <c r="I280" s="246">
        <f>ROUND(E280*H280,2)</f>
        <v>0</v>
      </c>
      <c r="J280" s="245"/>
      <c r="K280" s="246">
        <f>ROUND(E280*J280,2)</f>
        <v>0</v>
      </c>
      <c r="L280" s="246">
        <v>21</v>
      </c>
      <c r="M280" s="246">
        <f>G280*(1+L280/100)</f>
        <v>0</v>
      </c>
      <c r="N280" s="246">
        <v>5.5000000000000003E-4</v>
      </c>
      <c r="O280" s="246">
        <f>ROUND(E280*N280,2)</f>
        <v>0</v>
      </c>
      <c r="P280" s="246">
        <v>0</v>
      </c>
      <c r="Q280" s="246">
        <f>ROUND(E280*P280,2)</f>
        <v>0</v>
      </c>
      <c r="R280" s="246" t="s">
        <v>230</v>
      </c>
      <c r="S280" s="246" t="s">
        <v>175</v>
      </c>
      <c r="T280" s="247" t="s">
        <v>240</v>
      </c>
      <c r="U280" s="219">
        <v>0.26900000000000002</v>
      </c>
      <c r="V280" s="219">
        <f>ROUND(E280*U280,2)</f>
        <v>1.08</v>
      </c>
      <c r="W280" s="219"/>
      <c r="X280" s="219" t="s">
        <v>177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178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2.5" outlineLevel="1" x14ac:dyDescent="0.2">
      <c r="A281" s="241">
        <v>128</v>
      </c>
      <c r="B281" s="242" t="s">
        <v>809</v>
      </c>
      <c r="C281" s="256" t="s">
        <v>810</v>
      </c>
      <c r="D281" s="243" t="s">
        <v>214</v>
      </c>
      <c r="E281" s="244">
        <v>15</v>
      </c>
      <c r="F281" s="245"/>
      <c r="G281" s="246">
        <f>ROUND(E281*F281,2)</f>
        <v>0</v>
      </c>
      <c r="H281" s="245"/>
      <c r="I281" s="246">
        <f>ROUND(E281*H281,2)</f>
        <v>0</v>
      </c>
      <c r="J281" s="245"/>
      <c r="K281" s="246">
        <f>ROUND(E281*J281,2)</f>
        <v>0</v>
      </c>
      <c r="L281" s="246">
        <v>21</v>
      </c>
      <c r="M281" s="246">
        <f>G281*(1+L281/100)</f>
        <v>0</v>
      </c>
      <c r="N281" s="246">
        <v>1.9000000000000001E-4</v>
      </c>
      <c r="O281" s="246">
        <f>ROUND(E281*N281,2)</f>
        <v>0</v>
      </c>
      <c r="P281" s="246">
        <v>0</v>
      </c>
      <c r="Q281" s="246">
        <f>ROUND(E281*P281,2)</f>
        <v>0</v>
      </c>
      <c r="R281" s="246" t="s">
        <v>230</v>
      </c>
      <c r="S281" s="246" t="s">
        <v>175</v>
      </c>
      <c r="T281" s="247" t="s">
        <v>240</v>
      </c>
      <c r="U281" s="219">
        <v>8.3000000000000004E-2</v>
      </c>
      <c r="V281" s="219">
        <f>ROUND(E281*U281,2)</f>
        <v>1.25</v>
      </c>
      <c r="W281" s="219"/>
      <c r="X281" s="219" t="s">
        <v>177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178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41">
        <v>129</v>
      </c>
      <c r="B282" s="242" t="s">
        <v>811</v>
      </c>
      <c r="C282" s="256" t="s">
        <v>812</v>
      </c>
      <c r="D282" s="243" t="s">
        <v>214</v>
      </c>
      <c r="E282" s="244">
        <v>2</v>
      </c>
      <c r="F282" s="245"/>
      <c r="G282" s="246">
        <f>ROUND(E282*F282,2)</f>
        <v>0</v>
      </c>
      <c r="H282" s="245"/>
      <c r="I282" s="246">
        <f>ROUND(E282*H282,2)</f>
        <v>0</v>
      </c>
      <c r="J282" s="245"/>
      <c r="K282" s="246">
        <f>ROUND(E282*J282,2)</f>
        <v>0</v>
      </c>
      <c r="L282" s="246">
        <v>21</v>
      </c>
      <c r="M282" s="246">
        <f>G282*(1+L282/100)</f>
        <v>0</v>
      </c>
      <c r="N282" s="246">
        <v>5.9999999999999995E-4</v>
      </c>
      <c r="O282" s="246">
        <f>ROUND(E282*N282,2)</f>
        <v>0</v>
      </c>
      <c r="P282" s="246">
        <v>0</v>
      </c>
      <c r="Q282" s="246">
        <f>ROUND(E282*P282,2)</f>
        <v>0</v>
      </c>
      <c r="R282" s="246" t="s">
        <v>230</v>
      </c>
      <c r="S282" s="246" t="s">
        <v>175</v>
      </c>
      <c r="T282" s="247" t="s">
        <v>240</v>
      </c>
      <c r="U282" s="219">
        <v>0.26900000000000002</v>
      </c>
      <c r="V282" s="219">
        <f>ROUND(E282*U282,2)</f>
        <v>0.54</v>
      </c>
      <c r="W282" s="219"/>
      <c r="X282" s="219" t="s">
        <v>177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178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41">
        <v>130</v>
      </c>
      <c r="B283" s="242" t="s">
        <v>813</v>
      </c>
      <c r="C283" s="256" t="s">
        <v>814</v>
      </c>
      <c r="D283" s="243" t="s">
        <v>214</v>
      </c>
      <c r="E283" s="244">
        <v>1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6">
        <v>0</v>
      </c>
      <c r="O283" s="246">
        <f>ROUND(E283*N283,2)</f>
        <v>0</v>
      </c>
      <c r="P283" s="246">
        <v>0</v>
      </c>
      <c r="Q283" s="246">
        <f>ROUND(E283*P283,2)</f>
        <v>0</v>
      </c>
      <c r="R283" s="246" t="s">
        <v>230</v>
      </c>
      <c r="S283" s="246" t="s">
        <v>175</v>
      </c>
      <c r="T283" s="247" t="s">
        <v>240</v>
      </c>
      <c r="U283" s="219">
        <v>0.42399999999999999</v>
      </c>
      <c r="V283" s="219">
        <f>ROUND(E283*U283,2)</f>
        <v>0.42</v>
      </c>
      <c r="W283" s="219"/>
      <c r="X283" s="219" t="s">
        <v>177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178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2.5" outlineLevel="1" x14ac:dyDescent="0.2">
      <c r="A284" s="241">
        <v>131</v>
      </c>
      <c r="B284" s="242" t="s">
        <v>815</v>
      </c>
      <c r="C284" s="256" t="s">
        <v>816</v>
      </c>
      <c r="D284" s="243" t="s">
        <v>214</v>
      </c>
      <c r="E284" s="244">
        <v>9</v>
      </c>
      <c r="F284" s="245"/>
      <c r="G284" s="246">
        <f>ROUND(E284*F284,2)</f>
        <v>0</v>
      </c>
      <c r="H284" s="245"/>
      <c r="I284" s="246">
        <f>ROUND(E284*H284,2)</f>
        <v>0</v>
      </c>
      <c r="J284" s="245"/>
      <c r="K284" s="246">
        <f>ROUND(E284*J284,2)</f>
        <v>0</v>
      </c>
      <c r="L284" s="246">
        <v>21</v>
      </c>
      <c r="M284" s="246">
        <f>G284*(1+L284/100)</f>
        <v>0</v>
      </c>
      <c r="N284" s="246">
        <v>6.3000000000000003E-4</v>
      </c>
      <c r="O284" s="246">
        <f>ROUND(E284*N284,2)</f>
        <v>0.01</v>
      </c>
      <c r="P284" s="246">
        <v>0</v>
      </c>
      <c r="Q284" s="246">
        <f>ROUND(E284*P284,2)</f>
        <v>0</v>
      </c>
      <c r="R284" s="246" t="s">
        <v>230</v>
      </c>
      <c r="S284" s="246" t="s">
        <v>817</v>
      </c>
      <c r="T284" s="247" t="s">
        <v>817</v>
      </c>
      <c r="U284" s="219">
        <v>0.38100000000000001</v>
      </c>
      <c r="V284" s="219">
        <f>ROUND(E284*U284,2)</f>
        <v>3.43</v>
      </c>
      <c r="W284" s="219"/>
      <c r="X284" s="219" t="s">
        <v>177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178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41">
        <v>132</v>
      </c>
      <c r="B285" s="242" t="s">
        <v>818</v>
      </c>
      <c r="C285" s="256" t="s">
        <v>819</v>
      </c>
      <c r="D285" s="243" t="s">
        <v>214</v>
      </c>
      <c r="E285" s="244">
        <v>6</v>
      </c>
      <c r="F285" s="245"/>
      <c r="G285" s="246">
        <f>ROUND(E285*F285,2)</f>
        <v>0</v>
      </c>
      <c r="H285" s="245"/>
      <c r="I285" s="246">
        <f>ROUND(E285*H285,2)</f>
        <v>0</v>
      </c>
      <c r="J285" s="245"/>
      <c r="K285" s="246">
        <f>ROUND(E285*J285,2)</f>
        <v>0</v>
      </c>
      <c r="L285" s="246">
        <v>21</v>
      </c>
      <c r="M285" s="246">
        <f>G285*(1+L285/100)</f>
        <v>0</v>
      </c>
      <c r="N285" s="246">
        <v>2.5200000000000001E-3</v>
      </c>
      <c r="O285" s="246">
        <f>ROUND(E285*N285,2)</f>
        <v>0.02</v>
      </c>
      <c r="P285" s="246">
        <v>0</v>
      </c>
      <c r="Q285" s="246">
        <f>ROUND(E285*P285,2)</f>
        <v>0</v>
      </c>
      <c r="R285" s="246" t="s">
        <v>230</v>
      </c>
      <c r="S285" s="246" t="s">
        <v>175</v>
      </c>
      <c r="T285" s="247" t="s">
        <v>240</v>
      </c>
      <c r="U285" s="219">
        <v>0.433</v>
      </c>
      <c r="V285" s="219">
        <f>ROUND(E285*U285,2)</f>
        <v>2.6</v>
      </c>
      <c r="W285" s="219"/>
      <c r="X285" s="219" t="s">
        <v>177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178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32">
        <v>133</v>
      </c>
      <c r="B286" s="233" t="s">
        <v>820</v>
      </c>
      <c r="C286" s="252" t="s">
        <v>821</v>
      </c>
      <c r="D286" s="234" t="s">
        <v>214</v>
      </c>
      <c r="E286" s="235">
        <v>15</v>
      </c>
      <c r="F286" s="236"/>
      <c r="G286" s="237">
        <f>ROUND(E286*F286,2)</f>
        <v>0</v>
      </c>
      <c r="H286" s="236"/>
      <c r="I286" s="237">
        <f>ROUND(E286*H286,2)</f>
        <v>0</v>
      </c>
      <c r="J286" s="236"/>
      <c r="K286" s="237">
        <f>ROUND(E286*J286,2)</f>
        <v>0</v>
      </c>
      <c r="L286" s="237">
        <v>21</v>
      </c>
      <c r="M286" s="237">
        <f>G286*(1+L286/100)</f>
        <v>0</v>
      </c>
      <c r="N286" s="237">
        <v>3.5E-4</v>
      </c>
      <c r="O286" s="237">
        <f>ROUND(E286*N286,2)</f>
        <v>0.01</v>
      </c>
      <c r="P286" s="237">
        <v>0</v>
      </c>
      <c r="Q286" s="237">
        <f>ROUND(E286*P286,2)</f>
        <v>0</v>
      </c>
      <c r="R286" s="237" t="s">
        <v>230</v>
      </c>
      <c r="S286" s="237" t="s">
        <v>175</v>
      </c>
      <c r="T286" s="238" t="s">
        <v>240</v>
      </c>
      <c r="U286" s="219">
        <v>0.247</v>
      </c>
      <c r="V286" s="219">
        <f>ROUND(E286*U286,2)</f>
        <v>3.71</v>
      </c>
      <c r="W286" s="219"/>
      <c r="X286" s="219" t="s">
        <v>177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178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17"/>
      <c r="B287" s="218"/>
      <c r="C287" s="255" t="s">
        <v>822</v>
      </c>
      <c r="D287" s="223"/>
      <c r="E287" s="224">
        <v>9</v>
      </c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0"/>
      <c r="Z287" s="210"/>
      <c r="AA287" s="210"/>
      <c r="AB287" s="210"/>
      <c r="AC287" s="210"/>
      <c r="AD287" s="210"/>
      <c r="AE287" s="210"/>
      <c r="AF287" s="210"/>
      <c r="AG287" s="210" t="s">
        <v>185</v>
      </c>
      <c r="AH287" s="210">
        <v>5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17"/>
      <c r="B288" s="218"/>
      <c r="C288" s="255" t="s">
        <v>823</v>
      </c>
      <c r="D288" s="223"/>
      <c r="E288" s="224">
        <v>6</v>
      </c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0"/>
      <c r="Z288" s="210"/>
      <c r="AA288" s="210"/>
      <c r="AB288" s="210"/>
      <c r="AC288" s="210"/>
      <c r="AD288" s="210"/>
      <c r="AE288" s="210"/>
      <c r="AF288" s="210"/>
      <c r="AG288" s="210" t="s">
        <v>185</v>
      </c>
      <c r="AH288" s="210">
        <v>5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32">
        <v>134</v>
      </c>
      <c r="B289" s="233" t="s">
        <v>824</v>
      </c>
      <c r="C289" s="252" t="s">
        <v>825</v>
      </c>
      <c r="D289" s="234" t="s">
        <v>214</v>
      </c>
      <c r="E289" s="235">
        <v>15</v>
      </c>
      <c r="F289" s="236"/>
      <c r="G289" s="237">
        <f>ROUND(E289*F289,2)</f>
        <v>0</v>
      </c>
      <c r="H289" s="236"/>
      <c r="I289" s="237">
        <f>ROUND(E289*H289,2)</f>
        <v>0</v>
      </c>
      <c r="J289" s="236"/>
      <c r="K289" s="237">
        <f>ROUND(E289*J289,2)</f>
        <v>0</v>
      </c>
      <c r="L289" s="237">
        <v>21</v>
      </c>
      <c r="M289" s="237">
        <f>G289*(1+L289/100)</f>
        <v>0</v>
      </c>
      <c r="N289" s="237">
        <v>2.4000000000000001E-4</v>
      </c>
      <c r="O289" s="237">
        <f>ROUND(E289*N289,2)</f>
        <v>0</v>
      </c>
      <c r="P289" s="237">
        <v>0</v>
      </c>
      <c r="Q289" s="237">
        <f>ROUND(E289*P289,2)</f>
        <v>0</v>
      </c>
      <c r="R289" s="237" t="s">
        <v>230</v>
      </c>
      <c r="S289" s="237" t="s">
        <v>175</v>
      </c>
      <c r="T289" s="238" t="s">
        <v>240</v>
      </c>
      <c r="U289" s="219">
        <v>0.27800000000000002</v>
      </c>
      <c r="V289" s="219">
        <f>ROUND(E289*U289,2)</f>
        <v>4.17</v>
      </c>
      <c r="W289" s="219"/>
      <c r="X289" s="219" t="s">
        <v>177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178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17"/>
      <c r="B290" s="218"/>
      <c r="C290" s="255" t="s">
        <v>774</v>
      </c>
      <c r="D290" s="223"/>
      <c r="E290" s="224">
        <v>15</v>
      </c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185</v>
      </c>
      <c r="AH290" s="210">
        <v>5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ht="22.5" outlineLevel="1" x14ac:dyDescent="0.2">
      <c r="A291" s="232">
        <v>135</v>
      </c>
      <c r="B291" s="233" t="s">
        <v>826</v>
      </c>
      <c r="C291" s="252" t="s">
        <v>827</v>
      </c>
      <c r="D291" s="234" t="s">
        <v>263</v>
      </c>
      <c r="E291" s="235">
        <v>1</v>
      </c>
      <c r="F291" s="236"/>
      <c r="G291" s="237">
        <f>ROUND(E291*F291,2)</f>
        <v>0</v>
      </c>
      <c r="H291" s="236"/>
      <c r="I291" s="237">
        <f>ROUND(E291*H291,2)</f>
        <v>0</v>
      </c>
      <c r="J291" s="236"/>
      <c r="K291" s="237">
        <f>ROUND(E291*J291,2)</f>
        <v>0</v>
      </c>
      <c r="L291" s="237">
        <v>21</v>
      </c>
      <c r="M291" s="237">
        <f>G291*(1+L291/100)</f>
        <v>0</v>
      </c>
      <c r="N291" s="237">
        <v>4.0000000000000002E-4</v>
      </c>
      <c r="O291" s="237">
        <f>ROUND(E291*N291,2)</f>
        <v>0</v>
      </c>
      <c r="P291" s="237">
        <v>0</v>
      </c>
      <c r="Q291" s="237">
        <f>ROUND(E291*P291,2)</f>
        <v>0</v>
      </c>
      <c r="R291" s="237"/>
      <c r="S291" s="237" t="s">
        <v>234</v>
      </c>
      <c r="T291" s="238" t="s">
        <v>235</v>
      </c>
      <c r="U291" s="219">
        <v>0</v>
      </c>
      <c r="V291" s="219">
        <f>ROUND(E291*U291,2)</f>
        <v>0</v>
      </c>
      <c r="W291" s="219"/>
      <c r="X291" s="219" t="s">
        <v>177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178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17"/>
      <c r="B292" s="218"/>
      <c r="C292" s="255" t="s">
        <v>801</v>
      </c>
      <c r="D292" s="223"/>
      <c r="E292" s="224">
        <v>1</v>
      </c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0"/>
      <c r="Z292" s="210"/>
      <c r="AA292" s="210"/>
      <c r="AB292" s="210"/>
      <c r="AC292" s="210"/>
      <c r="AD292" s="210"/>
      <c r="AE292" s="210"/>
      <c r="AF292" s="210"/>
      <c r="AG292" s="210" t="s">
        <v>185</v>
      </c>
      <c r="AH292" s="210">
        <v>5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41">
        <v>136</v>
      </c>
      <c r="B293" s="242" t="s">
        <v>828</v>
      </c>
      <c r="C293" s="256" t="s">
        <v>829</v>
      </c>
      <c r="D293" s="243" t="s">
        <v>214</v>
      </c>
      <c r="E293" s="244">
        <v>1</v>
      </c>
      <c r="F293" s="245"/>
      <c r="G293" s="246">
        <f>ROUND(E293*F293,2)</f>
        <v>0</v>
      </c>
      <c r="H293" s="245"/>
      <c r="I293" s="246">
        <f>ROUND(E293*H293,2)</f>
        <v>0</v>
      </c>
      <c r="J293" s="245"/>
      <c r="K293" s="246">
        <f>ROUND(E293*J293,2)</f>
        <v>0</v>
      </c>
      <c r="L293" s="246">
        <v>21</v>
      </c>
      <c r="M293" s="246">
        <f>G293*(1+L293/100)</f>
        <v>0</v>
      </c>
      <c r="N293" s="246">
        <v>5.5999999999999995E-4</v>
      </c>
      <c r="O293" s="246">
        <f>ROUND(E293*N293,2)</f>
        <v>0</v>
      </c>
      <c r="P293" s="246">
        <v>0</v>
      </c>
      <c r="Q293" s="246">
        <f>ROUND(E293*P293,2)</f>
        <v>0</v>
      </c>
      <c r="R293" s="246"/>
      <c r="S293" s="246" t="s">
        <v>234</v>
      </c>
      <c r="T293" s="247" t="s">
        <v>176</v>
      </c>
      <c r="U293" s="219">
        <v>0</v>
      </c>
      <c r="V293" s="219">
        <f>ROUND(E293*U293,2)</f>
        <v>0</v>
      </c>
      <c r="W293" s="219"/>
      <c r="X293" s="219" t="s">
        <v>241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242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41">
        <v>137</v>
      </c>
      <c r="B294" s="242" t="s">
        <v>830</v>
      </c>
      <c r="C294" s="256" t="s">
        <v>831</v>
      </c>
      <c r="D294" s="243" t="s">
        <v>214</v>
      </c>
      <c r="E294" s="244">
        <v>1</v>
      </c>
      <c r="F294" s="245"/>
      <c r="G294" s="246">
        <f>ROUND(E294*F294,2)</f>
        <v>0</v>
      </c>
      <c r="H294" s="245"/>
      <c r="I294" s="246">
        <f>ROUND(E294*H294,2)</f>
        <v>0</v>
      </c>
      <c r="J294" s="245"/>
      <c r="K294" s="246">
        <f>ROUND(E294*J294,2)</f>
        <v>0</v>
      </c>
      <c r="L294" s="246">
        <v>21</v>
      </c>
      <c r="M294" s="246">
        <f>G294*(1+L294/100)</f>
        <v>0</v>
      </c>
      <c r="N294" s="246">
        <v>1E-4</v>
      </c>
      <c r="O294" s="246">
        <f>ROUND(E294*N294,2)</f>
        <v>0</v>
      </c>
      <c r="P294" s="246">
        <v>0</v>
      </c>
      <c r="Q294" s="246">
        <f>ROUND(E294*P294,2)</f>
        <v>0</v>
      </c>
      <c r="R294" s="246" t="s">
        <v>239</v>
      </c>
      <c r="S294" s="246" t="s">
        <v>175</v>
      </c>
      <c r="T294" s="247" t="s">
        <v>240</v>
      </c>
      <c r="U294" s="219">
        <v>0</v>
      </c>
      <c r="V294" s="219">
        <f>ROUND(E294*U294,2)</f>
        <v>0</v>
      </c>
      <c r="W294" s="219"/>
      <c r="X294" s="219" t="s">
        <v>241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242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41">
        <v>138</v>
      </c>
      <c r="B295" s="242" t="s">
        <v>832</v>
      </c>
      <c r="C295" s="256" t="s">
        <v>833</v>
      </c>
      <c r="D295" s="243" t="s">
        <v>214</v>
      </c>
      <c r="E295" s="244">
        <v>1</v>
      </c>
      <c r="F295" s="245"/>
      <c r="G295" s="246">
        <f>ROUND(E295*F295,2)</f>
        <v>0</v>
      </c>
      <c r="H295" s="245"/>
      <c r="I295" s="246">
        <f>ROUND(E295*H295,2)</f>
        <v>0</v>
      </c>
      <c r="J295" s="245"/>
      <c r="K295" s="246">
        <f>ROUND(E295*J295,2)</f>
        <v>0</v>
      </c>
      <c r="L295" s="246">
        <v>21</v>
      </c>
      <c r="M295" s="246">
        <f>G295*(1+L295/100)</f>
        <v>0</v>
      </c>
      <c r="N295" s="246">
        <v>1.8E-3</v>
      </c>
      <c r="O295" s="246">
        <f>ROUND(E295*N295,2)</f>
        <v>0</v>
      </c>
      <c r="P295" s="246">
        <v>0</v>
      </c>
      <c r="Q295" s="246">
        <f>ROUND(E295*P295,2)</f>
        <v>0</v>
      </c>
      <c r="R295" s="246" t="s">
        <v>239</v>
      </c>
      <c r="S295" s="246" t="s">
        <v>175</v>
      </c>
      <c r="T295" s="247" t="s">
        <v>240</v>
      </c>
      <c r="U295" s="219">
        <v>0</v>
      </c>
      <c r="V295" s="219">
        <f>ROUND(E295*U295,2)</f>
        <v>0</v>
      </c>
      <c r="W295" s="219"/>
      <c r="X295" s="219" t="s">
        <v>241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242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41">
        <v>139</v>
      </c>
      <c r="B296" s="242" t="s">
        <v>834</v>
      </c>
      <c r="C296" s="256" t="s">
        <v>835</v>
      </c>
      <c r="D296" s="243" t="s">
        <v>214</v>
      </c>
      <c r="E296" s="244">
        <v>3</v>
      </c>
      <c r="F296" s="245"/>
      <c r="G296" s="246">
        <f>ROUND(E296*F296,2)</f>
        <v>0</v>
      </c>
      <c r="H296" s="245"/>
      <c r="I296" s="246">
        <f>ROUND(E296*H296,2)</f>
        <v>0</v>
      </c>
      <c r="J296" s="245"/>
      <c r="K296" s="246">
        <f>ROUND(E296*J296,2)</f>
        <v>0</v>
      </c>
      <c r="L296" s="246">
        <v>21</v>
      </c>
      <c r="M296" s="246">
        <f>G296*(1+L296/100)</f>
        <v>0</v>
      </c>
      <c r="N296" s="246">
        <v>3.1E-4</v>
      </c>
      <c r="O296" s="246">
        <f>ROUND(E296*N296,2)</f>
        <v>0</v>
      </c>
      <c r="P296" s="246">
        <v>0</v>
      </c>
      <c r="Q296" s="246">
        <f>ROUND(E296*P296,2)</f>
        <v>0</v>
      </c>
      <c r="R296" s="246" t="s">
        <v>239</v>
      </c>
      <c r="S296" s="246" t="s">
        <v>175</v>
      </c>
      <c r="T296" s="247" t="s">
        <v>240</v>
      </c>
      <c r="U296" s="219">
        <v>0</v>
      </c>
      <c r="V296" s="219">
        <f>ROUND(E296*U296,2)</f>
        <v>0</v>
      </c>
      <c r="W296" s="219"/>
      <c r="X296" s="219" t="s">
        <v>241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242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41">
        <v>140</v>
      </c>
      <c r="B297" s="242" t="s">
        <v>836</v>
      </c>
      <c r="C297" s="256" t="s">
        <v>837</v>
      </c>
      <c r="D297" s="243" t="s">
        <v>214</v>
      </c>
      <c r="E297" s="244">
        <v>4</v>
      </c>
      <c r="F297" s="245"/>
      <c r="G297" s="246">
        <f>ROUND(E297*F297,2)</f>
        <v>0</v>
      </c>
      <c r="H297" s="245"/>
      <c r="I297" s="246">
        <f>ROUND(E297*H297,2)</f>
        <v>0</v>
      </c>
      <c r="J297" s="245"/>
      <c r="K297" s="246">
        <f>ROUND(E297*J297,2)</f>
        <v>0</v>
      </c>
      <c r="L297" s="246">
        <v>21</v>
      </c>
      <c r="M297" s="246">
        <f>G297*(1+L297/100)</f>
        <v>0</v>
      </c>
      <c r="N297" s="246">
        <v>4.8000000000000001E-4</v>
      </c>
      <c r="O297" s="246">
        <f>ROUND(E297*N297,2)</f>
        <v>0</v>
      </c>
      <c r="P297" s="246">
        <v>0</v>
      </c>
      <c r="Q297" s="246">
        <f>ROUND(E297*P297,2)</f>
        <v>0</v>
      </c>
      <c r="R297" s="246" t="s">
        <v>239</v>
      </c>
      <c r="S297" s="246" t="s">
        <v>175</v>
      </c>
      <c r="T297" s="247" t="s">
        <v>240</v>
      </c>
      <c r="U297" s="219">
        <v>0</v>
      </c>
      <c r="V297" s="219">
        <f>ROUND(E297*U297,2)</f>
        <v>0</v>
      </c>
      <c r="W297" s="219"/>
      <c r="X297" s="219" t="s">
        <v>241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242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32">
        <v>141</v>
      </c>
      <c r="B298" s="233" t="s">
        <v>838</v>
      </c>
      <c r="C298" s="252" t="s">
        <v>839</v>
      </c>
      <c r="D298" s="234" t="s">
        <v>263</v>
      </c>
      <c r="E298" s="235">
        <v>1</v>
      </c>
      <c r="F298" s="236"/>
      <c r="G298" s="237">
        <f>ROUND(E298*F298,2)</f>
        <v>0</v>
      </c>
      <c r="H298" s="236"/>
      <c r="I298" s="237">
        <f>ROUND(E298*H298,2)</f>
        <v>0</v>
      </c>
      <c r="J298" s="236"/>
      <c r="K298" s="237">
        <f>ROUND(E298*J298,2)</f>
        <v>0</v>
      </c>
      <c r="L298" s="237">
        <v>21</v>
      </c>
      <c r="M298" s="237">
        <f>G298*(1+L298/100)</f>
        <v>0</v>
      </c>
      <c r="N298" s="237">
        <v>5.0000000000000001E-4</v>
      </c>
      <c r="O298" s="237">
        <f>ROUND(E298*N298,2)</f>
        <v>0</v>
      </c>
      <c r="P298" s="237">
        <v>0</v>
      </c>
      <c r="Q298" s="237">
        <f>ROUND(E298*P298,2)</f>
        <v>0</v>
      </c>
      <c r="R298" s="237"/>
      <c r="S298" s="237" t="s">
        <v>234</v>
      </c>
      <c r="T298" s="238" t="s">
        <v>235</v>
      </c>
      <c r="U298" s="219">
        <v>0</v>
      </c>
      <c r="V298" s="219">
        <f>ROUND(E298*U298,2)</f>
        <v>0</v>
      </c>
      <c r="W298" s="219"/>
      <c r="X298" s="219" t="s">
        <v>241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242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17"/>
      <c r="B299" s="218"/>
      <c r="C299" s="255" t="s">
        <v>684</v>
      </c>
      <c r="D299" s="223"/>
      <c r="E299" s="224">
        <v>1</v>
      </c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10"/>
      <c r="Z299" s="210"/>
      <c r="AA299" s="210"/>
      <c r="AB299" s="210"/>
      <c r="AC299" s="210"/>
      <c r="AD299" s="210"/>
      <c r="AE299" s="210"/>
      <c r="AF299" s="210"/>
      <c r="AG299" s="210" t="s">
        <v>185</v>
      </c>
      <c r="AH299" s="210">
        <v>5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32">
        <v>142</v>
      </c>
      <c r="B300" s="233" t="s">
        <v>840</v>
      </c>
      <c r="C300" s="252" t="s">
        <v>841</v>
      </c>
      <c r="D300" s="234" t="s">
        <v>263</v>
      </c>
      <c r="E300" s="235">
        <v>1</v>
      </c>
      <c r="F300" s="236"/>
      <c r="G300" s="237">
        <f>ROUND(E300*F300,2)</f>
        <v>0</v>
      </c>
      <c r="H300" s="236"/>
      <c r="I300" s="237">
        <f>ROUND(E300*H300,2)</f>
        <v>0</v>
      </c>
      <c r="J300" s="236"/>
      <c r="K300" s="237">
        <f>ROUND(E300*J300,2)</f>
        <v>0</v>
      </c>
      <c r="L300" s="237">
        <v>21</v>
      </c>
      <c r="M300" s="237">
        <f>G300*(1+L300/100)</f>
        <v>0</v>
      </c>
      <c r="N300" s="237">
        <v>5.0000000000000001E-4</v>
      </c>
      <c r="O300" s="237">
        <f>ROUND(E300*N300,2)</f>
        <v>0</v>
      </c>
      <c r="P300" s="237">
        <v>0</v>
      </c>
      <c r="Q300" s="237">
        <f>ROUND(E300*P300,2)</f>
        <v>0</v>
      </c>
      <c r="R300" s="237"/>
      <c r="S300" s="237" t="s">
        <v>234</v>
      </c>
      <c r="T300" s="238" t="s">
        <v>235</v>
      </c>
      <c r="U300" s="219">
        <v>0</v>
      </c>
      <c r="V300" s="219">
        <f>ROUND(E300*U300,2)</f>
        <v>0</v>
      </c>
      <c r="W300" s="219"/>
      <c r="X300" s="219" t="s">
        <v>241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242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17"/>
      <c r="B301" s="218"/>
      <c r="C301" s="255" t="s">
        <v>681</v>
      </c>
      <c r="D301" s="223"/>
      <c r="E301" s="224">
        <v>1</v>
      </c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10"/>
      <c r="Z301" s="210"/>
      <c r="AA301" s="210"/>
      <c r="AB301" s="210"/>
      <c r="AC301" s="210"/>
      <c r="AD301" s="210"/>
      <c r="AE301" s="210"/>
      <c r="AF301" s="210"/>
      <c r="AG301" s="210" t="s">
        <v>185</v>
      </c>
      <c r="AH301" s="210">
        <v>5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41">
        <v>143</v>
      </c>
      <c r="B302" s="242" t="s">
        <v>842</v>
      </c>
      <c r="C302" s="256" t="s">
        <v>843</v>
      </c>
      <c r="D302" s="243" t="s">
        <v>263</v>
      </c>
      <c r="E302" s="244">
        <v>2</v>
      </c>
      <c r="F302" s="245"/>
      <c r="G302" s="246">
        <f>ROUND(E302*F302,2)</f>
        <v>0</v>
      </c>
      <c r="H302" s="245"/>
      <c r="I302" s="246">
        <f>ROUND(E302*H302,2)</f>
        <v>0</v>
      </c>
      <c r="J302" s="245"/>
      <c r="K302" s="246">
        <f>ROUND(E302*J302,2)</f>
        <v>0</v>
      </c>
      <c r="L302" s="246">
        <v>21</v>
      </c>
      <c r="M302" s="246">
        <f>G302*(1+L302/100)</f>
        <v>0</v>
      </c>
      <c r="N302" s="246">
        <v>1.1000000000000001E-3</v>
      </c>
      <c r="O302" s="246">
        <f>ROUND(E302*N302,2)</f>
        <v>0</v>
      </c>
      <c r="P302" s="246">
        <v>0</v>
      </c>
      <c r="Q302" s="246">
        <f>ROUND(E302*P302,2)</f>
        <v>0</v>
      </c>
      <c r="R302" s="246"/>
      <c r="S302" s="246" t="s">
        <v>234</v>
      </c>
      <c r="T302" s="247" t="s">
        <v>235</v>
      </c>
      <c r="U302" s="219">
        <v>0</v>
      </c>
      <c r="V302" s="219">
        <f>ROUND(E302*U302,2)</f>
        <v>0</v>
      </c>
      <c r="W302" s="219"/>
      <c r="X302" s="219" t="s">
        <v>241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729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41">
        <v>144</v>
      </c>
      <c r="B303" s="242" t="s">
        <v>844</v>
      </c>
      <c r="C303" s="256" t="s">
        <v>845</v>
      </c>
      <c r="D303" s="243" t="s">
        <v>214</v>
      </c>
      <c r="E303" s="244">
        <v>1</v>
      </c>
      <c r="F303" s="245"/>
      <c r="G303" s="246">
        <f>ROUND(E303*F303,2)</f>
        <v>0</v>
      </c>
      <c r="H303" s="245"/>
      <c r="I303" s="246">
        <f>ROUND(E303*H303,2)</f>
        <v>0</v>
      </c>
      <c r="J303" s="245"/>
      <c r="K303" s="246">
        <f>ROUND(E303*J303,2)</f>
        <v>0</v>
      </c>
      <c r="L303" s="246">
        <v>21</v>
      </c>
      <c r="M303" s="246">
        <f>G303*(1+L303/100)</f>
        <v>0</v>
      </c>
      <c r="N303" s="246">
        <v>6.9999999999999999E-4</v>
      </c>
      <c r="O303" s="246">
        <f>ROUND(E303*N303,2)</f>
        <v>0</v>
      </c>
      <c r="P303" s="246">
        <v>0</v>
      </c>
      <c r="Q303" s="246">
        <f>ROUND(E303*P303,2)</f>
        <v>0</v>
      </c>
      <c r="R303" s="246"/>
      <c r="S303" s="246" t="s">
        <v>234</v>
      </c>
      <c r="T303" s="247" t="s">
        <v>235</v>
      </c>
      <c r="U303" s="219">
        <v>0</v>
      </c>
      <c r="V303" s="219">
        <f>ROUND(E303*U303,2)</f>
        <v>0</v>
      </c>
      <c r="W303" s="219"/>
      <c r="X303" s="219" t="s">
        <v>241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242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41">
        <v>145</v>
      </c>
      <c r="B304" s="242" t="s">
        <v>846</v>
      </c>
      <c r="C304" s="256" t="s">
        <v>847</v>
      </c>
      <c r="D304" s="243" t="s">
        <v>263</v>
      </c>
      <c r="E304" s="244">
        <v>1</v>
      </c>
      <c r="F304" s="245"/>
      <c r="G304" s="246">
        <f>ROUND(E304*F304,2)</f>
        <v>0</v>
      </c>
      <c r="H304" s="245"/>
      <c r="I304" s="246">
        <f>ROUND(E304*H304,2)</f>
        <v>0</v>
      </c>
      <c r="J304" s="245"/>
      <c r="K304" s="246">
        <f>ROUND(E304*J304,2)</f>
        <v>0</v>
      </c>
      <c r="L304" s="246">
        <v>21</v>
      </c>
      <c r="M304" s="246">
        <f>G304*(1+L304/100)</f>
        <v>0</v>
      </c>
      <c r="N304" s="246">
        <v>2E-3</v>
      </c>
      <c r="O304" s="246">
        <f>ROUND(E304*N304,2)</f>
        <v>0</v>
      </c>
      <c r="P304" s="246">
        <v>0</v>
      </c>
      <c r="Q304" s="246">
        <f>ROUND(E304*P304,2)</f>
        <v>0</v>
      </c>
      <c r="R304" s="246"/>
      <c r="S304" s="246" t="s">
        <v>234</v>
      </c>
      <c r="T304" s="247" t="s">
        <v>235</v>
      </c>
      <c r="U304" s="219">
        <v>0</v>
      </c>
      <c r="V304" s="219">
        <f>ROUND(E304*U304,2)</f>
        <v>0</v>
      </c>
      <c r="W304" s="219"/>
      <c r="X304" s="219" t="s">
        <v>241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242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41">
        <v>146</v>
      </c>
      <c r="B305" s="242" t="s">
        <v>596</v>
      </c>
      <c r="C305" s="256" t="s">
        <v>848</v>
      </c>
      <c r="D305" s="243" t="s">
        <v>263</v>
      </c>
      <c r="E305" s="244">
        <v>1</v>
      </c>
      <c r="F305" s="245"/>
      <c r="G305" s="246">
        <f>ROUND(E305*F305,2)</f>
        <v>0</v>
      </c>
      <c r="H305" s="245"/>
      <c r="I305" s="246">
        <f>ROUND(E305*H305,2)</f>
        <v>0</v>
      </c>
      <c r="J305" s="245"/>
      <c r="K305" s="246">
        <f>ROUND(E305*J305,2)</f>
        <v>0</v>
      </c>
      <c r="L305" s="246">
        <v>21</v>
      </c>
      <c r="M305" s="246">
        <f>G305*(1+L305/100)</f>
        <v>0</v>
      </c>
      <c r="N305" s="246">
        <v>6.0000000000000001E-3</v>
      </c>
      <c r="O305" s="246">
        <f>ROUND(E305*N305,2)</f>
        <v>0.01</v>
      </c>
      <c r="P305" s="246">
        <v>0</v>
      </c>
      <c r="Q305" s="246">
        <f>ROUND(E305*P305,2)</f>
        <v>0</v>
      </c>
      <c r="R305" s="246"/>
      <c r="S305" s="246" t="s">
        <v>234</v>
      </c>
      <c r="T305" s="247" t="s">
        <v>235</v>
      </c>
      <c r="U305" s="219">
        <v>0</v>
      </c>
      <c r="V305" s="219">
        <f>ROUND(E305*U305,2)</f>
        <v>0</v>
      </c>
      <c r="W305" s="219"/>
      <c r="X305" s="219" t="s">
        <v>241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242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41">
        <v>147</v>
      </c>
      <c r="B306" s="242" t="s">
        <v>849</v>
      </c>
      <c r="C306" s="256" t="s">
        <v>850</v>
      </c>
      <c r="D306" s="243" t="s">
        <v>267</v>
      </c>
      <c r="E306" s="244">
        <v>5.9020000000000003E-2</v>
      </c>
      <c r="F306" s="245"/>
      <c r="G306" s="246">
        <f>ROUND(E306*F306,2)</f>
        <v>0</v>
      </c>
      <c r="H306" s="245"/>
      <c r="I306" s="246">
        <f>ROUND(E306*H306,2)</f>
        <v>0</v>
      </c>
      <c r="J306" s="245"/>
      <c r="K306" s="246">
        <f>ROUND(E306*J306,2)</f>
        <v>0</v>
      </c>
      <c r="L306" s="246">
        <v>21</v>
      </c>
      <c r="M306" s="246">
        <f>G306*(1+L306/100)</f>
        <v>0</v>
      </c>
      <c r="N306" s="246">
        <v>0</v>
      </c>
      <c r="O306" s="246">
        <f>ROUND(E306*N306,2)</f>
        <v>0</v>
      </c>
      <c r="P306" s="246">
        <v>0</v>
      </c>
      <c r="Q306" s="246">
        <f>ROUND(E306*P306,2)</f>
        <v>0</v>
      </c>
      <c r="R306" s="246" t="s">
        <v>230</v>
      </c>
      <c r="S306" s="246" t="s">
        <v>175</v>
      </c>
      <c r="T306" s="247" t="s">
        <v>240</v>
      </c>
      <c r="U306" s="219">
        <v>2.5750000000000002</v>
      </c>
      <c r="V306" s="219">
        <f>ROUND(E306*U306,2)</f>
        <v>0.15</v>
      </c>
      <c r="W306" s="219"/>
      <c r="X306" s="219" t="s">
        <v>268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269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x14ac:dyDescent="0.2">
      <c r="A307" s="226" t="s">
        <v>169</v>
      </c>
      <c r="B307" s="227" t="s">
        <v>117</v>
      </c>
      <c r="C307" s="251" t="s">
        <v>118</v>
      </c>
      <c r="D307" s="228"/>
      <c r="E307" s="229"/>
      <c r="F307" s="230"/>
      <c r="G307" s="230">
        <f>SUMIF(AG308:AG311,"&lt;&gt;NOR",G308:G311)</f>
        <v>0</v>
      </c>
      <c r="H307" s="230"/>
      <c r="I307" s="230">
        <f>SUM(I308:I311)</f>
        <v>0</v>
      </c>
      <c r="J307" s="230"/>
      <c r="K307" s="230">
        <f>SUM(K308:K311)</f>
        <v>0</v>
      </c>
      <c r="L307" s="230"/>
      <c r="M307" s="230">
        <f>SUM(M308:M311)</f>
        <v>0</v>
      </c>
      <c r="N307" s="230"/>
      <c r="O307" s="230">
        <f>SUM(O308:O311)</f>
        <v>0.04</v>
      </c>
      <c r="P307" s="230"/>
      <c r="Q307" s="230">
        <f>SUM(Q308:Q311)</f>
        <v>0</v>
      </c>
      <c r="R307" s="230"/>
      <c r="S307" s="230"/>
      <c r="T307" s="231"/>
      <c r="U307" s="225"/>
      <c r="V307" s="225">
        <f>SUM(V308:V311)</f>
        <v>1.07</v>
      </c>
      <c r="W307" s="225"/>
      <c r="X307" s="225"/>
      <c r="AG307" t="s">
        <v>170</v>
      </c>
    </row>
    <row r="308" spans="1:60" outlineLevel="1" x14ac:dyDescent="0.2">
      <c r="A308" s="241">
        <v>148</v>
      </c>
      <c r="B308" s="242" t="s">
        <v>851</v>
      </c>
      <c r="C308" s="256" t="s">
        <v>852</v>
      </c>
      <c r="D308" s="243" t="s">
        <v>853</v>
      </c>
      <c r="E308" s="244">
        <v>2.5</v>
      </c>
      <c r="F308" s="245"/>
      <c r="G308" s="246">
        <f>ROUND(E308*F308,2)</f>
        <v>0</v>
      </c>
      <c r="H308" s="245"/>
      <c r="I308" s="246">
        <f>ROUND(E308*H308,2)</f>
        <v>0</v>
      </c>
      <c r="J308" s="245"/>
      <c r="K308" s="246">
        <f>ROUND(E308*J308,2)</f>
        <v>0</v>
      </c>
      <c r="L308" s="246">
        <v>21</v>
      </c>
      <c r="M308" s="246">
        <f>G308*(1+L308/100)</f>
        <v>0</v>
      </c>
      <c r="N308" s="246">
        <v>6.0000000000000002E-5</v>
      </c>
      <c r="O308" s="246">
        <f>ROUND(E308*N308,2)</f>
        <v>0</v>
      </c>
      <c r="P308" s="246">
        <v>0</v>
      </c>
      <c r="Q308" s="246">
        <f>ROUND(E308*P308,2)</f>
        <v>0</v>
      </c>
      <c r="R308" s="246" t="s">
        <v>854</v>
      </c>
      <c r="S308" s="246" t="s">
        <v>175</v>
      </c>
      <c r="T308" s="247" t="s">
        <v>240</v>
      </c>
      <c r="U308" s="219">
        <v>0.42599999999999999</v>
      </c>
      <c r="V308" s="219">
        <f>ROUND(E308*U308,2)</f>
        <v>1.07</v>
      </c>
      <c r="W308" s="219"/>
      <c r="X308" s="219" t="s">
        <v>177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178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2.5" outlineLevel="1" x14ac:dyDescent="0.2">
      <c r="A309" s="232">
        <v>149</v>
      </c>
      <c r="B309" s="233" t="s">
        <v>855</v>
      </c>
      <c r="C309" s="252" t="s">
        <v>856</v>
      </c>
      <c r="D309" s="234" t="s">
        <v>267</v>
      </c>
      <c r="E309" s="235">
        <v>0.04</v>
      </c>
      <c r="F309" s="236"/>
      <c r="G309" s="237">
        <f>ROUND(E309*F309,2)</f>
        <v>0</v>
      </c>
      <c r="H309" s="236"/>
      <c r="I309" s="237">
        <f>ROUND(E309*H309,2)</f>
        <v>0</v>
      </c>
      <c r="J309" s="236"/>
      <c r="K309" s="237">
        <f>ROUND(E309*J309,2)</f>
        <v>0</v>
      </c>
      <c r="L309" s="237">
        <v>21</v>
      </c>
      <c r="M309" s="237">
        <f>G309*(1+L309/100)</f>
        <v>0</v>
      </c>
      <c r="N309" s="237">
        <v>1</v>
      </c>
      <c r="O309" s="237">
        <f>ROUND(E309*N309,2)</f>
        <v>0.04</v>
      </c>
      <c r="P309" s="237">
        <v>0</v>
      </c>
      <c r="Q309" s="237">
        <f>ROUND(E309*P309,2)</f>
        <v>0</v>
      </c>
      <c r="R309" s="237" t="s">
        <v>239</v>
      </c>
      <c r="S309" s="237" t="s">
        <v>175</v>
      </c>
      <c r="T309" s="238" t="s">
        <v>240</v>
      </c>
      <c r="U309" s="219">
        <v>0</v>
      </c>
      <c r="V309" s="219">
        <f>ROUND(E309*U309,2)</f>
        <v>0</v>
      </c>
      <c r="W309" s="219"/>
      <c r="X309" s="219" t="s">
        <v>241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242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17"/>
      <c r="B310" s="218"/>
      <c r="C310" s="257" t="s">
        <v>857</v>
      </c>
      <c r="D310" s="248"/>
      <c r="E310" s="248"/>
      <c r="F310" s="248"/>
      <c r="G310" s="248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10"/>
      <c r="Z310" s="210"/>
      <c r="AA310" s="210"/>
      <c r="AB310" s="210"/>
      <c r="AC310" s="210"/>
      <c r="AD310" s="210"/>
      <c r="AE310" s="210"/>
      <c r="AF310" s="210"/>
      <c r="AG310" s="210" t="s">
        <v>182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17"/>
      <c r="B311" s="218"/>
      <c r="C311" s="254" t="s">
        <v>858</v>
      </c>
      <c r="D311" s="240"/>
      <c r="E311" s="240"/>
      <c r="F311" s="240"/>
      <c r="G311" s="240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10"/>
      <c r="Z311" s="210"/>
      <c r="AA311" s="210"/>
      <c r="AB311" s="210"/>
      <c r="AC311" s="210"/>
      <c r="AD311" s="210"/>
      <c r="AE311" s="210"/>
      <c r="AF311" s="210"/>
      <c r="AG311" s="210" t="s">
        <v>182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x14ac:dyDescent="0.2">
      <c r="A312" s="226" t="s">
        <v>169</v>
      </c>
      <c r="B312" s="227" t="s">
        <v>119</v>
      </c>
      <c r="C312" s="251" t="s">
        <v>120</v>
      </c>
      <c r="D312" s="228"/>
      <c r="E312" s="229"/>
      <c r="F312" s="230"/>
      <c r="G312" s="230">
        <f>SUMIF(AG313:AG315,"&lt;&gt;NOR",G313:G315)</f>
        <v>0</v>
      </c>
      <c r="H312" s="230"/>
      <c r="I312" s="230">
        <f>SUM(I313:I315)</f>
        <v>0</v>
      </c>
      <c r="J312" s="230"/>
      <c r="K312" s="230">
        <f>SUM(K313:K315)</f>
        <v>0</v>
      </c>
      <c r="L312" s="230"/>
      <c r="M312" s="230">
        <f>SUM(M313:M315)</f>
        <v>0</v>
      </c>
      <c r="N312" s="230"/>
      <c r="O312" s="230">
        <f>SUM(O313:O315)</f>
        <v>0</v>
      </c>
      <c r="P312" s="230"/>
      <c r="Q312" s="230">
        <f>SUM(Q313:Q315)</f>
        <v>0</v>
      </c>
      <c r="R312" s="230"/>
      <c r="S312" s="230"/>
      <c r="T312" s="231"/>
      <c r="U312" s="225"/>
      <c r="V312" s="225">
        <f>SUM(V313:V315)</f>
        <v>0.12</v>
      </c>
      <c r="W312" s="225"/>
      <c r="X312" s="225"/>
      <c r="AG312" t="s">
        <v>170</v>
      </c>
    </row>
    <row r="313" spans="1:60" outlineLevel="1" x14ac:dyDescent="0.2">
      <c r="A313" s="232">
        <v>150</v>
      </c>
      <c r="B313" s="233" t="s">
        <v>859</v>
      </c>
      <c r="C313" s="252" t="s">
        <v>860</v>
      </c>
      <c r="D313" s="234" t="s">
        <v>328</v>
      </c>
      <c r="E313" s="235">
        <v>1.2931999999999999</v>
      </c>
      <c r="F313" s="236"/>
      <c r="G313" s="237">
        <f>ROUND(E313*F313,2)</f>
        <v>0</v>
      </c>
      <c r="H313" s="236"/>
      <c r="I313" s="237">
        <f>ROUND(E313*H313,2)</f>
        <v>0</v>
      </c>
      <c r="J313" s="236"/>
      <c r="K313" s="237">
        <f>ROUND(E313*J313,2)</f>
        <v>0</v>
      </c>
      <c r="L313" s="237">
        <v>21</v>
      </c>
      <c r="M313" s="237">
        <f>G313*(1+L313/100)</f>
        <v>0</v>
      </c>
      <c r="N313" s="237">
        <v>2.2000000000000001E-4</v>
      </c>
      <c r="O313" s="237">
        <f>ROUND(E313*N313,2)</f>
        <v>0</v>
      </c>
      <c r="P313" s="237">
        <v>0</v>
      </c>
      <c r="Q313" s="237">
        <f>ROUND(E313*P313,2)</f>
        <v>0</v>
      </c>
      <c r="R313" s="237" t="s">
        <v>273</v>
      </c>
      <c r="S313" s="237" t="s">
        <v>175</v>
      </c>
      <c r="T313" s="238" t="s">
        <v>240</v>
      </c>
      <c r="U313" s="219">
        <v>9.2999999999999999E-2</v>
      </c>
      <c r="V313" s="219">
        <f>ROUND(E313*U313,2)</f>
        <v>0.12</v>
      </c>
      <c r="W313" s="219"/>
      <c r="X313" s="219" t="s">
        <v>177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178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17"/>
      <c r="B314" s="218"/>
      <c r="C314" s="253" t="s">
        <v>274</v>
      </c>
      <c r="D314" s="239"/>
      <c r="E314" s="239"/>
      <c r="F314" s="239"/>
      <c r="G314" s="23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0"/>
      <c r="Z314" s="210"/>
      <c r="AA314" s="210"/>
      <c r="AB314" s="210"/>
      <c r="AC314" s="210"/>
      <c r="AD314" s="210"/>
      <c r="AE314" s="210"/>
      <c r="AF314" s="210"/>
      <c r="AG314" s="210" t="s">
        <v>180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17"/>
      <c r="B315" s="218"/>
      <c r="C315" s="255" t="s">
        <v>861</v>
      </c>
      <c r="D315" s="223"/>
      <c r="E315" s="224">
        <v>1.2931999999999999</v>
      </c>
      <c r="F315" s="219"/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0"/>
      <c r="Z315" s="210"/>
      <c r="AA315" s="210"/>
      <c r="AB315" s="210"/>
      <c r="AC315" s="210"/>
      <c r="AD315" s="210"/>
      <c r="AE315" s="210"/>
      <c r="AF315" s="210"/>
      <c r="AG315" s="210" t="s">
        <v>185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x14ac:dyDescent="0.2">
      <c r="A316" s="226" t="s">
        <v>169</v>
      </c>
      <c r="B316" s="227" t="s">
        <v>121</v>
      </c>
      <c r="C316" s="251" t="s">
        <v>122</v>
      </c>
      <c r="D316" s="228"/>
      <c r="E316" s="229"/>
      <c r="F316" s="230"/>
      <c r="G316" s="230">
        <f>SUMIF(AG317:AG321,"&lt;&gt;NOR",G317:G321)</f>
        <v>0</v>
      </c>
      <c r="H316" s="230"/>
      <c r="I316" s="230">
        <f>SUM(I317:I321)</f>
        <v>0</v>
      </c>
      <c r="J316" s="230"/>
      <c r="K316" s="230">
        <f>SUM(K317:K321)</f>
        <v>0</v>
      </c>
      <c r="L316" s="230"/>
      <c r="M316" s="230">
        <f>SUM(M317:M321)</f>
        <v>0</v>
      </c>
      <c r="N316" s="230"/>
      <c r="O316" s="230">
        <f>SUM(O317:O321)</f>
        <v>0.04</v>
      </c>
      <c r="P316" s="230"/>
      <c r="Q316" s="230">
        <f>SUM(Q317:Q321)</f>
        <v>0</v>
      </c>
      <c r="R316" s="230"/>
      <c r="S316" s="230"/>
      <c r="T316" s="231"/>
      <c r="U316" s="225"/>
      <c r="V316" s="225">
        <f>SUM(V317:V321)</f>
        <v>5.5</v>
      </c>
      <c r="W316" s="225"/>
      <c r="X316" s="225"/>
      <c r="AG316" t="s">
        <v>170</v>
      </c>
    </row>
    <row r="317" spans="1:60" outlineLevel="1" x14ac:dyDescent="0.2">
      <c r="A317" s="232">
        <v>151</v>
      </c>
      <c r="B317" s="233" t="s">
        <v>862</v>
      </c>
      <c r="C317" s="252" t="s">
        <v>863</v>
      </c>
      <c r="D317" s="234" t="s">
        <v>328</v>
      </c>
      <c r="E317" s="235">
        <v>40.89</v>
      </c>
      <c r="F317" s="236"/>
      <c r="G317" s="237">
        <f>ROUND(E317*F317,2)</f>
        <v>0</v>
      </c>
      <c r="H317" s="236"/>
      <c r="I317" s="237">
        <f>ROUND(E317*H317,2)</f>
        <v>0</v>
      </c>
      <c r="J317" s="236"/>
      <c r="K317" s="237">
        <f>ROUND(E317*J317,2)</f>
        <v>0</v>
      </c>
      <c r="L317" s="237">
        <v>21</v>
      </c>
      <c r="M317" s="237">
        <f>G317*(1+L317/100)</f>
        <v>0</v>
      </c>
      <c r="N317" s="237">
        <v>5.1999999999999995E-4</v>
      </c>
      <c r="O317" s="237">
        <f>ROUND(E317*N317,2)</f>
        <v>0.02</v>
      </c>
      <c r="P317" s="237">
        <v>0</v>
      </c>
      <c r="Q317" s="237">
        <f>ROUND(E317*P317,2)</f>
        <v>0</v>
      </c>
      <c r="R317" s="237" t="s">
        <v>445</v>
      </c>
      <c r="S317" s="237" t="s">
        <v>175</v>
      </c>
      <c r="T317" s="238" t="s">
        <v>240</v>
      </c>
      <c r="U317" s="219">
        <v>3.2480000000000002E-2</v>
      </c>
      <c r="V317" s="219">
        <f>ROUND(E317*U317,2)</f>
        <v>1.33</v>
      </c>
      <c r="W317" s="219"/>
      <c r="X317" s="219" t="s">
        <v>177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456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17"/>
      <c r="B318" s="218"/>
      <c r="C318" s="255" t="s">
        <v>864</v>
      </c>
      <c r="D318" s="223"/>
      <c r="E318" s="224">
        <v>35.090000000000003</v>
      </c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10"/>
      <c r="Z318" s="210"/>
      <c r="AA318" s="210"/>
      <c r="AB318" s="210"/>
      <c r="AC318" s="210"/>
      <c r="AD318" s="210"/>
      <c r="AE318" s="210"/>
      <c r="AF318" s="210"/>
      <c r="AG318" s="210" t="s">
        <v>185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17"/>
      <c r="B319" s="218"/>
      <c r="C319" s="255" t="s">
        <v>865</v>
      </c>
      <c r="D319" s="223"/>
      <c r="E319" s="224">
        <v>5.8</v>
      </c>
      <c r="F319" s="219"/>
      <c r="G319" s="219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10"/>
      <c r="Z319" s="210"/>
      <c r="AA319" s="210"/>
      <c r="AB319" s="210"/>
      <c r="AC319" s="210"/>
      <c r="AD319" s="210"/>
      <c r="AE319" s="210"/>
      <c r="AF319" s="210"/>
      <c r="AG319" s="210" t="s">
        <v>185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32">
        <v>152</v>
      </c>
      <c r="B320" s="233" t="s">
        <v>866</v>
      </c>
      <c r="C320" s="252" t="s">
        <v>867</v>
      </c>
      <c r="D320" s="234" t="s">
        <v>328</v>
      </c>
      <c r="E320" s="235">
        <v>40.89</v>
      </c>
      <c r="F320" s="236"/>
      <c r="G320" s="237">
        <f>ROUND(E320*F320,2)</f>
        <v>0</v>
      </c>
      <c r="H320" s="236"/>
      <c r="I320" s="237">
        <f>ROUND(E320*H320,2)</f>
        <v>0</v>
      </c>
      <c r="J320" s="236"/>
      <c r="K320" s="237">
        <f>ROUND(E320*J320,2)</f>
        <v>0</v>
      </c>
      <c r="L320" s="237">
        <v>21</v>
      </c>
      <c r="M320" s="237">
        <f>G320*(1+L320/100)</f>
        <v>0</v>
      </c>
      <c r="N320" s="237">
        <v>4.6000000000000001E-4</v>
      </c>
      <c r="O320" s="237">
        <f>ROUND(E320*N320,2)</f>
        <v>0.02</v>
      </c>
      <c r="P320" s="237">
        <v>0</v>
      </c>
      <c r="Q320" s="237">
        <f>ROUND(E320*P320,2)</f>
        <v>0</v>
      </c>
      <c r="R320" s="237" t="s">
        <v>445</v>
      </c>
      <c r="S320" s="237" t="s">
        <v>175</v>
      </c>
      <c r="T320" s="238" t="s">
        <v>240</v>
      </c>
      <c r="U320" s="219">
        <v>0.10191</v>
      </c>
      <c r="V320" s="219">
        <f>ROUND(E320*U320,2)</f>
        <v>4.17</v>
      </c>
      <c r="W320" s="219"/>
      <c r="X320" s="219" t="s">
        <v>177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456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17"/>
      <c r="B321" s="218"/>
      <c r="C321" s="255" t="s">
        <v>868</v>
      </c>
      <c r="D321" s="223"/>
      <c r="E321" s="224">
        <v>40.89</v>
      </c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0"/>
      <c r="Z321" s="210"/>
      <c r="AA321" s="210"/>
      <c r="AB321" s="210"/>
      <c r="AC321" s="210"/>
      <c r="AD321" s="210"/>
      <c r="AE321" s="210"/>
      <c r="AF321" s="210"/>
      <c r="AG321" s="210" t="s">
        <v>185</v>
      </c>
      <c r="AH321" s="210">
        <v>5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x14ac:dyDescent="0.2">
      <c r="A322" s="226" t="s">
        <v>169</v>
      </c>
      <c r="B322" s="227" t="s">
        <v>123</v>
      </c>
      <c r="C322" s="251" t="s">
        <v>124</v>
      </c>
      <c r="D322" s="228"/>
      <c r="E322" s="229"/>
      <c r="F322" s="230"/>
      <c r="G322" s="230">
        <f>SUMIF(AG323:AG325,"&lt;&gt;NOR",G323:G325)</f>
        <v>0</v>
      </c>
      <c r="H322" s="230"/>
      <c r="I322" s="230">
        <f>SUM(I323:I325)</f>
        <v>0</v>
      </c>
      <c r="J322" s="230"/>
      <c r="K322" s="230">
        <f>SUM(K323:K325)</f>
        <v>0</v>
      </c>
      <c r="L322" s="230"/>
      <c r="M322" s="230">
        <f>SUM(M323:M325)</f>
        <v>0</v>
      </c>
      <c r="N322" s="230"/>
      <c r="O322" s="230">
        <f>SUM(O323:O325)</f>
        <v>0</v>
      </c>
      <c r="P322" s="230"/>
      <c r="Q322" s="230">
        <f>SUM(Q323:Q325)</f>
        <v>0</v>
      </c>
      <c r="R322" s="230"/>
      <c r="S322" s="230"/>
      <c r="T322" s="231"/>
      <c r="U322" s="225"/>
      <c r="V322" s="225">
        <f>SUM(V323:V325)</f>
        <v>26</v>
      </c>
      <c r="W322" s="225"/>
      <c r="X322" s="225"/>
      <c r="AG322" t="s">
        <v>170</v>
      </c>
    </row>
    <row r="323" spans="1:60" outlineLevel="1" x14ac:dyDescent="0.2">
      <c r="A323" s="241">
        <v>153</v>
      </c>
      <c r="B323" s="242" t="s">
        <v>869</v>
      </c>
      <c r="C323" s="256" t="s">
        <v>870</v>
      </c>
      <c r="D323" s="243" t="s">
        <v>871</v>
      </c>
      <c r="E323" s="244">
        <v>24</v>
      </c>
      <c r="F323" s="245"/>
      <c r="G323" s="246">
        <f>ROUND(E323*F323,2)</f>
        <v>0</v>
      </c>
      <c r="H323" s="245"/>
      <c r="I323" s="246">
        <f>ROUND(E323*H323,2)</f>
        <v>0</v>
      </c>
      <c r="J323" s="245"/>
      <c r="K323" s="246">
        <f>ROUND(E323*J323,2)</f>
        <v>0</v>
      </c>
      <c r="L323" s="246">
        <v>21</v>
      </c>
      <c r="M323" s="246">
        <f>G323*(1+L323/100)</f>
        <v>0</v>
      </c>
      <c r="N323" s="246">
        <v>0</v>
      </c>
      <c r="O323" s="246">
        <f>ROUND(E323*N323,2)</f>
        <v>0</v>
      </c>
      <c r="P323" s="246">
        <v>0</v>
      </c>
      <c r="Q323" s="246">
        <f>ROUND(E323*P323,2)</f>
        <v>0</v>
      </c>
      <c r="R323" s="246" t="s">
        <v>872</v>
      </c>
      <c r="S323" s="246" t="s">
        <v>175</v>
      </c>
      <c r="T323" s="247" t="s">
        <v>240</v>
      </c>
      <c r="U323" s="219">
        <v>1</v>
      </c>
      <c r="V323" s="219">
        <f>ROUND(E323*U323,2)</f>
        <v>24</v>
      </c>
      <c r="W323" s="219"/>
      <c r="X323" s="219" t="s">
        <v>123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873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ht="22.5" outlineLevel="1" x14ac:dyDescent="0.2">
      <c r="A324" s="232">
        <v>154</v>
      </c>
      <c r="B324" s="233" t="s">
        <v>874</v>
      </c>
      <c r="C324" s="252" t="s">
        <v>875</v>
      </c>
      <c r="D324" s="234" t="s">
        <v>263</v>
      </c>
      <c r="E324" s="235">
        <v>2</v>
      </c>
      <c r="F324" s="236"/>
      <c r="G324" s="237">
        <f>ROUND(E324*F324,2)</f>
        <v>0</v>
      </c>
      <c r="H324" s="236"/>
      <c r="I324" s="237">
        <f>ROUND(E324*H324,2)</f>
        <v>0</v>
      </c>
      <c r="J324" s="236"/>
      <c r="K324" s="237">
        <f>ROUND(E324*J324,2)</f>
        <v>0</v>
      </c>
      <c r="L324" s="237">
        <v>21</v>
      </c>
      <c r="M324" s="237">
        <f>G324*(1+L324/100)</f>
        <v>0</v>
      </c>
      <c r="N324" s="237">
        <v>0</v>
      </c>
      <c r="O324" s="237">
        <f>ROUND(E324*N324,2)</f>
        <v>0</v>
      </c>
      <c r="P324" s="237">
        <v>0</v>
      </c>
      <c r="Q324" s="237">
        <f>ROUND(E324*P324,2)</f>
        <v>0</v>
      </c>
      <c r="R324" s="237"/>
      <c r="S324" s="237" t="s">
        <v>234</v>
      </c>
      <c r="T324" s="238" t="s">
        <v>235</v>
      </c>
      <c r="U324" s="219">
        <v>1</v>
      </c>
      <c r="V324" s="219">
        <f>ROUND(E324*U324,2)</f>
        <v>2</v>
      </c>
      <c r="W324" s="219"/>
      <c r="X324" s="219" t="s">
        <v>123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873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17"/>
      <c r="B325" s="218"/>
      <c r="C325" s="255" t="s">
        <v>788</v>
      </c>
      <c r="D325" s="223"/>
      <c r="E325" s="224">
        <v>2</v>
      </c>
      <c r="F325" s="219"/>
      <c r="G325" s="21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10"/>
      <c r="Z325" s="210"/>
      <c r="AA325" s="210"/>
      <c r="AB325" s="210"/>
      <c r="AC325" s="210"/>
      <c r="AD325" s="210"/>
      <c r="AE325" s="210"/>
      <c r="AF325" s="210"/>
      <c r="AG325" s="210" t="s">
        <v>185</v>
      </c>
      <c r="AH325" s="210">
        <v>5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x14ac:dyDescent="0.2">
      <c r="A326" s="226" t="s">
        <v>169</v>
      </c>
      <c r="B326" s="227" t="s">
        <v>137</v>
      </c>
      <c r="C326" s="251" t="s">
        <v>138</v>
      </c>
      <c r="D326" s="228"/>
      <c r="E326" s="229"/>
      <c r="F326" s="230"/>
      <c r="G326" s="230">
        <f>SUMIF(AG327:AG335,"&lt;&gt;NOR",G327:G335)</f>
        <v>0</v>
      </c>
      <c r="H326" s="230"/>
      <c r="I326" s="230">
        <f>SUM(I327:I335)</f>
        <v>0</v>
      </c>
      <c r="J326" s="230"/>
      <c r="K326" s="230">
        <f>SUM(K327:K335)</f>
        <v>0</v>
      </c>
      <c r="L326" s="230"/>
      <c r="M326" s="230">
        <f>SUM(M327:M335)</f>
        <v>0</v>
      </c>
      <c r="N326" s="230"/>
      <c r="O326" s="230">
        <f>SUM(O327:O335)</f>
        <v>0</v>
      </c>
      <c r="P326" s="230"/>
      <c r="Q326" s="230">
        <f>SUM(Q327:Q335)</f>
        <v>0</v>
      </c>
      <c r="R326" s="230"/>
      <c r="S326" s="230"/>
      <c r="T326" s="231"/>
      <c r="U326" s="225"/>
      <c r="V326" s="225">
        <f>SUM(V327:V335)</f>
        <v>0.78</v>
      </c>
      <c r="W326" s="225"/>
      <c r="X326" s="225"/>
      <c r="AG326" t="s">
        <v>170</v>
      </c>
    </row>
    <row r="327" spans="1:60" outlineLevel="1" x14ac:dyDescent="0.2">
      <c r="A327" s="232">
        <v>155</v>
      </c>
      <c r="B327" s="233" t="s">
        <v>275</v>
      </c>
      <c r="C327" s="252" t="s">
        <v>276</v>
      </c>
      <c r="D327" s="234" t="s">
        <v>267</v>
      </c>
      <c r="E327" s="235">
        <v>0.36747000000000002</v>
      </c>
      <c r="F327" s="236"/>
      <c r="G327" s="237">
        <f>ROUND(E327*F327,2)</f>
        <v>0</v>
      </c>
      <c r="H327" s="236"/>
      <c r="I327" s="237">
        <f>ROUND(E327*H327,2)</f>
        <v>0</v>
      </c>
      <c r="J327" s="236"/>
      <c r="K327" s="237">
        <f>ROUND(E327*J327,2)</f>
        <v>0</v>
      </c>
      <c r="L327" s="237">
        <v>21</v>
      </c>
      <c r="M327" s="237">
        <f>G327*(1+L327/100)</f>
        <v>0</v>
      </c>
      <c r="N327" s="237">
        <v>0</v>
      </c>
      <c r="O327" s="237">
        <f>ROUND(E327*N327,2)</f>
        <v>0</v>
      </c>
      <c r="P327" s="237">
        <v>0</v>
      </c>
      <c r="Q327" s="237">
        <f>ROUND(E327*P327,2)</f>
        <v>0</v>
      </c>
      <c r="R327" s="237" t="s">
        <v>277</v>
      </c>
      <c r="S327" s="237" t="s">
        <v>175</v>
      </c>
      <c r="T327" s="238" t="s">
        <v>240</v>
      </c>
      <c r="U327" s="219">
        <v>0.68799999999999994</v>
      </c>
      <c r="V327" s="219">
        <f>ROUND(E327*U327,2)</f>
        <v>0.25</v>
      </c>
      <c r="W327" s="219"/>
      <c r="X327" s="219" t="s">
        <v>278</v>
      </c>
      <c r="Y327" s="210"/>
      <c r="Z327" s="210"/>
      <c r="AA327" s="210"/>
      <c r="AB327" s="210"/>
      <c r="AC327" s="210"/>
      <c r="AD327" s="210"/>
      <c r="AE327" s="210"/>
      <c r="AF327" s="210"/>
      <c r="AG327" s="210" t="s">
        <v>279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17"/>
      <c r="B328" s="218"/>
      <c r="C328" s="253" t="s">
        <v>280</v>
      </c>
      <c r="D328" s="239"/>
      <c r="E328" s="239"/>
      <c r="F328" s="239"/>
      <c r="G328" s="23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0"/>
      <c r="Z328" s="210"/>
      <c r="AA328" s="210"/>
      <c r="AB328" s="210"/>
      <c r="AC328" s="210"/>
      <c r="AD328" s="210"/>
      <c r="AE328" s="210"/>
      <c r="AF328" s="210"/>
      <c r="AG328" s="210" t="s">
        <v>180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41">
        <v>156</v>
      </c>
      <c r="B329" s="242" t="s">
        <v>281</v>
      </c>
      <c r="C329" s="256" t="s">
        <v>282</v>
      </c>
      <c r="D329" s="243" t="s">
        <v>267</v>
      </c>
      <c r="E329" s="244">
        <v>0.36747000000000002</v>
      </c>
      <c r="F329" s="245"/>
      <c r="G329" s="246">
        <f>ROUND(E329*F329,2)</f>
        <v>0</v>
      </c>
      <c r="H329" s="245"/>
      <c r="I329" s="246">
        <f>ROUND(E329*H329,2)</f>
        <v>0</v>
      </c>
      <c r="J329" s="245"/>
      <c r="K329" s="246">
        <f>ROUND(E329*J329,2)</f>
        <v>0</v>
      </c>
      <c r="L329" s="246">
        <v>21</v>
      </c>
      <c r="M329" s="246">
        <f>G329*(1+L329/100)</f>
        <v>0</v>
      </c>
      <c r="N329" s="246">
        <v>0</v>
      </c>
      <c r="O329" s="246">
        <f>ROUND(E329*N329,2)</f>
        <v>0</v>
      </c>
      <c r="P329" s="246">
        <v>0</v>
      </c>
      <c r="Q329" s="246">
        <f>ROUND(E329*P329,2)</f>
        <v>0</v>
      </c>
      <c r="R329" s="246" t="s">
        <v>283</v>
      </c>
      <c r="S329" s="246" t="s">
        <v>175</v>
      </c>
      <c r="T329" s="247" t="s">
        <v>240</v>
      </c>
      <c r="U329" s="219">
        <v>0.49</v>
      </c>
      <c r="V329" s="219">
        <f>ROUND(E329*U329,2)</f>
        <v>0.18</v>
      </c>
      <c r="W329" s="219"/>
      <c r="X329" s="219" t="s">
        <v>278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279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41">
        <v>157</v>
      </c>
      <c r="B330" s="242" t="s">
        <v>284</v>
      </c>
      <c r="C330" s="256" t="s">
        <v>285</v>
      </c>
      <c r="D330" s="243" t="s">
        <v>267</v>
      </c>
      <c r="E330" s="244">
        <v>9.1866699999999994</v>
      </c>
      <c r="F330" s="245"/>
      <c r="G330" s="246">
        <f>ROUND(E330*F330,2)</f>
        <v>0</v>
      </c>
      <c r="H330" s="245"/>
      <c r="I330" s="246">
        <f>ROUND(E330*H330,2)</f>
        <v>0</v>
      </c>
      <c r="J330" s="245"/>
      <c r="K330" s="246">
        <f>ROUND(E330*J330,2)</f>
        <v>0</v>
      </c>
      <c r="L330" s="246">
        <v>21</v>
      </c>
      <c r="M330" s="246">
        <f>G330*(1+L330/100)</f>
        <v>0</v>
      </c>
      <c r="N330" s="246">
        <v>0</v>
      </c>
      <c r="O330" s="246">
        <f>ROUND(E330*N330,2)</f>
        <v>0</v>
      </c>
      <c r="P330" s="246">
        <v>0</v>
      </c>
      <c r="Q330" s="246">
        <f>ROUND(E330*P330,2)</f>
        <v>0</v>
      </c>
      <c r="R330" s="246" t="s">
        <v>283</v>
      </c>
      <c r="S330" s="246" t="s">
        <v>175</v>
      </c>
      <c r="T330" s="247" t="s">
        <v>240</v>
      </c>
      <c r="U330" s="219">
        <v>0</v>
      </c>
      <c r="V330" s="219">
        <f>ROUND(E330*U330,2)</f>
        <v>0</v>
      </c>
      <c r="W330" s="219"/>
      <c r="X330" s="219" t="s">
        <v>278</v>
      </c>
      <c r="Y330" s="210"/>
      <c r="Z330" s="210"/>
      <c r="AA330" s="210"/>
      <c r="AB330" s="210"/>
      <c r="AC330" s="210"/>
      <c r="AD330" s="210"/>
      <c r="AE330" s="210"/>
      <c r="AF330" s="210"/>
      <c r="AG330" s="210" t="s">
        <v>279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41">
        <v>158</v>
      </c>
      <c r="B331" s="242" t="s">
        <v>286</v>
      </c>
      <c r="C331" s="256" t="s">
        <v>287</v>
      </c>
      <c r="D331" s="243" t="s">
        <v>267</v>
      </c>
      <c r="E331" s="244">
        <v>0.36747000000000002</v>
      </c>
      <c r="F331" s="245"/>
      <c r="G331" s="246">
        <f>ROUND(E331*F331,2)</f>
        <v>0</v>
      </c>
      <c r="H331" s="245"/>
      <c r="I331" s="246">
        <f>ROUND(E331*H331,2)</f>
        <v>0</v>
      </c>
      <c r="J331" s="245"/>
      <c r="K331" s="246">
        <f>ROUND(E331*J331,2)</f>
        <v>0</v>
      </c>
      <c r="L331" s="246">
        <v>21</v>
      </c>
      <c r="M331" s="246">
        <f>G331*(1+L331/100)</f>
        <v>0</v>
      </c>
      <c r="N331" s="246">
        <v>0</v>
      </c>
      <c r="O331" s="246">
        <f>ROUND(E331*N331,2)</f>
        <v>0</v>
      </c>
      <c r="P331" s="246">
        <v>0</v>
      </c>
      <c r="Q331" s="246">
        <f>ROUND(E331*P331,2)</f>
        <v>0</v>
      </c>
      <c r="R331" s="246" t="s">
        <v>283</v>
      </c>
      <c r="S331" s="246" t="s">
        <v>175</v>
      </c>
      <c r="T331" s="247" t="s">
        <v>240</v>
      </c>
      <c r="U331" s="219">
        <v>0.94199999999999995</v>
      </c>
      <c r="V331" s="219">
        <f>ROUND(E331*U331,2)</f>
        <v>0.35</v>
      </c>
      <c r="W331" s="219"/>
      <c r="X331" s="219" t="s">
        <v>278</v>
      </c>
      <c r="Y331" s="210"/>
      <c r="Z331" s="210"/>
      <c r="AA331" s="210"/>
      <c r="AB331" s="210"/>
      <c r="AC331" s="210"/>
      <c r="AD331" s="210"/>
      <c r="AE331" s="210"/>
      <c r="AF331" s="210"/>
      <c r="AG331" s="210" t="s">
        <v>279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ht="22.5" outlineLevel="1" x14ac:dyDescent="0.2">
      <c r="A332" s="232">
        <v>159</v>
      </c>
      <c r="B332" s="233" t="s">
        <v>451</v>
      </c>
      <c r="C332" s="252" t="s">
        <v>452</v>
      </c>
      <c r="D332" s="234" t="s">
        <v>267</v>
      </c>
      <c r="E332" s="235">
        <v>0.315</v>
      </c>
      <c r="F332" s="236"/>
      <c r="G332" s="237">
        <f>ROUND(E332*F332,2)</f>
        <v>0</v>
      </c>
      <c r="H332" s="236"/>
      <c r="I332" s="237">
        <f>ROUND(E332*H332,2)</f>
        <v>0</v>
      </c>
      <c r="J332" s="236"/>
      <c r="K332" s="237">
        <f>ROUND(E332*J332,2)</f>
        <v>0</v>
      </c>
      <c r="L332" s="237">
        <v>21</v>
      </c>
      <c r="M332" s="237">
        <f>G332*(1+L332/100)</f>
        <v>0</v>
      </c>
      <c r="N332" s="237">
        <v>0</v>
      </c>
      <c r="O332" s="237">
        <f>ROUND(E332*N332,2)</f>
        <v>0</v>
      </c>
      <c r="P332" s="237">
        <v>0</v>
      </c>
      <c r="Q332" s="237">
        <f>ROUND(E332*P332,2)</f>
        <v>0</v>
      </c>
      <c r="R332" s="237"/>
      <c r="S332" s="237" t="s">
        <v>234</v>
      </c>
      <c r="T332" s="238" t="s">
        <v>235</v>
      </c>
      <c r="U332" s="219">
        <v>0</v>
      </c>
      <c r="V332" s="219">
        <f>ROUND(E332*U332,2)</f>
        <v>0</v>
      </c>
      <c r="W332" s="219"/>
      <c r="X332" s="219" t="s">
        <v>291</v>
      </c>
      <c r="Y332" s="210"/>
      <c r="Z332" s="210"/>
      <c r="AA332" s="210"/>
      <c r="AB332" s="210"/>
      <c r="AC332" s="210"/>
      <c r="AD332" s="210"/>
      <c r="AE332" s="210"/>
      <c r="AF332" s="210"/>
      <c r="AG332" s="210" t="s">
        <v>313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17"/>
      <c r="B333" s="218"/>
      <c r="C333" s="255" t="s">
        <v>876</v>
      </c>
      <c r="D333" s="223"/>
      <c r="E333" s="224">
        <v>0.315</v>
      </c>
      <c r="F333" s="219"/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10"/>
      <c r="Z333" s="210"/>
      <c r="AA333" s="210"/>
      <c r="AB333" s="210"/>
      <c r="AC333" s="210"/>
      <c r="AD333" s="210"/>
      <c r="AE333" s="210"/>
      <c r="AF333" s="210"/>
      <c r="AG333" s="210" t="s">
        <v>185</v>
      </c>
      <c r="AH333" s="210">
        <v>7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22.5" outlineLevel="1" x14ac:dyDescent="0.2">
      <c r="A334" s="232">
        <v>160</v>
      </c>
      <c r="B334" s="233" t="s">
        <v>877</v>
      </c>
      <c r="C334" s="252" t="s">
        <v>878</v>
      </c>
      <c r="D334" s="234" t="s">
        <v>267</v>
      </c>
      <c r="E334" s="235">
        <v>5.2470000000000003E-2</v>
      </c>
      <c r="F334" s="236"/>
      <c r="G334" s="237">
        <f>ROUND(E334*F334,2)</f>
        <v>0</v>
      </c>
      <c r="H334" s="236"/>
      <c r="I334" s="237">
        <f>ROUND(E334*H334,2)</f>
        <v>0</v>
      </c>
      <c r="J334" s="236"/>
      <c r="K334" s="237">
        <f>ROUND(E334*J334,2)</f>
        <v>0</v>
      </c>
      <c r="L334" s="237">
        <v>21</v>
      </c>
      <c r="M334" s="237">
        <f>G334*(1+L334/100)</f>
        <v>0</v>
      </c>
      <c r="N334" s="237">
        <v>0</v>
      </c>
      <c r="O334" s="237">
        <f>ROUND(E334*N334,2)</f>
        <v>0</v>
      </c>
      <c r="P334" s="237">
        <v>0</v>
      </c>
      <c r="Q334" s="237">
        <f>ROUND(E334*P334,2)</f>
        <v>0</v>
      </c>
      <c r="R334" s="237"/>
      <c r="S334" s="237" t="s">
        <v>234</v>
      </c>
      <c r="T334" s="238" t="s">
        <v>235</v>
      </c>
      <c r="U334" s="219">
        <v>0</v>
      </c>
      <c r="V334" s="219">
        <f>ROUND(E334*U334,2)</f>
        <v>0</v>
      </c>
      <c r="W334" s="219"/>
      <c r="X334" s="219" t="s">
        <v>291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313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17"/>
      <c r="B335" s="218"/>
      <c r="C335" s="255" t="s">
        <v>879</v>
      </c>
      <c r="D335" s="223"/>
      <c r="E335" s="224">
        <v>5.2470000000000003E-2</v>
      </c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0"/>
      <c r="Z335" s="210"/>
      <c r="AA335" s="210"/>
      <c r="AB335" s="210"/>
      <c r="AC335" s="210"/>
      <c r="AD335" s="210"/>
      <c r="AE335" s="210"/>
      <c r="AF335" s="210"/>
      <c r="AG335" s="210" t="s">
        <v>185</v>
      </c>
      <c r="AH335" s="210">
        <v>7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x14ac:dyDescent="0.2">
      <c r="A336" s="226" t="s">
        <v>169</v>
      </c>
      <c r="B336" s="227" t="s">
        <v>140</v>
      </c>
      <c r="C336" s="251" t="s">
        <v>27</v>
      </c>
      <c r="D336" s="228"/>
      <c r="E336" s="229"/>
      <c r="F336" s="230"/>
      <c r="G336" s="230">
        <f>SUMIF(AG337:AG350,"&lt;&gt;NOR",G337:G350)</f>
        <v>0</v>
      </c>
      <c r="H336" s="230"/>
      <c r="I336" s="230">
        <f>SUM(I337:I350)</f>
        <v>0</v>
      </c>
      <c r="J336" s="230"/>
      <c r="K336" s="230">
        <f>SUM(K337:K350)</f>
        <v>0</v>
      </c>
      <c r="L336" s="230"/>
      <c r="M336" s="230">
        <f>SUM(M337:M350)</f>
        <v>0</v>
      </c>
      <c r="N336" s="230"/>
      <c r="O336" s="230">
        <f>SUM(O337:O350)</f>
        <v>0</v>
      </c>
      <c r="P336" s="230"/>
      <c r="Q336" s="230">
        <f>SUM(Q337:Q350)</f>
        <v>0</v>
      </c>
      <c r="R336" s="230"/>
      <c r="S336" s="230"/>
      <c r="T336" s="231"/>
      <c r="U336" s="225"/>
      <c r="V336" s="225">
        <f>SUM(V337:V350)</f>
        <v>5</v>
      </c>
      <c r="W336" s="225"/>
      <c r="X336" s="225"/>
      <c r="AG336" t="s">
        <v>170</v>
      </c>
    </row>
    <row r="337" spans="1:60" outlineLevel="1" x14ac:dyDescent="0.2">
      <c r="A337" s="232">
        <v>161</v>
      </c>
      <c r="B337" s="233" t="s">
        <v>880</v>
      </c>
      <c r="C337" s="252" t="s">
        <v>881</v>
      </c>
      <c r="D337" s="234" t="s">
        <v>871</v>
      </c>
      <c r="E337" s="235">
        <v>5</v>
      </c>
      <c r="F337" s="236"/>
      <c r="G337" s="237">
        <f>ROUND(E337*F337,2)</f>
        <v>0</v>
      </c>
      <c r="H337" s="236"/>
      <c r="I337" s="237">
        <f>ROUND(E337*H337,2)</f>
        <v>0</v>
      </c>
      <c r="J337" s="236"/>
      <c r="K337" s="237">
        <f>ROUND(E337*J337,2)</f>
        <v>0</v>
      </c>
      <c r="L337" s="237">
        <v>21</v>
      </c>
      <c r="M337" s="237">
        <f>G337*(1+L337/100)</f>
        <v>0</v>
      </c>
      <c r="N337" s="237">
        <v>0</v>
      </c>
      <c r="O337" s="237">
        <f>ROUND(E337*N337,2)</f>
        <v>0</v>
      </c>
      <c r="P337" s="237">
        <v>0</v>
      </c>
      <c r="Q337" s="237">
        <f>ROUND(E337*P337,2)</f>
        <v>0</v>
      </c>
      <c r="R337" s="237"/>
      <c r="S337" s="237" t="s">
        <v>175</v>
      </c>
      <c r="T337" s="238" t="s">
        <v>240</v>
      </c>
      <c r="U337" s="219">
        <v>1</v>
      </c>
      <c r="V337" s="219">
        <f>ROUND(E337*U337,2)</f>
        <v>5</v>
      </c>
      <c r="W337" s="219"/>
      <c r="X337" s="219" t="s">
        <v>177</v>
      </c>
      <c r="Y337" s="210"/>
      <c r="Z337" s="210"/>
      <c r="AA337" s="210"/>
      <c r="AB337" s="210"/>
      <c r="AC337" s="210"/>
      <c r="AD337" s="210"/>
      <c r="AE337" s="210"/>
      <c r="AF337" s="210"/>
      <c r="AG337" s="210" t="s">
        <v>178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17"/>
      <c r="B338" s="218"/>
      <c r="C338" s="255" t="s">
        <v>81</v>
      </c>
      <c r="D338" s="223"/>
      <c r="E338" s="224">
        <v>5</v>
      </c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10"/>
      <c r="Z338" s="210"/>
      <c r="AA338" s="210"/>
      <c r="AB338" s="210"/>
      <c r="AC338" s="210"/>
      <c r="AD338" s="210"/>
      <c r="AE338" s="210"/>
      <c r="AF338" s="210"/>
      <c r="AG338" s="210" t="s">
        <v>185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32">
        <v>162</v>
      </c>
      <c r="B339" s="233" t="s">
        <v>288</v>
      </c>
      <c r="C339" s="252" t="s">
        <v>289</v>
      </c>
      <c r="D339" s="234" t="s">
        <v>290</v>
      </c>
      <c r="E339" s="235">
        <v>1</v>
      </c>
      <c r="F339" s="236"/>
      <c r="G339" s="237">
        <f>ROUND(E339*F339,2)</f>
        <v>0</v>
      </c>
      <c r="H339" s="236"/>
      <c r="I339" s="237">
        <f>ROUND(E339*H339,2)</f>
        <v>0</v>
      </c>
      <c r="J339" s="236"/>
      <c r="K339" s="237">
        <f>ROUND(E339*J339,2)</f>
        <v>0</v>
      </c>
      <c r="L339" s="237">
        <v>21</v>
      </c>
      <c r="M339" s="237">
        <f>G339*(1+L339/100)</f>
        <v>0</v>
      </c>
      <c r="N339" s="237">
        <v>0</v>
      </c>
      <c r="O339" s="237">
        <f>ROUND(E339*N339,2)</f>
        <v>0</v>
      </c>
      <c r="P339" s="237">
        <v>0</v>
      </c>
      <c r="Q339" s="237">
        <f>ROUND(E339*P339,2)</f>
        <v>0</v>
      </c>
      <c r="R339" s="237"/>
      <c r="S339" s="237" t="s">
        <v>175</v>
      </c>
      <c r="T339" s="238" t="s">
        <v>235</v>
      </c>
      <c r="U339" s="219">
        <v>0</v>
      </c>
      <c r="V339" s="219">
        <f>ROUND(E339*U339,2)</f>
        <v>0</v>
      </c>
      <c r="W339" s="219"/>
      <c r="X339" s="219" t="s">
        <v>291</v>
      </c>
      <c r="Y339" s="210"/>
      <c r="Z339" s="210"/>
      <c r="AA339" s="210"/>
      <c r="AB339" s="210"/>
      <c r="AC339" s="210"/>
      <c r="AD339" s="210"/>
      <c r="AE339" s="210"/>
      <c r="AF339" s="210"/>
      <c r="AG339" s="210" t="s">
        <v>292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17"/>
      <c r="B340" s="218"/>
      <c r="C340" s="257" t="s">
        <v>293</v>
      </c>
      <c r="D340" s="248"/>
      <c r="E340" s="248"/>
      <c r="F340" s="248"/>
      <c r="G340" s="248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10"/>
      <c r="Z340" s="210"/>
      <c r="AA340" s="210"/>
      <c r="AB340" s="210"/>
      <c r="AC340" s="210"/>
      <c r="AD340" s="210"/>
      <c r="AE340" s="210"/>
      <c r="AF340" s="210"/>
      <c r="AG340" s="210" t="s">
        <v>182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17"/>
      <c r="B341" s="218"/>
      <c r="C341" s="255" t="s">
        <v>77</v>
      </c>
      <c r="D341" s="223"/>
      <c r="E341" s="224">
        <v>1</v>
      </c>
      <c r="F341" s="219"/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10"/>
      <c r="Z341" s="210"/>
      <c r="AA341" s="210"/>
      <c r="AB341" s="210"/>
      <c r="AC341" s="210"/>
      <c r="AD341" s="210"/>
      <c r="AE341" s="210"/>
      <c r="AF341" s="210"/>
      <c r="AG341" s="210" t="s">
        <v>185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32">
        <v>163</v>
      </c>
      <c r="B342" s="233" t="s">
        <v>294</v>
      </c>
      <c r="C342" s="252" t="s">
        <v>295</v>
      </c>
      <c r="D342" s="234" t="s">
        <v>290</v>
      </c>
      <c r="E342" s="235">
        <v>1</v>
      </c>
      <c r="F342" s="236"/>
      <c r="G342" s="237">
        <f>ROUND(E342*F342,2)</f>
        <v>0</v>
      </c>
      <c r="H342" s="236"/>
      <c r="I342" s="237">
        <f>ROUND(E342*H342,2)</f>
        <v>0</v>
      </c>
      <c r="J342" s="236"/>
      <c r="K342" s="237">
        <f>ROUND(E342*J342,2)</f>
        <v>0</v>
      </c>
      <c r="L342" s="237">
        <v>21</v>
      </c>
      <c r="M342" s="237">
        <f>G342*(1+L342/100)</f>
        <v>0</v>
      </c>
      <c r="N342" s="237">
        <v>0</v>
      </c>
      <c r="O342" s="237">
        <f>ROUND(E342*N342,2)</f>
        <v>0</v>
      </c>
      <c r="P342" s="237">
        <v>0</v>
      </c>
      <c r="Q342" s="237">
        <f>ROUND(E342*P342,2)</f>
        <v>0</v>
      </c>
      <c r="R342" s="237"/>
      <c r="S342" s="237" t="s">
        <v>175</v>
      </c>
      <c r="T342" s="238" t="s">
        <v>235</v>
      </c>
      <c r="U342" s="219">
        <v>0</v>
      </c>
      <c r="V342" s="219">
        <f>ROUND(E342*U342,2)</f>
        <v>0</v>
      </c>
      <c r="W342" s="219"/>
      <c r="X342" s="219" t="s">
        <v>291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296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ht="22.5" outlineLevel="1" x14ac:dyDescent="0.2">
      <c r="A343" s="217"/>
      <c r="B343" s="218"/>
      <c r="C343" s="257" t="s">
        <v>297</v>
      </c>
      <c r="D343" s="248"/>
      <c r="E343" s="248"/>
      <c r="F343" s="248"/>
      <c r="G343" s="248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0"/>
      <c r="Z343" s="210"/>
      <c r="AA343" s="210"/>
      <c r="AB343" s="210"/>
      <c r="AC343" s="210"/>
      <c r="AD343" s="210"/>
      <c r="AE343" s="210"/>
      <c r="AF343" s="210"/>
      <c r="AG343" s="210" t="s">
        <v>182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49" t="str">
        <f>C343</f>
        <v>Náklady na ztížené provádění stavebních prací v důsledku nepřerušeného provozu na staveništi nebo v případech nepřerušeného provozu v objektech v nichž se stavební práce provádí.</v>
      </c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17"/>
      <c r="B344" s="218"/>
      <c r="C344" s="255" t="s">
        <v>77</v>
      </c>
      <c r="D344" s="223"/>
      <c r="E344" s="224">
        <v>1</v>
      </c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0"/>
      <c r="Z344" s="210"/>
      <c r="AA344" s="210"/>
      <c r="AB344" s="210"/>
      <c r="AC344" s="210"/>
      <c r="AD344" s="210"/>
      <c r="AE344" s="210"/>
      <c r="AF344" s="210"/>
      <c r="AG344" s="210" t="s">
        <v>185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32">
        <v>164</v>
      </c>
      <c r="B345" s="233" t="s">
        <v>298</v>
      </c>
      <c r="C345" s="252" t="s">
        <v>299</v>
      </c>
      <c r="D345" s="234" t="s">
        <v>290</v>
      </c>
      <c r="E345" s="235">
        <v>1</v>
      </c>
      <c r="F345" s="236"/>
      <c r="G345" s="237">
        <f>ROUND(E345*F345,2)</f>
        <v>0</v>
      </c>
      <c r="H345" s="236"/>
      <c r="I345" s="237">
        <f>ROUND(E345*H345,2)</f>
        <v>0</v>
      </c>
      <c r="J345" s="236"/>
      <c r="K345" s="237">
        <f>ROUND(E345*J345,2)</f>
        <v>0</v>
      </c>
      <c r="L345" s="237">
        <v>21</v>
      </c>
      <c r="M345" s="237">
        <f>G345*(1+L345/100)</f>
        <v>0</v>
      </c>
      <c r="N345" s="237">
        <v>0</v>
      </c>
      <c r="O345" s="237">
        <f>ROUND(E345*N345,2)</f>
        <v>0</v>
      </c>
      <c r="P345" s="237">
        <v>0</v>
      </c>
      <c r="Q345" s="237">
        <f>ROUND(E345*P345,2)</f>
        <v>0</v>
      </c>
      <c r="R345" s="237"/>
      <c r="S345" s="237" t="s">
        <v>175</v>
      </c>
      <c r="T345" s="238" t="s">
        <v>235</v>
      </c>
      <c r="U345" s="219">
        <v>0</v>
      </c>
      <c r="V345" s="219">
        <f>ROUND(E345*U345,2)</f>
        <v>0</v>
      </c>
      <c r="W345" s="219"/>
      <c r="X345" s="219" t="s">
        <v>291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292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17"/>
      <c r="B346" s="218"/>
      <c r="C346" s="257" t="s">
        <v>300</v>
      </c>
      <c r="D346" s="248"/>
      <c r="E346" s="248"/>
      <c r="F346" s="248"/>
      <c r="G346" s="248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0"/>
      <c r="Z346" s="210"/>
      <c r="AA346" s="210"/>
      <c r="AB346" s="210"/>
      <c r="AC346" s="210"/>
      <c r="AD346" s="210"/>
      <c r="AE346" s="210"/>
      <c r="AF346" s="210"/>
      <c r="AG346" s="210" t="s">
        <v>182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17"/>
      <c r="B347" s="218"/>
      <c r="C347" s="255" t="s">
        <v>77</v>
      </c>
      <c r="D347" s="223"/>
      <c r="E347" s="224">
        <v>1</v>
      </c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10"/>
      <c r="Z347" s="210"/>
      <c r="AA347" s="210"/>
      <c r="AB347" s="210"/>
      <c r="AC347" s="210"/>
      <c r="AD347" s="210"/>
      <c r="AE347" s="210"/>
      <c r="AF347" s="210"/>
      <c r="AG347" s="210" t="s">
        <v>185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32">
        <v>165</v>
      </c>
      <c r="B348" s="233" t="s">
        <v>301</v>
      </c>
      <c r="C348" s="252" t="s">
        <v>302</v>
      </c>
      <c r="D348" s="234" t="s">
        <v>219</v>
      </c>
      <c r="E348" s="235">
        <v>1</v>
      </c>
      <c r="F348" s="236"/>
      <c r="G348" s="237">
        <f>ROUND(E348*F348,2)</f>
        <v>0</v>
      </c>
      <c r="H348" s="236"/>
      <c r="I348" s="237">
        <f>ROUND(E348*H348,2)</f>
        <v>0</v>
      </c>
      <c r="J348" s="236"/>
      <c r="K348" s="237">
        <f>ROUND(E348*J348,2)</f>
        <v>0</v>
      </c>
      <c r="L348" s="237">
        <v>21</v>
      </c>
      <c r="M348" s="237">
        <f>G348*(1+L348/100)</f>
        <v>0</v>
      </c>
      <c r="N348" s="237">
        <v>0</v>
      </c>
      <c r="O348" s="237">
        <f>ROUND(E348*N348,2)</f>
        <v>0</v>
      </c>
      <c r="P348" s="237">
        <v>0</v>
      </c>
      <c r="Q348" s="237">
        <f>ROUND(E348*P348,2)</f>
        <v>0</v>
      </c>
      <c r="R348" s="237"/>
      <c r="S348" s="237" t="s">
        <v>234</v>
      </c>
      <c r="T348" s="238" t="s">
        <v>235</v>
      </c>
      <c r="U348" s="219">
        <v>0</v>
      </c>
      <c r="V348" s="219">
        <f>ROUND(E348*U348,2)</f>
        <v>0</v>
      </c>
      <c r="W348" s="219"/>
      <c r="X348" s="219" t="s">
        <v>291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303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17"/>
      <c r="B349" s="218"/>
      <c r="C349" s="257" t="s">
        <v>304</v>
      </c>
      <c r="D349" s="248"/>
      <c r="E349" s="248"/>
      <c r="F349" s="248"/>
      <c r="G349" s="248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0"/>
      <c r="Z349" s="210"/>
      <c r="AA349" s="210"/>
      <c r="AB349" s="210"/>
      <c r="AC349" s="210"/>
      <c r="AD349" s="210"/>
      <c r="AE349" s="210"/>
      <c r="AF349" s="210"/>
      <c r="AG349" s="210" t="s">
        <v>182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17"/>
      <c r="B350" s="218"/>
      <c r="C350" s="255" t="s">
        <v>77</v>
      </c>
      <c r="D350" s="223"/>
      <c r="E350" s="224">
        <v>1</v>
      </c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10"/>
      <c r="Z350" s="210"/>
      <c r="AA350" s="210"/>
      <c r="AB350" s="210"/>
      <c r="AC350" s="210"/>
      <c r="AD350" s="210"/>
      <c r="AE350" s="210"/>
      <c r="AF350" s="210"/>
      <c r="AG350" s="210" t="s">
        <v>185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x14ac:dyDescent="0.2">
      <c r="A351" s="226" t="s">
        <v>169</v>
      </c>
      <c r="B351" s="227" t="s">
        <v>141</v>
      </c>
      <c r="C351" s="251" t="s">
        <v>28</v>
      </c>
      <c r="D351" s="228"/>
      <c r="E351" s="229"/>
      <c r="F351" s="230"/>
      <c r="G351" s="230">
        <f>SUMIF(AG352:AG365,"&lt;&gt;NOR",G352:G365)</f>
        <v>0</v>
      </c>
      <c r="H351" s="230"/>
      <c r="I351" s="230">
        <f>SUM(I352:I365)</f>
        <v>0</v>
      </c>
      <c r="J351" s="230"/>
      <c r="K351" s="230">
        <f>SUM(K352:K365)</f>
        <v>0</v>
      </c>
      <c r="L351" s="230"/>
      <c r="M351" s="230">
        <f>SUM(M352:M365)</f>
        <v>0</v>
      </c>
      <c r="N351" s="230"/>
      <c r="O351" s="230">
        <f>SUM(O352:O365)</f>
        <v>0</v>
      </c>
      <c r="P351" s="230"/>
      <c r="Q351" s="230">
        <f>SUM(Q352:Q365)</f>
        <v>0</v>
      </c>
      <c r="R351" s="230"/>
      <c r="S351" s="230"/>
      <c r="T351" s="231"/>
      <c r="U351" s="225"/>
      <c r="V351" s="225">
        <f>SUM(V352:V365)</f>
        <v>0</v>
      </c>
      <c r="W351" s="225"/>
      <c r="X351" s="225"/>
      <c r="AG351" t="s">
        <v>170</v>
      </c>
    </row>
    <row r="352" spans="1:60" outlineLevel="1" x14ac:dyDescent="0.2">
      <c r="A352" s="232">
        <v>166</v>
      </c>
      <c r="B352" s="233" t="s">
        <v>882</v>
      </c>
      <c r="C352" s="252" t="s">
        <v>883</v>
      </c>
      <c r="D352" s="234" t="s">
        <v>214</v>
      </c>
      <c r="E352" s="235">
        <v>1</v>
      </c>
      <c r="F352" s="236"/>
      <c r="G352" s="237">
        <f>ROUND(E352*F352,2)</f>
        <v>0</v>
      </c>
      <c r="H352" s="236"/>
      <c r="I352" s="237">
        <f>ROUND(E352*H352,2)</f>
        <v>0</v>
      </c>
      <c r="J352" s="236"/>
      <c r="K352" s="237">
        <f>ROUND(E352*J352,2)</f>
        <v>0</v>
      </c>
      <c r="L352" s="237">
        <v>21</v>
      </c>
      <c r="M352" s="237">
        <f>G352*(1+L352/100)</f>
        <v>0</v>
      </c>
      <c r="N352" s="237">
        <v>0</v>
      </c>
      <c r="O352" s="237">
        <f>ROUND(E352*N352,2)</f>
        <v>0</v>
      </c>
      <c r="P352" s="237">
        <v>0</v>
      </c>
      <c r="Q352" s="237">
        <f>ROUND(E352*P352,2)</f>
        <v>0</v>
      </c>
      <c r="R352" s="237"/>
      <c r="S352" s="237" t="s">
        <v>234</v>
      </c>
      <c r="T352" s="238" t="s">
        <v>235</v>
      </c>
      <c r="U352" s="219">
        <v>0</v>
      </c>
      <c r="V352" s="219">
        <f>ROUND(E352*U352,2)</f>
        <v>0</v>
      </c>
      <c r="W352" s="219"/>
      <c r="X352" s="219" t="s">
        <v>177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178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">
      <c r="A353" s="217"/>
      <c r="B353" s="218"/>
      <c r="C353" s="255" t="s">
        <v>77</v>
      </c>
      <c r="D353" s="223"/>
      <c r="E353" s="224">
        <v>1</v>
      </c>
      <c r="F353" s="219"/>
      <c r="G353" s="21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10"/>
      <c r="Z353" s="210"/>
      <c r="AA353" s="210"/>
      <c r="AB353" s="210"/>
      <c r="AC353" s="210"/>
      <c r="AD353" s="210"/>
      <c r="AE353" s="210"/>
      <c r="AF353" s="210"/>
      <c r="AG353" s="210" t="s">
        <v>185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32">
        <v>167</v>
      </c>
      <c r="B354" s="233" t="s">
        <v>305</v>
      </c>
      <c r="C354" s="252" t="s">
        <v>306</v>
      </c>
      <c r="D354" s="234" t="s">
        <v>290</v>
      </c>
      <c r="E354" s="235">
        <v>1</v>
      </c>
      <c r="F354" s="236"/>
      <c r="G354" s="237">
        <f>ROUND(E354*F354,2)</f>
        <v>0</v>
      </c>
      <c r="H354" s="236"/>
      <c r="I354" s="237">
        <f>ROUND(E354*H354,2)</f>
        <v>0</v>
      </c>
      <c r="J354" s="236"/>
      <c r="K354" s="237">
        <f>ROUND(E354*J354,2)</f>
        <v>0</v>
      </c>
      <c r="L354" s="237">
        <v>21</v>
      </c>
      <c r="M354" s="237">
        <f>G354*(1+L354/100)</f>
        <v>0</v>
      </c>
      <c r="N354" s="237">
        <v>0</v>
      </c>
      <c r="O354" s="237">
        <f>ROUND(E354*N354,2)</f>
        <v>0</v>
      </c>
      <c r="P354" s="237">
        <v>0</v>
      </c>
      <c r="Q354" s="237">
        <f>ROUND(E354*P354,2)</f>
        <v>0</v>
      </c>
      <c r="R354" s="237"/>
      <c r="S354" s="237" t="s">
        <v>175</v>
      </c>
      <c r="T354" s="238" t="s">
        <v>235</v>
      </c>
      <c r="U354" s="219">
        <v>0</v>
      </c>
      <c r="V354" s="219">
        <f>ROUND(E354*U354,2)</f>
        <v>0</v>
      </c>
      <c r="W354" s="219"/>
      <c r="X354" s="219" t="s">
        <v>291</v>
      </c>
      <c r="Y354" s="210"/>
      <c r="Z354" s="210"/>
      <c r="AA354" s="210"/>
      <c r="AB354" s="210"/>
      <c r="AC354" s="210"/>
      <c r="AD354" s="210"/>
      <c r="AE354" s="210"/>
      <c r="AF354" s="210"/>
      <c r="AG354" s="210" t="s">
        <v>292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ht="22.5" outlineLevel="1" x14ac:dyDescent="0.2">
      <c r="A355" s="217"/>
      <c r="B355" s="218"/>
      <c r="C355" s="257" t="s">
        <v>307</v>
      </c>
      <c r="D355" s="248"/>
      <c r="E355" s="248"/>
      <c r="F355" s="248"/>
      <c r="G355" s="248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10"/>
      <c r="Z355" s="210"/>
      <c r="AA355" s="210"/>
      <c r="AB355" s="210"/>
      <c r="AC355" s="210"/>
      <c r="AD355" s="210"/>
      <c r="AE355" s="210"/>
      <c r="AF355" s="210"/>
      <c r="AG355" s="210" t="s">
        <v>182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49" t="str">
        <f>C355</f>
        <v>Náklady zhotovitele, související s prováděním zkoušek a revizí předepsaných technickými normami nebo objednatelem a které jsou pro provedení díla nezbytné.</v>
      </c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17"/>
      <c r="B356" s="218"/>
      <c r="C356" s="255" t="s">
        <v>77</v>
      </c>
      <c r="D356" s="223"/>
      <c r="E356" s="224">
        <v>1</v>
      </c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0"/>
      <c r="Z356" s="210"/>
      <c r="AA356" s="210"/>
      <c r="AB356" s="210"/>
      <c r="AC356" s="210"/>
      <c r="AD356" s="210"/>
      <c r="AE356" s="210"/>
      <c r="AF356" s="210"/>
      <c r="AG356" s="210" t="s">
        <v>185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32">
        <v>168</v>
      </c>
      <c r="B357" s="233" t="s">
        <v>308</v>
      </c>
      <c r="C357" s="252" t="s">
        <v>309</v>
      </c>
      <c r="D357" s="234" t="s">
        <v>290</v>
      </c>
      <c r="E357" s="235">
        <v>1</v>
      </c>
      <c r="F357" s="236"/>
      <c r="G357" s="237">
        <f>ROUND(E357*F357,2)</f>
        <v>0</v>
      </c>
      <c r="H357" s="236"/>
      <c r="I357" s="237">
        <f>ROUND(E357*H357,2)</f>
        <v>0</v>
      </c>
      <c r="J357" s="236"/>
      <c r="K357" s="237">
        <f>ROUND(E357*J357,2)</f>
        <v>0</v>
      </c>
      <c r="L357" s="237">
        <v>21</v>
      </c>
      <c r="M357" s="237">
        <f>G357*(1+L357/100)</f>
        <v>0</v>
      </c>
      <c r="N357" s="237">
        <v>0</v>
      </c>
      <c r="O357" s="237">
        <f>ROUND(E357*N357,2)</f>
        <v>0</v>
      </c>
      <c r="P357" s="237">
        <v>0</v>
      </c>
      <c r="Q357" s="237">
        <f>ROUND(E357*P357,2)</f>
        <v>0</v>
      </c>
      <c r="R357" s="237"/>
      <c r="S357" s="237" t="s">
        <v>175</v>
      </c>
      <c r="T357" s="238" t="s">
        <v>235</v>
      </c>
      <c r="U357" s="219">
        <v>0</v>
      </c>
      <c r="V357" s="219">
        <f>ROUND(E357*U357,2)</f>
        <v>0</v>
      </c>
      <c r="W357" s="219"/>
      <c r="X357" s="219" t="s">
        <v>291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292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17"/>
      <c r="B358" s="218"/>
      <c r="C358" s="257" t="s">
        <v>310</v>
      </c>
      <c r="D358" s="248"/>
      <c r="E358" s="248"/>
      <c r="F358" s="248"/>
      <c r="G358" s="248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0"/>
      <c r="Z358" s="210"/>
      <c r="AA358" s="210"/>
      <c r="AB358" s="210"/>
      <c r="AC358" s="210"/>
      <c r="AD358" s="210"/>
      <c r="AE358" s="210"/>
      <c r="AF358" s="210"/>
      <c r="AG358" s="210" t="s">
        <v>182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49" t="str">
        <f>C358</f>
        <v>Náklady zhotovitele, které vzniknou v souvislosti s povinnostmi zhotovitele při předání a převzetí díla.</v>
      </c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">
      <c r="A359" s="217"/>
      <c r="B359" s="218"/>
      <c r="C359" s="255" t="s">
        <v>77</v>
      </c>
      <c r="D359" s="223"/>
      <c r="E359" s="224">
        <v>1</v>
      </c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0"/>
      <c r="Z359" s="210"/>
      <c r="AA359" s="210"/>
      <c r="AB359" s="210"/>
      <c r="AC359" s="210"/>
      <c r="AD359" s="210"/>
      <c r="AE359" s="210"/>
      <c r="AF359" s="210"/>
      <c r="AG359" s="210" t="s">
        <v>185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32">
        <v>169</v>
      </c>
      <c r="B360" s="233" t="s">
        <v>311</v>
      </c>
      <c r="C360" s="252" t="s">
        <v>312</v>
      </c>
      <c r="D360" s="234" t="s">
        <v>290</v>
      </c>
      <c r="E360" s="235">
        <v>1</v>
      </c>
      <c r="F360" s="236"/>
      <c r="G360" s="237">
        <f>ROUND(E360*F360,2)</f>
        <v>0</v>
      </c>
      <c r="H360" s="236"/>
      <c r="I360" s="237">
        <f>ROUND(E360*H360,2)</f>
        <v>0</v>
      </c>
      <c r="J360" s="236"/>
      <c r="K360" s="237">
        <f>ROUND(E360*J360,2)</f>
        <v>0</v>
      </c>
      <c r="L360" s="237">
        <v>21</v>
      </c>
      <c r="M360" s="237">
        <f>G360*(1+L360/100)</f>
        <v>0</v>
      </c>
      <c r="N360" s="237">
        <v>0</v>
      </c>
      <c r="O360" s="237">
        <f>ROUND(E360*N360,2)</f>
        <v>0</v>
      </c>
      <c r="P360" s="237">
        <v>0</v>
      </c>
      <c r="Q360" s="237">
        <f>ROUND(E360*P360,2)</f>
        <v>0</v>
      </c>
      <c r="R360" s="237"/>
      <c r="S360" s="237" t="s">
        <v>175</v>
      </c>
      <c r="T360" s="238" t="s">
        <v>235</v>
      </c>
      <c r="U360" s="219">
        <v>0</v>
      </c>
      <c r="V360" s="219">
        <f>ROUND(E360*U360,2)</f>
        <v>0</v>
      </c>
      <c r="W360" s="219"/>
      <c r="X360" s="219" t="s">
        <v>291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313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17"/>
      <c r="B361" s="218"/>
      <c r="C361" s="257" t="s">
        <v>314</v>
      </c>
      <c r="D361" s="248"/>
      <c r="E361" s="248"/>
      <c r="F361" s="248"/>
      <c r="G361" s="248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10"/>
      <c r="Z361" s="210"/>
      <c r="AA361" s="210"/>
      <c r="AB361" s="210"/>
      <c r="AC361" s="210"/>
      <c r="AD361" s="210"/>
      <c r="AE361" s="210"/>
      <c r="AF361" s="210"/>
      <c r="AG361" s="210" t="s">
        <v>182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49" t="str">
        <f>C361</f>
        <v>Náklady na vyhotovení dokumentace skutečného provedení stavby a její předání objednateli v požadované formě a požadovaném počtu.</v>
      </c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17"/>
      <c r="B362" s="218"/>
      <c r="C362" s="255" t="s">
        <v>77</v>
      </c>
      <c r="D362" s="223"/>
      <c r="E362" s="224">
        <v>1</v>
      </c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10"/>
      <c r="Z362" s="210"/>
      <c r="AA362" s="210"/>
      <c r="AB362" s="210"/>
      <c r="AC362" s="210"/>
      <c r="AD362" s="210"/>
      <c r="AE362" s="210"/>
      <c r="AF362" s="210"/>
      <c r="AG362" s="210" t="s">
        <v>185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32">
        <v>170</v>
      </c>
      <c r="B363" s="233" t="s">
        <v>315</v>
      </c>
      <c r="C363" s="252" t="s">
        <v>316</v>
      </c>
      <c r="D363" s="234" t="s">
        <v>290</v>
      </c>
      <c r="E363" s="235">
        <v>1</v>
      </c>
      <c r="F363" s="236"/>
      <c r="G363" s="237">
        <f>ROUND(E363*F363,2)</f>
        <v>0</v>
      </c>
      <c r="H363" s="236"/>
      <c r="I363" s="237">
        <f>ROUND(E363*H363,2)</f>
        <v>0</v>
      </c>
      <c r="J363" s="236"/>
      <c r="K363" s="237">
        <f>ROUND(E363*J363,2)</f>
        <v>0</v>
      </c>
      <c r="L363" s="237">
        <v>21</v>
      </c>
      <c r="M363" s="237">
        <f>G363*(1+L363/100)</f>
        <v>0</v>
      </c>
      <c r="N363" s="237">
        <v>0</v>
      </c>
      <c r="O363" s="237">
        <f>ROUND(E363*N363,2)</f>
        <v>0</v>
      </c>
      <c r="P363" s="237">
        <v>0</v>
      </c>
      <c r="Q363" s="237">
        <f>ROUND(E363*P363,2)</f>
        <v>0</v>
      </c>
      <c r="R363" s="237"/>
      <c r="S363" s="237" t="s">
        <v>175</v>
      </c>
      <c r="T363" s="238" t="s">
        <v>235</v>
      </c>
      <c r="U363" s="219">
        <v>0</v>
      </c>
      <c r="V363" s="219">
        <f>ROUND(E363*U363,2)</f>
        <v>0</v>
      </c>
      <c r="W363" s="219"/>
      <c r="X363" s="219" t="s">
        <v>291</v>
      </c>
      <c r="Y363" s="210"/>
      <c r="Z363" s="210"/>
      <c r="AA363" s="210"/>
      <c r="AB363" s="210"/>
      <c r="AC363" s="210"/>
      <c r="AD363" s="210"/>
      <c r="AE363" s="210"/>
      <c r="AF363" s="210"/>
      <c r="AG363" s="210" t="s">
        <v>292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ht="33.75" outlineLevel="1" x14ac:dyDescent="0.2">
      <c r="A364" s="217"/>
      <c r="B364" s="218"/>
      <c r="C364" s="257" t="s">
        <v>317</v>
      </c>
      <c r="D364" s="248"/>
      <c r="E364" s="248"/>
      <c r="F364" s="248"/>
      <c r="G364" s="248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10"/>
      <c r="Z364" s="210"/>
      <c r="AA364" s="210"/>
      <c r="AB364" s="210"/>
      <c r="AC364" s="210"/>
      <c r="AD364" s="210"/>
      <c r="AE364" s="210"/>
      <c r="AF364" s="210"/>
      <c r="AG364" s="210" t="s">
        <v>182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49" t="str">
        <f>C364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17"/>
      <c r="B365" s="218"/>
      <c r="C365" s="255" t="s">
        <v>77</v>
      </c>
      <c r="D365" s="223"/>
      <c r="E365" s="224">
        <v>1</v>
      </c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10"/>
      <c r="Z365" s="210"/>
      <c r="AA365" s="210"/>
      <c r="AB365" s="210"/>
      <c r="AC365" s="210"/>
      <c r="AD365" s="210"/>
      <c r="AE365" s="210"/>
      <c r="AF365" s="210"/>
      <c r="AG365" s="210" t="s">
        <v>185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x14ac:dyDescent="0.2">
      <c r="A366" s="3"/>
      <c r="B366" s="4"/>
      <c r="C366" s="258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AE366">
        <v>15</v>
      </c>
      <c r="AF366">
        <v>21</v>
      </c>
      <c r="AG366" t="s">
        <v>156</v>
      </c>
    </row>
    <row r="367" spans="1:60" x14ac:dyDescent="0.2">
      <c r="A367" s="213"/>
      <c r="B367" s="214" t="s">
        <v>29</v>
      </c>
      <c r="C367" s="259"/>
      <c r="D367" s="215"/>
      <c r="E367" s="216"/>
      <c r="F367" s="216"/>
      <c r="G367" s="250">
        <f>G8+G15+G22+G25+G69+G85+G110+G118+G145+G170+G217+G249+G307+G312+G316+G322+G326+G336+G351</f>
        <v>0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AE367">
        <f>SUMIF(L7:L365,AE366,G7:G365)</f>
        <v>0</v>
      </c>
      <c r="AF367">
        <f>SUMIF(L7:L365,AF366,G7:G365)</f>
        <v>0</v>
      </c>
      <c r="AG367" t="s">
        <v>318</v>
      </c>
    </row>
    <row r="368" spans="1:60" x14ac:dyDescent="0.2">
      <c r="C368" s="260"/>
      <c r="D368" s="10"/>
      <c r="AG368" t="s">
        <v>319</v>
      </c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460" sheet="1"/>
  <mergeCells count="84">
    <mergeCell ref="C346:G346"/>
    <mergeCell ref="C349:G349"/>
    <mergeCell ref="C355:G355"/>
    <mergeCell ref="C358:G358"/>
    <mergeCell ref="C361:G361"/>
    <mergeCell ref="C364:G364"/>
    <mergeCell ref="C310:G310"/>
    <mergeCell ref="C311:G311"/>
    <mergeCell ref="C314:G314"/>
    <mergeCell ref="C328:G328"/>
    <mergeCell ref="C340:G340"/>
    <mergeCell ref="C343:G343"/>
    <mergeCell ref="C232:G232"/>
    <mergeCell ref="C233:G233"/>
    <mergeCell ref="C235:G235"/>
    <mergeCell ref="C236:G236"/>
    <mergeCell ref="C238:G238"/>
    <mergeCell ref="C245:G245"/>
    <mergeCell ref="C223:G223"/>
    <mergeCell ref="C224:G224"/>
    <mergeCell ref="C226:G226"/>
    <mergeCell ref="C227:G227"/>
    <mergeCell ref="C229:G229"/>
    <mergeCell ref="C230:G230"/>
    <mergeCell ref="C205:G205"/>
    <mergeCell ref="C206:G206"/>
    <mergeCell ref="C213:G213"/>
    <mergeCell ref="C214:G214"/>
    <mergeCell ref="C220:G220"/>
    <mergeCell ref="C221:G221"/>
    <mergeCell ref="C195:G195"/>
    <mergeCell ref="C196:G196"/>
    <mergeCell ref="C197:G197"/>
    <mergeCell ref="C198:G198"/>
    <mergeCell ref="C203:G203"/>
    <mergeCell ref="C204:G204"/>
    <mergeCell ref="C189:G189"/>
    <mergeCell ref="C190:G190"/>
    <mergeCell ref="C191:G191"/>
    <mergeCell ref="C192:G192"/>
    <mergeCell ref="C193:G193"/>
    <mergeCell ref="C194:G194"/>
    <mergeCell ref="C134:G134"/>
    <mergeCell ref="C135:G135"/>
    <mergeCell ref="C136:G136"/>
    <mergeCell ref="C137:G137"/>
    <mergeCell ref="C138:G138"/>
    <mergeCell ref="C144:G144"/>
    <mergeCell ref="C109:G109"/>
    <mergeCell ref="C129:G129"/>
    <mergeCell ref="C130:G130"/>
    <mergeCell ref="C131:G131"/>
    <mergeCell ref="C132:G132"/>
    <mergeCell ref="C133:G133"/>
    <mergeCell ref="C91:G91"/>
    <mergeCell ref="C93:G93"/>
    <mergeCell ref="C94:G94"/>
    <mergeCell ref="C96:G96"/>
    <mergeCell ref="C101:G101"/>
    <mergeCell ref="C104:G104"/>
    <mergeCell ref="C76:G76"/>
    <mergeCell ref="C77:G77"/>
    <mergeCell ref="C84:G84"/>
    <mergeCell ref="C87:G87"/>
    <mergeCell ref="C88:G88"/>
    <mergeCell ref="C90:G90"/>
    <mergeCell ref="C45:G45"/>
    <mergeCell ref="C68:G68"/>
    <mergeCell ref="C71:G71"/>
    <mergeCell ref="C72:G72"/>
    <mergeCell ref="C73:G73"/>
    <mergeCell ref="C75:G75"/>
    <mergeCell ref="C24:G24"/>
    <mergeCell ref="C27:G27"/>
    <mergeCell ref="C28:G28"/>
    <mergeCell ref="C30:G30"/>
    <mergeCell ref="C31:G31"/>
    <mergeCell ref="C44:G44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143</v>
      </c>
      <c r="B1" s="195"/>
      <c r="C1" s="195"/>
      <c r="D1" s="195"/>
      <c r="E1" s="195"/>
      <c r="F1" s="195"/>
      <c r="G1" s="195"/>
      <c r="AG1" t="s">
        <v>144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4.95" customHeight="1" x14ac:dyDescent="0.2">
      <c r="A3" s="196" t="s">
        <v>8</v>
      </c>
      <c r="B3" s="48" t="s">
        <v>59</v>
      </c>
      <c r="C3" s="199" t="s">
        <v>60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4.95" customHeight="1" x14ac:dyDescent="0.2">
      <c r="A4" s="200" t="s">
        <v>9</v>
      </c>
      <c r="B4" s="201" t="s">
        <v>67</v>
      </c>
      <c r="C4" s="202" t="s">
        <v>68</v>
      </c>
      <c r="D4" s="203"/>
      <c r="E4" s="203"/>
      <c r="F4" s="203"/>
      <c r="G4" s="204"/>
      <c r="AG4" t="s">
        <v>147</v>
      </c>
    </row>
    <row r="5" spans="1:60" x14ac:dyDescent="0.2">
      <c r="D5" s="10"/>
    </row>
    <row r="6" spans="1:60" ht="38.25" x14ac:dyDescent="0.2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29</v>
      </c>
      <c r="H6" s="209" t="s">
        <v>30</v>
      </c>
      <c r="I6" s="209" t="s">
        <v>154</v>
      </c>
      <c r="J6" s="209" t="s">
        <v>31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169</v>
      </c>
      <c r="B8" s="227" t="s">
        <v>91</v>
      </c>
      <c r="C8" s="251" t="s">
        <v>92</v>
      </c>
      <c r="D8" s="228"/>
      <c r="E8" s="229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30"/>
      <c r="O8" s="230">
        <f>SUM(O9:O12)</f>
        <v>0</v>
      </c>
      <c r="P8" s="230"/>
      <c r="Q8" s="230">
        <f>SUM(Q9:Q12)</f>
        <v>0.08</v>
      </c>
      <c r="R8" s="230"/>
      <c r="S8" s="230"/>
      <c r="T8" s="231"/>
      <c r="U8" s="225"/>
      <c r="V8" s="225">
        <f>SUM(V9:V12)</f>
        <v>82.8</v>
      </c>
      <c r="W8" s="225"/>
      <c r="X8" s="225"/>
      <c r="AG8" t="s">
        <v>170</v>
      </c>
    </row>
    <row r="9" spans="1:60" outlineLevel="1" x14ac:dyDescent="0.2">
      <c r="A9" s="232">
        <v>1</v>
      </c>
      <c r="B9" s="233" t="s">
        <v>884</v>
      </c>
      <c r="C9" s="252" t="s">
        <v>885</v>
      </c>
      <c r="D9" s="234" t="s">
        <v>263</v>
      </c>
      <c r="E9" s="235">
        <v>36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2.14E-3</v>
      </c>
      <c r="Q9" s="237">
        <f>ROUND(E9*P9,2)</f>
        <v>0.08</v>
      </c>
      <c r="R9" s="237"/>
      <c r="S9" s="237" t="s">
        <v>234</v>
      </c>
      <c r="T9" s="238" t="s">
        <v>235</v>
      </c>
      <c r="U9" s="219">
        <v>2.2999999999999998</v>
      </c>
      <c r="V9" s="219">
        <f>ROUND(E9*U9,2)</f>
        <v>82.8</v>
      </c>
      <c r="W9" s="219"/>
      <c r="X9" s="219" t="s">
        <v>177</v>
      </c>
      <c r="Y9" s="210"/>
      <c r="Z9" s="210"/>
      <c r="AA9" s="210"/>
      <c r="AB9" s="210"/>
      <c r="AC9" s="210"/>
      <c r="AD9" s="210"/>
      <c r="AE9" s="210"/>
      <c r="AF9" s="210"/>
      <c r="AG9" s="210" t="s">
        <v>456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5" t="s">
        <v>886</v>
      </c>
      <c r="D10" s="223"/>
      <c r="E10" s="224">
        <v>12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5" t="s">
        <v>887</v>
      </c>
      <c r="D11" s="223"/>
      <c r="E11" s="224">
        <v>14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5" t="s">
        <v>888</v>
      </c>
      <c r="D12" s="223"/>
      <c r="E12" s="224">
        <v>10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6" t="s">
        <v>169</v>
      </c>
      <c r="B13" s="227" t="s">
        <v>95</v>
      </c>
      <c r="C13" s="251" t="s">
        <v>96</v>
      </c>
      <c r="D13" s="228"/>
      <c r="E13" s="229"/>
      <c r="F13" s="230"/>
      <c r="G13" s="230">
        <f>SUMIF(AG14:AG27,"&lt;&gt;NOR",G14:G27)</f>
        <v>0</v>
      </c>
      <c r="H13" s="230"/>
      <c r="I13" s="230">
        <f>SUM(I14:I27)</f>
        <v>0</v>
      </c>
      <c r="J13" s="230"/>
      <c r="K13" s="230">
        <f>SUM(K14:K27)</f>
        <v>0</v>
      </c>
      <c r="L13" s="230"/>
      <c r="M13" s="230">
        <f>SUM(M14:M27)</f>
        <v>0</v>
      </c>
      <c r="N13" s="230"/>
      <c r="O13" s="230">
        <f>SUM(O14:O27)</f>
        <v>0</v>
      </c>
      <c r="P13" s="230"/>
      <c r="Q13" s="230">
        <f>SUM(Q14:Q27)</f>
        <v>0.14000000000000001</v>
      </c>
      <c r="R13" s="230"/>
      <c r="S13" s="230"/>
      <c r="T13" s="231"/>
      <c r="U13" s="225"/>
      <c r="V13" s="225">
        <f>SUM(V14:V27)</f>
        <v>24.41</v>
      </c>
      <c r="W13" s="225"/>
      <c r="X13" s="225"/>
      <c r="AG13" t="s">
        <v>170</v>
      </c>
    </row>
    <row r="14" spans="1:60" ht="22.5" outlineLevel="1" x14ac:dyDescent="0.2">
      <c r="A14" s="241">
        <v>2</v>
      </c>
      <c r="B14" s="242" t="s">
        <v>349</v>
      </c>
      <c r="C14" s="256" t="s">
        <v>350</v>
      </c>
      <c r="D14" s="243" t="s">
        <v>328</v>
      </c>
      <c r="E14" s="244">
        <v>67.2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2.0999999999999999E-3</v>
      </c>
      <c r="Q14" s="246">
        <f>ROUND(E14*P14,2)</f>
        <v>0.14000000000000001</v>
      </c>
      <c r="R14" s="246" t="s">
        <v>351</v>
      </c>
      <c r="S14" s="246" t="s">
        <v>175</v>
      </c>
      <c r="T14" s="247" t="s">
        <v>240</v>
      </c>
      <c r="U14" s="219">
        <v>0.2</v>
      </c>
      <c r="V14" s="219">
        <f>ROUND(E14*U14,2)</f>
        <v>13.44</v>
      </c>
      <c r="W14" s="219"/>
      <c r="X14" s="219" t="s">
        <v>177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178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2">
        <v>3</v>
      </c>
      <c r="B15" s="233" t="s">
        <v>481</v>
      </c>
      <c r="C15" s="252" t="s">
        <v>482</v>
      </c>
      <c r="D15" s="234" t="s">
        <v>173</v>
      </c>
      <c r="E15" s="235">
        <v>85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174</v>
      </c>
      <c r="S15" s="237" t="s">
        <v>175</v>
      </c>
      <c r="T15" s="238" t="s">
        <v>240</v>
      </c>
      <c r="U15" s="219">
        <v>8.2000000000000003E-2</v>
      </c>
      <c r="V15" s="219">
        <f>ROUND(E15*U15,2)</f>
        <v>6.97</v>
      </c>
      <c r="W15" s="219"/>
      <c r="X15" s="219" t="s">
        <v>177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5" t="s">
        <v>889</v>
      </c>
      <c r="D16" s="223"/>
      <c r="E16" s="224">
        <v>10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185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5" t="s">
        <v>890</v>
      </c>
      <c r="D17" s="223"/>
      <c r="E17" s="224">
        <v>50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185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5" t="s">
        <v>891</v>
      </c>
      <c r="D18" s="223"/>
      <c r="E18" s="224">
        <v>25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5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2">
        <v>4</v>
      </c>
      <c r="B19" s="233" t="s">
        <v>488</v>
      </c>
      <c r="C19" s="252" t="s">
        <v>489</v>
      </c>
      <c r="D19" s="234" t="s">
        <v>173</v>
      </c>
      <c r="E19" s="235">
        <v>35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 t="s">
        <v>174</v>
      </c>
      <c r="S19" s="237" t="s">
        <v>175</v>
      </c>
      <c r="T19" s="238" t="s">
        <v>176</v>
      </c>
      <c r="U19" s="219">
        <v>0.114</v>
      </c>
      <c r="V19" s="219">
        <f>ROUND(E19*U19,2)</f>
        <v>3.99</v>
      </c>
      <c r="W19" s="219"/>
      <c r="X19" s="219" t="s">
        <v>177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5" t="s">
        <v>892</v>
      </c>
      <c r="D20" s="223"/>
      <c r="E20" s="224">
        <v>35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185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41">
        <v>5</v>
      </c>
      <c r="B21" s="242" t="s">
        <v>893</v>
      </c>
      <c r="C21" s="256" t="s">
        <v>894</v>
      </c>
      <c r="D21" s="243" t="s">
        <v>173</v>
      </c>
      <c r="E21" s="244">
        <v>10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2.0000000000000002E-5</v>
      </c>
      <c r="O21" s="246">
        <f>ROUND(E21*N21,2)</f>
        <v>0</v>
      </c>
      <c r="P21" s="246">
        <v>0</v>
      </c>
      <c r="Q21" s="246">
        <f>ROUND(E21*P21,2)</f>
        <v>0</v>
      </c>
      <c r="R21" s="246" t="s">
        <v>239</v>
      </c>
      <c r="S21" s="246" t="s">
        <v>175</v>
      </c>
      <c r="T21" s="247" t="s">
        <v>240</v>
      </c>
      <c r="U21" s="219">
        <v>0</v>
      </c>
      <c r="V21" s="219">
        <f>ROUND(E21*U21,2)</f>
        <v>0</v>
      </c>
      <c r="W21" s="219"/>
      <c r="X21" s="219" t="s">
        <v>241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242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1">
        <v>6</v>
      </c>
      <c r="B22" s="242" t="s">
        <v>502</v>
      </c>
      <c r="C22" s="256" t="s">
        <v>503</v>
      </c>
      <c r="D22" s="243" t="s">
        <v>173</v>
      </c>
      <c r="E22" s="244">
        <v>50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4.0000000000000003E-5</v>
      </c>
      <c r="O22" s="246">
        <f>ROUND(E22*N22,2)</f>
        <v>0</v>
      </c>
      <c r="P22" s="246">
        <v>0</v>
      </c>
      <c r="Q22" s="246">
        <f>ROUND(E22*P22,2)</f>
        <v>0</v>
      </c>
      <c r="R22" s="246" t="s">
        <v>239</v>
      </c>
      <c r="S22" s="246" t="s">
        <v>175</v>
      </c>
      <c r="T22" s="247" t="s">
        <v>240</v>
      </c>
      <c r="U22" s="219">
        <v>0</v>
      </c>
      <c r="V22" s="219">
        <f>ROUND(E22*U22,2)</f>
        <v>0</v>
      </c>
      <c r="W22" s="219"/>
      <c r="X22" s="219" t="s">
        <v>241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242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1">
        <v>7</v>
      </c>
      <c r="B23" s="242" t="s">
        <v>505</v>
      </c>
      <c r="C23" s="256" t="s">
        <v>506</v>
      </c>
      <c r="D23" s="243" t="s">
        <v>173</v>
      </c>
      <c r="E23" s="244">
        <v>25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8.0000000000000007E-5</v>
      </c>
      <c r="O23" s="246">
        <f>ROUND(E23*N23,2)</f>
        <v>0</v>
      </c>
      <c r="P23" s="246">
        <v>0</v>
      </c>
      <c r="Q23" s="246">
        <f>ROUND(E23*P23,2)</f>
        <v>0</v>
      </c>
      <c r="R23" s="246" t="s">
        <v>239</v>
      </c>
      <c r="S23" s="246" t="s">
        <v>175</v>
      </c>
      <c r="T23" s="247" t="s">
        <v>240</v>
      </c>
      <c r="U23" s="219">
        <v>0</v>
      </c>
      <c r="V23" s="219">
        <f>ROUND(E23*U23,2)</f>
        <v>0</v>
      </c>
      <c r="W23" s="219"/>
      <c r="X23" s="219" t="s">
        <v>241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242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1">
        <v>8</v>
      </c>
      <c r="B24" s="242" t="s">
        <v>508</v>
      </c>
      <c r="C24" s="256" t="s">
        <v>509</v>
      </c>
      <c r="D24" s="243" t="s">
        <v>173</v>
      </c>
      <c r="E24" s="244">
        <v>35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8.0000000000000007E-5</v>
      </c>
      <c r="O24" s="246">
        <f>ROUND(E24*N24,2)</f>
        <v>0</v>
      </c>
      <c r="P24" s="246">
        <v>0</v>
      </c>
      <c r="Q24" s="246">
        <f>ROUND(E24*P24,2)</f>
        <v>0</v>
      </c>
      <c r="R24" s="246" t="s">
        <v>239</v>
      </c>
      <c r="S24" s="246" t="s">
        <v>175</v>
      </c>
      <c r="T24" s="247" t="s">
        <v>240</v>
      </c>
      <c r="U24" s="219">
        <v>0</v>
      </c>
      <c r="V24" s="219">
        <f>ROUND(E24*U24,2)</f>
        <v>0</v>
      </c>
      <c r="W24" s="219"/>
      <c r="X24" s="219" t="s">
        <v>241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242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1">
        <v>9</v>
      </c>
      <c r="B25" s="242" t="s">
        <v>511</v>
      </c>
      <c r="C25" s="256" t="s">
        <v>512</v>
      </c>
      <c r="D25" s="243" t="s">
        <v>214</v>
      </c>
      <c r="E25" s="244">
        <v>3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1E-4</v>
      </c>
      <c r="O25" s="246">
        <f>ROUND(E25*N25,2)</f>
        <v>0</v>
      </c>
      <c r="P25" s="246">
        <v>0</v>
      </c>
      <c r="Q25" s="246">
        <f>ROUND(E25*P25,2)</f>
        <v>0</v>
      </c>
      <c r="R25" s="246" t="s">
        <v>239</v>
      </c>
      <c r="S25" s="246" t="s">
        <v>175</v>
      </c>
      <c r="T25" s="247" t="s">
        <v>240</v>
      </c>
      <c r="U25" s="219">
        <v>0</v>
      </c>
      <c r="V25" s="219">
        <f>ROUND(E25*U25,2)</f>
        <v>0</v>
      </c>
      <c r="W25" s="219"/>
      <c r="X25" s="219" t="s">
        <v>241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242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2">
        <v>10</v>
      </c>
      <c r="B26" s="233" t="s">
        <v>529</v>
      </c>
      <c r="C26" s="252" t="s">
        <v>530</v>
      </c>
      <c r="D26" s="234" t="s">
        <v>267</v>
      </c>
      <c r="E26" s="235">
        <v>7.3000000000000001E-3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351</v>
      </c>
      <c r="S26" s="237" t="s">
        <v>175</v>
      </c>
      <c r="T26" s="238" t="s">
        <v>176</v>
      </c>
      <c r="U26" s="219">
        <v>1.74</v>
      </c>
      <c r="V26" s="219">
        <f>ROUND(E26*U26,2)</f>
        <v>0.01</v>
      </c>
      <c r="W26" s="219"/>
      <c r="X26" s="219" t="s">
        <v>268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269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3" t="s">
        <v>531</v>
      </c>
      <c r="D27" s="239"/>
      <c r="E27" s="239"/>
      <c r="F27" s="239"/>
      <c r="G27" s="23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180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6" t="s">
        <v>169</v>
      </c>
      <c r="B28" s="227" t="s">
        <v>111</v>
      </c>
      <c r="C28" s="251" t="s">
        <v>112</v>
      </c>
      <c r="D28" s="228"/>
      <c r="E28" s="229"/>
      <c r="F28" s="230"/>
      <c r="G28" s="230">
        <f>SUMIF(AG29:AG65,"&lt;&gt;NOR",G29:G65)</f>
        <v>0</v>
      </c>
      <c r="H28" s="230"/>
      <c r="I28" s="230">
        <f>SUM(I29:I65)</f>
        <v>0</v>
      </c>
      <c r="J28" s="230"/>
      <c r="K28" s="230">
        <f>SUM(K29:K65)</f>
        <v>0</v>
      </c>
      <c r="L28" s="230"/>
      <c r="M28" s="230">
        <f>SUM(M29:M65)</f>
        <v>0</v>
      </c>
      <c r="N28" s="230"/>
      <c r="O28" s="230">
        <f>SUM(O29:O65)</f>
        <v>0.63000000000000012</v>
      </c>
      <c r="P28" s="230"/>
      <c r="Q28" s="230">
        <f>SUM(Q29:Q65)</f>
        <v>2.3400000000000003</v>
      </c>
      <c r="R28" s="230"/>
      <c r="S28" s="230"/>
      <c r="T28" s="231"/>
      <c r="U28" s="225"/>
      <c r="V28" s="225">
        <f>SUM(V29:V65)</f>
        <v>265.85000000000002</v>
      </c>
      <c r="W28" s="225"/>
      <c r="X28" s="225"/>
      <c r="AG28" t="s">
        <v>170</v>
      </c>
    </row>
    <row r="29" spans="1:60" ht="22.5" outlineLevel="1" x14ac:dyDescent="0.2">
      <c r="A29" s="232">
        <v>11</v>
      </c>
      <c r="B29" s="233" t="s">
        <v>895</v>
      </c>
      <c r="C29" s="252" t="s">
        <v>896</v>
      </c>
      <c r="D29" s="234" t="s">
        <v>214</v>
      </c>
      <c r="E29" s="235">
        <v>64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 t="s">
        <v>230</v>
      </c>
      <c r="S29" s="237" t="s">
        <v>175</v>
      </c>
      <c r="T29" s="238" t="s">
        <v>240</v>
      </c>
      <c r="U29" s="219">
        <v>0.23699999999999999</v>
      </c>
      <c r="V29" s="219">
        <f>ROUND(E29*U29,2)</f>
        <v>15.17</v>
      </c>
      <c r="W29" s="219"/>
      <c r="X29" s="219" t="s">
        <v>177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178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5" t="s">
        <v>897</v>
      </c>
      <c r="D30" s="223"/>
      <c r="E30" s="224">
        <v>1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5" t="s">
        <v>898</v>
      </c>
      <c r="D31" s="223"/>
      <c r="E31" s="224">
        <v>5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5" t="s">
        <v>899</v>
      </c>
      <c r="D32" s="223"/>
      <c r="E32" s="224">
        <v>1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185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5" t="s">
        <v>900</v>
      </c>
      <c r="D33" s="223"/>
      <c r="E33" s="224">
        <v>1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185</v>
      </c>
      <c r="AH33" s="210">
        <v>5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5" t="s">
        <v>901</v>
      </c>
      <c r="D34" s="223"/>
      <c r="E34" s="224">
        <v>1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5" t="s">
        <v>902</v>
      </c>
      <c r="D35" s="223"/>
      <c r="E35" s="224">
        <v>1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185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5" t="s">
        <v>903</v>
      </c>
      <c r="D36" s="223"/>
      <c r="E36" s="224">
        <v>3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5" t="s">
        <v>904</v>
      </c>
      <c r="D37" s="223"/>
      <c r="E37" s="224">
        <v>8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185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5" t="s">
        <v>905</v>
      </c>
      <c r="D38" s="223"/>
      <c r="E38" s="224">
        <v>2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5" t="s">
        <v>906</v>
      </c>
      <c r="D39" s="223"/>
      <c r="E39" s="224">
        <v>41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185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1">
        <v>12</v>
      </c>
      <c r="B40" s="242" t="s">
        <v>405</v>
      </c>
      <c r="C40" s="256" t="s">
        <v>406</v>
      </c>
      <c r="D40" s="243" t="s">
        <v>173</v>
      </c>
      <c r="E40" s="244">
        <v>450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2.0000000000000002E-5</v>
      </c>
      <c r="O40" s="246">
        <f>ROUND(E40*N40,2)</f>
        <v>0.01</v>
      </c>
      <c r="P40" s="246">
        <v>3.2000000000000002E-3</v>
      </c>
      <c r="Q40" s="246">
        <f>ROUND(E40*P40,2)</f>
        <v>1.44</v>
      </c>
      <c r="R40" s="246" t="s">
        <v>230</v>
      </c>
      <c r="S40" s="246" t="s">
        <v>175</v>
      </c>
      <c r="T40" s="247" t="s">
        <v>240</v>
      </c>
      <c r="U40" s="219">
        <v>5.2999999999999999E-2</v>
      </c>
      <c r="V40" s="219">
        <f>ROUND(E40*U40,2)</f>
        <v>23.85</v>
      </c>
      <c r="W40" s="219"/>
      <c r="X40" s="219" t="s">
        <v>177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178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1">
        <v>13</v>
      </c>
      <c r="B41" s="242" t="s">
        <v>409</v>
      </c>
      <c r="C41" s="256" t="s">
        <v>410</v>
      </c>
      <c r="D41" s="243" t="s">
        <v>173</v>
      </c>
      <c r="E41" s="244">
        <v>150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5.0000000000000002E-5</v>
      </c>
      <c r="O41" s="246">
        <f>ROUND(E41*N41,2)</f>
        <v>0.01</v>
      </c>
      <c r="P41" s="246">
        <v>5.3200000000000001E-3</v>
      </c>
      <c r="Q41" s="246">
        <f>ROUND(E41*P41,2)</f>
        <v>0.8</v>
      </c>
      <c r="R41" s="246" t="s">
        <v>230</v>
      </c>
      <c r="S41" s="246" t="s">
        <v>175</v>
      </c>
      <c r="T41" s="247" t="s">
        <v>240</v>
      </c>
      <c r="U41" s="219">
        <v>0.10299999999999999</v>
      </c>
      <c r="V41" s="219">
        <f>ROUND(E41*U41,2)</f>
        <v>15.45</v>
      </c>
      <c r="W41" s="219"/>
      <c r="X41" s="219" t="s">
        <v>177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178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1">
        <v>14</v>
      </c>
      <c r="B42" s="242" t="s">
        <v>418</v>
      </c>
      <c r="C42" s="256" t="s">
        <v>419</v>
      </c>
      <c r="D42" s="243" t="s">
        <v>173</v>
      </c>
      <c r="E42" s="244">
        <v>12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6.0000000000000002E-5</v>
      </c>
      <c r="O42" s="246">
        <f>ROUND(E42*N42,2)</f>
        <v>0</v>
      </c>
      <c r="P42" s="246">
        <v>8.4100000000000008E-3</v>
      </c>
      <c r="Q42" s="246">
        <f>ROUND(E42*P42,2)</f>
        <v>0.1</v>
      </c>
      <c r="R42" s="246" t="s">
        <v>230</v>
      </c>
      <c r="S42" s="246" t="s">
        <v>175</v>
      </c>
      <c r="T42" s="247" t="s">
        <v>240</v>
      </c>
      <c r="U42" s="219">
        <v>0.187</v>
      </c>
      <c r="V42" s="219">
        <f>ROUND(E42*U42,2)</f>
        <v>2.2400000000000002</v>
      </c>
      <c r="W42" s="219"/>
      <c r="X42" s="219" t="s">
        <v>177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178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32">
        <v>15</v>
      </c>
      <c r="B43" s="233" t="s">
        <v>744</v>
      </c>
      <c r="C43" s="252" t="s">
        <v>745</v>
      </c>
      <c r="D43" s="234" t="s">
        <v>173</v>
      </c>
      <c r="E43" s="235">
        <v>270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7.6000000000000004E-4</v>
      </c>
      <c r="O43" s="237">
        <f>ROUND(E43*N43,2)</f>
        <v>0.21</v>
      </c>
      <c r="P43" s="237">
        <v>0</v>
      </c>
      <c r="Q43" s="237">
        <f>ROUND(E43*P43,2)</f>
        <v>0</v>
      </c>
      <c r="R43" s="237" t="s">
        <v>230</v>
      </c>
      <c r="S43" s="237" t="s">
        <v>175</v>
      </c>
      <c r="T43" s="238" t="s">
        <v>240</v>
      </c>
      <c r="U43" s="219">
        <v>0.29737999999999998</v>
      </c>
      <c r="V43" s="219">
        <f>ROUND(E43*U43,2)</f>
        <v>80.290000000000006</v>
      </c>
      <c r="W43" s="219"/>
      <c r="X43" s="219" t="s">
        <v>177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178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3" t="s">
        <v>746</v>
      </c>
      <c r="D44" s="239"/>
      <c r="E44" s="239"/>
      <c r="F44" s="239"/>
      <c r="G44" s="23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180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4" t="s">
        <v>183</v>
      </c>
      <c r="D45" s="240"/>
      <c r="E45" s="240"/>
      <c r="F45" s="240"/>
      <c r="G45" s="240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182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32">
        <v>16</v>
      </c>
      <c r="B46" s="233" t="s">
        <v>747</v>
      </c>
      <c r="C46" s="252" t="s">
        <v>748</v>
      </c>
      <c r="D46" s="234" t="s">
        <v>173</v>
      </c>
      <c r="E46" s="235">
        <v>195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8.8000000000000003E-4</v>
      </c>
      <c r="O46" s="237">
        <f>ROUND(E46*N46,2)</f>
        <v>0.17</v>
      </c>
      <c r="P46" s="237">
        <v>0</v>
      </c>
      <c r="Q46" s="237">
        <f>ROUND(E46*P46,2)</f>
        <v>0</v>
      </c>
      <c r="R46" s="237" t="s">
        <v>230</v>
      </c>
      <c r="S46" s="237" t="s">
        <v>175</v>
      </c>
      <c r="T46" s="238" t="s">
        <v>240</v>
      </c>
      <c r="U46" s="219">
        <v>0.30737999999999999</v>
      </c>
      <c r="V46" s="219">
        <f>ROUND(E46*U46,2)</f>
        <v>59.94</v>
      </c>
      <c r="W46" s="219"/>
      <c r="X46" s="219" t="s">
        <v>177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178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3" t="s">
        <v>746</v>
      </c>
      <c r="D47" s="239"/>
      <c r="E47" s="239"/>
      <c r="F47" s="239"/>
      <c r="G47" s="23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180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4" t="s">
        <v>183</v>
      </c>
      <c r="D48" s="240"/>
      <c r="E48" s="240"/>
      <c r="F48" s="240"/>
      <c r="G48" s="240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182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2">
        <v>17</v>
      </c>
      <c r="B49" s="233" t="s">
        <v>749</v>
      </c>
      <c r="C49" s="252" t="s">
        <v>750</v>
      </c>
      <c r="D49" s="234" t="s">
        <v>173</v>
      </c>
      <c r="E49" s="235">
        <v>60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7">
        <v>1.01E-3</v>
      </c>
      <c r="O49" s="237">
        <f>ROUND(E49*N49,2)</f>
        <v>0.06</v>
      </c>
      <c r="P49" s="237">
        <v>0</v>
      </c>
      <c r="Q49" s="237">
        <f>ROUND(E49*P49,2)</f>
        <v>0</v>
      </c>
      <c r="R49" s="237" t="s">
        <v>230</v>
      </c>
      <c r="S49" s="237" t="s">
        <v>175</v>
      </c>
      <c r="T49" s="238" t="s">
        <v>240</v>
      </c>
      <c r="U49" s="219">
        <v>0.31738</v>
      </c>
      <c r="V49" s="219">
        <f>ROUND(E49*U49,2)</f>
        <v>19.04</v>
      </c>
      <c r="W49" s="219"/>
      <c r="X49" s="219" t="s">
        <v>177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178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3" t="s">
        <v>746</v>
      </c>
      <c r="D50" s="239"/>
      <c r="E50" s="239"/>
      <c r="F50" s="239"/>
      <c r="G50" s="23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180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54" t="s">
        <v>183</v>
      </c>
      <c r="D51" s="240"/>
      <c r="E51" s="240"/>
      <c r="F51" s="240"/>
      <c r="G51" s="240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182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32">
        <v>18</v>
      </c>
      <c r="B52" s="233" t="s">
        <v>751</v>
      </c>
      <c r="C52" s="252" t="s">
        <v>752</v>
      </c>
      <c r="D52" s="234" t="s">
        <v>173</v>
      </c>
      <c r="E52" s="235">
        <v>65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7">
        <v>1.6000000000000001E-3</v>
      </c>
      <c r="O52" s="237">
        <f>ROUND(E52*N52,2)</f>
        <v>0.1</v>
      </c>
      <c r="P52" s="237">
        <v>0</v>
      </c>
      <c r="Q52" s="237">
        <f>ROUND(E52*P52,2)</f>
        <v>0</v>
      </c>
      <c r="R52" s="237" t="s">
        <v>230</v>
      </c>
      <c r="S52" s="237" t="s">
        <v>175</v>
      </c>
      <c r="T52" s="238" t="s">
        <v>240</v>
      </c>
      <c r="U52" s="219">
        <v>0.33332000000000001</v>
      </c>
      <c r="V52" s="219">
        <f>ROUND(E52*U52,2)</f>
        <v>21.67</v>
      </c>
      <c r="W52" s="219"/>
      <c r="X52" s="219" t="s">
        <v>177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178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3" t="s">
        <v>746</v>
      </c>
      <c r="D53" s="239"/>
      <c r="E53" s="239"/>
      <c r="F53" s="239"/>
      <c r="G53" s="23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180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4" t="s">
        <v>183</v>
      </c>
      <c r="D54" s="240"/>
      <c r="E54" s="240"/>
      <c r="F54" s="240"/>
      <c r="G54" s="240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182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2">
        <v>19</v>
      </c>
      <c r="B55" s="233" t="s">
        <v>753</v>
      </c>
      <c r="C55" s="252" t="s">
        <v>754</v>
      </c>
      <c r="D55" s="234" t="s">
        <v>173</v>
      </c>
      <c r="E55" s="235">
        <v>35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1.9599999999999999E-3</v>
      </c>
      <c r="O55" s="237">
        <f>ROUND(E55*N55,2)</f>
        <v>7.0000000000000007E-2</v>
      </c>
      <c r="P55" s="237">
        <v>0</v>
      </c>
      <c r="Q55" s="237">
        <f>ROUND(E55*P55,2)</f>
        <v>0</v>
      </c>
      <c r="R55" s="237" t="s">
        <v>230</v>
      </c>
      <c r="S55" s="237" t="s">
        <v>175</v>
      </c>
      <c r="T55" s="238" t="s">
        <v>240</v>
      </c>
      <c r="U55" s="219">
        <v>0.3579</v>
      </c>
      <c r="V55" s="219">
        <f>ROUND(E55*U55,2)</f>
        <v>12.53</v>
      </c>
      <c r="W55" s="219"/>
      <c r="X55" s="219" t="s">
        <v>177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178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3" t="s">
        <v>746</v>
      </c>
      <c r="D56" s="239"/>
      <c r="E56" s="239"/>
      <c r="F56" s="239"/>
      <c r="G56" s="23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180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4" t="s">
        <v>183</v>
      </c>
      <c r="D57" s="240"/>
      <c r="E57" s="240"/>
      <c r="F57" s="240"/>
      <c r="G57" s="240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182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2">
        <v>20</v>
      </c>
      <c r="B58" s="233" t="s">
        <v>757</v>
      </c>
      <c r="C58" s="252" t="s">
        <v>758</v>
      </c>
      <c r="D58" s="234" t="s">
        <v>173</v>
      </c>
      <c r="E58" s="235">
        <v>625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 t="s">
        <v>230</v>
      </c>
      <c r="S58" s="237" t="s">
        <v>175</v>
      </c>
      <c r="T58" s="238" t="s">
        <v>240</v>
      </c>
      <c r="U58" s="219">
        <v>2.1499999999999998E-2</v>
      </c>
      <c r="V58" s="219">
        <f>ROUND(E58*U58,2)</f>
        <v>13.44</v>
      </c>
      <c r="W58" s="219"/>
      <c r="X58" s="219" t="s">
        <v>177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178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7" t="s">
        <v>563</v>
      </c>
      <c r="D59" s="248"/>
      <c r="E59" s="248"/>
      <c r="F59" s="248"/>
      <c r="G59" s="248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182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5" t="s">
        <v>907</v>
      </c>
      <c r="D60" s="223"/>
      <c r="E60" s="224">
        <v>270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185</v>
      </c>
      <c r="AH60" s="210">
        <v>5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5" t="s">
        <v>908</v>
      </c>
      <c r="D61" s="223"/>
      <c r="E61" s="224">
        <v>195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185</v>
      </c>
      <c r="AH61" s="210">
        <v>5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5" t="s">
        <v>909</v>
      </c>
      <c r="D62" s="223"/>
      <c r="E62" s="224">
        <v>60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185</v>
      </c>
      <c r="AH62" s="210">
        <v>5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5" t="s">
        <v>910</v>
      </c>
      <c r="D63" s="223"/>
      <c r="E63" s="224">
        <v>35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185</v>
      </c>
      <c r="AH63" s="210">
        <v>5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5" t="s">
        <v>911</v>
      </c>
      <c r="D64" s="223"/>
      <c r="E64" s="224">
        <v>65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185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1">
        <v>21</v>
      </c>
      <c r="B65" s="242" t="s">
        <v>764</v>
      </c>
      <c r="C65" s="256" t="s">
        <v>765</v>
      </c>
      <c r="D65" s="243" t="s">
        <v>267</v>
      </c>
      <c r="E65" s="244">
        <v>0.62722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 t="s">
        <v>230</v>
      </c>
      <c r="S65" s="246" t="s">
        <v>175</v>
      </c>
      <c r="T65" s="247" t="s">
        <v>176</v>
      </c>
      <c r="U65" s="219">
        <v>3.5630000000000002</v>
      </c>
      <c r="V65" s="219">
        <f>ROUND(E65*U65,2)</f>
        <v>2.23</v>
      </c>
      <c r="W65" s="219"/>
      <c r="X65" s="219" t="s">
        <v>268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269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26" t="s">
        <v>169</v>
      </c>
      <c r="B66" s="227" t="s">
        <v>113</v>
      </c>
      <c r="C66" s="251" t="s">
        <v>114</v>
      </c>
      <c r="D66" s="228"/>
      <c r="E66" s="229"/>
      <c r="F66" s="230"/>
      <c r="G66" s="230">
        <f>SUMIF(AG67:AG107,"&lt;&gt;NOR",G67:G107)</f>
        <v>0</v>
      </c>
      <c r="H66" s="230"/>
      <c r="I66" s="230">
        <f>SUM(I67:I107)</f>
        <v>0</v>
      </c>
      <c r="J66" s="230"/>
      <c r="K66" s="230">
        <f>SUM(K67:K107)</f>
        <v>0</v>
      </c>
      <c r="L66" s="230"/>
      <c r="M66" s="230">
        <f>SUM(M67:M107)</f>
        <v>0</v>
      </c>
      <c r="N66" s="230"/>
      <c r="O66" s="230">
        <f>SUM(O67:O107)</f>
        <v>0.03</v>
      </c>
      <c r="P66" s="230"/>
      <c r="Q66" s="230">
        <f>SUM(Q67:Q107)</f>
        <v>0</v>
      </c>
      <c r="R66" s="230"/>
      <c r="S66" s="230"/>
      <c r="T66" s="231"/>
      <c r="U66" s="225"/>
      <c r="V66" s="225">
        <f>SUM(V67:V107)</f>
        <v>14.500000000000002</v>
      </c>
      <c r="W66" s="225"/>
      <c r="X66" s="225"/>
      <c r="AG66" t="s">
        <v>170</v>
      </c>
    </row>
    <row r="67" spans="1:60" outlineLevel="1" x14ac:dyDescent="0.2">
      <c r="A67" s="232">
        <v>22</v>
      </c>
      <c r="B67" s="233" t="s">
        <v>772</v>
      </c>
      <c r="C67" s="252" t="s">
        <v>773</v>
      </c>
      <c r="D67" s="234" t="s">
        <v>214</v>
      </c>
      <c r="E67" s="235">
        <v>6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21</v>
      </c>
      <c r="M67" s="237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7" t="s">
        <v>230</v>
      </c>
      <c r="S67" s="237" t="s">
        <v>175</v>
      </c>
      <c r="T67" s="238" t="s">
        <v>176</v>
      </c>
      <c r="U67" s="219">
        <v>5.0999999999999997E-2</v>
      </c>
      <c r="V67" s="219">
        <f>ROUND(E67*U67,2)</f>
        <v>0.31</v>
      </c>
      <c r="W67" s="219"/>
      <c r="X67" s="219" t="s">
        <v>177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178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5" t="s">
        <v>912</v>
      </c>
      <c r="D68" s="223"/>
      <c r="E68" s="224">
        <v>6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185</v>
      </c>
      <c r="AH68" s="210">
        <v>5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2">
        <v>23</v>
      </c>
      <c r="B69" s="233" t="s">
        <v>779</v>
      </c>
      <c r="C69" s="252" t="s">
        <v>780</v>
      </c>
      <c r="D69" s="234" t="s">
        <v>214</v>
      </c>
      <c r="E69" s="235">
        <v>64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 t="s">
        <v>230</v>
      </c>
      <c r="S69" s="237" t="s">
        <v>175</v>
      </c>
      <c r="T69" s="238" t="s">
        <v>176</v>
      </c>
      <c r="U69" s="219">
        <v>0.16500000000000001</v>
      </c>
      <c r="V69" s="219">
        <f>ROUND(E69*U69,2)</f>
        <v>10.56</v>
      </c>
      <c r="W69" s="219"/>
      <c r="X69" s="219" t="s">
        <v>177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178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5" t="s">
        <v>913</v>
      </c>
      <c r="D70" s="223"/>
      <c r="E70" s="224">
        <v>1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185</v>
      </c>
      <c r="AH70" s="210">
        <v>5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5" t="s">
        <v>914</v>
      </c>
      <c r="D71" s="223"/>
      <c r="E71" s="224">
        <v>63</v>
      </c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185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2">
        <v>24</v>
      </c>
      <c r="B72" s="233" t="s">
        <v>782</v>
      </c>
      <c r="C72" s="252" t="s">
        <v>783</v>
      </c>
      <c r="D72" s="234" t="s">
        <v>214</v>
      </c>
      <c r="E72" s="235">
        <v>4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 t="s">
        <v>230</v>
      </c>
      <c r="S72" s="237" t="s">
        <v>175</v>
      </c>
      <c r="T72" s="238" t="s">
        <v>176</v>
      </c>
      <c r="U72" s="219">
        <v>0.20599999999999999</v>
      </c>
      <c r="V72" s="219">
        <f>ROUND(E72*U72,2)</f>
        <v>0.82</v>
      </c>
      <c r="W72" s="219"/>
      <c r="X72" s="219" t="s">
        <v>177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178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5" t="s">
        <v>915</v>
      </c>
      <c r="D73" s="223"/>
      <c r="E73" s="224">
        <v>2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185</v>
      </c>
      <c r="AH73" s="210">
        <v>5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5" t="s">
        <v>916</v>
      </c>
      <c r="D74" s="223"/>
      <c r="E74" s="224">
        <v>2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185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2">
        <v>25</v>
      </c>
      <c r="B75" s="233" t="s">
        <v>785</v>
      </c>
      <c r="C75" s="252" t="s">
        <v>786</v>
      </c>
      <c r="D75" s="234" t="s">
        <v>214</v>
      </c>
      <c r="E75" s="235">
        <v>4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7" t="s">
        <v>230</v>
      </c>
      <c r="S75" s="237" t="s">
        <v>175</v>
      </c>
      <c r="T75" s="238" t="s">
        <v>176</v>
      </c>
      <c r="U75" s="219">
        <v>0.22700000000000001</v>
      </c>
      <c r="V75" s="219">
        <f>ROUND(E75*U75,2)</f>
        <v>0.91</v>
      </c>
      <c r="W75" s="219"/>
      <c r="X75" s="219" t="s">
        <v>177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178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5" t="s">
        <v>917</v>
      </c>
      <c r="D76" s="223"/>
      <c r="E76" s="224">
        <v>4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185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1">
        <v>26</v>
      </c>
      <c r="B77" s="242" t="s">
        <v>918</v>
      </c>
      <c r="C77" s="256" t="s">
        <v>919</v>
      </c>
      <c r="D77" s="243" t="s">
        <v>214</v>
      </c>
      <c r="E77" s="244">
        <v>2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3.1E-4</v>
      </c>
      <c r="O77" s="246">
        <f>ROUND(E77*N77,2)</f>
        <v>0</v>
      </c>
      <c r="P77" s="246">
        <v>0</v>
      </c>
      <c r="Q77" s="246">
        <f>ROUND(E77*P77,2)</f>
        <v>0</v>
      </c>
      <c r="R77" s="246" t="s">
        <v>230</v>
      </c>
      <c r="S77" s="246" t="s">
        <v>175</v>
      </c>
      <c r="T77" s="247" t="s">
        <v>240</v>
      </c>
      <c r="U77" s="219">
        <v>0.20699999999999999</v>
      </c>
      <c r="V77" s="219">
        <f>ROUND(E77*U77,2)</f>
        <v>0.41</v>
      </c>
      <c r="W77" s="219"/>
      <c r="X77" s="219" t="s">
        <v>177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178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1">
        <v>27</v>
      </c>
      <c r="B78" s="242" t="s">
        <v>920</v>
      </c>
      <c r="C78" s="256" t="s">
        <v>921</v>
      </c>
      <c r="D78" s="243" t="s">
        <v>214</v>
      </c>
      <c r="E78" s="244">
        <v>4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6">
        <v>4.8000000000000001E-4</v>
      </c>
      <c r="O78" s="246">
        <f>ROUND(E78*N78,2)</f>
        <v>0</v>
      </c>
      <c r="P78" s="246">
        <v>0</v>
      </c>
      <c r="Q78" s="246">
        <f>ROUND(E78*P78,2)</f>
        <v>0</v>
      </c>
      <c r="R78" s="246" t="s">
        <v>230</v>
      </c>
      <c r="S78" s="246" t="s">
        <v>175</v>
      </c>
      <c r="T78" s="247" t="s">
        <v>240</v>
      </c>
      <c r="U78" s="219">
        <v>0.22700000000000001</v>
      </c>
      <c r="V78" s="219">
        <f>ROUND(E78*U78,2)</f>
        <v>0.91</v>
      </c>
      <c r="W78" s="219"/>
      <c r="X78" s="219" t="s">
        <v>177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178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41">
        <v>28</v>
      </c>
      <c r="B79" s="242" t="s">
        <v>809</v>
      </c>
      <c r="C79" s="256" t="s">
        <v>810</v>
      </c>
      <c r="D79" s="243" t="s">
        <v>214</v>
      </c>
      <c r="E79" s="244">
        <v>6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1.9000000000000001E-4</v>
      </c>
      <c r="O79" s="246">
        <f>ROUND(E79*N79,2)</f>
        <v>0</v>
      </c>
      <c r="P79" s="246">
        <v>0</v>
      </c>
      <c r="Q79" s="246">
        <f>ROUND(E79*P79,2)</f>
        <v>0</v>
      </c>
      <c r="R79" s="246" t="s">
        <v>230</v>
      </c>
      <c r="S79" s="246" t="s">
        <v>175</v>
      </c>
      <c r="T79" s="247" t="s">
        <v>240</v>
      </c>
      <c r="U79" s="219">
        <v>8.3000000000000004E-2</v>
      </c>
      <c r="V79" s="219">
        <f>ROUND(E79*U79,2)</f>
        <v>0.5</v>
      </c>
      <c r="W79" s="219"/>
      <c r="X79" s="219" t="s">
        <v>177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178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2">
        <v>29</v>
      </c>
      <c r="B80" s="233" t="s">
        <v>824</v>
      </c>
      <c r="C80" s="252" t="s">
        <v>922</v>
      </c>
      <c r="D80" s="234" t="s">
        <v>214</v>
      </c>
      <c r="E80" s="235">
        <v>6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21</v>
      </c>
      <c r="M80" s="237">
        <f>G80*(1+L80/100)</f>
        <v>0</v>
      </c>
      <c r="N80" s="237">
        <v>2.4000000000000001E-4</v>
      </c>
      <c r="O80" s="237">
        <f>ROUND(E80*N80,2)</f>
        <v>0</v>
      </c>
      <c r="P80" s="237">
        <v>0</v>
      </c>
      <c r="Q80" s="237">
        <f>ROUND(E80*P80,2)</f>
        <v>0</v>
      </c>
      <c r="R80" s="237" t="s">
        <v>230</v>
      </c>
      <c r="S80" s="237" t="s">
        <v>234</v>
      </c>
      <c r="T80" s="238" t="s">
        <v>240</v>
      </c>
      <c r="U80" s="219">
        <v>0</v>
      </c>
      <c r="V80" s="219">
        <f>ROUND(E80*U80,2)</f>
        <v>0</v>
      </c>
      <c r="W80" s="219"/>
      <c r="X80" s="219" t="s">
        <v>241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242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55" t="s">
        <v>912</v>
      </c>
      <c r="D81" s="223"/>
      <c r="E81" s="224">
        <v>6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185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1">
        <v>30</v>
      </c>
      <c r="B82" s="242" t="s">
        <v>842</v>
      </c>
      <c r="C82" s="256" t="s">
        <v>843</v>
      </c>
      <c r="D82" s="243" t="s">
        <v>263</v>
      </c>
      <c r="E82" s="244">
        <v>2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1.1000000000000001E-3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234</v>
      </c>
      <c r="T82" s="247" t="s">
        <v>235</v>
      </c>
      <c r="U82" s="219">
        <v>0</v>
      </c>
      <c r="V82" s="219">
        <f>ROUND(E82*U82,2)</f>
        <v>0</v>
      </c>
      <c r="W82" s="219"/>
      <c r="X82" s="219" t="s">
        <v>241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729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32">
        <v>31</v>
      </c>
      <c r="B83" s="233" t="s">
        <v>923</v>
      </c>
      <c r="C83" s="252" t="s">
        <v>924</v>
      </c>
      <c r="D83" s="234" t="s">
        <v>214</v>
      </c>
      <c r="E83" s="235">
        <v>63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21</v>
      </c>
      <c r="M83" s="237">
        <f>G83*(1+L83/100)</f>
        <v>0</v>
      </c>
      <c r="N83" s="237">
        <v>9.0000000000000006E-5</v>
      </c>
      <c r="O83" s="237">
        <f>ROUND(E83*N83,2)</f>
        <v>0.01</v>
      </c>
      <c r="P83" s="237">
        <v>0</v>
      </c>
      <c r="Q83" s="237">
        <f>ROUND(E83*P83,2)</f>
        <v>0</v>
      </c>
      <c r="R83" s="237"/>
      <c r="S83" s="237" t="s">
        <v>234</v>
      </c>
      <c r="T83" s="238" t="s">
        <v>176</v>
      </c>
      <c r="U83" s="219">
        <v>0</v>
      </c>
      <c r="V83" s="219">
        <f>ROUND(E83*U83,2)</f>
        <v>0</v>
      </c>
      <c r="W83" s="219"/>
      <c r="X83" s="219" t="s">
        <v>241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242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7" t="s">
        <v>925</v>
      </c>
      <c r="D84" s="248"/>
      <c r="E84" s="248"/>
      <c r="F84" s="248"/>
      <c r="G84" s="248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182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5" t="s">
        <v>897</v>
      </c>
      <c r="D85" s="223"/>
      <c r="E85" s="224">
        <v>1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185</v>
      </c>
      <c r="AH85" s="210">
        <v>5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5" t="s">
        <v>898</v>
      </c>
      <c r="D86" s="223"/>
      <c r="E86" s="224">
        <v>5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185</v>
      </c>
      <c r="AH86" s="210">
        <v>5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5" t="s">
        <v>899</v>
      </c>
      <c r="D87" s="223"/>
      <c r="E87" s="224">
        <v>1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185</v>
      </c>
      <c r="AH87" s="210">
        <v>5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5" t="s">
        <v>900</v>
      </c>
      <c r="D88" s="223"/>
      <c r="E88" s="224">
        <v>1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185</v>
      </c>
      <c r="AH88" s="210">
        <v>5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5" t="s">
        <v>901</v>
      </c>
      <c r="D89" s="223"/>
      <c r="E89" s="224">
        <v>1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185</v>
      </c>
      <c r="AH89" s="210">
        <v>5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5" t="s">
        <v>903</v>
      </c>
      <c r="D90" s="223"/>
      <c r="E90" s="224">
        <v>3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185</v>
      </c>
      <c r="AH90" s="210">
        <v>5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5" t="s">
        <v>904</v>
      </c>
      <c r="D91" s="223"/>
      <c r="E91" s="224">
        <v>8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185</v>
      </c>
      <c r="AH91" s="210">
        <v>5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5" t="s">
        <v>905</v>
      </c>
      <c r="D92" s="223"/>
      <c r="E92" s="224">
        <v>2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185</v>
      </c>
      <c r="AH92" s="210">
        <v>5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5" t="s">
        <v>906</v>
      </c>
      <c r="D93" s="223"/>
      <c r="E93" s="224">
        <v>41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185</v>
      </c>
      <c r="AH93" s="210">
        <v>5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1">
        <v>32</v>
      </c>
      <c r="B94" s="242" t="s">
        <v>926</v>
      </c>
      <c r="C94" s="256" t="s">
        <v>927</v>
      </c>
      <c r="D94" s="243" t="s">
        <v>263</v>
      </c>
      <c r="E94" s="244">
        <v>1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6.8000000000000005E-4</v>
      </c>
      <c r="O94" s="246">
        <f>ROUND(E94*N94,2)</f>
        <v>0</v>
      </c>
      <c r="P94" s="246">
        <v>0</v>
      </c>
      <c r="Q94" s="246">
        <f>ROUND(E94*P94,2)</f>
        <v>0</v>
      </c>
      <c r="R94" s="246"/>
      <c r="S94" s="246" t="s">
        <v>234</v>
      </c>
      <c r="T94" s="247" t="s">
        <v>176</v>
      </c>
      <c r="U94" s="219">
        <v>0</v>
      </c>
      <c r="V94" s="219">
        <f>ROUND(E94*U94,2)</f>
        <v>0</v>
      </c>
      <c r="W94" s="219"/>
      <c r="X94" s="219" t="s">
        <v>241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729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1">
        <v>33</v>
      </c>
      <c r="B95" s="242" t="s">
        <v>928</v>
      </c>
      <c r="C95" s="256" t="s">
        <v>929</v>
      </c>
      <c r="D95" s="243" t="s">
        <v>263</v>
      </c>
      <c r="E95" s="244">
        <v>2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6">
        <v>7.6999999999999996E-4</v>
      </c>
      <c r="O95" s="246">
        <f>ROUND(E95*N95,2)</f>
        <v>0</v>
      </c>
      <c r="P95" s="246">
        <v>0</v>
      </c>
      <c r="Q95" s="246">
        <f>ROUND(E95*P95,2)</f>
        <v>0</v>
      </c>
      <c r="R95" s="246"/>
      <c r="S95" s="246" t="s">
        <v>234</v>
      </c>
      <c r="T95" s="247" t="s">
        <v>176</v>
      </c>
      <c r="U95" s="219">
        <v>0</v>
      </c>
      <c r="V95" s="219">
        <f>ROUND(E95*U95,2)</f>
        <v>0</v>
      </c>
      <c r="W95" s="219"/>
      <c r="X95" s="219" t="s">
        <v>241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729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2">
        <v>34</v>
      </c>
      <c r="B96" s="233" t="s">
        <v>930</v>
      </c>
      <c r="C96" s="252" t="s">
        <v>931</v>
      </c>
      <c r="D96" s="234" t="s">
        <v>214</v>
      </c>
      <c r="E96" s="235">
        <v>64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21</v>
      </c>
      <c r="M96" s="237">
        <f>G96*(1+L96/100)</f>
        <v>0</v>
      </c>
      <c r="N96" s="237">
        <v>2.5999999999999998E-4</v>
      </c>
      <c r="O96" s="237">
        <f>ROUND(E96*N96,2)</f>
        <v>0.02</v>
      </c>
      <c r="P96" s="237">
        <v>0</v>
      </c>
      <c r="Q96" s="237">
        <f>ROUND(E96*P96,2)</f>
        <v>0</v>
      </c>
      <c r="R96" s="237"/>
      <c r="S96" s="237" t="s">
        <v>234</v>
      </c>
      <c r="T96" s="238" t="s">
        <v>235</v>
      </c>
      <c r="U96" s="219">
        <v>0</v>
      </c>
      <c r="V96" s="219">
        <f>ROUND(E96*U96,2)</f>
        <v>0</v>
      </c>
      <c r="W96" s="219"/>
      <c r="X96" s="219" t="s">
        <v>241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242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55" t="s">
        <v>897</v>
      </c>
      <c r="D97" s="223"/>
      <c r="E97" s="224">
        <v>1</v>
      </c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0"/>
      <c r="Z97" s="210"/>
      <c r="AA97" s="210"/>
      <c r="AB97" s="210"/>
      <c r="AC97" s="210"/>
      <c r="AD97" s="210"/>
      <c r="AE97" s="210"/>
      <c r="AF97" s="210"/>
      <c r="AG97" s="210" t="s">
        <v>185</v>
      </c>
      <c r="AH97" s="210">
        <v>5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5" t="s">
        <v>898</v>
      </c>
      <c r="D98" s="223"/>
      <c r="E98" s="224">
        <v>5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185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5" t="s">
        <v>899</v>
      </c>
      <c r="D99" s="223"/>
      <c r="E99" s="224">
        <v>1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185</v>
      </c>
      <c r="AH99" s="210">
        <v>5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55" t="s">
        <v>900</v>
      </c>
      <c r="D100" s="223"/>
      <c r="E100" s="224">
        <v>1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185</v>
      </c>
      <c r="AH100" s="210">
        <v>5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5" t="s">
        <v>901</v>
      </c>
      <c r="D101" s="223"/>
      <c r="E101" s="224">
        <v>1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185</v>
      </c>
      <c r="AH101" s="210">
        <v>5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5" t="s">
        <v>902</v>
      </c>
      <c r="D102" s="223"/>
      <c r="E102" s="224">
        <v>1</v>
      </c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185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5" t="s">
        <v>903</v>
      </c>
      <c r="D103" s="223"/>
      <c r="E103" s="224">
        <v>3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185</v>
      </c>
      <c r="AH103" s="210">
        <v>5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5" t="s">
        <v>904</v>
      </c>
      <c r="D104" s="223"/>
      <c r="E104" s="224">
        <v>8</v>
      </c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185</v>
      </c>
      <c r="AH104" s="210">
        <v>5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5" t="s">
        <v>905</v>
      </c>
      <c r="D105" s="223"/>
      <c r="E105" s="224">
        <v>2</v>
      </c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185</v>
      </c>
      <c r="AH105" s="210">
        <v>5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5" t="s">
        <v>906</v>
      </c>
      <c r="D106" s="223"/>
      <c r="E106" s="224">
        <v>41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185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1">
        <v>35</v>
      </c>
      <c r="B107" s="242" t="s">
        <v>849</v>
      </c>
      <c r="C107" s="256" t="s">
        <v>850</v>
      </c>
      <c r="D107" s="243" t="s">
        <v>267</v>
      </c>
      <c r="E107" s="244">
        <v>3.1850000000000003E-2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0</v>
      </c>
      <c r="O107" s="246">
        <f>ROUND(E107*N107,2)</f>
        <v>0</v>
      </c>
      <c r="P107" s="246">
        <v>0</v>
      </c>
      <c r="Q107" s="246">
        <f>ROUND(E107*P107,2)</f>
        <v>0</v>
      </c>
      <c r="R107" s="246" t="s">
        <v>230</v>
      </c>
      <c r="S107" s="246" t="s">
        <v>175</v>
      </c>
      <c r="T107" s="247" t="s">
        <v>176</v>
      </c>
      <c r="U107" s="219">
        <v>2.5750000000000002</v>
      </c>
      <c r="V107" s="219">
        <f>ROUND(E107*U107,2)</f>
        <v>0.08</v>
      </c>
      <c r="W107" s="219"/>
      <c r="X107" s="219" t="s">
        <v>268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269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">
      <c r="A108" s="226" t="s">
        <v>169</v>
      </c>
      <c r="B108" s="227" t="s">
        <v>115</v>
      </c>
      <c r="C108" s="251" t="s">
        <v>116</v>
      </c>
      <c r="D108" s="228"/>
      <c r="E108" s="229"/>
      <c r="F108" s="230"/>
      <c r="G108" s="230">
        <f>SUMIF(AG109:AG169,"&lt;&gt;NOR",G109:G169)</f>
        <v>0</v>
      </c>
      <c r="H108" s="230"/>
      <c r="I108" s="230">
        <f>SUM(I109:I169)</f>
        <v>0</v>
      </c>
      <c r="J108" s="230"/>
      <c r="K108" s="230">
        <f>SUM(K109:K169)</f>
        <v>0</v>
      </c>
      <c r="L108" s="230"/>
      <c r="M108" s="230">
        <f>SUM(M109:M169)</f>
        <v>0</v>
      </c>
      <c r="N108" s="230"/>
      <c r="O108" s="230">
        <f>SUM(O109:O169)</f>
        <v>1.82</v>
      </c>
      <c r="P108" s="230"/>
      <c r="Q108" s="230">
        <f>SUM(Q109:Q169)</f>
        <v>6.16</v>
      </c>
      <c r="R108" s="230"/>
      <c r="S108" s="230"/>
      <c r="T108" s="231"/>
      <c r="U108" s="225"/>
      <c r="V108" s="225">
        <f>SUM(V109:V169)</f>
        <v>146.77999999999997</v>
      </c>
      <c r="W108" s="225"/>
      <c r="X108" s="225"/>
      <c r="AG108" t="s">
        <v>170</v>
      </c>
    </row>
    <row r="109" spans="1:60" ht="22.5" outlineLevel="1" x14ac:dyDescent="0.2">
      <c r="A109" s="232">
        <v>36</v>
      </c>
      <c r="B109" s="233" t="s">
        <v>932</v>
      </c>
      <c r="C109" s="252" t="s">
        <v>933</v>
      </c>
      <c r="D109" s="234" t="s">
        <v>214</v>
      </c>
      <c r="E109" s="235">
        <v>64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21</v>
      </c>
      <c r="M109" s="237">
        <f>G109*(1+L109/100)</f>
        <v>0</v>
      </c>
      <c r="N109" s="237">
        <v>0</v>
      </c>
      <c r="O109" s="237">
        <f>ROUND(E109*N109,2)</f>
        <v>0</v>
      </c>
      <c r="P109" s="237">
        <v>0</v>
      </c>
      <c r="Q109" s="237">
        <f>ROUND(E109*P109,2)</f>
        <v>0</v>
      </c>
      <c r="R109" s="237" t="s">
        <v>230</v>
      </c>
      <c r="S109" s="237" t="s">
        <v>175</v>
      </c>
      <c r="T109" s="238" t="s">
        <v>240</v>
      </c>
      <c r="U109" s="219">
        <v>0.26800000000000002</v>
      </c>
      <c r="V109" s="219">
        <f>ROUND(E109*U109,2)</f>
        <v>17.149999999999999</v>
      </c>
      <c r="W109" s="219"/>
      <c r="X109" s="219" t="s">
        <v>177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178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55" t="s">
        <v>897</v>
      </c>
      <c r="D110" s="223"/>
      <c r="E110" s="224">
        <v>1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185</v>
      </c>
      <c r="AH110" s="210">
        <v>5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5" t="s">
        <v>898</v>
      </c>
      <c r="D111" s="223"/>
      <c r="E111" s="224">
        <v>5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185</v>
      </c>
      <c r="AH111" s="210">
        <v>5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55" t="s">
        <v>899</v>
      </c>
      <c r="D112" s="223"/>
      <c r="E112" s="224">
        <v>1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185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55" t="s">
        <v>900</v>
      </c>
      <c r="D113" s="223"/>
      <c r="E113" s="224">
        <v>1</v>
      </c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185</v>
      </c>
      <c r="AH113" s="210">
        <v>5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5" t="s">
        <v>901</v>
      </c>
      <c r="D114" s="223"/>
      <c r="E114" s="224">
        <v>1</v>
      </c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185</v>
      </c>
      <c r="AH114" s="210">
        <v>5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5" t="s">
        <v>902</v>
      </c>
      <c r="D115" s="223"/>
      <c r="E115" s="224">
        <v>1</v>
      </c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185</v>
      </c>
      <c r="AH115" s="210">
        <v>5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5" t="s">
        <v>903</v>
      </c>
      <c r="D116" s="223"/>
      <c r="E116" s="224">
        <v>3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185</v>
      </c>
      <c r="AH116" s="210">
        <v>5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55" t="s">
        <v>904</v>
      </c>
      <c r="D117" s="223"/>
      <c r="E117" s="224">
        <v>8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185</v>
      </c>
      <c r="AH117" s="210">
        <v>5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5" t="s">
        <v>905</v>
      </c>
      <c r="D118" s="223"/>
      <c r="E118" s="224">
        <v>2</v>
      </c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185</v>
      </c>
      <c r="AH118" s="210">
        <v>5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55" t="s">
        <v>906</v>
      </c>
      <c r="D119" s="223"/>
      <c r="E119" s="224">
        <v>41</v>
      </c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185</v>
      </c>
      <c r="AH119" s="210">
        <v>5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2">
        <v>37</v>
      </c>
      <c r="B120" s="233" t="s">
        <v>934</v>
      </c>
      <c r="C120" s="252" t="s">
        <v>935</v>
      </c>
      <c r="D120" s="234" t="s">
        <v>328</v>
      </c>
      <c r="E120" s="235">
        <v>195.07499999999999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21</v>
      </c>
      <c r="M120" s="237">
        <f>G120*(1+L120/100)</f>
        <v>0</v>
      </c>
      <c r="N120" s="237">
        <v>0</v>
      </c>
      <c r="O120" s="237">
        <f>ROUND(E120*N120,2)</f>
        <v>0</v>
      </c>
      <c r="P120" s="237">
        <v>2.3800000000000002E-2</v>
      </c>
      <c r="Q120" s="237">
        <f>ROUND(E120*P120,2)</f>
        <v>4.6399999999999997</v>
      </c>
      <c r="R120" s="237" t="s">
        <v>230</v>
      </c>
      <c r="S120" s="237" t="s">
        <v>175</v>
      </c>
      <c r="T120" s="238" t="s">
        <v>240</v>
      </c>
      <c r="U120" s="219">
        <v>8.2000000000000003E-2</v>
      </c>
      <c r="V120" s="219">
        <f>ROUND(E120*U120,2)</f>
        <v>16</v>
      </c>
      <c r="W120" s="219"/>
      <c r="X120" s="219" t="s">
        <v>177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178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55" t="s">
        <v>936</v>
      </c>
      <c r="D121" s="223"/>
      <c r="E121" s="224">
        <v>195.07499999999999</v>
      </c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185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2">
        <v>38</v>
      </c>
      <c r="B122" s="233" t="s">
        <v>937</v>
      </c>
      <c r="C122" s="252" t="s">
        <v>938</v>
      </c>
      <c r="D122" s="234" t="s">
        <v>214</v>
      </c>
      <c r="E122" s="235">
        <v>10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21</v>
      </c>
      <c r="M122" s="237">
        <f>G122*(1+L122/100)</f>
        <v>0</v>
      </c>
      <c r="N122" s="237">
        <v>0</v>
      </c>
      <c r="O122" s="237">
        <f>ROUND(E122*N122,2)</f>
        <v>0</v>
      </c>
      <c r="P122" s="237">
        <v>0</v>
      </c>
      <c r="Q122" s="237">
        <f>ROUND(E122*P122,2)</f>
        <v>0</v>
      </c>
      <c r="R122" s="237" t="s">
        <v>230</v>
      </c>
      <c r="S122" s="237" t="s">
        <v>175</v>
      </c>
      <c r="T122" s="238" t="s">
        <v>240</v>
      </c>
      <c r="U122" s="219">
        <v>0.86799999999999999</v>
      </c>
      <c r="V122" s="219">
        <f>ROUND(E122*U122,2)</f>
        <v>8.68</v>
      </c>
      <c r="W122" s="219"/>
      <c r="X122" s="219" t="s">
        <v>177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178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5" t="s">
        <v>897</v>
      </c>
      <c r="D123" s="223"/>
      <c r="E123" s="224">
        <v>1</v>
      </c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185</v>
      </c>
      <c r="AH123" s="210">
        <v>5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5" t="s">
        <v>898</v>
      </c>
      <c r="D124" s="223"/>
      <c r="E124" s="224">
        <v>5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185</v>
      </c>
      <c r="AH124" s="210">
        <v>5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5" t="s">
        <v>899</v>
      </c>
      <c r="D125" s="223"/>
      <c r="E125" s="224">
        <v>1</v>
      </c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185</v>
      </c>
      <c r="AH125" s="210">
        <v>5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5" t="s">
        <v>900</v>
      </c>
      <c r="D126" s="223"/>
      <c r="E126" s="224">
        <v>1</v>
      </c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185</v>
      </c>
      <c r="AH126" s="210">
        <v>5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55" t="s">
        <v>902</v>
      </c>
      <c r="D127" s="223"/>
      <c r="E127" s="224">
        <v>1</v>
      </c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185</v>
      </c>
      <c r="AH127" s="210">
        <v>5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5" t="s">
        <v>901</v>
      </c>
      <c r="D128" s="223"/>
      <c r="E128" s="224">
        <v>1</v>
      </c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185</v>
      </c>
      <c r="AH128" s="210">
        <v>5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1" x14ac:dyDescent="0.2">
      <c r="A129" s="232">
        <v>39</v>
      </c>
      <c r="B129" s="233" t="s">
        <v>939</v>
      </c>
      <c r="C129" s="252" t="s">
        <v>940</v>
      </c>
      <c r="D129" s="234" t="s">
        <v>214</v>
      </c>
      <c r="E129" s="235">
        <v>54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21</v>
      </c>
      <c r="M129" s="237">
        <f>G129*(1+L129/100)</f>
        <v>0</v>
      </c>
      <c r="N129" s="237">
        <v>0</v>
      </c>
      <c r="O129" s="237">
        <f>ROUND(E129*N129,2)</f>
        <v>0</v>
      </c>
      <c r="P129" s="237">
        <v>0</v>
      </c>
      <c r="Q129" s="237">
        <f>ROUND(E129*P129,2)</f>
        <v>0</v>
      </c>
      <c r="R129" s="237" t="s">
        <v>230</v>
      </c>
      <c r="S129" s="237" t="s">
        <v>175</v>
      </c>
      <c r="T129" s="238" t="s">
        <v>240</v>
      </c>
      <c r="U129" s="219">
        <v>1.008</v>
      </c>
      <c r="V129" s="219">
        <f>ROUND(E129*U129,2)</f>
        <v>54.43</v>
      </c>
      <c r="W129" s="219"/>
      <c r="X129" s="219" t="s">
        <v>177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178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5" t="s">
        <v>903</v>
      </c>
      <c r="D130" s="223"/>
      <c r="E130" s="224">
        <v>3</v>
      </c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185</v>
      </c>
      <c r="AH130" s="210">
        <v>5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5" t="s">
        <v>904</v>
      </c>
      <c r="D131" s="223"/>
      <c r="E131" s="224">
        <v>8</v>
      </c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185</v>
      </c>
      <c r="AH131" s="210">
        <v>5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5" t="s">
        <v>905</v>
      </c>
      <c r="D132" s="223"/>
      <c r="E132" s="224">
        <v>2</v>
      </c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185</v>
      </c>
      <c r="AH132" s="210">
        <v>5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5" t="s">
        <v>906</v>
      </c>
      <c r="D133" s="223"/>
      <c r="E133" s="224">
        <v>41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185</v>
      </c>
      <c r="AH133" s="210">
        <v>5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2">
        <v>40</v>
      </c>
      <c r="B134" s="233" t="s">
        <v>941</v>
      </c>
      <c r="C134" s="252" t="s">
        <v>942</v>
      </c>
      <c r="D134" s="234" t="s">
        <v>328</v>
      </c>
      <c r="E134" s="235">
        <v>64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21</v>
      </c>
      <c r="M134" s="237">
        <f>G134*(1+L134/100)</f>
        <v>0</v>
      </c>
      <c r="N134" s="237">
        <v>0</v>
      </c>
      <c r="O134" s="237">
        <f>ROUND(E134*N134,2)</f>
        <v>0</v>
      </c>
      <c r="P134" s="237">
        <v>0</v>
      </c>
      <c r="Q134" s="237">
        <f>ROUND(E134*P134,2)</f>
        <v>0</v>
      </c>
      <c r="R134" s="237" t="s">
        <v>230</v>
      </c>
      <c r="S134" s="237" t="s">
        <v>175</v>
      </c>
      <c r="T134" s="238" t="s">
        <v>240</v>
      </c>
      <c r="U134" s="219">
        <v>5.1999999999999998E-2</v>
      </c>
      <c r="V134" s="219">
        <f>ROUND(E134*U134,2)</f>
        <v>3.33</v>
      </c>
      <c r="W134" s="219"/>
      <c r="X134" s="219" t="s">
        <v>177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178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3" t="s">
        <v>943</v>
      </c>
      <c r="D135" s="239"/>
      <c r="E135" s="239"/>
      <c r="F135" s="239"/>
      <c r="G135" s="23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180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55" t="s">
        <v>944</v>
      </c>
      <c r="D136" s="223"/>
      <c r="E136" s="224">
        <v>64</v>
      </c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185</v>
      </c>
      <c r="AH136" s="210">
        <v>5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2">
        <v>41</v>
      </c>
      <c r="B137" s="233" t="s">
        <v>945</v>
      </c>
      <c r="C137" s="252" t="s">
        <v>946</v>
      </c>
      <c r="D137" s="234" t="s">
        <v>263</v>
      </c>
      <c r="E137" s="235">
        <v>64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21</v>
      </c>
      <c r="M137" s="237">
        <f>G137*(1+L137/100)</f>
        <v>0</v>
      </c>
      <c r="N137" s="237">
        <v>0</v>
      </c>
      <c r="O137" s="237">
        <f>ROUND(E137*N137,2)</f>
        <v>0</v>
      </c>
      <c r="P137" s="237">
        <v>2.3800000000000002E-2</v>
      </c>
      <c r="Q137" s="237">
        <f>ROUND(E137*P137,2)</f>
        <v>1.52</v>
      </c>
      <c r="R137" s="237"/>
      <c r="S137" s="237" t="s">
        <v>234</v>
      </c>
      <c r="T137" s="238" t="s">
        <v>235</v>
      </c>
      <c r="U137" s="219">
        <v>8.2000000000000003E-2</v>
      </c>
      <c r="V137" s="219">
        <f>ROUND(E137*U137,2)</f>
        <v>5.25</v>
      </c>
      <c r="W137" s="219"/>
      <c r="X137" s="219" t="s">
        <v>177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178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5" t="s">
        <v>897</v>
      </c>
      <c r="D138" s="223"/>
      <c r="E138" s="224">
        <v>1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185</v>
      </c>
      <c r="AH138" s="210">
        <v>5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55" t="s">
        <v>898</v>
      </c>
      <c r="D139" s="223"/>
      <c r="E139" s="224">
        <v>5</v>
      </c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185</v>
      </c>
      <c r="AH139" s="210">
        <v>5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55" t="s">
        <v>899</v>
      </c>
      <c r="D140" s="223"/>
      <c r="E140" s="224">
        <v>1</v>
      </c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185</v>
      </c>
      <c r="AH140" s="210">
        <v>5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55" t="s">
        <v>900</v>
      </c>
      <c r="D141" s="223"/>
      <c r="E141" s="224">
        <v>1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185</v>
      </c>
      <c r="AH141" s="210">
        <v>5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55" t="s">
        <v>901</v>
      </c>
      <c r="D142" s="223"/>
      <c r="E142" s="224">
        <v>1</v>
      </c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185</v>
      </c>
      <c r="AH142" s="210">
        <v>5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5" t="s">
        <v>902</v>
      </c>
      <c r="D143" s="223"/>
      <c r="E143" s="224">
        <v>1</v>
      </c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185</v>
      </c>
      <c r="AH143" s="210">
        <v>5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55" t="s">
        <v>903</v>
      </c>
      <c r="D144" s="223"/>
      <c r="E144" s="224">
        <v>3</v>
      </c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185</v>
      </c>
      <c r="AH144" s="210">
        <v>5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55" t="s">
        <v>904</v>
      </c>
      <c r="D145" s="223"/>
      <c r="E145" s="224">
        <v>8</v>
      </c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185</v>
      </c>
      <c r="AH145" s="210">
        <v>5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55" t="s">
        <v>905</v>
      </c>
      <c r="D146" s="223"/>
      <c r="E146" s="224">
        <v>2</v>
      </c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185</v>
      </c>
      <c r="AH146" s="210">
        <v>5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55" t="s">
        <v>906</v>
      </c>
      <c r="D147" s="223"/>
      <c r="E147" s="224">
        <v>41</v>
      </c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185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2">
        <v>42</v>
      </c>
      <c r="B148" s="233" t="s">
        <v>947</v>
      </c>
      <c r="C148" s="252" t="s">
        <v>948</v>
      </c>
      <c r="D148" s="234" t="s">
        <v>214</v>
      </c>
      <c r="E148" s="235">
        <v>9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21</v>
      </c>
      <c r="M148" s="237">
        <f>G148*(1+L148/100)</f>
        <v>0</v>
      </c>
      <c r="N148" s="237">
        <v>0</v>
      </c>
      <c r="O148" s="237">
        <f>ROUND(E148*N148,2)</f>
        <v>0</v>
      </c>
      <c r="P148" s="237">
        <v>0</v>
      </c>
      <c r="Q148" s="237">
        <f>ROUND(E148*P148,2)</f>
        <v>0</v>
      </c>
      <c r="R148" s="237"/>
      <c r="S148" s="237" t="s">
        <v>234</v>
      </c>
      <c r="T148" s="238" t="s">
        <v>176</v>
      </c>
      <c r="U148" s="219">
        <v>0.33500000000000002</v>
      </c>
      <c r="V148" s="219">
        <f>ROUND(E148*U148,2)</f>
        <v>3.02</v>
      </c>
      <c r="W148" s="219"/>
      <c r="X148" s="219" t="s">
        <v>177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178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55" t="s">
        <v>897</v>
      </c>
      <c r="D149" s="223"/>
      <c r="E149" s="224">
        <v>1</v>
      </c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185</v>
      </c>
      <c r="AH149" s="210">
        <v>5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5" t="s">
        <v>898</v>
      </c>
      <c r="D150" s="223"/>
      <c r="E150" s="224">
        <v>5</v>
      </c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185</v>
      </c>
      <c r="AH150" s="210">
        <v>5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55" t="s">
        <v>899</v>
      </c>
      <c r="D151" s="223"/>
      <c r="E151" s="224">
        <v>1</v>
      </c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185</v>
      </c>
      <c r="AH151" s="210">
        <v>5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55" t="s">
        <v>900</v>
      </c>
      <c r="D152" s="223"/>
      <c r="E152" s="224">
        <v>1</v>
      </c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185</v>
      </c>
      <c r="AH152" s="210">
        <v>5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55" t="s">
        <v>901</v>
      </c>
      <c r="D153" s="223"/>
      <c r="E153" s="224">
        <v>1</v>
      </c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185</v>
      </c>
      <c r="AH153" s="210">
        <v>5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2">
        <v>43</v>
      </c>
      <c r="B154" s="233" t="s">
        <v>949</v>
      </c>
      <c r="C154" s="252" t="s">
        <v>950</v>
      </c>
      <c r="D154" s="234" t="s">
        <v>214</v>
      </c>
      <c r="E154" s="235">
        <v>54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21</v>
      </c>
      <c r="M154" s="237">
        <f>G154*(1+L154/100)</f>
        <v>0</v>
      </c>
      <c r="N154" s="237">
        <v>0</v>
      </c>
      <c r="O154" s="237">
        <f>ROUND(E154*N154,2)</f>
        <v>0</v>
      </c>
      <c r="P154" s="237">
        <v>0</v>
      </c>
      <c r="Q154" s="237">
        <f>ROUND(E154*P154,2)</f>
        <v>0</v>
      </c>
      <c r="R154" s="237"/>
      <c r="S154" s="237" t="s">
        <v>234</v>
      </c>
      <c r="T154" s="238" t="s">
        <v>176</v>
      </c>
      <c r="U154" s="219">
        <v>0.61699999999999999</v>
      </c>
      <c r="V154" s="219">
        <f>ROUND(E154*U154,2)</f>
        <v>33.32</v>
      </c>
      <c r="W154" s="219"/>
      <c r="X154" s="219" t="s">
        <v>177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178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5" t="s">
        <v>903</v>
      </c>
      <c r="D155" s="223"/>
      <c r="E155" s="224">
        <v>3</v>
      </c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185</v>
      </c>
      <c r="AH155" s="210">
        <v>5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55" t="s">
        <v>904</v>
      </c>
      <c r="D156" s="223"/>
      <c r="E156" s="224">
        <v>8</v>
      </c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185</v>
      </c>
      <c r="AH156" s="210">
        <v>5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5" t="s">
        <v>905</v>
      </c>
      <c r="D157" s="223"/>
      <c r="E157" s="224">
        <v>2</v>
      </c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185</v>
      </c>
      <c r="AH157" s="210">
        <v>5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55" t="s">
        <v>906</v>
      </c>
      <c r="D158" s="223"/>
      <c r="E158" s="224">
        <v>41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185</v>
      </c>
      <c r="AH158" s="210">
        <v>5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33.75" outlineLevel="1" x14ac:dyDescent="0.2">
      <c r="A159" s="241">
        <v>44</v>
      </c>
      <c r="B159" s="242" t="s">
        <v>951</v>
      </c>
      <c r="C159" s="256" t="s">
        <v>952</v>
      </c>
      <c r="D159" s="243" t="s">
        <v>214</v>
      </c>
      <c r="E159" s="244">
        <v>1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7.1399999999999996E-3</v>
      </c>
      <c r="O159" s="246">
        <f>ROUND(E159*N159,2)</f>
        <v>0.01</v>
      </c>
      <c r="P159" s="246">
        <v>0</v>
      </c>
      <c r="Q159" s="246">
        <f>ROUND(E159*P159,2)</f>
        <v>0</v>
      </c>
      <c r="R159" s="246" t="s">
        <v>239</v>
      </c>
      <c r="S159" s="246" t="s">
        <v>175</v>
      </c>
      <c r="T159" s="247" t="s">
        <v>240</v>
      </c>
      <c r="U159" s="219">
        <v>0</v>
      </c>
      <c r="V159" s="219">
        <f>ROUND(E159*U159,2)</f>
        <v>0</v>
      </c>
      <c r="W159" s="219"/>
      <c r="X159" s="219" t="s">
        <v>241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242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33.75" outlineLevel="1" x14ac:dyDescent="0.2">
      <c r="A160" s="241">
        <v>45</v>
      </c>
      <c r="B160" s="242" t="s">
        <v>953</v>
      </c>
      <c r="C160" s="256" t="s">
        <v>954</v>
      </c>
      <c r="D160" s="243" t="s">
        <v>214</v>
      </c>
      <c r="E160" s="244">
        <v>5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6">
        <v>8.9300000000000004E-3</v>
      </c>
      <c r="O160" s="246">
        <f>ROUND(E160*N160,2)</f>
        <v>0.04</v>
      </c>
      <c r="P160" s="246">
        <v>0</v>
      </c>
      <c r="Q160" s="246">
        <f>ROUND(E160*P160,2)</f>
        <v>0</v>
      </c>
      <c r="R160" s="246" t="s">
        <v>239</v>
      </c>
      <c r="S160" s="246" t="s">
        <v>175</v>
      </c>
      <c r="T160" s="247" t="s">
        <v>240</v>
      </c>
      <c r="U160" s="219">
        <v>0</v>
      </c>
      <c r="V160" s="219">
        <f>ROUND(E160*U160,2)</f>
        <v>0</v>
      </c>
      <c r="W160" s="219"/>
      <c r="X160" s="219" t="s">
        <v>241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242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33.75" outlineLevel="1" x14ac:dyDescent="0.2">
      <c r="A161" s="241">
        <v>46</v>
      </c>
      <c r="B161" s="242" t="s">
        <v>955</v>
      </c>
      <c r="C161" s="256" t="s">
        <v>956</v>
      </c>
      <c r="D161" s="243" t="s">
        <v>214</v>
      </c>
      <c r="E161" s="244">
        <v>1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1.072E-2</v>
      </c>
      <c r="O161" s="246">
        <f>ROUND(E161*N161,2)</f>
        <v>0.01</v>
      </c>
      <c r="P161" s="246">
        <v>0</v>
      </c>
      <c r="Q161" s="246">
        <f>ROUND(E161*P161,2)</f>
        <v>0</v>
      </c>
      <c r="R161" s="246" t="s">
        <v>239</v>
      </c>
      <c r="S161" s="246" t="s">
        <v>175</v>
      </c>
      <c r="T161" s="247" t="s">
        <v>240</v>
      </c>
      <c r="U161" s="219">
        <v>0</v>
      </c>
      <c r="V161" s="219">
        <f>ROUND(E161*U161,2)</f>
        <v>0</v>
      </c>
      <c r="W161" s="219"/>
      <c r="X161" s="219" t="s">
        <v>241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242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33.75" outlineLevel="1" x14ac:dyDescent="0.2">
      <c r="A162" s="241">
        <v>47</v>
      </c>
      <c r="B162" s="242" t="s">
        <v>957</v>
      </c>
      <c r="C162" s="256" t="s">
        <v>958</v>
      </c>
      <c r="D162" s="243" t="s">
        <v>214</v>
      </c>
      <c r="E162" s="244">
        <v>1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6">
        <v>1.787E-2</v>
      </c>
      <c r="O162" s="246">
        <f>ROUND(E162*N162,2)</f>
        <v>0.02</v>
      </c>
      <c r="P162" s="246">
        <v>0</v>
      </c>
      <c r="Q162" s="246">
        <f>ROUND(E162*P162,2)</f>
        <v>0</v>
      </c>
      <c r="R162" s="246" t="s">
        <v>239</v>
      </c>
      <c r="S162" s="246" t="s">
        <v>175</v>
      </c>
      <c r="T162" s="247" t="s">
        <v>240</v>
      </c>
      <c r="U162" s="219">
        <v>0</v>
      </c>
      <c r="V162" s="219">
        <f>ROUND(E162*U162,2)</f>
        <v>0</v>
      </c>
      <c r="W162" s="219"/>
      <c r="X162" s="219" t="s">
        <v>241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242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33.75" outlineLevel="1" x14ac:dyDescent="0.2">
      <c r="A163" s="241">
        <v>48</v>
      </c>
      <c r="B163" s="242" t="s">
        <v>959</v>
      </c>
      <c r="C163" s="256" t="s">
        <v>960</v>
      </c>
      <c r="D163" s="243" t="s">
        <v>214</v>
      </c>
      <c r="E163" s="244">
        <v>1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6">
        <v>2.2960000000000001E-2</v>
      </c>
      <c r="O163" s="246">
        <f>ROUND(E163*N163,2)</f>
        <v>0.02</v>
      </c>
      <c r="P163" s="246">
        <v>0</v>
      </c>
      <c r="Q163" s="246">
        <f>ROUND(E163*P163,2)</f>
        <v>0</v>
      </c>
      <c r="R163" s="246" t="s">
        <v>239</v>
      </c>
      <c r="S163" s="246" t="s">
        <v>175</v>
      </c>
      <c r="T163" s="247" t="s">
        <v>240</v>
      </c>
      <c r="U163" s="219">
        <v>0</v>
      </c>
      <c r="V163" s="219">
        <f>ROUND(E163*U163,2)</f>
        <v>0</v>
      </c>
      <c r="W163" s="219"/>
      <c r="X163" s="219" t="s">
        <v>241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242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33.75" outlineLevel="1" x14ac:dyDescent="0.2">
      <c r="A164" s="241">
        <v>49</v>
      </c>
      <c r="B164" s="242" t="s">
        <v>961</v>
      </c>
      <c r="C164" s="256" t="s">
        <v>962</v>
      </c>
      <c r="D164" s="243" t="s">
        <v>214</v>
      </c>
      <c r="E164" s="244">
        <v>1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3.9359999999999999E-2</v>
      </c>
      <c r="O164" s="246">
        <f>ROUND(E164*N164,2)</f>
        <v>0.04</v>
      </c>
      <c r="P164" s="246">
        <v>0</v>
      </c>
      <c r="Q164" s="246">
        <f>ROUND(E164*P164,2)</f>
        <v>0</v>
      </c>
      <c r="R164" s="246" t="s">
        <v>239</v>
      </c>
      <c r="S164" s="246" t="s">
        <v>175</v>
      </c>
      <c r="T164" s="247" t="s">
        <v>240</v>
      </c>
      <c r="U164" s="219">
        <v>0</v>
      </c>
      <c r="V164" s="219">
        <f>ROUND(E164*U164,2)</f>
        <v>0</v>
      </c>
      <c r="W164" s="219"/>
      <c r="X164" s="219" t="s">
        <v>241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242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33.75" outlineLevel="1" x14ac:dyDescent="0.2">
      <c r="A165" s="241">
        <v>50</v>
      </c>
      <c r="B165" s="242" t="s">
        <v>963</v>
      </c>
      <c r="C165" s="256" t="s">
        <v>964</v>
      </c>
      <c r="D165" s="243" t="s">
        <v>214</v>
      </c>
      <c r="E165" s="244">
        <v>3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6">
        <v>1.2760000000000001E-2</v>
      </c>
      <c r="O165" s="246">
        <f>ROUND(E165*N165,2)</f>
        <v>0.04</v>
      </c>
      <c r="P165" s="246">
        <v>0</v>
      </c>
      <c r="Q165" s="246">
        <f>ROUND(E165*P165,2)</f>
        <v>0</v>
      </c>
      <c r="R165" s="246" t="s">
        <v>239</v>
      </c>
      <c r="S165" s="246" t="s">
        <v>175</v>
      </c>
      <c r="T165" s="247" t="s">
        <v>240</v>
      </c>
      <c r="U165" s="219">
        <v>0</v>
      </c>
      <c r="V165" s="219">
        <f>ROUND(E165*U165,2)</f>
        <v>0</v>
      </c>
      <c r="W165" s="219"/>
      <c r="X165" s="219" t="s">
        <v>241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242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33.75" outlineLevel="1" x14ac:dyDescent="0.2">
      <c r="A166" s="241">
        <v>51</v>
      </c>
      <c r="B166" s="242" t="s">
        <v>965</v>
      </c>
      <c r="C166" s="256" t="s">
        <v>966</v>
      </c>
      <c r="D166" s="243" t="s">
        <v>214</v>
      </c>
      <c r="E166" s="244">
        <v>8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6">
        <v>1.5310000000000001E-2</v>
      </c>
      <c r="O166" s="246">
        <f>ROUND(E166*N166,2)</f>
        <v>0.12</v>
      </c>
      <c r="P166" s="246">
        <v>0</v>
      </c>
      <c r="Q166" s="246">
        <f>ROUND(E166*P166,2)</f>
        <v>0</v>
      </c>
      <c r="R166" s="246" t="s">
        <v>239</v>
      </c>
      <c r="S166" s="246" t="s">
        <v>175</v>
      </c>
      <c r="T166" s="247" t="s">
        <v>240</v>
      </c>
      <c r="U166" s="219">
        <v>0</v>
      </c>
      <c r="V166" s="219">
        <f>ROUND(E166*U166,2)</f>
        <v>0</v>
      </c>
      <c r="W166" s="219"/>
      <c r="X166" s="219" t="s">
        <v>241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242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33.75" outlineLevel="1" x14ac:dyDescent="0.2">
      <c r="A167" s="241">
        <v>52</v>
      </c>
      <c r="B167" s="242" t="s">
        <v>967</v>
      </c>
      <c r="C167" s="256" t="s">
        <v>968</v>
      </c>
      <c r="D167" s="243" t="s">
        <v>214</v>
      </c>
      <c r="E167" s="244">
        <v>2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2.5530000000000001E-2</v>
      </c>
      <c r="O167" s="246">
        <f>ROUND(E167*N167,2)</f>
        <v>0.05</v>
      </c>
      <c r="P167" s="246">
        <v>0</v>
      </c>
      <c r="Q167" s="246">
        <f>ROUND(E167*P167,2)</f>
        <v>0</v>
      </c>
      <c r="R167" s="246" t="s">
        <v>239</v>
      </c>
      <c r="S167" s="246" t="s">
        <v>175</v>
      </c>
      <c r="T167" s="247" t="s">
        <v>240</v>
      </c>
      <c r="U167" s="219">
        <v>0</v>
      </c>
      <c r="V167" s="219">
        <f>ROUND(E167*U167,2)</f>
        <v>0</v>
      </c>
      <c r="W167" s="219"/>
      <c r="X167" s="219" t="s">
        <v>241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242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33.75" outlineLevel="1" x14ac:dyDescent="0.2">
      <c r="A168" s="241">
        <v>53</v>
      </c>
      <c r="B168" s="242" t="s">
        <v>969</v>
      </c>
      <c r="C168" s="256" t="s">
        <v>970</v>
      </c>
      <c r="D168" s="243" t="s">
        <v>214</v>
      </c>
      <c r="E168" s="244">
        <v>41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6">
        <v>3.5740000000000001E-2</v>
      </c>
      <c r="O168" s="246">
        <f>ROUND(E168*N168,2)</f>
        <v>1.47</v>
      </c>
      <c r="P168" s="246">
        <v>0</v>
      </c>
      <c r="Q168" s="246">
        <f>ROUND(E168*P168,2)</f>
        <v>0</v>
      </c>
      <c r="R168" s="246" t="s">
        <v>239</v>
      </c>
      <c r="S168" s="246" t="s">
        <v>175</v>
      </c>
      <c r="T168" s="247" t="s">
        <v>240</v>
      </c>
      <c r="U168" s="219">
        <v>0</v>
      </c>
      <c r="V168" s="219">
        <f>ROUND(E168*U168,2)</f>
        <v>0</v>
      </c>
      <c r="W168" s="219"/>
      <c r="X168" s="219" t="s">
        <v>241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242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1">
        <v>54</v>
      </c>
      <c r="B169" s="242" t="s">
        <v>971</v>
      </c>
      <c r="C169" s="256" t="s">
        <v>972</v>
      </c>
      <c r="D169" s="243" t="s">
        <v>267</v>
      </c>
      <c r="E169" s="244">
        <v>1.81986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0</v>
      </c>
      <c r="O169" s="246">
        <f>ROUND(E169*N169,2)</f>
        <v>0</v>
      </c>
      <c r="P169" s="246">
        <v>0</v>
      </c>
      <c r="Q169" s="246">
        <f>ROUND(E169*P169,2)</f>
        <v>0</v>
      </c>
      <c r="R169" s="246" t="s">
        <v>230</v>
      </c>
      <c r="S169" s="246" t="s">
        <v>175</v>
      </c>
      <c r="T169" s="247" t="s">
        <v>240</v>
      </c>
      <c r="U169" s="219">
        <v>3.0750000000000002</v>
      </c>
      <c r="V169" s="219">
        <f>ROUND(E169*U169,2)</f>
        <v>5.6</v>
      </c>
      <c r="W169" s="219"/>
      <c r="X169" s="219" t="s">
        <v>268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269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x14ac:dyDescent="0.2">
      <c r="A170" s="226" t="s">
        <v>169</v>
      </c>
      <c r="B170" s="227" t="s">
        <v>117</v>
      </c>
      <c r="C170" s="251" t="s">
        <v>118</v>
      </c>
      <c r="D170" s="228"/>
      <c r="E170" s="229"/>
      <c r="F170" s="230"/>
      <c r="G170" s="230">
        <f>SUMIF(AG171:AG172,"&lt;&gt;NOR",G171:G172)</f>
        <v>0</v>
      </c>
      <c r="H170" s="230"/>
      <c r="I170" s="230">
        <f>SUM(I171:I172)</f>
        <v>0</v>
      </c>
      <c r="J170" s="230"/>
      <c r="K170" s="230">
        <f>SUM(K171:K172)</f>
        <v>0</v>
      </c>
      <c r="L170" s="230"/>
      <c r="M170" s="230">
        <f>SUM(M171:M172)</f>
        <v>0</v>
      </c>
      <c r="N170" s="230"/>
      <c r="O170" s="230">
        <f>SUM(O171:O172)</f>
        <v>0.25</v>
      </c>
      <c r="P170" s="230"/>
      <c r="Q170" s="230">
        <f>SUM(Q171:Q172)</f>
        <v>0</v>
      </c>
      <c r="R170" s="230"/>
      <c r="S170" s="230"/>
      <c r="T170" s="231"/>
      <c r="U170" s="225"/>
      <c r="V170" s="225">
        <f>SUM(V171:V172)</f>
        <v>15.2</v>
      </c>
      <c r="W170" s="225"/>
      <c r="X170" s="225"/>
      <c r="AG170" t="s">
        <v>170</v>
      </c>
    </row>
    <row r="171" spans="1:60" outlineLevel="1" x14ac:dyDescent="0.2">
      <c r="A171" s="241">
        <v>55</v>
      </c>
      <c r="B171" s="242" t="s">
        <v>973</v>
      </c>
      <c r="C171" s="256" t="s">
        <v>974</v>
      </c>
      <c r="D171" s="243" t="s">
        <v>853</v>
      </c>
      <c r="E171" s="244">
        <v>50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6.0000000000000002E-5</v>
      </c>
      <c r="O171" s="246">
        <f>ROUND(E171*N171,2)</f>
        <v>0</v>
      </c>
      <c r="P171" s="246">
        <v>0</v>
      </c>
      <c r="Q171" s="246">
        <f>ROUND(E171*P171,2)</f>
        <v>0</v>
      </c>
      <c r="R171" s="246" t="s">
        <v>854</v>
      </c>
      <c r="S171" s="246" t="s">
        <v>175</v>
      </c>
      <c r="T171" s="247" t="s">
        <v>240</v>
      </c>
      <c r="U171" s="219">
        <v>0.30399999999999999</v>
      </c>
      <c r="V171" s="219">
        <f>ROUND(E171*U171,2)</f>
        <v>15.2</v>
      </c>
      <c r="W171" s="219"/>
      <c r="X171" s="219" t="s">
        <v>177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178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41">
        <v>56</v>
      </c>
      <c r="B172" s="242" t="s">
        <v>975</v>
      </c>
      <c r="C172" s="256" t="s">
        <v>976</v>
      </c>
      <c r="D172" s="243" t="s">
        <v>267</v>
      </c>
      <c r="E172" s="244">
        <v>0.25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1</v>
      </c>
      <c r="O172" s="246">
        <f>ROUND(E172*N172,2)</f>
        <v>0.25</v>
      </c>
      <c r="P172" s="246">
        <v>0</v>
      </c>
      <c r="Q172" s="246">
        <f>ROUND(E172*P172,2)</f>
        <v>0</v>
      </c>
      <c r="R172" s="246" t="s">
        <v>239</v>
      </c>
      <c r="S172" s="246" t="s">
        <v>175</v>
      </c>
      <c r="T172" s="247" t="s">
        <v>240</v>
      </c>
      <c r="U172" s="219">
        <v>0</v>
      </c>
      <c r="V172" s="219">
        <f>ROUND(E172*U172,2)</f>
        <v>0</v>
      </c>
      <c r="W172" s="219"/>
      <c r="X172" s="219" t="s">
        <v>241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242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x14ac:dyDescent="0.2">
      <c r="A173" s="226" t="s">
        <v>169</v>
      </c>
      <c r="B173" s="227" t="s">
        <v>119</v>
      </c>
      <c r="C173" s="251" t="s">
        <v>120</v>
      </c>
      <c r="D173" s="228"/>
      <c r="E173" s="229"/>
      <c r="F173" s="230"/>
      <c r="G173" s="230">
        <f>SUMIF(AG174:AG174,"&lt;&gt;NOR",G174:G174)</f>
        <v>0</v>
      </c>
      <c r="H173" s="230"/>
      <c r="I173" s="230">
        <f>SUM(I174:I174)</f>
        <v>0</v>
      </c>
      <c r="J173" s="230"/>
      <c r="K173" s="230">
        <f>SUM(K174:K174)</f>
        <v>0</v>
      </c>
      <c r="L173" s="230"/>
      <c r="M173" s="230">
        <f>SUM(M174:M174)</f>
        <v>0</v>
      </c>
      <c r="N173" s="230"/>
      <c r="O173" s="230">
        <f>SUM(O174:O174)</f>
        <v>0</v>
      </c>
      <c r="P173" s="230"/>
      <c r="Q173" s="230">
        <f>SUM(Q174:Q174)</f>
        <v>0</v>
      </c>
      <c r="R173" s="230"/>
      <c r="S173" s="230"/>
      <c r="T173" s="231"/>
      <c r="U173" s="225"/>
      <c r="V173" s="225">
        <f>SUM(V174:V174)</f>
        <v>4.84</v>
      </c>
      <c r="W173" s="225"/>
      <c r="X173" s="225"/>
      <c r="AG173" t="s">
        <v>170</v>
      </c>
    </row>
    <row r="174" spans="1:60" outlineLevel="1" x14ac:dyDescent="0.2">
      <c r="A174" s="241">
        <v>57</v>
      </c>
      <c r="B174" s="242" t="s">
        <v>977</v>
      </c>
      <c r="C174" s="256" t="s">
        <v>978</v>
      </c>
      <c r="D174" s="243" t="s">
        <v>328</v>
      </c>
      <c r="E174" s="244">
        <v>12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3.1E-4</v>
      </c>
      <c r="O174" s="246">
        <f>ROUND(E174*N174,2)</f>
        <v>0</v>
      </c>
      <c r="P174" s="246">
        <v>0</v>
      </c>
      <c r="Q174" s="246">
        <f>ROUND(E174*P174,2)</f>
        <v>0</v>
      </c>
      <c r="R174" s="246" t="s">
        <v>273</v>
      </c>
      <c r="S174" s="246" t="s">
        <v>175</v>
      </c>
      <c r="T174" s="247" t="s">
        <v>240</v>
      </c>
      <c r="U174" s="219">
        <v>0.40300000000000002</v>
      </c>
      <c r="V174" s="219">
        <f>ROUND(E174*U174,2)</f>
        <v>4.84</v>
      </c>
      <c r="W174" s="219"/>
      <c r="X174" s="219" t="s">
        <v>177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178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x14ac:dyDescent="0.2">
      <c r="A175" s="226" t="s">
        <v>169</v>
      </c>
      <c r="B175" s="227" t="s">
        <v>123</v>
      </c>
      <c r="C175" s="251" t="s">
        <v>124</v>
      </c>
      <c r="D175" s="228"/>
      <c r="E175" s="229"/>
      <c r="F175" s="230"/>
      <c r="G175" s="230">
        <f>SUMIF(AG176:AG180,"&lt;&gt;NOR",G176:G180)</f>
        <v>0</v>
      </c>
      <c r="H175" s="230"/>
      <c r="I175" s="230">
        <f>SUM(I176:I180)</f>
        <v>0</v>
      </c>
      <c r="J175" s="230"/>
      <c r="K175" s="230">
        <f>SUM(K176:K180)</f>
        <v>0</v>
      </c>
      <c r="L175" s="230"/>
      <c r="M175" s="230">
        <f>SUM(M176:M180)</f>
        <v>0</v>
      </c>
      <c r="N175" s="230"/>
      <c r="O175" s="230">
        <f>SUM(O176:O180)</f>
        <v>0</v>
      </c>
      <c r="P175" s="230"/>
      <c r="Q175" s="230">
        <f>SUM(Q176:Q180)</f>
        <v>0</v>
      </c>
      <c r="R175" s="230"/>
      <c r="S175" s="230"/>
      <c r="T175" s="231"/>
      <c r="U175" s="225"/>
      <c r="V175" s="225">
        <f>SUM(V176:V180)</f>
        <v>27</v>
      </c>
      <c r="W175" s="225"/>
      <c r="X175" s="225"/>
      <c r="AG175" t="s">
        <v>170</v>
      </c>
    </row>
    <row r="176" spans="1:60" outlineLevel="1" x14ac:dyDescent="0.2">
      <c r="A176" s="241">
        <v>58</v>
      </c>
      <c r="B176" s="242" t="s">
        <v>882</v>
      </c>
      <c r="C176" s="256" t="s">
        <v>883</v>
      </c>
      <c r="D176" s="243" t="s">
        <v>214</v>
      </c>
      <c r="E176" s="244">
        <v>1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0</v>
      </c>
      <c r="O176" s="246">
        <f>ROUND(E176*N176,2)</f>
        <v>0</v>
      </c>
      <c r="P176" s="246">
        <v>0</v>
      </c>
      <c r="Q176" s="246">
        <f>ROUND(E176*P176,2)</f>
        <v>0</v>
      </c>
      <c r="R176" s="246"/>
      <c r="S176" s="246" t="s">
        <v>234</v>
      </c>
      <c r="T176" s="247" t="s">
        <v>235</v>
      </c>
      <c r="U176" s="219">
        <v>0</v>
      </c>
      <c r="V176" s="219">
        <f>ROUND(E176*U176,2)</f>
        <v>0</v>
      </c>
      <c r="W176" s="219"/>
      <c r="X176" s="219" t="s">
        <v>177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178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41">
        <v>59</v>
      </c>
      <c r="B177" s="242" t="s">
        <v>869</v>
      </c>
      <c r="C177" s="256" t="s">
        <v>870</v>
      </c>
      <c r="D177" s="243" t="s">
        <v>871</v>
      </c>
      <c r="E177" s="244">
        <v>24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0</v>
      </c>
      <c r="O177" s="246">
        <f>ROUND(E177*N177,2)</f>
        <v>0</v>
      </c>
      <c r="P177" s="246">
        <v>0</v>
      </c>
      <c r="Q177" s="246">
        <f>ROUND(E177*P177,2)</f>
        <v>0</v>
      </c>
      <c r="R177" s="246" t="s">
        <v>872</v>
      </c>
      <c r="S177" s="246" t="s">
        <v>175</v>
      </c>
      <c r="T177" s="247" t="s">
        <v>240</v>
      </c>
      <c r="U177" s="219">
        <v>1</v>
      </c>
      <c r="V177" s="219">
        <f>ROUND(E177*U177,2)</f>
        <v>24</v>
      </c>
      <c r="W177" s="219"/>
      <c r="X177" s="219" t="s">
        <v>123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873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2.5" outlineLevel="1" x14ac:dyDescent="0.2">
      <c r="A178" s="232">
        <v>60</v>
      </c>
      <c r="B178" s="233" t="s">
        <v>874</v>
      </c>
      <c r="C178" s="252" t="s">
        <v>875</v>
      </c>
      <c r="D178" s="234" t="s">
        <v>263</v>
      </c>
      <c r="E178" s="235">
        <v>3</v>
      </c>
      <c r="F178" s="236"/>
      <c r="G178" s="237">
        <f>ROUND(E178*F178,2)</f>
        <v>0</v>
      </c>
      <c r="H178" s="236"/>
      <c r="I178" s="237">
        <f>ROUND(E178*H178,2)</f>
        <v>0</v>
      </c>
      <c r="J178" s="236"/>
      <c r="K178" s="237">
        <f>ROUND(E178*J178,2)</f>
        <v>0</v>
      </c>
      <c r="L178" s="237">
        <v>21</v>
      </c>
      <c r="M178" s="237">
        <f>G178*(1+L178/100)</f>
        <v>0</v>
      </c>
      <c r="N178" s="237">
        <v>0</v>
      </c>
      <c r="O178" s="237">
        <f>ROUND(E178*N178,2)</f>
        <v>0</v>
      </c>
      <c r="P178" s="237">
        <v>0</v>
      </c>
      <c r="Q178" s="237">
        <f>ROUND(E178*P178,2)</f>
        <v>0</v>
      </c>
      <c r="R178" s="237"/>
      <c r="S178" s="237" t="s">
        <v>234</v>
      </c>
      <c r="T178" s="238" t="s">
        <v>235</v>
      </c>
      <c r="U178" s="219">
        <v>1</v>
      </c>
      <c r="V178" s="219">
        <f>ROUND(E178*U178,2)</f>
        <v>3</v>
      </c>
      <c r="W178" s="219"/>
      <c r="X178" s="219" t="s">
        <v>123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873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5" t="s">
        <v>913</v>
      </c>
      <c r="D179" s="223"/>
      <c r="E179" s="224">
        <v>1</v>
      </c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185</v>
      </c>
      <c r="AH179" s="210">
        <v>5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55" t="s">
        <v>916</v>
      </c>
      <c r="D180" s="223"/>
      <c r="E180" s="224">
        <v>2</v>
      </c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185</v>
      </c>
      <c r="AH180" s="210">
        <v>5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">
      <c r="A181" s="226" t="s">
        <v>169</v>
      </c>
      <c r="B181" s="227" t="s">
        <v>137</v>
      </c>
      <c r="C181" s="251" t="s">
        <v>138</v>
      </c>
      <c r="D181" s="228"/>
      <c r="E181" s="229"/>
      <c r="F181" s="230"/>
      <c r="G181" s="230">
        <f>SUMIF(AG182:AG191,"&lt;&gt;NOR",G182:G191)</f>
        <v>0</v>
      </c>
      <c r="H181" s="230"/>
      <c r="I181" s="230">
        <f>SUM(I182:I191)</f>
        <v>0</v>
      </c>
      <c r="J181" s="230"/>
      <c r="K181" s="230">
        <f>SUM(K182:K191)</f>
        <v>0</v>
      </c>
      <c r="L181" s="230"/>
      <c r="M181" s="230">
        <f>SUM(M182:M191)</f>
        <v>0</v>
      </c>
      <c r="N181" s="230"/>
      <c r="O181" s="230">
        <f>SUM(O182:O191)</f>
        <v>0</v>
      </c>
      <c r="P181" s="230"/>
      <c r="Q181" s="230">
        <f>SUM(Q182:Q191)</f>
        <v>0.01</v>
      </c>
      <c r="R181" s="230"/>
      <c r="S181" s="230"/>
      <c r="T181" s="231"/>
      <c r="U181" s="225"/>
      <c r="V181" s="225">
        <f>SUM(V182:V191)</f>
        <v>18.490000000000002</v>
      </c>
      <c r="W181" s="225"/>
      <c r="X181" s="225"/>
      <c r="AG181" t="s">
        <v>170</v>
      </c>
    </row>
    <row r="182" spans="1:60" outlineLevel="1" x14ac:dyDescent="0.2">
      <c r="A182" s="232">
        <v>61</v>
      </c>
      <c r="B182" s="233" t="s">
        <v>275</v>
      </c>
      <c r="C182" s="252" t="s">
        <v>276</v>
      </c>
      <c r="D182" s="234" t="s">
        <v>267</v>
      </c>
      <c r="E182" s="235">
        <v>8.7230699999999999</v>
      </c>
      <c r="F182" s="236"/>
      <c r="G182" s="237">
        <f>ROUND(E182*F182,2)</f>
        <v>0</v>
      </c>
      <c r="H182" s="236"/>
      <c r="I182" s="237">
        <f>ROUND(E182*H182,2)</f>
        <v>0</v>
      </c>
      <c r="J182" s="236"/>
      <c r="K182" s="237">
        <f>ROUND(E182*J182,2)</f>
        <v>0</v>
      </c>
      <c r="L182" s="237">
        <v>21</v>
      </c>
      <c r="M182" s="237">
        <f>G182*(1+L182/100)</f>
        <v>0</v>
      </c>
      <c r="N182" s="237">
        <v>0</v>
      </c>
      <c r="O182" s="237">
        <f>ROUND(E182*N182,2)</f>
        <v>0</v>
      </c>
      <c r="P182" s="237">
        <v>0</v>
      </c>
      <c r="Q182" s="237">
        <f>ROUND(E182*P182,2)</f>
        <v>0</v>
      </c>
      <c r="R182" s="237" t="s">
        <v>277</v>
      </c>
      <c r="S182" s="237" t="s">
        <v>175</v>
      </c>
      <c r="T182" s="238" t="s">
        <v>240</v>
      </c>
      <c r="U182" s="219">
        <v>0.68799999999999994</v>
      </c>
      <c r="V182" s="219">
        <f>ROUND(E182*U182,2)</f>
        <v>6</v>
      </c>
      <c r="W182" s="219"/>
      <c r="X182" s="219" t="s">
        <v>278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279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53" t="s">
        <v>280</v>
      </c>
      <c r="D183" s="239"/>
      <c r="E183" s="239"/>
      <c r="F183" s="239"/>
      <c r="G183" s="23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180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1">
        <v>62</v>
      </c>
      <c r="B184" s="242" t="s">
        <v>281</v>
      </c>
      <c r="C184" s="256" t="s">
        <v>282</v>
      </c>
      <c r="D184" s="243" t="s">
        <v>267</v>
      </c>
      <c r="E184" s="244">
        <v>8.7230699999999999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0</v>
      </c>
      <c r="O184" s="246">
        <f>ROUND(E184*N184,2)</f>
        <v>0</v>
      </c>
      <c r="P184" s="246">
        <v>0</v>
      </c>
      <c r="Q184" s="246">
        <f>ROUND(E184*P184,2)</f>
        <v>0</v>
      </c>
      <c r="R184" s="246" t="s">
        <v>283</v>
      </c>
      <c r="S184" s="246" t="s">
        <v>175</v>
      </c>
      <c r="T184" s="247" t="s">
        <v>240</v>
      </c>
      <c r="U184" s="219">
        <v>0.49</v>
      </c>
      <c r="V184" s="219">
        <f>ROUND(E184*U184,2)</f>
        <v>4.2699999999999996</v>
      </c>
      <c r="W184" s="219"/>
      <c r="X184" s="219" t="s">
        <v>278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279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41">
        <v>63</v>
      </c>
      <c r="B185" s="242" t="s">
        <v>284</v>
      </c>
      <c r="C185" s="256" t="s">
        <v>285</v>
      </c>
      <c r="D185" s="243" t="s">
        <v>267</v>
      </c>
      <c r="E185" s="244">
        <v>218.07662999999999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6">
        <v>0</v>
      </c>
      <c r="O185" s="246">
        <f>ROUND(E185*N185,2)</f>
        <v>0</v>
      </c>
      <c r="P185" s="246">
        <v>0</v>
      </c>
      <c r="Q185" s="246">
        <f>ROUND(E185*P185,2)</f>
        <v>0</v>
      </c>
      <c r="R185" s="246" t="s">
        <v>283</v>
      </c>
      <c r="S185" s="246" t="s">
        <v>175</v>
      </c>
      <c r="T185" s="247" t="s">
        <v>240</v>
      </c>
      <c r="U185" s="219">
        <v>0</v>
      </c>
      <c r="V185" s="219">
        <f>ROUND(E185*U185,2)</f>
        <v>0</v>
      </c>
      <c r="W185" s="219"/>
      <c r="X185" s="219" t="s">
        <v>278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279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1">
        <v>64</v>
      </c>
      <c r="B186" s="242" t="s">
        <v>286</v>
      </c>
      <c r="C186" s="256" t="s">
        <v>287</v>
      </c>
      <c r="D186" s="243" t="s">
        <v>267</v>
      </c>
      <c r="E186" s="244">
        <v>8.7230699999999999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6">
        <v>0</v>
      </c>
      <c r="O186" s="246">
        <f>ROUND(E186*N186,2)</f>
        <v>0</v>
      </c>
      <c r="P186" s="246">
        <v>0</v>
      </c>
      <c r="Q186" s="246">
        <f>ROUND(E186*P186,2)</f>
        <v>0</v>
      </c>
      <c r="R186" s="246" t="s">
        <v>283</v>
      </c>
      <c r="S186" s="246" t="s">
        <v>175</v>
      </c>
      <c r="T186" s="247" t="s">
        <v>240</v>
      </c>
      <c r="U186" s="219">
        <v>0.94199999999999995</v>
      </c>
      <c r="V186" s="219">
        <f>ROUND(E186*U186,2)</f>
        <v>8.2200000000000006</v>
      </c>
      <c r="W186" s="219"/>
      <c r="X186" s="219" t="s">
        <v>278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279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41">
        <v>65</v>
      </c>
      <c r="B187" s="242" t="s">
        <v>979</v>
      </c>
      <c r="C187" s="256" t="s">
        <v>980</v>
      </c>
      <c r="D187" s="243" t="s">
        <v>267</v>
      </c>
      <c r="E187" s="244">
        <v>8.7230699999999999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0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 t="s">
        <v>234</v>
      </c>
      <c r="T187" s="247" t="s">
        <v>235</v>
      </c>
      <c r="U187" s="219">
        <v>0</v>
      </c>
      <c r="V187" s="219">
        <f>ROUND(E187*U187,2)</f>
        <v>0</v>
      </c>
      <c r="W187" s="219"/>
      <c r="X187" s="219" t="s">
        <v>278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279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2">
        <v>66</v>
      </c>
      <c r="B188" s="233" t="s">
        <v>448</v>
      </c>
      <c r="C188" s="252" t="s">
        <v>449</v>
      </c>
      <c r="D188" s="234" t="s">
        <v>267</v>
      </c>
      <c r="E188" s="235">
        <v>0.14112</v>
      </c>
      <c r="F188" s="236"/>
      <c r="G188" s="237">
        <f>ROUND(E188*F188,2)</f>
        <v>0</v>
      </c>
      <c r="H188" s="236"/>
      <c r="I188" s="237">
        <f>ROUND(E188*H188,2)</f>
        <v>0</v>
      </c>
      <c r="J188" s="236"/>
      <c r="K188" s="237">
        <f>ROUND(E188*J188,2)</f>
        <v>0</v>
      </c>
      <c r="L188" s="237">
        <v>21</v>
      </c>
      <c r="M188" s="237">
        <f>G188*(1+L188/100)</f>
        <v>0</v>
      </c>
      <c r="N188" s="237">
        <v>0</v>
      </c>
      <c r="O188" s="237">
        <f>ROUND(E188*N188,2)</f>
        <v>0</v>
      </c>
      <c r="P188" s="237">
        <v>0.05</v>
      </c>
      <c r="Q188" s="237">
        <f>ROUND(E188*P188,2)</f>
        <v>0.01</v>
      </c>
      <c r="R188" s="237"/>
      <c r="S188" s="237" t="s">
        <v>234</v>
      </c>
      <c r="T188" s="238" t="s">
        <v>176</v>
      </c>
      <c r="U188" s="219">
        <v>0</v>
      </c>
      <c r="V188" s="219">
        <f>ROUND(E188*U188,2)</f>
        <v>0</v>
      </c>
      <c r="W188" s="219"/>
      <c r="X188" s="219" t="s">
        <v>291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303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55" t="s">
        <v>981</v>
      </c>
      <c r="D189" s="223"/>
      <c r="E189" s="224">
        <v>0.14112</v>
      </c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185</v>
      </c>
      <c r="AH189" s="210">
        <v>7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2.5" outlineLevel="1" x14ac:dyDescent="0.2">
      <c r="A190" s="232">
        <v>67</v>
      </c>
      <c r="B190" s="233" t="s">
        <v>451</v>
      </c>
      <c r="C190" s="252" t="s">
        <v>452</v>
      </c>
      <c r="D190" s="234" t="s">
        <v>267</v>
      </c>
      <c r="E190" s="235">
        <v>7.7039999999999997E-2</v>
      </c>
      <c r="F190" s="236"/>
      <c r="G190" s="237">
        <f>ROUND(E190*F190,2)</f>
        <v>0</v>
      </c>
      <c r="H190" s="236"/>
      <c r="I190" s="237">
        <f>ROUND(E190*H190,2)</f>
        <v>0</v>
      </c>
      <c r="J190" s="236"/>
      <c r="K190" s="237">
        <f>ROUND(E190*J190,2)</f>
        <v>0</v>
      </c>
      <c r="L190" s="237">
        <v>21</v>
      </c>
      <c r="M190" s="237">
        <f>G190*(1+L190/100)</f>
        <v>0</v>
      </c>
      <c r="N190" s="237">
        <v>0</v>
      </c>
      <c r="O190" s="237">
        <f>ROUND(E190*N190,2)</f>
        <v>0</v>
      </c>
      <c r="P190" s="237">
        <v>0</v>
      </c>
      <c r="Q190" s="237">
        <f>ROUND(E190*P190,2)</f>
        <v>0</v>
      </c>
      <c r="R190" s="237"/>
      <c r="S190" s="237" t="s">
        <v>234</v>
      </c>
      <c r="T190" s="238" t="s">
        <v>235</v>
      </c>
      <c r="U190" s="219">
        <v>0</v>
      </c>
      <c r="V190" s="219">
        <f>ROUND(E190*U190,2)</f>
        <v>0</v>
      </c>
      <c r="W190" s="219"/>
      <c r="X190" s="219" t="s">
        <v>291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313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55" t="s">
        <v>982</v>
      </c>
      <c r="D191" s="223"/>
      <c r="E191" s="224">
        <v>7.7039999999999997E-2</v>
      </c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185</v>
      </c>
      <c r="AH191" s="210">
        <v>7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x14ac:dyDescent="0.2">
      <c r="A192" s="226" t="s">
        <v>169</v>
      </c>
      <c r="B192" s="227" t="s">
        <v>140</v>
      </c>
      <c r="C192" s="251" t="s">
        <v>27</v>
      </c>
      <c r="D192" s="228"/>
      <c r="E192" s="229"/>
      <c r="F192" s="230"/>
      <c r="G192" s="230">
        <f>SUMIF(AG193:AG204,"&lt;&gt;NOR",G193:G204)</f>
        <v>0</v>
      </c>
      <c r="H192" s="230"/>
      <c r="I192" s="230">
        <f>SUM(I193:I204)</f>
        <v>0</v>
      </c>
      <c r="J192" s="230"/>
      <c r="K192" s="230">
        <f>SUM(K193:K204)</f>
        <v>0</v>
      </c>
      <c r="L192" s="230"/>
      <c r="M192" s="230">
        <f>SUM(M193:M204)</f>
        <v>0</v>
      </c>
      <c r="N192" s="230"/>
      <c r="O192" s="230">
        <f>SUM(O193:O204)</f>
        <v>0</v>
      </c>
      <c r="P192" s="230"/>
      <c r="Q192" s="230">
        <f>SUM(Q193:Q204)</f>
        <v>0</v>
      </c>
      <c r="R192" s="230"/>
      <c r="S192" s="230"/>
      <c r="T192" s="231"/>
      <c r="U192" s="225"/>
      <c r="V192" s="225">
        <f>SUM(V193:V204)</f>
        <v>0</v>
      </c>
      <c r="W192" s="225"/>
      <c r="X192" s="225"/>
      <c r="AG192" t="s">
        <v>170</v>
      </c>
    </row>
    <row r="193" spans="1:60" outlineLevel="1" x14ac:dyDescent="0.2">
      <c r="A193" s="232">
        <v>68</v>
      </c>
      <c r="B193" s="233" t="s">
        <v>288</v>
      </c>
      <c r="C193" s="252" t="s">
        <v>289</v>
      </c>
      <c r="D193" s="234" t="s">
        <v>290</v>
      </c>
      <c r="E193" s="235">
        <v>1</v>
      </c>
      <c r="F193" s="236"/>
      <c r="G193" s="237">
        <f>ROUND(E193*F193,2)</f>
        <v>0</v>
      </c>
      <c r="H193" s="236"/>
      <c r="I193" s="237">
        <f>ROUND(E193*H193,2)</f>
        <v>0</v>
      </c>
      <c r="J193" s="236"/>
      <c r="K193" s="237">
        <f>ROUND(E193*J193,2)</f>
        <v>0</v>
      </c>
      <c r="L193" s="237">
        <v>21</v>
      </c>
      <c r="M193" s="237">
        <f>G193*(1+L193/100)</f>
        <v>0</v>
      </c>
      <c r="N193" s="237">
        <v>0</v>
      </c>
      <c r="O193" s="237">
        <f>ROUND(E193*N193,2)</f>
        <v>0</v>
      </c>
      <c r="P193" s="237">
        <v>0</v>
      </c>
      <c r="Q193" s="237">
        <f>ROUND(E193*P193,2)</f>
        <v>0</v>
      </c>
      <c r="R193" s="237"/>
      <c r="S193" s="237" t="s">
        <v>175</v>
      </c>
      <c r="T193" s="238" t="s">
        <v>235</v>
      </c>
      <c r="U193" s="219">
        <v>0</v>
      </c>
      <c r="V193" s="219">
        <f>ROUND(E193*U193,2)</f>
        <v>0</v>
      </c>
      <c r="W193" s="219"/>
      <c r="X193" s="219" t="s">
        <v>291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292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57" t="s">
        <v>293</v>
      </c>
      <c r="D194" s="248"/>
      <c r="E194" s="248"/>
      <c r="F194" s="248"/>
      <c r="G194" s="248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182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55" t="s">
        <v>77</v>
      </c>
      <c r="D195" s="223"/>
      <c r="E195" s="224">
        <v>1</v>
      </c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185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2">
        <v>69</v>
      </c>
      <c r="B196" s="233" t="s">
        <v>294</v>
      </c>
      <c r="C196" s="252" t="s">
        <v>295</v>
      </c>
      <c r="D196" s="234" t="s">
        <v>290</v>
      </c>
      <c r="E196" s="235">
        <v>1</v>
      </c>
      <c r="F196" s="236"/>
      <c r="G196" s="237">
        <f>ROUND(E196*F196,2)</f>
        <v>0</v>
      </c>
      <c r="H196" s="236"/>
      <c r="I196" s="237">
        <f>ROUND(E196*H196,2)</f>
        <v>0</v>
      </c>
      <c r="J196" s="236"/>
      <c r="K196" s="237">
        <f>ROUND(E196*J196,2)</f>
        <v>0</v>
      </c>
      <c r="L196" s="237">
        <v>21</v>
      </c>
      <c r="M196" s="237">
        <f>G196*(1+L196/100)</f>
        <v>0</v>
      </c>
      <c r="N196" s="237">
        <v>0</v>
      </c>
      <c r="O196" s="237">
        <f>ROUND(E196*N196,2)</f>
        <v>0</v>
      </c>
      <c r="P196" s="237">
        <v>0</v>
      </c>
      <c r="Q196" s="237">
        <f>ROUND(E196*P196,2)</f>
        <v>0</v>
      </c>
      <c r="R196" s="237"/>
      <c r="S196" s="237" t="s">
        <v>175</v>
      </c>
      <c r="T196" s="238" t="s">
        <v>235</v>
      </c>
      <c r="U196" s="219">
        <v>0</v>
      </c>
      <c r="V196" s="219">
        <f>ROUND(E196*U196,2)</f>
        <v>0</v>
      </c>
      <c r="W196" s="219"/>
      <c r="X196" s="219" t="s">
        <v>291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296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17"/>
      <c r="B197" s="218"/>
      <c r="C197" s="257" t="s">
        <v>297</v>
      </c>
      <c r="D197" s="248"/>
      <c r="E197" s="248"/>
      <c r="F197" s="248"/>
      <c r="G197" s="248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182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49" t="str">
        <f>C197</f>
        <v>Náklady na ztížené provádění stavebních prací v důsledku nepřerušeného provozu na staveništi nebo v případech nepřerušeného provozu v objektech v nichž se stavební práce provádí.</v>
      </c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55" t="s">
        <v>77</v>
      </c>
      <c r="D198" s="223"/>
      <c r="E198" s="224">
        <v>1</v>
      </c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185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32">
        <v>70</v>
      </c>
      <c r="B199" s="233" t="s">
        <v>298</v>
      </c>
      <c r="C199" s="252" t="s">
        <v>299</v>
      </c>
      <c r="D199" s="234" t="s">
        <v>290</v>
      </c>
      <c r="E199" s="235">
        <v>1</v>
      </c>
      <c r="F199" s="236"/>
      <c r="G199" s="237">
        <f>ROUND(E199*F199,2)</f>
        <v>0</v>
      </c>
      <c r="H199" s="236"/>
      <c r="I199" s="237">
        <f>ROUND(E199*H199,2)</f>
        <v>0</v>
      </c>
      <c r="J199" s="236"/>
      <c r="K199" s="237">
        <f>ROUND(E199*J199,2)</f>
        <v>0</v>
      </c>
      <c r="L199" s="237">
        <v>21</v>
      </c>
      <c r="M199" s="237">
        <f>G199*(1+L199/100)</f>
        <v>0</v>
      </c>
      <c r="N199" s="237">
        <v>0</v>
      </c>
      <c r="O199" s="237">
        <f>ROUND(E199*N199,2)</f>
        <v>0</v>
      </c>
      <c r="P199" s="237">
        <v>0</v>
      </c>
      <c r="Q199" s="237">
        <f>ROUND(E199*P199,2)</f>
        <v>0</v>
      </c>
      <c r="R199" s="237"/>
      <c r="S199" s="237" t="s">
        <v>175</v>
      </c>
      <c r="T199" s="238" t="s">
        <v>235</v>
      </c>
      <c r="U199" s="219">
        <v>0</v>
      </c>
      <c r="V199" s="219">
        <f>ROUND(E199*U199,2)</f>
        <v>0</v>
      </c>
      <c r="W199" s="219"/>
      <c r="X199" s="219" t="s">
        <v>291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292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7"/>
      <c r="B200" s="218"/>
      <c r="C200" s="257" t="s">
        <v>300</v>
      </c>
      <c r="D200" s="248"/>
      <c r="E200" s="248"/>
      <c r="F200" s="248"/>
      <c r="G200" s="248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182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55" t="s">
        <v>77</v>
      </c>
      <c r="D201" s="223"/>
      <c r="E201" s="224">
        <v>1</v>
      </c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185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2">
        <v>71</v>
      </c>
      <c r="B202" s="233" t="s">
        <v>301</v>
      </c>
      <c r="C202" s="252" t="s">
        <v>302</v>
      </c>
      <c r="D202" s="234" t="s">
        <v>219</v>
      </c>
      <c r="E202" s="235">
        <v>1</v>
      </c>
      <c r="F202" s="236"/>
      <c r="G202" s="237">
        <f>ROUND(E202*F202,2)</f>
        <v>0</v>
      </c>
      <c r="H202" s="236"/>
      <c r="I202" s="237">
        <f>ROUND(E202*H202,2)</f>
        <v>0</v>
      </c>
      <c r="J202" s="236"/>
      <c r="K202" s="237">
        <f>ROUND(E202*J202,2)</f>
        <v>0</v>
      </c>
      <c r="L202" s="237">
        <v>21</v>
      </c>
      <c r="M202" s="237">
        <f>G202*(1+L202/100)</f>
        <v>0</v>
      </c>
      <c r="N202" s="237">
        <v>0</v>
      </c>
      <c r="O202" s="237">
        <f>ROUND(E202*N202,2)</f>
        <v>0</v>
      </c>
      <c r="P202" s="237">
        <v>0</v>
      </c>
      <c r="Q202" s="237">
        <f>ROUND(E202*P202,2)</f>
        <v>0</v>
      </c>
      <c r="R202" s="237"/>
      <c r="S202" s="237" t="s">
        <v>234</v>
      </c>
      <c r="T202" s="238" t="s">
        <v>235</v>
      </c>
      <c r="U202" s="219">
        <v>0</v>
      </c>
      <c r="V202" s="219">
        <f>ROUND(E202*U202,2)</f>
        <v>0</v>
      </c>
      <c r="W202" s="219"/>
      <c r="X202" s="219" t="s">
        <v>291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303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57" t="s">
        <v>304</v>
      </c>
      <c r="D203" s="248"/>
      <c r="E203" s="248"/>
      <c r="F203" s="248"/>
      <c r="G203" s="248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182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55" t="s">
        <v>77</v>
      </c>
      <c r="D204" s="223"/>
      <c r="E204" s="224">
        <v>1</v>
      </c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185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x14ac:dyDescent="0.2">
      <c r="A205" s="226" t="s">
        <v>169</v>
      </c>
      <c r="B205" s="227" t="s">
        <v>141</v>
      </c>
      <c r="C205" s="251" t="s">
        <v>28</v>
      </c>
      <c r="D205" s="228"/>
      <c r="E205" s="229"/>
      <c r="F205" s="230"/>
      <c r="G205" s="230">
        <f>SUMIF(AG206:AG217,"&lt;&gt;NOR",G206:G217)</f>
        <v>0</v>
      </c>
      <c r="H205" s="230"/>
      <c r="I205" s="230">
        <f>SUM(I206:I217)</f>
        <v>0</v>
      </c>
      <c r="J205" s="230"/>
      <c r="K205" s="230">
        <f>SUM(K206:K217)</f>
        <v>0</v>
      </c>
      <c r="L205" s="230"/>
      <c r="M205" s="230">
        <f>SUM(M206:M217)</f>
        <v>0</v>
      </c>
      <c r="N205" s="230"/>
      <c r="O205" s="230">
        <f>SUM(O206:O217)</f>
        <v>0</v>
      </c>
      <c r="P205" s="230"/>
      <c r="Q205" s="230">
        <f>SUM(Q206:Q217)</f>
        <v>0</v>
      </c>
      <c r="R205" s="230"/>
      <c r="S205" s="230"/>
      <c r="T205" s="231"/>
      <c r="U205" s="225"/>
      <c r="V205" s="225">
        <f>SUM(V206:V217)</f>
        <v>0</v>
      </c>
      <c r="W205" s="225"/>
      <c r="X205" s="225"/>
      <c r="AG205" t="s">
        <v>170</v>
      </c>
    </row>
    <row r="206" spans="1:60" outlineLevel="1" x14ac:dyDescent="0.2">
      <c r="A206" s="232">
        <v>72</v>
      </c>
      <c r="B206" s="233" t="s">
        <v>305</v>
      </c>
      <c r="C206" s="252" t="s">
        <v>306</v>
      </c>
      <c r="D206" s="234" t="s">
        <v>290</v>
      </c>
      <c r="E206" s="235">
        <v>1</v>
      </c>
      <c r="F206" s="236"/>
      <c r="G206" s="237">
        <f>ROUND(E206*F206,2)</f>
        <v>0</v>
      </c>
      <c r="H206" s="236"/>
      <c r="I206" s="237">
        <f>ROUND(E206*H206,2)</f>
        <v>0</v>
      </c>
      <c r="J206" s="236"/>
      <c r="K206" s="237">
        <f>ROUND(E206*J206,2)</f>
        <v>0</v>
      </c>
      <c r="L206" s="237">
        <v>21</v>
      </c>
      <c r="M206" s="237">
        <f>G206*(1+L206/100)</f>
        <v>0</v>
      </c>
      <c r="N206" s="237">
        <v>0</v>
      </c>
      <c r="O206" s="237">
        <f>ROUND(E206*N206,2)</f>
        <v>0</v>
      </c>
      <c r="P206" s="237">
        <v>0</v>
      </c>
      <c r="Q206" s="237">
        <f>ROUND(E206*P206,2)</f>
        <v>0</v>
      </c>
      <c r="R206" s="237"/>
      <c r="S206" s="237" t="s">
        <v>175</v>
      </c>
      <c r="T206" s="238" t="s">
        <v>235</v>
      </c>
      <c r="U206" s="219">
        <v>0</v>
      </c>
      <c r="V206" s="219">
        <f>ROUND(E206*U206,2)</f>
        <v>0</v>
      </c>
      <c r="W206" s="219"/>
      <c r="X206" s="219" t="s">
        <v>291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292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1" x14ac:dyDescent="0.2">
      <c r="A207" s="217"/>
      <c r="B207" s="218"/>
      <c r="C207" s="257" t="s">
        <v>307</v>
      </c>
      <c r="D207" s="248"/>
      <c r="E207" s="248"/>
      <c r="F207" s="248"/>
      <c r="G207" s="248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182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49" t="str">
        <f>C207</f>
        <v>Náklady zhotovitele, související s prováděním zkoušek a revizí předepsaných technickými normami nebo objednatelem a které jsou pro provedení díla nezbytné.</v>
      </c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55" t="s">
        <v>77</v>
      </c>
      <c r="D208" s="223"/>
      <c r="E208" s="224">
        <v>1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185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32">
        <v>73</v>
      </c>
      <c r="B209" s="233" t="s">
        <v>308</v>
      </c>
      <c r="C209" s="252" t="s">
        <v>309</v>
      </c>
      <c r="D209" s="234" t="s">
        <v>290</v>
      </c>
      <c r="E209" s="235">
        <v>1</v>
      </c>
      <c r="F209" s="236"/>
      <c r="G209" s="237">
        <f>ROUND(E209*F209,2)</f>
        <v>0</v>
      </c>
      <c r="H209" s="236"/>
      <c r="I209" s="237">
        <f>ROUND(E209*H209,2)</f>
        <v>0</v>
      </c>
      <c r="J209" s="236"/>
      <c r="K209" s="237">
        <f>ROUND(E209*J209,2)</f>
        <v>0</v>
      </c>
      <c r="L209" s="237">
        <v>21</v>
      </c>
      <c r="M209" s="237">
        <f>G209*(1+L209/100)</f>
        <v>0</v>
      </c>
      <c r="N209" s="237">
        <v>0</v>
      </c>
      <c r="O209" s="237">
        <f>ROUND(E209*N209,2)</f>
        <v>0</v>
      </c>
      <c r="P209" s="237">
        <v>0</v>
      </c>
      <c r="Q209" s="237">
        <f>ROUND(E209*P209,2)</f>
        <v>0</v>
      </c>
      <c r="R209" s="237"/>
      <c r="S209" s="237" t="s">
        <v>175</v>
      </c>
      <c r="T209" s="238" t="s">
        <v>235</v>
      </c>
      <c r="U209" s="219">
        <v>0</v>
      </c>
      <c r="V209" s="219">
        <f>ROUND(E209*U209,2)</f>
        <v>0</v>
      </c>
      <c r="W209" s="219"/>
      <c r="X209" s="219" t="s">
        <v>291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292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57" t="s">
        <v>310</v>
      </c>
      <c r="D210" s="248"/>
      <c r="E210" s="248"/>
      <c r="F210" s="248"/>
      <c r="G210" s="248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182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49" t="str">
        <f>C210</f>
        <v>Náklady zhotovitele, které vzniknou v souvislosti s povinnostmi zhotovitele při předání a převzetí díla.</v>
      </c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55" t="s">
        <v>77</v>
      </c>
      <c r="D211" s="223"/>
      <c r="E211" s="224">
        <v>1</v>
      </c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185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32">
        <v>74</v>
      </c>
      <c r="B212" s="233" t="s">
        <v>311</v>
      </c>
      <c r="C212" s="252" t="s">
        <v>312</v>
      </c>
      <c r="D212" s="234" t="s">
        <v>290</v>
      </c>
      <c r="E212" s="235">
        <v>1</v>
      </c>
      <c r="F212" s="236"/>
      <c r="G212" s="237">
        <f>ROUND(E212*F212,2)</f>
        <v>0</v>
      </c>
      <c r="H212" s="236"/>
      <c r="I212" s="237">
        <f>ROUND(E212*H212,2)</f>
        <v>0</v>
      </c>
      <c r="J212" s="236"/>
      <c r="K212" s="237">
        <f>ROUND(E212*J212,2)</f>
        <v>0</v>
      </c>
      <c r="L212" s="237">
        <v>21</v>
      </c>
      <c r="M212" s="237">
        <f>G212*(1+L212/100)</f>
        <v>0</v>
      </c>
      <c r="N212" s="237">
        <v>0</v>
      </c>
      <c r="O212" s="237">
        <f>ROUND(E212*N212,2)</f>
        <v>0</v>
      </c>
      <c r="P212" s="237">
        <v>0</v>
      </c>
      <c r="Q212" s="237">
        <f>ROUND(E212*P212,2)</f>
        <v>0</v>
      </c>
      <c r="R212" s="237"/>
      <c r="S212" s="237" t="s">
        <v>175</v>
      </c>
      <c r="T212" s="238" t="s">
        <v>235</v>
      </c>
      <c r="U212" s="219">
        <v>0</v>
      </c>
      <c r="V212" s="219">
        <f>ROUND(E212*U212,2)</f>
        <v>0</v>
      </c>
      <c r="W212" s="219"/>
      <c r="X212" s="219" t="s">
        <v>291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313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57" t="s">
        <v>314</v>
      </c>
      <c r="D213" s="248"/>
      <c r="E213" s="248"/>
      <c r="F213" s="248"/>
      <c r="G213" s="248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182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49" t="str">
        <f>C213</f>
        <v>Náklady na vyhotovení dokumentace skutečného provedení stavby a její předání objednateli v požadované formě a požadovaném počtu.</v>
      </c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55" t="s">
        <v>77</v>
      </c>
      <c r="D214" s="223"/>
      <c r="E214" s="224">
        <v>1</v>
      </c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185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32">
        <v>75</v>
      </c>
      <c r="B215" s="233" t="s">
        <v>315</v>
      </c>
      <c r="C215" s="252" t="s">
        <v>316</v>
      </c>
      <c r="D215" s="234" t="s">
        <v>290</v>
      </c>
      <c r="E215" s="235">
        <v>1</v>
      </c>
      <c r="F215" s="236"/>
      <c r="G215" s="237">
        <f>ROUND(E215*F215,2)</f>
        <v>0</v>
      </c>
      <c r="H215" s="236"/>
      <c r="I215" s="237">
        <f>ROUND(E215*H215,2)</f>
        <v>0</v>
      </c>
      <c r="J215" s="236"/>
      <c r="K215" s="237">
        <f>ROUND(E215*J215,2)</f>
        <v>0</v>
      </c>
      <c r="L215" s="237">
        <v>21</v>
      </c>
      <c r="M215" s="237">
        <f>G215*(1+L215/100)</f>
        <v>0</v>
      </c>
      <c r="N215" s="237">
        <v>0</v>
      </c>
      <c r="O215" s="237">
        <f>ROUND(E215*N215,2)</f>
        <v>0</v>
      </c>
      <c r="P215" s="237">
        <v>0</v>
      </c>
      <c r="Q215" s="237">
        <f>ROUND(E215*P215,2)</f>
        <v>0</v>
      </c>
      <c r="R215" s="237"/>
      <c r="S215" s="237" t="s">
        <v>175</v>
      </c>
      <c r="T215" s="238" t="s">
        <v>235</v>
      </c>
      <c r="U215" s="219">
        <v>0</v>
      </c>
      <c r="V215" s="219">
        <f>ROUND(E215*U215,2)</f>
        <v>0</v>
      </c>
      <c r="W215" s="219"/>
      <c r="X215" s="219" t="s">
        <v>291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292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33.75" outlineLevel="1" x14ac:dyDescent="0.2">
      <c r="A216" s="217"/>
      <c r="B216" s="218"/>
      <c r="C216" s="257" t="s">
        <v>317</v>
      </c>
      <c r="D216" s="248"/>
      <c r="E216" s="248"/>
      <c r="F216" s="248"/>
      <c r="G216" s="248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182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49" t="str">
        <f>C216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55" t="s">
        <v>77</v>
      </c>
      <c r="D217" s="223"/>
      <c r="E217" s="224">
        <v>1</v>
      </c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185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x14ac:dyDescent="0.2">
      <c r="A218" s="3"/>
      <c r="B218" s="4"/>
      <c r="C218" s="258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AE218">
        <v>15</v>
      </c>
      <c r="AF218">
        <v>21</v>
      </c>
      <c r="AG218" t="s">
        <v>156</v>
      </c>
    </row>
    <row r="219" spans="1:60" x14ac:dyDescent="0.2">
      <c r="A219" s="213"/>
      <c r="B219" s="214" t="s">
        <v>29</v>
      </c>
      <c r="C219" s="259"/>
      <c r="D219" s="215"/>
      <c r="E219" s="216"/>
      <c r="F219" s="216"/>
      <c r="G219" s="250">
        <f>G8+G13+G28+G66+G108+G170+G173+G175+G181+G192+G205</f>
        <v>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AE219">
        <f>SUMIF(L7:L217,AE218,G7:G217)</f>
        <v>0</v>
      </c>
      <c r="AF219">
        <f>SUMIF(L7:L217,AF218,G7:G217)</f>
        <v>0</v>
      </c>
      <c r="AG219" t="s">
        <v>318</v>
      </c>
    </row>
    <row r="220" spans="1:60" x14ac:dyDescent="0.2">
      <c r="C220" s="260"/>
      <c r="D220" s="10"/>
      <c r="AG220" t="s">
        <v>319</v>
      </c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460" sheet="1"/>
  <mergeCells count="27">
    <mergeCell ref="C210:G210"/>
    <mergeCell ref="C213:G213"/>
    <mergeCell ref="C216:G216"/>
    <mergeCell ref="C183:G183"/>
    <mergeCell ref="C194:G194"/>
    <mergeCell ref="C197:G197"/>
    <mergeCell ref="C200:G200"/>
    <mergeCell ref="C203:G203"/>
    <mergeCell ref="C207:G207"/>
    <mergeCell ref="C54:G54"/>
    <mergeCell ref="C56:G56"/>
    <mergeCell ref="C57:G57"/>
    <mergeCell ref="C59:G59"/>
    <mergeCell ref="C84:G84"/>
    <mergeCell ref="C135:G135"/>
    <mergeCell ref="C45:G45"/>
    <mergeCell ref="C47:G47"/>
    <mergeCell ref="C48:G48"/>
    <mergeCell ref="C50:G50"/>
    <mergeCell ref="C51:G51"/>
    <mergeCell ref="C53:G53"/>
    <mergeCell ref="A1:G1"/>
    <mergeCell ref="C2:G2"/>
    <mergeCell ref="C3:G3"/>
    <mergeCell ref="C4:G4"/>
    <mergeCell ref="C27:G27"/>
    <mergeCell ref="C44:G4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143</v>
      </c>
      <c r="B1" s="195"/>
      <c r="C1" s="195"/>
      <c r="D1" s="195"/>
      <c r="E1" s="195"/>
      <c r="F1" s="195"/>
      <c r="G1" s="195"/>
      <c r="AG1" t="s">
        <v>144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4.95" customHeight="1" x14ac:dyDescent="0.2">
      <c r="A3" s="196" t="s">
        <v>8</v>
      </c>
      <c r="B3" s="48" t="s">
        <v>59</v>
      </c>
      <c r="C3" s="199" t="s">
        <v>60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4.95" customHeight="1" x14ac:dyDescent="0.2">
      <c r="A4" s="200" t="s">
        <v>9</v>
      </c>
      <c r="B4" s="201" t="s">
        <v>69</v>
      </c>
      <c r="C4" s="202" t="s">
        <v>70</v>
      </c>
      <c r="D4" s="203"/>
      <c r="E4" s="203"/>
      <c r="F4" s="203"/>
      <c r="G4" s="204"/>
      <c r="AG4" t="s">
        <v>147</v>
      </c>
    </row>
    <row r="5" spans="1:60" x14ac:dyDescent="0.2">
      <c r="D5" s="10"/>
    </row>
    <row r="6" spans="1:60" ht="38.25" x14ac:dyDescent="0.2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29</v>
      </c>
      <c r="H6" s="209" t="s">
        <v>30</v>
      </c>
      <c r="I6" s="209" t="s">
        <v>154</v>
      </c>
      <c r="J6" s="209" t="s">
        <v>31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169</v>
      </c>
      <c r="B8" s="227" t="s">
        <v>125</v>
      </c>
      <c r="C8" s="251" t="s">
        <v>126</v>
      </c>
      <c r="D8" s="228"/>
      <c r="E8" s="229"/>
      <c r="F8" s="230"/>
      <c r="G8" s="230">
        <f>SUMIF(AG9:AG13,"&lt;&gt;NOR",G9:G13)</f>
        <v>0</v>
      </c>
      <c r="H8" s="230"/>
      <c r="I8" s="230">
        <f>SUM(I9:I13)</f>
        <v>0</v>
      </c>
      <c r="J8" s="230"/>
      <c r="K8" s="230">
        <f>SUM(K9:K13)</f>
        <v>0</v>
      </c>
      <c r="L8" s="230"/>
      <c r="M8" s="230">
        <f>SUM(M9:M13)</f>
        <v>0</v>
      </c>
      <c r="N8" s="230"/>
      <c r="O8" s="230">
        <f>SUM(O9:O13)</f>
        <v>0</v>
      </c>
      <c r="P8" s="230"/>
      <c r="Q8" s="230">
        <f>SUM(Q9:Q13)</f>
        <v>0</v>
      </c>
      <c r="R8" s="230"/>
      <c r="S8" s="230"/>
      <c r="T8" s="231"/>
      <c r="U8" s="225"/>
      <c r="V8" s="225">
        <f>SUM(V9:V13)</f>
        <v>1</v>
      </c>
      <c r="W8" s="225"/>
      <c r="X8" s="225"/>
      <c r="AG8" t="s">
        <v>170</v>
      </c>
    </row>
    <row r="9" spans="1:60" outlineLevel="1" x14ac:dyDescent="0.2">
      <c r="A9" s="241">
        <v>1</v>
      </c>
      <c r="B9" s="242" t="s">
        <v>983</v>
      </c>
      <c r="C9" s="256" t="s">
        <v>984</v>
      </c>
      <c r="D9" s="243" t="s">
        <v>579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234</v>
      </c>
      <c r="T9" s="247" t="s">
        <v>235</v>
      </c>
      <c r="U9" s="219">
        <v>0</v>
      </c>
      <c r="V9" s="219">
        <f>ROUND(E9*U9,2)</f>
        <v>0</v>
      </c>
      <c r="W9" s="219"/>
      <c r="X9" s="219" t="s">
        <v>241</v>
      </c>
      <c r="Y9" s="210"/>
      <c r="Z9" s="210"/>
      <c r="AA9" s="210"/>
      <c r="AB9" s="210"/>
      <c r="AC9" s="210"/>
      <c r="AD9" s="210"/>
      <c r="AE9" s="210"/>
      <c r="AF9" s="210"/>
      <c r="AG9" s="210" t="s">
        <v>729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1">
        <v>2</v>
      </c>
      <c r="B10" s="242" t="s">
        <v>985</v>
      </c>
      <c r="C10" s="256" t="s">
        <v>986</v>
      </c>
      <c r="D10" s="243" t="s">
        <v>579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234</v>
      </c>
      <c r="T10" s="247" t="s">
        <v>235</v>
      </c>
      <c r="U10" s="219">
        <v>0</v>
      </c>
      <c r="V10" s="219">
        <f>ROUND(E10*U10,2)</f>
        <v>0</v>
      </c>
      <c r="W10" s="219"/>
      <c r="X10" s="219" t="s">
        <v>241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729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1">
        <v>3</v>
      </c>
      <c r="B11" s="242" t="s">
        <v>987</v>
      </c>
      <c r="C11" s="256" t="s">
        <v>988</v>
      </c>
      <c r="D11" s="243" t="s">
        <v>579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234</v>
      </c>
      <c r="T11" s="247" t="s">
        <v>235</v>
      </c>
      <c r="U11" s="219">
        <v>0</v>
      </c>
      <c r="V11" s="219">
        <f>ROUND(E11*U11,2)</f>
        <v>0</v>
      </c>
      <c r="W11" s="219"/>
      <c r="X11" s="219" t="s">
        <v>241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729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2">
        <v>4</v>
      </c>
      <c r="B12" s="233" t="s">
        <v>989</v>
      </c>
      <c r="C12" s="252" t="s">
        <v>990</v>
      </c>
      <c r="D12" s="234" t="s">
        <v>579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234</v>
      </c>
      <c r="T12" s="238" t="s">
        <v>235</v>
      </c>
      <c r="U12" s="219">
        <v>1</v>
      </c>
      <c r="V12" s="219">
        <f>ROUND(E12*U12,2)</f>
        <v>1</v>
      </c>
      <c r="W12" s="219"/>
      <c r="X12" s="219" t="s">
        <v>241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242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7" t="s">
        <v>991</v>
      </c>
      <c r="D13" s="248"/>
      <c r="E13" s="248"/>
      <c r="F13" s="248"/>
      <c r="G13" s="248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182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6" t="s">
        <v>169</v>
      </c>
      <c r="B14" s="227" t="s">
        <v>127</v>
      </c>
      <c r="C14" s="251" t="s">
        <v>128</v>
      </c>
      <c r="D14" s="228"/>
      <c r="E14" s="229"/>
      <c r="F14" s="230"/>
      <c r="G14" s="230">
        <f>SUMIF(AG15:AG27,"&lt;&gt;NOR",G15:G27)</f>
        <v>0</v>
      </c>
      <c r="H14" s="230"/>
      <c r="I14" s="230">
        <f>SUM(I15:I27)</f>
        <v>0</v>
      </c>
      <c r="J14" s="230"/>
      <c r="K14" s="230">
        <f>SUM(K15:K27)</f>
        <v>0</v>
      </c>
      <c r="L14" s="230"/>
      <c r="M14" s="230">
        <f>SUM(M15:M27)</f>
        <v>0</v>
      </c>
      <c r="N14" s="230"/>
      <c r="O14" s="230">
        <f>SUM(O15:O27)</f>
        <v>0</v>
      </c>
      <c r="P14" s="230"/>
      <c r="Q14" s="230">
        <f>SUM(Q15:Q27)</f>
        <v>0</v>
      </c>
      <c r="R14" s="230"/>
      <c r="S14" s="230"/>
      <c r="T14" s="231"/>
      <c r="U14" s="225"/>
      <c r="V14" s="225">
        <f>SUM(V15:V27)</f>
        <v>0</v>
      </c>
      <c r="W14" s="225"/>
      <c r="X14" s="225"/>
      <c r="AG14" t="s">
        <v>170</v>
      </c>
    </row>
    <row r="15" spans="1:60" outlineLevel="1" x14ac:dyDescent="0.2">
      <c r="A15" s="232">
        <v>5</v>
      </c>
      <c r="B15" s="233" t="s">
        <v>992</v>
      </c>
      <c r="C15" s="252" t="s">
        <v>993</v>
      </c>
      <c r="D15" s="234" t="s">
        <v>579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234</v>
      </c>
      <c r="T15" s="238" t="s">
        <v>235</v>
      </c>
      <c r="U15" s="219">
        <v>0</v>
      </c>
      <c r="V15" s="219">
        <f>ROUND(E15*U15,2)</f>
        <v>0</v>
      </c>
      <c r="W15" s="219"/>
      <c r="X15" s="219" t="s">
        <v>241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729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17"/>
      <c r="B16" s="218"/>
      <c r="C16" s="257" t="s">
        <v>994</v>
      </c>
      <c r="D16" s="248"/>
      <c r="E16" s="248"/>
      <c r="F16" s="248"/>
      <c r="G16" s="248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182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9" t="str">
        <f>C16</f>
        <v>16x číslicový vstup 24V GO, 16x číslicový výstup 24V/0,5A GO, 8x analogový vstup U / I / RTD, 0 / 2 / 4 analogových výstupů U / I, komunikace RS232, integrovaný webserver, slot pro micro SD kartu</v>
      </c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1">
        <v>6</v>
      </c>
      <c r="B17" s="242" t="s">
        <v>995</v>
      </c>
      <c r="C17" s="256" t="s">
        <v>996</v>
      </c>
      <c r="D17" s="243" t="s">
        <v>579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234</v>
      </c>
      <c r="T17" s="247" t="s">
        <v>235</v>
      </c>
      <c r="U17" s="219">
        <v>0</v>
      </c>
      <c r="V17" s="219">
        <f>ROUND(E17*U17,2)</f>
        <v>0</v>
      </c>
      <c r="W17" s="219"/>
      <c r="X17" s="219" t="s">
        <v>241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729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1">
        <v>7</v>
      </c>
      <c r="B18" s="242" t="s">
        <v>997</v>
      </c>
      <c r="C18" s="256" t="s">
        <v>998</v>
      </c>
      <c r="D18" s="243" t="s">
        <v>579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234</v>
      </c>
      <c r="T18" s="247" t="s">
        <v>235</v>
      </c>
      <c r="U18" s="219">
        <v>0</v>
      </c>
      <c r="V18" s="219">
        <f>ROUND(E18*U18,2)</f>
        <v>0</v>
      </c>
      <c r="W18" s="219"/>
      <c r="X18" s="219" t="s">
        <v>241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729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1">
        <v>8</v>
      </c>
      <c r="B19" s="242" t="s">
        <v>999</v>
      </c>
      <c r="C19" s="256" t="s">
        <v>1000</v>
      </c>
      <c r="D19" s="243" t="s">
        <v>579</v>
      </c>
      <c r="E19" s="244">
        <v>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234</v>
      </c>
      <c r="T19" s="247" t="s">
        <v>235</v>
      </c>
      <c r="U19" s="219">
        <v>0</v>
      </c>
      <c r="V19" s="219">
        <f>ROUND(E19*U19,2)</f>
        <v>0</v>
      </c>
      <c r="W19" s="219"/>
      <c r="X19" s="219" t="s">
        <v>241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729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1">
        <v>9</v>
      </c>
      <c r="B20" s="242" t="s">
        <v>1001</v>
      </c>
      <c r="C20" s="256" t="s">
        <v>1002</v>
      </c>
      <c r="D20" s="243" t="s">
        <v>579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234</v>
      </c>
      <c r="T20" s="247" t="s">
        <v>235</v>
      </c>
      <c r="U20" s="219">
        <v>0</v>
      </c>
      <c r="V20" s="219">
        <f>ROUND(E20*U20,2)</f>
        <v>0</v>
      </c>
      <c r="W20" s="219"/>
      <c r="X20" s="219" t="s">
        <v>241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729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1">
        <v>10</v>
      </c>
      <c r="B21" s="242" t="s">
        <v>1003</v>
      </c>
      <c r="C21" s="256" t="s">
        <v>1004</v>
      </c>
      <c r="D21" s="243" t="s">
        <v>579</v>
      </c>
      <c r="E21" s="244">
        <v>2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234</v>
      </c>
      <c r="T21" s="247" t="s">
        <v>235</v>
      </c>
      <c r="U21" s="219">
        <v>0</v>
      </c>
      <c r="V21" s="219">
        <f>ROUND(E21*U21,2)</f>
        <v>0</v>
      </c>
      <c r="W21" s="219"/>
      <c r="X21" s="219" t="s">
        <v>241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729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1">
        <v>11</v>
      </c>
      <c r="B22" s="242" t="s">
        <v>1005</v>
      </c>
      <c r="C22" s="256" t="s">
        <v>1006</v>
      </c>
      <c r="D22" s="243" t="s">
        <v>579</v>
      </c>
      <c r="E22" s="244">
        <v>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234</v>
      </c>
      <c r="T22" s="247" t="s">
        <v>235</v>
      </c>
      <c r="U22" s="219">
        <v>0</v>
      </c>
      <c r="V22" s="219">
        <f>ROUND(E22*U22,2)</f>
        <v>0</v>
      </c>
      <c r="W22" s="219"/>
      <c r="X22" s="219" t="s">
        <v>241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242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1">
        <v>12</v>
      </c>
      <c r="B23" s="242" t="s">
        <v>1007</v>
      </c>
      <c r="C23" s="256" t="s">
        <v>1008</v>
      </c>
      <c r="D23" s="243" t="s">
        <v>579</v>
      </c>
      <c r="E23" s="244">
        <v>1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234</v>
      </c>
      <c r="T23" s="247" t="s">
        <v>235</v>
      </c>
      <c r="U23" s="219">
        <v>0</v>
      </c>
      <c r="V23" s="219">
        <f>ROUND(E23*U23,2)</f>
        <v>0</v>
      </c>
      <c r="W23" s="219"/>
      <c r="X23" s="219" t="s">
        <v>241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729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2">
        <v>13</v>
      </c>
      <c r="B24" s="233" t="s">
        <v>1009</v>
      </c>
      <c r="C24" s="252" t="s">
        <v>1010</v>
      </c>
      <c r="D24" s="234" t="s">
        <v>579</v>
      </c>
      <c r="E24" s="235">
        <v>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234</v>
      </c>
      <c r="T24" s="238" t="s">
        <v>235</v>
      </c>
      <c r="U24" s="219">
        <v>0</v>
      </c>
      <c r="V24" s="219">
        <f>ROUND(E24*U24,2)</f>
        <v>0</v>
      </c>
      <c r="W24" s="219"/>
      <c r="X24" s="219" t="s">
        <v>241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729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7" t="s">
        <v>1011</v>
      </c>
      <c r="D25" s="248"/>
      <c r="E25" s="248"/>
      <c r="F25" s="248"/>
      <c r="G25" s="248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182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1">
        <v>14</v>
      </c>
      <c r="B26" s="242" t="s">
        <v>1012</v>
      </c>
      <c r="C26" s="256" t="s">
        <v>1013</v>
      </c>
      <c r="D26" s="243" t="s">
        <v>579</v>
      </c>
      <c r="E26" s="244">
        <v>1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234</v>
      </c>
      <c r="T26" s="247" t="s">
        <v>235</v>
      </c>
      <c r="U26" s="219">
        <v>0</v>
      </c>
      <c r="V26" s="219">
        <f>ROUND(E26*U26,2)</f>
        <v>0</v>
      </c>
      <c r="W26" s="219"/>
      <c r="X26" s="219" t="s">
        <v>241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729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1">
        <v>15</v>
      </c>
      <c r="B27" s="242" t="s">
        <v>1014</v>
      </c>
      <c r="C27" s="256" t="s">
        <v>1015</v>
      </c>
      <c r="D27" s="243" t="s">
        <v>579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234</v>
      </c>
      <c r="T27" s="247" t="s">
        <v>235</v>
      </c>
      <c r="U27" s="219">
        <v>0</v>
      </c>
      <c r="V27" s="219">
        <f>ROUND(E27*U27,2)</f>
        <v>0</v>
      </c>
      <c r="W27" s="219"/>
      <c r="X27" s="219" t="s">
        <v>241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729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6" t="s">
        <v>169</v>
      </c>
      <c r="B28" s="227" t="s">
        <v>129</v>
      </c>
      <c r="C28" s="251" t="s">
        <v>130</v>
      </c>
      <c r="D28" s="228"/>
      <c r="E28" s="229"/>
      <c r="F28" s="230"/>
      <c r="G28" s="230">
        <f>SUMIF(AG29:AG38,"&lt;&gt;NOR",G29:G38)</f>
        <v>0</v>
      </c>
      <c r="H28" s="230"/>
      <c r="I28" s="230">
        <f>SUM(I29:I38)</f>
        <v>0</v>
      </c>
      <c r="J28" s="230"/>
      <c r="K28" s="230">
        <f>SUM(K29:K38)</f>
        <v>0</v>
      </c>
      <c r="L28" s="230"/>
      <c r="M28" s="230">
        <f>SUM(M29:M38)</f>
        <v>0</v>
      </c>
      <c r="N28" s="230"/>
      <c r="O28" s="230">
        <f>SUM(O29:O38)</f>
        <v>0</v>
      </c>
      <c r="P28" s="230"/>
      <c r="Q28" s="230">
        <f>SUM(Q29:Q38)</f>
        <v>0</v>
      </c>
      <c r="R28" s="230"/>
      <c r="S28" s="230"/>
      <c r="T28" s="231"/>
      <c r="U28" s="225"/>
      <c r="V28" s="225">
        <f>SUM(V29:V38)</f>
        <v>0</v>
      </c>
      <c r="W28" s="225"/>
      <c r="X28" s="225"/>
      <c r="AG28" t="s">
        <v>170</v>
      </c>
    </row>
    <row r="29" spans="1:60" outlineLevel="1" x14ac:dyDescent="0.2">
      <c r="A29" s="241">
        <v>16</v>
      </c>
      <c r="B29" s="242" t="s">
        <v>1016</v>
      </c>
      <c r="C29" s="256" t="s">
        <v>1017</v>
      </c>
      <c r="D29" s="243" t="s">
        <v>579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234</v>
      </c>
      <c r="T29" s="247" t="s">
        <v>235</v>
      </c>
      <c r="U29" s="219">
        <v>0</v>
      </c>
      <c r="V29" s="219">
        <f>ROUND(E29*U29,2)</f>
        <v>0</v>
      </c>
      <c r="W29" s="219"/>
      <c r="X29" s="219" t="s">
        <v>177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178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1">
        <v>17</v>
      </c>
      <c r="B30" s="242" t="s">
        <v>1018</v>
      </c>
      <c r="C30" s="256" t="s">
        <v>1019</v>
      </c>
      <c r="D30" s="243" t="s">
        <v>579</v>
      </c>
      <c r="E30" s="244">
        <v>3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234</v>
      </c>
      <c r="T30" s="247" t="s">
        <v>235</v>
      </c>
      <c r="U30" s="219">
        <v>0</v>
      </c>
      <c r="V30" s="219">
        <f>ROUND(E30*U30,2)</f>
        <v>0</v>
      </c>
      <c r="W30" s="219"/>
      <c r="X30" s="219" t="s">
        <v>177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1020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1">
        <v>18</v>
      </c>
      <c r="B31" s="242" t="s">
        <v>1021</v>
      </c>
      <c r="C31" s="256" t="s">
        <v>1022</v>
      </c>
      <c r="D31" s="243" t="s">
        <v>579</v>
      </c>
      <c r="E31" s="244">
        <v>5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234</v>
      </c>
      <c r="T31" s="247" t="s">
        <v>235</v>
      </c>
      <c r="U31" s="219">
        <v>0</v>
      </c>
      <c r="V31" s="219">
        <f>ROUND(E31*U31,2)</f>
        <v>0</v>
      </c>
      <c r="W31" s="219"/>
      <c r="X31" s="219" t="s">
        <v>177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1020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1">
        <v>19</v>
      </c>
      <c r="B32" s="242" t="s">
        <v>1023</v>
      </c>
      <c r="C32" s="256" t="s">
        <v>1024</v>
      </c>
      <c r="D32" s="243" t="s">
        <v>579</v>
      </c>
      <c r="E32" s="244">
        <v>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234</v>
      </c>
      <c r="T32" s="247" t="s">
        <v>235</v>
      </c>
      <c r="U32" s="219">
        <v>0</v>
      </c>
      <c r="V32" s="219">
        <f>ROUND(E32*U32,2)</f>
        <v>0</v>
      </c>
      <c r="W32" s="219"/>
      <c r="X32" s="219" t="s">
        <v>177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1020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41">
        <v>20</v>
      </c>
      <c r="B33" s="242" t="s">
        <v>1025</v>
      </c>
      <c r="C33" s="256" t="s">
        <v>1026</v>
      </c>
      <c r="D33" s="243" t="s">
        <v>579</v>
      </c>
      <c r="E33" s="244">
        <v>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234</v>
      </c>
      <c r="T33" s="247" t="s">
        <v>235</v>
      </c>
      <c r="U33" s="219">
        <v>0</v>
      </c>
      <c r="V33" s="219">
        <f>ROUND(E33*U33,2)</f>
        <v>0</v>
      </c>
      <c r="W33" s="219"/>
      <c r="X33" s="219" t="s">
        <v>177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1020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1">
        <v>21</v>
      </c>
      <c r="B34" s="242" t="s">
        <v>1027</v>
      </c>
      <c r="C34" s="256" t="s">
        <v>1028</v>
      </c>
      <c r="D34" s="243" t="s">
        <v>579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234</v>
      </c>
      <c r="T34" s="247" t="s">
        <v>235</v>
      </c>
      <c r="U34" s="219">
        <v>0</v>
      </c>
      <c r="V34" s="219">
        <f>ROUND(E34*U34,2)</f>
        <v>0</v>
      </c>
      <c r="W34" s="219"/>
      <c r="X34" s="219" t="s">
        <v>177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178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1">
        <v>22</v>
      </c>
      <c r="B35" s="242" t="s">
        <v>1029</v>
      </c>
      <c r="C35" s="256" t="s">
        <v>1030</v>
      </c>
      <c r="D35" s="243" t="s">
        <v>579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234</v>
      </c>
      <c r="T35" s="247" t="s">
        <v>235</v>
      </c>
      <c r="U35" s="219">
        <v>0</v>
      </c>
      <c r="V35" s="219">
        <f>ROUND(E35*U35,2)</f>
        <v>0</v>
      </c>
      <c r="W35" s="219"/>
      <c r="X35" s="219" t="s">
        <v>177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1020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1">
        <v>23</v>
      </c>
      <c r="B36" s="242" t="s">
        <v>1031</v>
      </c>
      <c r="C36" s="256" t="s">
        <v>1032</v>
      </c>
      <c r="D36" s="243" t="s">
        <v>579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234</v>
      </c>
      <c r="T36" s="247" t="s">
        <v>235</v>
      </c>
      <c r="U36" s="219">
        <v>0</v>
      </c>
      <c r="V36" s="219">
        <f>ROUND(E36*U36,2)</f>
        <v>0</v>
      </c>
      <c r="W36" s="219"/>
      <c r="X36" s="219" t="s">
        <v>177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1020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1">
        <v>24</v>
      </c>
      <c r="B37" s="242" t="s">
        <v>1033</v>
      </c>
      <c r="C37" s="256" t="s">
        <v>1034</v>
      </c>
      <c r="D37" s="243" t="s">
        <v>579</v>
      </c>
      <c r="E37" s="244">
        <v>1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234</v>
      </c>
      <c r="T37" s="247" t="s">
        <v>235</v>
      </c>
      <c r="U37" s="219">
        <v>0</v>
      </c>
      <c r="V37" s="219">
        <f>ROUND(E37*U37,2)</f>
        <v>0</v>
      </c>
      <c r="W37" s="219"/>
      <c r="X37" s="219" t="s">
        <v>177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1020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1">
        <v>25</v>
      </c>
      <c r="B38" s="242" t="s">
        <v>1035</v>
      </c>
      <c r="C38" s="256" t="s">
        <v>1036</v>
      </c>
      <c r="D38" s="243" t="s">
        <v>579</v>
      </c>
      <c r="E38" s="244">
        <v>1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234</v>
      </c>
      <c r="T38" s="247" t="s">
        <v>235</v>
      </c>
      <c r="U38" s="219">
        <v>0</v>
      </c>
      <c r="V38" s="219">
        <f>ROUND(E38*U38,2)</f>
        <v>0</v>
      </c>
      <c r="W38" s="219"/>
      <c r="X38" s="219" t="s">
        <v>177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1020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6" t="s">
        <v>169</v>
      </c>
      <c r="B39" s="227" t="s">
        <v>131</v>
      </c>
      <c r="C39" s="251" t="s">
        <v>132</v>
      </c>
      <c r="D39" s="228"/>
      <c r="E39" s="229"/>
      <c r="F39" s="230"/>
      <c r="G39" s="230">
        <f>SUMIF(AG40:AG41,"&lt;&gt;NOR",G40:G41)</f>
        <v>0</v>
      </c>
      <c r="H39" s="230"/>
      <c r="I39" s="230">
        <f>SUM(I40:I41)</f>
        <v>0</v>
      </c>
      <c r="J39" s="230"/>
      <c r="K39" s="230">
        <f>SUM(K40:K41)</f>
        <v>0</v>
      </c>
      <c r="L39" s="230"/>
      <c r="M39" s="230">
        <f>SUM(M40:M41)</f>
        <v>0</v>
      </c>
      <c r="N39" s="230"/>
      <c r="O39" s="230">
        <f>SUM(O40:O41)</f>
        <v>0</v>
      </c>
      <c r="P39" s="230"/>
      <c r="Q39" s="230">
        <f>SUM(Q40:Q41)</f>
        <v>0</v>
      </c>
      <c r="R39" s="230"/>
      <c r="S39" s="230"/>
      <c r="T39" s="231"/>
      <c r="U39" s="225"/>
      <c r="V39" s="225">
        <f>SUM(V40:V41)</f>
        <v>0</v>
      </c>
      <c r="W39" s="225"/>
      <c r="X39" s="225"/>
      <c r="AG39" t="s">
        <v>170</v>
      </c>
    </row>
    <row r="40" spans="1:60" outlineLevel="1" x14ac:dyDescent="0.2">
      <c r="A40" s="241">
        <v>26</v>
      </c>
      <c r="B40" s="242" t="s">
        <v>1037</v>
      </c>
      <c r="C40" s="256" t="s">
        <v>1038</v>
      </c>
      <c r="D40" s="243" t="s">
        <v>1039</v>
      </c>
      <c r="E40" s="244">
        <v>39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234</v>
      </c>
      <c r="T40" s="247" t="s">
        <v>235</v>
      </c>
      <c r="U40" s="219">
        <v>0</v>
      </c>
      <c r="V40" s="219">
        <f>ROUND(E40*U40,2)</f>
        <v>0</v>
      </c>
      <c r="W40" s="219"/>
      <c r="X40" s="219" t="s">
        <v>177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178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1">
        <v>27</v>
      </c>
      <c r="B41" s="242" t="s">
        <v>1040</v>
      </c>
      <c r="C41" s="256" t="s">
        <v>1041</v>
      </c>
      <c r="D41" s="243" t="s">
        <v>1039</v>
      </c>
      <c r="E41" s="244">
        <v>39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234</v>
      </c>
      <c r="T41" s="247" t="s">
        <v>235</v>
      </c>
      <c r="U41" s="219">
        <v>0</v>
      </c>
      <c r="V41" s="219">
        <f>ROUND(E41*U41,2)</f>
        <v>0</v>
      </c>
      <c r="W41" s="219"/>
      <c r="X41" s="219" t="s">
        <v>177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178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6" t="s">
        <v>169</v>
      </c>
      <c r="B42" s="227" t="s">
        <v>133</v>
      </c>
      <c r="C42" s="251" t="s">
        <v>134</v>
      </c>
      <c r="D42" s="228"/>
      <c r="E42" s="229"/>
      <c r="F42" s="230"/>
      <c r="G42" s="230">
        <f>SUMIF(AG43:AG65,"&lt;&gt;NOR",G43:G65)</f>
        <v>0</v>
      </c>
      <c r="H42" s="230"/>
      <c r="I42" s="230">
        <f>SUM(I43:I65)</f>
        <v>0</v>
      </c>
      <c r="J42" s="230"/>
      <c r="K42" s="230">
        <f>SUM(K43:K65)</f>
        <v>0</v>
      </c>
      <c r="L42" s="230"/>
      <c r="M42" s="230">
        <f>SUM(M43:M65)</f>
        <v>0</v>
      </c>
      <c r="N42" s="230"/>
      <c r="O42" s="230">
        <f>SUM(O43:O65)</f>
        <v>0</v>
      </c>
      <c r="P42" s="230"/>
      <c r="Q42" s="230">
        <f>SUM(Q43:Q65)</f>
        <v>0</v>
      </c>
      <c r="R42" s="230"/>
      <c r="S42" s="230"/>
      <c r="T42" s="231"/>
      <c r="U42" s="225"/>
      <c r="V42" s="225">
        <f>SUM(V43:V65)</f>
        <v>0</v>
      </c>
      <c r="W42" s="225"/>
      <c r="X42" s="225"/>
      <c r="AG42" t="s">
        <v>170</v>
      </c>
    </row>
    <row r="43" spans="1:60" outlineLevel="1" x14ac:dyDescent="0.2">
      <c r="A43" s="241">
        <v>28</v>
      </c>
      <c r="B43" s="242" t="s">
        <v>1042</v>
      </c>
      <c r="C43" s="256" t="s">
        <v>1043</v>
      </c>
      <c r="D43" s="243" t="s">
        <v>173</v>
      </c>
      <c r="E43" s="244">
        <v>77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234</v>
      </c>
      <c r="T43" s="247" t="s">
        <v>235</v>
      </c>
      <c r="U43" s="219">
        <v>0</v>
      </c>
      <c r="V43" s="219">
        <f>ROUND(E43*U43,2)</f>
        <v>0</v>
      </c>
      <c r="W43" s="219"/>
      <c r="X43" s="219" t="s">
        <v>177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1020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1">
        <v>29</v>
      </c>
      <c r="B44" s="242" t="s">
        <v>1044</v>
      </c>
      <c r="C44" s="256" t="s">
        <v>1045</v>
      </c>
      <c r="D44" s="243" t="s">
        <v>173</v>
      </c>
      <c r="E44" s="244">
        <v>25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234</v>
      </c>
      <c r="T44" s="247" t="s">
        <v>235</v>
      </c>
      <c r="U44" s="219">
        <v>0</v>
      </c>
      <c r="V44" s="219">
        <f>ROUND(E44*U44,2)</f>
        <v>0</v>
      </c>
      <c r="W44" s="219"/>
      <c r="X44" s="219" t="s">
        <v>177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1020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1">
        <v>30</v>
      </c>
      <c r="B45" s="242" t="s">
        <v>1046</v>
      </c>
      <c r="C45" s="256" t="s">
        <v>1047</v>
      </c>
      <c r="D45" s="243" t="s">
        <v>173</v>
      </c>
      <c r="E45" s="244">
        <v>211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234</v>
      </c>
      <c r="T45" s="247" t="s">
        <v>235</v>
      </c>
      <c r="U45" s="219">
        <v>0</v>
      </c>
      <c r="V45" s="219">
        <f>ROUND(E45*U45,2)</f>
        <v>0</v>
      </c>
      <c r="W45" s="219"/>
      <c r="X45" s="219" t="s">
        <v>177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1020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1">
        <v>31</v>
      </c>
      <c r="B46" s="242" t="s">
        <v>1048</v>
      </c>
      <c r="C46" s="256" t="s">
        <v>1049</v>
      </c>
      <c r="D46" s="243" t="s">
        <v>173</v>
      </c>
      <c r="E46" s="244">
        <v>12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234</v>
      </c>
      <c r="T46" s="247" t="s">
        <v>235</v>
      </c>
      <c r="U46" s="219">
        <v>0</v>
      </c>
      <c r="V46" s="219">
        <f>ROUND(E46*U46,2)</f>
        <v>0</v>
      </c>
      <c r="W46" s="219"/>
      <c r="X46" s="219" t="s">
        <v>177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1020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1">
        <v>32</v>
      </c>
      <c r="B47" s="242" t="s">
        <v>1050</v>
      </c>
      <c r="C47" s="256" t="s">
        <v>1051</v>
      </c>
      <c r="D47" s="243" t="s">
        <v>173</v>
      </c>
      <c r="E47" s="244">
        <v>5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234</v>
      </c>
      <c r="T47" s="247" t="s">
        <v>235</v>
      </c>
      <c r="U47" s="219">
        <v>0</v>
      </c>
      <c r="V47" s="219">
        <f>ROUND(E47*U47,2)</f>
        <v>0</v>
      </c>
      <c r="W47" s="219"/>
      <c r="X47" s="219" t="s">
        <v>177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1020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1">
        <v>33</v>
      </c>
      <c r="B48" s="242" t="s">
        <v>1052</v>
      </c>
      <c r="C48" s="256" t="s">
        <v>1053</v>
      </c>
      <c r="D48" s="243" t="s">
        <v>173</v>
      </c>
      <c r="E48" s="244">
        <v>10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234</v>
      </c>
      <c r="T48" s="247" t="s">
        <v>235</v>
      </c>
      <c r="U48" s="219">
        <v>0</v>
      </c>
      <c r="V48" s="219">
        <f>ROUND(E48*U48,2)</f>
        <v>0</v>
      </c>
      <c r="W48" s="219"/>
      <c r="X48" s="219" t="s">
        <v>177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1020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1">
        <v>34</v>
      </c>
      <c r="B49" s="242" t="s">
        <v>1054</v>
      </c>
      <c r="C49" s="256" t="s">
        <v>1055</v>
      </c>
      <c r="D49" s="243" t="s">
        <v>173</v>
      </c>
      <c r="E49" s="244">
        <v>10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234</v>
      </c>
      <c r="T49" s="247" t="s">
        <v>235</v>
      </c>
      <c r="U49" s="219">
        <v>0</v>
      </c>
      <c r="V49" s="219">
        <f>ROUND(E49*U49,2)</f>
        <v>0</v>
      </c>
      <c r="W49" s="219"/>
      <c r="X49" s="219" t="s">
        <v>177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1020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1">
        <v>35</v>
      </c>
      <c r="B50" s="242" t="s">
        <v>1056</v>
      </c>
      <c r="C50" s="256" t="s">
        <v>1057</v>
      </c>
      <c r="D50" s="243" t="s">
        <v>173</v>
      </c>
      <c r="E50" s="244">
        <v>15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234</v>
      </c>
      <c r="T50" s="247" t="s">
        <v>235</v>
      </c>
      <c r="U50" s="219">
        <v>0</v>
      </c>
      <c r="V50" s="219">
        <f>ROUND(E50*U50,2)</f>
        <v>0</v>
      </c>
      <c r="W50" s="219"/>
      <c r="X50" s="219" t="s">
        <v>177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1020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1">
        <v>36</v>
      </c>
      <c r="B51" s="242" t="s">
        <v>1058</v>
      </c>
      <c r="C51" s="256" t="s">
        <v>1059</v>
      </c>
      <c r="D51" s="243" t="s">
        <v>173</v>
      </c>
      <c r="E51" s="244">
        <v>20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234</v>
      </c>
      <c r="T51" s="247" t="s">
        <v>235</v>
      </c>
      <c r="U51" s="219">
        <v>0</v>
      </c>
      <c r="V51" s="219">
        <f>ROUND(E51*U51,2)</f>
        <v>0</v>
      </c>
      <c r="W51" s="219"/>
      <c r="X51" s="219" t="s">
        <v>177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1020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1">
        <v>37</v>
      </c>
      <c r="B52" s="242" t="s">
        <v>1060</v>
      </c>
      <c r="C52" s="256" t="s">
        <v>1061</v>
      </c>
      <c r="D52" s="243" t="s">
        <v>173</v>
      </c>
      <c r="E52" s="244">
        <v>10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234</v>
      </c>
      <c r="T52" s="247" t="s">
        <v>235</v>
      </c>
      <c r="U52" s="219">
        <v>0</v>
      </c>
      <c r="V52" s="219">
        <f>ROUND(E52*U52,2)</f>
        <v>0</v>
      </c>
      <c r="W52" s="219"/>
      <c r="X52" s="219" t="s">
        <v>177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1020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1">
        <v>38</v>
      </c>
      <c r="B53" s="242" t="s">
        <v>1062</v>
      </c>
      <c r="C53" s="256" t="s">
        <v>1063</v>
      </c>
      <c r="D53" s="243" t="s">
        <v>579</v>
      </c>
      <c r="E53" s="244">
        <v>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234</v>
      </c>
      <c r="T53" s="247" t="s">
        <v>235</v>
      </c>
      <c r="U53" s="219">
        <v>0</v>
      </c>
      <c r="V53" s="219">
        <f>ROUND(E53*U53,2)</f>
        <v>0</v>
      </c>
      <c r="W53" s="219"/>
      <c r="X53" s="219" t="s">
        <v>177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1020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1">
        <v>39</v>
      </c>
      <c r="B54" s="242" t="s">
        <v>1064</v>
      </c>
      <c r="C54" s="256" t="s">
        <v>1065</v>
      </c>
      <c r="D54" s="243" t="s">
        <v>579</v>
      </c>
      <c r="E54" s="244">
        <v>1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6"/>
      <c r="S54" s="246" t="s">
        <v>234</v>
      </c>
      <c r="T54" s="247" t="s">
        <v>235</v>
      </c>
      <c r="U54" s="219">
        <v>0</v>
      </c>
      <c r="V54" s="219">
        <f>ROUND(E54*U54,2)</f>
        <v>0</v>
      </c>
      <c r="W54" s="219"/>
      <c r="X54" s="219" t="s">
        <v>177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1020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1">
        <v>40</v>
      </c>
      <c r="B55" s="242" t="s">
        <v>1066</v>
      </c>
      <c r="C55" s="256" t="s">
        <v>1067</v>
      </c>
      <c r="D55" s="243" t="s">
        <v>579</v>
      </c>
      <c r="E55" s="244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234</v>
      </c>
      <c r="T55" s="247" t="s">
        <v>235</v>
      </c>
      <c r="U55" s="219">
        <v>0</v>
      </c>
      <c r="V55" s="219">
        <f>ROUND(E55*U55,2)</f>
        <v>0</v>
      </c>
      <c r="W55" s="219"/>
      <c r="X55" s="219" t="s">
        <v>177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1020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1">
        <v>41</v>
      </c>
      <c r="B56" s="242" t="s">
        <v>1068</v>
      </c>
      <c r="C56" s="256" t="s">
        <v>1069</v>
      </c>
      <c r="D56" s="243" t="s">
        <v>579</v>
      </c>
      <c r="E56" s="244">
        <v>1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234</v>
      </c>
      <c r="T56" s="247" t="s">
        <v>235</v>
      </c>
      <c r="U56" s="219">
        <v>0</v>
      </c>
      <c r="V56" s="219">
        <f>ROUND(E56*U56,2)</f>
        <v>0</v>
      </c>
      <c r="W56" s="219"/>
      <c r="X56" s="219" t="s">
        <v>177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1020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1">
        <v>42</v>
      </c>
      <c r="B57" s="242" t="s">
        <v>1070</v>
      </c>
      <c r="C57" s="256" t="s">
        <v>1071</v>
      </c>
      <c r="D57" s="243" t="s">
        <v>579</v>
      </c>
      <c r="E57" s="244">
        <v>3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234</v>
      </c>
      <c r="T57" s="247" t="s">
        <v>235</v>
      </c>
      <c r="U57" s="219">
        <v>0</v>
      </c>
      <c r="V57" s="219">
        <f>ROUND(E57*U57,2)</f>
        <v>0</v>
      </c>
      <c r="W57" s="219"/>
      <c r="X57" s="219" t="s">
        <v>177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178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1">
        <v>43</v>
      </c>
      <c r="B58" s="242" t="s">
        <v>1072</v>
      </c>
      <c r="C58" s="256" t="s">
        <v>1073</v>
      </c>
      <c r="D58" s="243" t="s">
        <v>173</v>
      </c>
      <c r="E58" s="244">
        <v>20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234</v>
      </c>
      <c r="T58" s="247" t="s">
        <v>235</v>
      </c>
      <c r="U58" s="219">
        <v>0</v>
      </c>
      <c r="V58" s="219">
        <f>ROUND(E58*U58,2)</f>
        <v>0</v>
      </c>
      <c r="W58" s="219"/>
      <c r="X58" s="219" t="s">
        <v>177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1020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1">
        <v>44</v>
      </c>
      <c r="B59" s="242" t="s">
        <v>1074</v>
      </c>
      <c r="C59" s="256" t="s">
        <v>1075</v>
      </c>
      <c r="D59" s="243" t="s">
        <v>173</v>
      </c>
      <c r="E59" s="244">
        <v>170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234</v>
      </c>
      <c r="T59" s="247" t="s">
        <v>235</v>
      </c>
      <c r="U59" s="219">
        <v>0</v>
      </c>
      <c r="V59" s="219">
        <f>ROUND(E59*U59,2)</f>
        <v>0</v>
      </c>
      <c r="W59" s="219"/>
      <c r="X59" s="219" t="s">
        <v>177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1020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1">
        <v>45</v>
      </c>
      <c r="B60" s="242" t="s">
        <v>1076</v>
      </c>
      <c r="C60" s="256" t="s">
        <v>1077</v>
      </c>
      <c r="D60" s="243" t="s">
        <v>1078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234</v>
      </c>
      <c r="T60" s="247" t="s">
        <v>235</v>
      </c>
      <c r="U60" s="219">
        <v>0</v>
      </c>
      <c r="V60" s="219">
        <f>ROUND(E60*U60,2)</f>
        <v>0</v>
      </c>
      <c r="W60" s="219"/>
      <c r="X60" s="219" t="s">
        <v>177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1020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1">
        <v>46</v>
      </c>
      <c r="B61" s="242" t="s">
        <v>1079</v>
      </c>
      <c r="C61" s="256" t="s">
        <v>1080</v>
      </c>
      <c r="D61" s="243" t="s">
        <v>579</v>
      </c>
      <c r="E61" s="244">
        <v>1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234</v>
      </c>
      <c r="T61" s="247" t="s">
        <v>235</v>
      </c>
      <c r="U61" s="219">
        <v>0</v>
      </c>
      <c r="V61" s="219">
        <f>ROUND(E61*U61,2)</f>
        <v>0</v>
      </c>
      <c r="W61" s="219"/>
      <c r="X61" s="219" t="s">
        <v>177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1020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1">
        <v>47</v>
      </c>
      <c r="B62" s="242" t="s">
        <v>1081</v>
      </c>
      <c r="C62" s="256" t="s">
        <v>1082</v>
      </c>
      <c r="D62" s="243" t="s">
        <v>579</v>
      </c>
      <c r="E62" s="244">
        <v>150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234</v>
      </c>
      <c r="T62" s="247" t="s">
        <v>235</v>
      </c>
      <c r="U62" s="219">
        <v>0</v>
      </c>
      <c r="V62" s="219">
        <f>ROUND(E62*U62,2)</f>
        <v>0</v>
      </c>
      <c r="W62" s="219"/>
      <c r="X62" s="219" t="s">
        <v>177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1020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1">
        <v>48</v>
      </c>
      <c r="B63" s="242" t="s">
        <v>1083</v>
      </c>
      <c r="C63" s="256" t="s">
        <v>1084</v>
      </c>
      <c r="D63" s="243" t="s">
        <v>579</v>
      </c>
      <c r="E63" s="244">
        <v>70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234</v>
      </c>
      <c r="T63" s="247" t="s">
        <v>235</v>
      </c>
      <c r="U63" s="219">
        <v>0</v>
      </c>
      <c r="V63" s="219">
        <f>ROUND(E63*U63,2)</f>
        <v>0</v>
      </c>
      <c r="W63" s="219"/>
      <c r="X63" s="219" t="s">
        <v>177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1020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1">
        <v>49</v>
      </c>
      <c r="B64" s="242" t="s">
        <v>1085</v>
      </c>
      <c r="C64" s="256" t="s">
        <v>1086</v>
      </c>
      <c r="D64" s="243" t="s">
        <v>579</v>
      </c>
      <c r="E64" s="244">
        <v>5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234</v>
      </c>
      <c r="T64" s="247" t="s">
        <v>235</v>
      </c>
      <c r="U64" s="219">
        <v>0</v>
      </c>
      <c r="V64" s="219">
        <f>ROUND(E64*U64,2)</f>
        <v>0</v>
      </c>
      <c r="W64" s="219"/>
      <c r="X64" s="219" t="s">
        <v>177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1020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1">
        <v>50</v>
      </c>
      <c r="B65" s="242" t="s">
        <v>83</v>
      </c>
      <c r="C65" s="256" t="s">
        <v>1087</v>
      </c>
      <c r="D65" s="243" t="s">
        <v>579</v>
      </c>
      <c r="E65" s="244">
        <v>20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234</v>
      </c>
      <c r="T65" s="247" t="s">
        <v>235</v>
      </c>
      <c r="U65" s="219">
        <v>0</v>
      </c>
      <c r="V65" s="219">
        <f>ROUND(E65*U65,2)</f>
        <v>0</v>
      </c>
      <c r="W65" s="219"/>
      <c r="X65" s="219" t="s">
        <v>177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1020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26" t="s">
        <v>169</v>
      </c>
      <c r="B66" s="227" t="s">
        <v>142</v>
      </c>
      <c r="C66" s="251" t="s">
        <v>124</v>
      </c>
      <c r="D66" s="228"/>
      <c r="E66" s="229"/>
      <c r="F66" s="230"/>
      <c r="G66" s="230">
        <f>SUMIF(AG67:AG78,"&lt;&gt;NOR",G67:G78)</f>
        <v>0</v>
      </c>
      <c r="H66" s="230"/>
      <c r="I66" s="230">
        <f>SUM(I67:I78)</f>
        <v>0</v>
      </c>
      <c r="J66" s="230"/>
      <c r="K66" s="230">
        <f>SUM(K67:K78)</f>
        <v>0</v>
      </c>
      <c r="L66" s="230"/>
      <c r="M66" s="230">
        <f>SUM(M67:M78)</f>
        <v>0</v>
      </c>
      <c r="N66" s="230"/>
      <c r="O66" s="230">
        <f>SUM(O67:O78)</f>
        <v>0</v>
      </c>
      <c r="P66" s="230"/>
      <c r="Q66" s="230">
        <f>SUM(Q67:Q78)</f>
        <v>0</v>
      </c>
      <c r="R66" s="230"/>
      <c r="S66" s="230"/>
      <c r="T66" s="231"/>
      <c r="U66" s="225"/>
      <c r="V66" s="225">
        <f>SUM(V67:V78)</f>
        <v>0</v>
      </c>
      <c r="W66" s="225"/>
      <c r="X66" s="225"/>
      <c r="AG66" t="s">
        <v>170</v>
      </c>
    </row>
    <row r="67" spans="1:60" outlineLevel="1" x14ac:dyDescent="0.2">
      <c r="A67" s="232">
        <v>51</v>
      </c>
      <c r="B67" s="233" t="s">
        <v>1088</v>
      </c>
      <c r="C67" s="252" t="s">
        <v>1089</v>
      </c>
      <c r="D67" s="234" t="s">
        <v>1090</v>
      </c>
      <c r="E67" s="235">
        <v>12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21</v>
      </c>
      <c r="M67" s="237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7"/>
      <c r="S67" s="237" t="s">
        <v>234</v>
      </c>
      <c r="T67" s="238" t="s">
        <v>235</v>
      </c>
      <c r="U67" s="219">
        <v>0</v>
      </c>
      <c r="V67" s="219">
        <f>ROUND(E67*U67,2)</f>
        <v>0</v>
      </c>
      <c r="W67" s="219"/>
      <c r="X67" s="219" t="s">
        <v>123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873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7" t="s">
        <v>1091</v>
      </c>
      <c r="D68" s="248"/>
      <c r="E68" s="248"/>
      <c r="F68" s="248"/>
      <c r="G68" s="248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182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1">
        <v>52</v>
      </c>
      <c r="B69" s="242" t="s">
        <v>1092</v>
      </c>
      <c r="C69" s="256" t="s">
        <v>1093</v>
      </c>
      <c r="D69" s="243" t="s">
        <v>1090</v>
      </c>
      <c r="E69" s="244">
        <v>6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 t="s">
        <v>234</v>
      </c>
      <c r="T69" s="247" t="s">
        <v>235</v>
      </c>
      <c r="U69" s="219">
        <v>0</v>
      </c>
      <c r="V69" s="219">
        <f>ROUND(E69*U69,2)</f>
        <v>0</v>
      </c>
      <c r="W69" s="219"/>
      <c r="X69" s="219" t="s">
        <v>123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873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1">
        <v>53</v>
      </c>
      <c r="B70" s="242" t="s">
        <v>1094</v>
      </c>
      <c r="C70" s="256" t="s">
        <v>1095</v>
      </c>
      <c r="D70" s="243" t="s">
        <v>1090</v>
      </c>
      <c r="E70" s="244">
        <v>2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6"/>
      <c r="S70" s="246" t="s">
        <v>234</v>
      </c>
      <c r="T70" s="247" t="s">
        <v>235</v>
      </c>
      <c r="U70" s="219">
        <v>0</v>
      </c>
      <c r="V70" s="219">
        <f>ROUND(E70*U70,2)</f>
        <v>0</v>
      </c>
      <c r="W70" s="219"/>
      <c r="X70" s="219" t="s">
        <v>123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873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1">
        <v>54</v>
      </c>
      <c r="B71" s="242" t="s">
        <v>1096</v>
      </c>
      <c r="C71" s="256" t="s">
        <v>1097</v>
      </c>
      <c r="D71" s="243" t="s">
        <v>1090</v>
      </c>
      <c r="E71" s="244">
        <v>80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234</v>
      </c>
      <c r="T71" s="247" t="s">
        <v>235</v>
      </c>
      <c r="U71" s="219">
        <v>0</v>
      </c>
      <c r="V71" s="219">
        <f>ROUND(E71*U71,2)</f>
        <v>0</v>
      </c>
      <c r="W71" s="219"/>
      <c r="X71" s="219" t="s">
        <v>123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873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1">
        <v>55</v>
      </c>
      <c r="B72" s="242" t="s">
        <v>1098</v>
      </c>
      <c r="C72" s="256" t="s">
        <v>1099</v>
      </c>
      <c r="D72" s="243" t="s">
        <v>1090</v>
      </c>
      <c r="E72" s="244">
        <v>6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6"/>
      <c r="S72" s="246" t="s">
        <v>234</v>
      </c>
      <c r="T72" s="247" t="s">
        <v>235</v>
      </c>
      <c r="U72" s="219">
        <v>0</v>
      </c>
      <c r="V72" s="219">
        <f>ROUND(E72*U72,2)</f>
        <v>0</v>
      </c>
      <c r="W72" s="219"/>
      <c r="X72" s="219" t="s">
        <v>123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873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1">
        <v>56</v>
      </c>
      <c r="B73" s="242" t="s">
        <v>1100</v>
      </c>
      <c r="C73" s="256" t="s">
        <v>1101</v>
      </c>
      <c r="D73" s="243" t="s">
        <v>1090</v>
      </c>
      <c r="E73" s="244">
        <v>6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0</v>
      </c>
      <c r="O73" s="246">
        <f>ROUND(E73*N73,2)</f>
        <v>0</v>
      </c>
      <c r="P73" s="246">
        <v>0</v>
      </c>
      <c r="Q73" s="246">
        <f>ROUND(E73*P73,2)</f>
        <v>0</v>
      </c>
      <c r="R73" s="246"/>
      <c r="S73" s="246" t="s">
        <v>234</v>
      </c>
      <c r="T73" s="247" t="s">
        <v>235</v>
      </c>
      <c r="U73" s="219">
        <v>0</v>
      </c>
      <c r="V73" s="219">
        <f>ROUND(E73*U73,2)</f>
        <v>0</v>
      </c>
      <c r="W73" s="219"/>
      <c r="X73" s="219" t="s">
        <v>123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873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1">
        <v>57</v>
      </c>
      <c r="B74" s="242" t="s">
        <v>1102</v>
      </c>
      <c r="C74" s="256" t="s">
        <v>1103</v>
      </c>
      <c r="D74" s="243" t="s">
        <v>1090</v>
      </c>
      <c r="E74" s="244">
        <v>5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 t="s">
        <v>234</v>
      </c>
      <c r="T74" s="247" t="s">
        <v>235</v>
      </c>
      <c r="U74" s="219">
        <v>0</v>
      </c>
      <c r="V74" s="219">
        <f>ROUND(E74*U74,2)</f>
        <v>0</v>
      </c>
      <c r="W74" s="219"/>
      <c r="X74" s="219" t="s">
        <v>123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873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1">
        <v>58</v>
      </c>
      <c r="B75" s="242" t="s">
        <v>1104</v>
      </c>
      <c r="C75" s="256" t="s">
        <v>1105</v>
      </c>
      <c r="D75" s="243" t="s">
        <v>1090</v>
      </c>
      <c r="E75" s="244">
        <v>3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234</v>
      </c>
      <c r="T75" s="247" t="s">
        <v>235</v>
      </c>
      <c r="U75" s="219">
        <v>0</v>
      </c>
      <c r="V75" s="219">
        <f>ROUND(E75*U75,2)</f>
        <v>0</v>
      </c>
      <c r="W75" s="219"/>
      <c r="X75" s="219" t="s">
        <v>123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873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1">
        <v>59</v>
      </c>
      <c r="B76" s="242" t="s">
        <v>1106</v>
      </c>
      <c r="C76" s="256" t="s">
        <v>1107</v>
      </c>
      <c r="D76" s="243" t="s">
        <v>1090</v>
      </c>
      <c r="E76" s="244">
        <v>2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234</v>
      </c>
      <c r="T76" s="247" t="s">
        <v>235</v>
      </c>
      <c r="U76" s="219">
        <v>0</v>
      </c>
      <c r="V76" s="219">
        <f>ROUND(E76*U76,2)</f>
        <v>0</v>
      </c>
      <c r="W76" s="219"/>
      <c r="X76" s="219" t="s">
        <v>123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873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1">
        <v>60</v>
      </c>
      <c r="B77" s="242" t="s">
        <v>1108</v>
      </c>
      <c r="C77" s="256" t="s">
        <v>1109</v>
      </c>
      <c r="D77" s="243" t="s">
        <v>1090</v>
      </c>
      <c r="E77" s="244">
        <v>5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6"/>
      <c r="S77" s="246" t="s">
        <v>234</v>
      </c>
      <c r="T77" s="247" t="s">
        <v>235</v>
      </c>
      <c r="U77" s="219">
        <v>0</v>
      </c>
      <c r="V77" s="219">
        <f>ROUND(E77*U77,2)</f>
        <v>0</v>
      </c>
      <c r="W77" s="219"/>
      <c r="X77" s="219" t="s">
        <v>123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873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2">
        <v>61</v>
      </c>
      <c r="B78" s="233" t="s">
        <v>1110</v>
      </c>
      <c r="C78" s="252" t="s">
        <v>1111</v>
      </c>
      <c r="D78" s="234" t="s">
        <v>1090</v>
      </c>
      <c r="E78" s="235">
        <v>2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0</v>
      </c>
      <c r="O78" s="237">
        <f>ROUND(E78*N78,2)</f>
        <v>0</v>
      </c>
      <c r="P78" s="237">
        <v>0</v>
      </c>
      <c r="Q78" s="237">
        <f>ROUND(E78*P78,2)</f>
        <v>0</v>
      </c>
      <c r="R78" s="237"/>
      <c r="S78" s="237" t="s">
        <v>234</v>
      </c>
      <c r="T78" s="238" t="s">
        <v>235</v>
      </c>
      <c r="U78" s="219">
        <v>0</v>
      </c>
      <c r="V78" s="219">
        <f>ROUND(E78*U78,2)</f>
        <v>0</v>
      </c>
      <c r="W78" s="219"/>
      <c r="X78" s="219" t="s">
        <v>123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873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3"/>
      <c r="B79" s="4"/>
      <c r="C79" s="258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v>15</v>
      </c>
      <c r="AF79">
        <v>21</v>
      </c>
      <c r="AG79" t="s">
        <v>156</v>
      </c>
    </row>
    <row r="80" spans="1:60" x14ac:dyDescent="0.2">
      <c r="A80" s="213"/>
      <c r="B80" s="214" t="s">
        <v>29</v>
      </c>
      <c r="C80" s="259"/>
      <c r="D80" s="215"/>
      <c r="E80" s="216"/>
      <c r="F80" s="216"/>
      <c r="G80" s="250">
        <f>G8+G14+G28+G39+G42+G66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f>SUMIF(L7:L78,AE79,G7:G78)</f>
        <v>0</v>
      </c>
      <c r="AF80">
        <f>SUMIF(L7:L78,AF79,G7:G78)</f>
        <v>0</v>
      </c>
      <c r="AG80" t="s">
        <v>318</v>
      </c>
    </row>
    <row r="81" spans="3:33" x14ac:dyDescent="0.2">
      <c r="C81" s="260"/>
      <c r="D81" s="10"/>
      <c r="AG81" t="s">
        <v>319</v>
      </c>
    </row>
    <row r="82" spans="3:33" x14ac:dyDescent="0.2">
      <c r="D82" s="10"/>
    </row>
    <row r="83" spans="3:33" x14ac:dyDescent="0.2">
      <c r="D83" s="10"/>
    </row>
    <row r="84" spans="3:33" x14ac:dyDescent="0.2">
      <c r="D84" s="10"/>
    </row>
    <row r="85" spans="3:33" x14ac:dyDescent="0.2">
      <c r="D85" s="10"/>
    </row>
    <row r="86" spans="3:33" x14ac:dyDescent="0.2">
      <c r="D86" s="10"/>
    </row>
    <row r="87" spans="3:33" x14ac:dyDescent="0.2">
      <c r="D87" s="10"/>
    </row>
    <row r="88" spans="3:33" x14ac:dyDescent="0.2">
      <c r="D88" s="10"/>
    </row>
    <row r="89" spans="3:33" x14ac:dyDescent="0.2">
      <c r="D89" s="10"/>
    </row>
    <row r="90" spans="3:33" x14ac:dyDescent="0.2">
      <c r="D90" s="10"/>
    </row>
    <row r="91" spans="3:33" x14ac:dyDescent="0.2">
      <c r="D91" s="10"/>
    </row>
    <row r="92" spans="3:33" x14ac:dyDescent="0.2">
      <c r="D92" s="10"/>
    </row>
    <row r="93" spans="3:33" x14ac:dyDescent="0.2">
      <c r="D93" s="10"/>
    </row>
    <row r="94" spans="3:33" x14ac:dyDescent="0.2">
      <c r="D94" s="10"/>
    </row>
    <row r="95" spans="3:33" x14ac:dyDescent="0.2">
      <c r="D95" s="10"/>
    </row>
    <row r="96" spans="3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460" sheet="1"/>
  <mergeCells count="8">
    <mergeCell ref="C25:G25"/>
    <mergeCell ref="C68:G68"/>
    <mergeCell ref="A1:G1"/>
    <mergeCell ref="C2:G2"/>
    <mergeCell ref="C3:G3"/>
    <mergeCell ref="C4:G4"/>
    <mergeCell ref="C13:G13"/>
    <mergeCell ref="C16:G1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143</v>
      </c>
      <c r="B1" s="195"/>
      <c r="C1" s="195"/>
      <c r="D1" s="195"/>
      <c r="E1" s="195"/>
      <c r="F1" s="195"/>
      <c r="G1" s="195"/>
      <c r="AG1" t="s">
        <v>144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4.95" customHeight="1" x14ac:dyDescent="0.2">
      <c r="A3" s="196" t="s">
        <v>8</v>
      </c>
      <c r="B3" s="48" t="s">
        <v>71</v>
      </c>
      <c r="C3" s="199" t="s">
        <v>72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4.95" customHeight="1" x14ac:dyDescent="0.2">
      <c r="A4" s="200" t="s">
        <v>9</v>
      </c>
      <c r="B4" s="201" t="s">
        <v>71</v>
      </c>
      <c r="C4" s="202" t="s">
        <v>72</v>
      </c>
      <c r="D4" s="203"/>
      <c r="E4" s="203"/>
      <c r="F4" s="203"/>
      <c r="G4" s="204"/>
      <c r="AG4" t="s">
        <v>147</v>
      </c>
    </row>
    <row r="5" spans="1:60" x14ac:dyDescent="0.2">
      <c r="D5" s="10"/>
    </row>
    <row r="6" spans="1:60" ht="38.25" x14ac:dyDescent="0.2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29</v>
      </c>
      <c r="H6" s="209" t="s">
        <v>30</v>
      </c>
      <c r="I6" s="209" t="s">
        <v>154</v>
      </c>
      <c r="J6" s="209" t="s">
        <v>31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169</v>
      </c>
      <c r="B8" s="227" t="s">
        <v>77</v>
      </c>
      <c r="C8" s="251" t="s">
        <v>78</v>
      </c>
      <c r="D8" s="228"/>
      <c r="E8" s="229"/>
      <c r="F8" s="230"/>
      <c r="G8" s="230">
        <f>SUMIF(AG9:AG38,"&lt;&gt;NOR",G9:G38)</f>
        <v>0</v>
      </c>
      <c r="H8" s="230"/>
      <c r="I8" s="230">
        <f>SUM(I9:I38)</f>
        <v>0</v>
      </c>
      <c r="J8" s="230"/>
      <c r="K8" s="230">
        <f>SUM(K9:K38)</f>
        <v>0</v>
      </c>
      <c r="L8" s="230"/>
      <c r="M8" s="230">
        <f>SUM(M9:M38)</f>
        <v>0</v>
      </c>
      <c r="N8" s="230"/>
      <c r="O8" s="230">
        <f>SUM(O9:O38)</f>
        <v>14.42</v>
      </c>
      <c r="P8" s="230"/>
      <c r="Q8" s="230">
        <f>SUM(Q9:Q38)</f>
        <v>5.68</v>
      </c>
      <c r="R8" s="230"/>
      <c r="S8" s="230"/>
      <c r="T8" s="231"/>
      <c r="U8" s="225"/>
      <c r="V8" s="225">
        <f>SUM(V9:V38)</f>
        <v>136.26</v>
      </c>
      <c r="W8" s="225"/>
      <c r="X8" s="225"/>
      <c r="AG8" t="s">
        <v>170</v>
      </c>
    </row>
    <row r="9" spans="1:60" ht="22.5" outlineLevel="1" x14ac:dyDescent="0.2">
      <c r="A9" s="232">
        <v>1</v>
      </c>
      <c r="B9" s="233" t="s">
        <v>1112</v>
      </c>
      <c r="C9" s="252" t="s">
        <v>1113</v>
      </c>
      <c r="D9" s="234" t="s">
        <v>328</v>
      </c>
      <c r="E9" s="235">
        <v>15.2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0.22</v>
      </c>
      <c r="Q9" s="237">
        <f>ROUND(E9*P9,2)</f>
        <v>3.34</v>
      </c>
      <c r="R9" s="237" t="s">
        <v>277</v>
      </c>
      <c r="S9" s="237" t="s">
        <v>175</v>
      </c>
      <c r="T9" s="238" t="s">
        <v>240</v>
      </c>
      <c r="U9" s="219">
        <v>0.251</v>
      </c>
      <c r="V9" s="219">
        <f>ROUND(E9*U9,2)</f>
        <v>3.82</v>
      </c>
      <c r="W9" s="219"/>
      <c r="X9" s="219" t="s">
        <v>177</v>
      </c>
      <c r="Y9" s="210"/>
      <c r="Z9" s="210"/>
      <c r="AA9" s="210"/>
      <c r="AB9" s="210"/>
      <c r="AC9" s="210"/>
      <c r="AD9" s="210"/>
      <c r="AE9" s="210"/>
      <c r="AF9" s="210"/>
      <c r="AG9" s="210" t="s">
        <v>178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5" t="s">
        <v>1114</v>
      </c>
      <c r="D10" s="223"/>
      <c r="E10" s="224">
        <v>15.2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2">
        <v>2</v>
      </c>
      <c r="B11" s="233" t="s">
        <v>1115</v>
      </c>
      <c r="C11" s="252" t="s">
        <v>1116</v>
      </c>
      <c r="D11" s="234" t="s">
        <v>328</v>
      </c>
      <c r="E11" s="235">
        <v>15.2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0.154</v>
      </c>
      <c r="Q11" s="237">
        <f>ROUND(E11*P11,2)</f>
        <v>2.34</v>
      </c>
      <c r="R11" s="237" t="s">
        <v>277</v>
      </c>
      <c r="S11" s="237" t="s">
        <v>175</v>
      </c>
      <c r="T11" s="238" t="s">
        <v>240</v>
      </c>
      <c r="U11" s="219">
        <v>0.27</v>
      </c>
      <c r="V11" s="219">
        <f>ROUND(E11*U11,2)</f>
        <v>4.0999999999999996</v>
      </c>
      <c r="W11" s="219"/>
      <c r="X11" s="219" t="s">
        <v>177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5" t="s">
        <v>1114</v>
      </c>
      <c r="D12" s="223"/>
      <c r="E12" s="224">
        <v>15.2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2">
        <v>3</v>
      </c>
      <c r="B13" s="233" t="s">
        <v>1117</v>
      </c>
      <c r="C13" s="252" t="s">
        <v>1118</v>
      </c>
      <c r="D13" s="234" t="s">
        <v>322</v>
      </c>
      <c r="E13" s="235">
        <v>27.28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 t="s">
        <v>1119</v>
      </c>
      <c r="S13" s="237" t="s">
        <v>175</v>
      </c>
      <c r="T13" s="238" t="s">
        <v>240</v>
      </c>
      <c r="U13" s="219">
        <v>1.4E-2</v>
      </c>
      <c r="V13" s="219">
        <f>ROUND(E13*U13,2)</f>
        <v>0.38</v>
      </c>
      <c r="W13" s="219"/>
      <c r="X13" s="219" t="s">
        <v>177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178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3" t="s">
        <v>1120</v>
      </c>
      <c r="D14" s="239"/>
      <c r="E14" s="239"/>
      <c r="F14" s="239"/>
      <c r="G14" s="23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180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9" t="str">
        <f>C14</f>
        <v>pro stavbu dálnic, s přehozením výkopku na vzdálenost do 3 m nebo s naložením na dopravní prostředek.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5" t="s">
        <v>1121</v>
      </c>
      <c r="D15" s="223"/>
      <c r="E15" s="224">
        <v>27.28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>
        <v>5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2">
        <v>4</v>
      </c>
      <c r="B16" s="233" t="s">
        <v>1122</v>
      </c>
      <c r="C16" s="252" t="s">
        <v>1123</v>
      </c>
      <c r="D16" s="234" t="s">
        <v>322</v>
      </c>
      <c r="E16" s="235">
        <v>27.28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 t="s">
        <v>1119</v>
      </c>
      <c r="S16" s="237" t="s">
        <v>175</v>
      </c>
      <c r="T16" s="238" t="s">
        <v>240</v>
      </c>
      <c r="U16" s="219">
        <v>3.5329999999999999</v>
      </c>
      <c r="V16" s="219">
        <f>ROUND(E16*U16,2)</f>
        <v>96.38</v>
      </c>
      <c r="W16" s="219"/>
      <c r="X16" s="219" t="s">
        <v>177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178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3" t="s">
        <v>1124</v>
      </c>
      <c r="D17" s="239"/>
      <c r="E17" s="239"/>
      <c r="F17" s="239"/>
      <c r="G17" s="23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180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5" t="s">
        <v>1125</v>
      </c>
      <c r="D18" s="223"/>
      <c r="E18" s="224">
        <v>27.28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2">
        <v>5</v>
      </c>
      <c r="B19" s="233" t="s">
        <v>1126</v>
      </c>
      <c r="C19" s="252" t="s">
        <v>1127</v>
      </c>
      <c r="D19" s="234" t="s">
        <v>322</v>
      </c>
      <c r="E19" s="235">
        <v>7.44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 t="s">
        <v>1119</v>
      </c>
      <c r="S19" s="237" t="s">
        <v>175</v>
      </c>
      <c r="T19" s="238" t="s">
        <v>240</v>
      </c>
      <c r="U19" s="219">
        <v>8.6999999999999994E-2</v>
      </c>
      <c r="V19" s="219">
        <f>ROUND(E19*U19,2)</f>
        <v>0.65</v>
      </c>
      <c r="W19" s="219"/>
      <c r="X19" s="219" t="s">
        <v>177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3" t="s">
        <v>1128</v>
      </c>
      <c r="D20" s="239"/>
      <c r="E20" s="239"/>
      <c r="F20" s="239"/>
      <c r="G20" s="23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180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5" t="s">
        <v>1129</v>
      </c>
      <c r="D21" s="223"/>
      <c r="E21" s="224">
        <v>7.44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1" x14ac:dyDescent="0.2">
      <c r="A22" s="232">
        <v>6</v>
      </c>
      <c r="B22" s="233" t="s">
        <v>1130</v>
      </c>
      <c r="C22" s="252" t="s">
        <v>1131</v>
      </c>
      <c r="D22" s="234" t="s">
        <v>322</v>
      </c>
      <c r="E22" s="235">
        <v>7.44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 t="s">
        <v>1119</v>
      </c>
      <c r="S22" s="237" t="s">
        <v>175</v>
      </c>
      <c r="T22" s="238" t="s">
        <v>176</v>
      </c>
      <c r="U22" s="219">
        <v>1.9379999999999999</v>
      </c>
      <c r="V22" s="219">
        <f>ROUND(E22*U22,2)</f>
        <v>14.42</v>
      </c>
      <c r="W22" s="219"/>
      <c r="X22" s="219" t="s">
        <v>177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5" t="s">
        <v>1132</v>
      </c>
      <c r="D23" s="223"/>
      <c r="E23" s="224">
        <v>7.44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185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2">
        <v>7</v>
      </c>
      <c r="B24" s="233" t="s">
        <v>1133</v>
      </c>
      <c r="C24" s="252" t="s">
        <v>1134</v>
      </c>
      <c r="D24" s="234" t="s">
        <v>322</v>
      </c>
      <c r="E24" s="235">
        <v>14.88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1119</v>
      </c>
      <c r="S24" s="237" t="s">
        <v>175</v>
      </c>
      <c r="T24" s="238" t="s">
        <v>176</v>
      </c>
      <c r="U24" s="219">
        <v>0.20200000000000001</v>
      </c>
      <c r="V24" s="219">
        <f>ROUND(E24*U24,2)</f>
        <v>3.01</v>
      </c>
      <c r="W24" s="219"/>
      <c r="X24" s="219" t="s">
        <v>177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178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3" t="s">
        <v>1135</v>
      </c>
      <c r="D25" s="239"/>
      <c r="E25" s="239"/>
      <c r="F25" s="239"/>
      <c r="G25" s="23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180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4" t="s">
        <v>1136</v>
      </c>
      <c r="D26" s="240"/>
      <c r="E26" s="240"/>
      <c r="F26" s="240"/>
      <c r="G26" s="240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182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5" t="s">
        <v>1137</v>
      </c>
      <c r="D27" s="223"/>
      <c r="E27" s="224">
        <v>9.6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5" t="s">
        <v>1138</v>
      </c>
      <c r="D28" s="223"/>
      <c r="E28" s="224">
        <v>5.28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185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2">
        <v>8</v>
      </c>
      <c r="B29" s="233" t="s">
        <v>1139</v>
      </c>
      <c r="C29" s="252" t="s">
        <v>1140</v>
      </c>
      <c r="D29" s="234" t="s">
        <v>322</v>
      </c>
      <c r="E29" s="235">
        <v>5.7039999999999997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1.7</v>
      </c>
      <c r="O29" s="237">
        <f>ROUND(E29*N29,2)</f>
        <v>9.6999999999999993</v>
      </c>
      <c r="P29" s="237">
        <v>0</v>
      </c>
      <c r="Q29" s="237">
        <f>ROUND(E29*P29,2)</f>
        <v>0</v>
      </c>
      <c r="R29" s="237" t="s">
        <v>1119</v>
      </c>
      <c r="S29" s="237" t="s">
        <v>175</v>
      </c>
      <c r="T29" s="238" t="s">
        <v>176</v>
      </c>
      <c r="U29" s="219">
        <v>1.587</v>
      </c>
      <c r="V29" s="219">
        <f>ROUND(E29*U29,2)</f>
        <v>9.0500000000000007</v>
      </c>
      <c r="W29" s="219"/>
      <c r="X29" s="219" t="s">
        <v>177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178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17"/>
      <c r="B30" s="218"/>
      <c r="C30" s="253" t="s">
        <v>1141</v>
      </c>
      <c r="D30" s="239"/>
      <c r="E30" s="239"/>
      <c r="F30" s="239"/>
      <c r="G30" s="23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180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9" t="str">
        <f>C30</f>
        <v>sypaninou z vhodných hornin tř. 1 - 4 nebo materiálem připraveným podél výkopu ve vzdálenosti do 3 m od jeho kraje, pro jakoukoliv hloubku výkopu a jakoukoliv míru zhutnění,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5" t="s">
        <v>1142</v>
      </c>
      <c r="D31" s="223"/>
      <c r="E31" s="224">
        <v>5.7039999999999997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2">
        <v>9</v>
      </c>
      <c r="B32" s="233" t="s">
        <v>1143</v>
      </c>
      <c r="C32" s="252" t="s">
        <v>1144</v>
      </c>
      <c r="D32" s="234" t="s">
        <v>328</v>
      </c>
      <c r="E32" s="235">
        <v>12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 t="s">
        <v>1145</v>
      </c>
      <c r="S32" s="237" t="s">
        <v>175</v>
      </c>
      <c r="T32" s="238" t="s">
        <v>176</v>
      </c>
      <c r="U32" s="219">
        <v>2.1000000000000001E-2</v>
      </c>
      <c r="V32" s="219">
        <f>ROUND(E32*U32,2)</f>
        <v>0.25</v>
      </c>
      <c r="W32" s="219"/>
      <c r="X32" s="219" t="s">
        <v>177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3" t="s">
        <v>1146</v>
      </c>
      <c r="D33" s="239"/>
      <c r="E33" s="239"/>
      <c r="F33" s="239"/>
      <c r="G33" s="23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180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5" t="s">
        <v>1147</v>
      </c>
      <c r="D34" s="223"/>
      <c r="E34" s="224">
        <v>12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2">
        <v>10</v>
      </c>
      <c r="B35" s="233" t="s">
        <v>1148</v>
      </c>
      <c r="C35" s="252" t="s">
        <v>1149</v>
      </c>
      <c r="D35" s="234" t="s">
        <v>322</v>
      </c>
      <c r="E35" s="235">
        <v>2.48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1.8907700000000001</v>
      </c>
      <c r="O35" s="237">
        <f>ROUND(E35*N35,2)</f>
        <v>4.6900000000000004</v>
      </c>
      <c r="P35" s="237">
        <v>0</v>
      </c>
      <c r="Q35" s="237">
        <f>ROUND(E35*P35,2)</f>
        <v>0</v>
      </c>
      <c r="R35" s="237"/>
      <c r="S35" s="237" t="s">
        <v>234</v>
      </c>
      <c r="T35" s="238" t="s">
        <v>176</v>
      </c>
      <c r="U35" s="219">
        <v>1.6950000000000001</v>
      </c>
      <c r="V35" s="219">
        <f>ROUND(E35*U35,2)</f>
        <v>4.2</v>
      </c>
      <c r="W35" s="219"/>
      <c r="X35" s="219" t="s">
        <v>177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178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5" t="s">
        <v>1150</v>
      </c>
      <c r="D36" s="223"/>
      <c r="E36" s="224">
        <v>2.48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2">
        <v>11</v>
      </c>
      <c r="B37" s="233" t="s">
        <v>1151</v>
      </c>
      <c r="C37" s="252" t="s">
        <v>1152</v>
      </c>
      <c r="D37" s="234" t="s">
        <v>853</v>
      </c>
      <c r="E37" s="235">
        <v>25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1E-3</v>
      </c>
      <c r="O37" s="237">
        <f>ROUND(E37*N37,2)</f>
        <v>0.03</v>
      </c>
      <c r="P37" s="237">
        <v>0</v>
      </c>
      <c r="Q37" s="237">
        <f>ROUND(E37*P37,2)</f>
        <v>0</v>
      </c>
      <c r="R37" s="237" t="s">
        <v>239</v>
      </c>
      <c r="S37" s="237" t="s">
        <v>175</v>
      </c>
      <c r="T37" s="238" t="s">
        <v>240</v>
      </c>
      <c r="U37" s="219">
        <v>0</v>
      </c>
      <c r="V37" s="219">
        <f>ROUND(E37*U37,2)</f>
        <v>0</v>
      </c>
      <c r="W37" s="219"/>
      <c r="X37" s="219" t="s">
        <v>241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242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5" t="s">
        <v>1153</v>
      </c>
      <c r="D38" s="223"/>
      <c r="E38" s="224">
        <v>25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6" t="s">
        <v>169</v>
      </c>
      <c r="B39" s="227" t="s">
        <v>81</v>
      </c>
      <c r="C39" s="251" t="s">
        <v>82</v>
      </c>
      <c r="D39" s="228"/>
      <c r="E39" s="229"/>
      <c r="F39" s="230"/>
      <c r="G39" s="230">
        <f>SUMIF(AG40:AG62,"&lt;&gt;NOR",G40:G62)</f>
        <v>0</v>
      </c>
      <c r="H39" s="230"/>
      <c r="I39" s="230">
        <f>SUM(I40:I62)</f>
        <v>0</v>
      </c>
      <c r="J39" s="230"/>
      <c r="K39" s="230">
        <f>SUM(K40:K62)</f>
        <v>0</v>
      </c>
      <c r="L39" s="230"/>
      <c r="M39" s="230">
        <f>SUM(M40:M62)</f>
        <v>0</v>
      </c>
      <c r="N39" s="230"/>
      <c r="O39" s="230">
        <f>SUM(O40:O62)</f>
        <v>7.8599999999999994</v>
      </c>
      <c r="P39" s="230"/>
      <c r="Q39" s="230">
        <f>SUM(Q40:Q62)</f>
        <v>4.29</v>
      </c>
      <c r="R39" s="230"/>
      <c r="S39" s="230"/>
      <c r="T39" s="231"/>
      <c r="U39" s="225"/>
      <c r="V39" s="225">
        <f>SUM(V40:V62)</f>
        <v>16.57</v>
      </c>
      <c r="W39" s="225"/>
      <c r="X39" s="225"/>
      <c r="AG39" t="s">
        <v>170</v>
      </c>
    </row>
    <row r="40" spans="1:60" ht="22.5" outlineLevel="1" x14ac:dyDescent="0.2">
      <c r="A40" s="232">
        <v>12</v>
      </c>
      <c r="B40" s="233" t="s">
        <v>1154</v>
      </c>
      <c r="C40" s="252" t="s">
        <v>1155</v>
      </c>
      <c r="D40" s="234" t="s">
        <v>328</v>
      </c>
      <c r="E40" s="235">
        <v>3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0</v>
      </c>
      <c r="O40" s="237">
        <f>ROUND(E40*N40,2)</f>
        <v>0</v>
      </c>
      <c r="P40" s="237">
        <v>0.13800000000000001</v>
      </c>
      <c r="Q40" s="237">
        <f>ROUND(E40*P40,2)</f>
        <v>0.41</v>
      </c>
      <c r="R40" s="237" t="s">
        <v>277</v>
      </c>
      <c r="S40" s="237" t="s">
        <v>175</v>
      </c>
      <c r="T40" s="238" t="s">
        <v>240</v>
      </c>
      <c r="U40" s="219">
        <v>0.16</v>
      </c>
      <c r="V40" s="219">
        <f>ROUND(E40*U40,2)</f>
        <v>0.48</v>
      </c>
      <c r="W40" s="219"/>
      <c r="X40" s="219" t="s">
        <v>177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178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3" t="s">
        <v>1156</v>
      </c>
      <c r="D41" s="239"/>
      <c r="E41" s="239"/>
      <c r="F41" s="239"/>
      <c r="G41" s="23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180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5" t="s">
        <v>1157</v>
      </c>
      <c r="D42" s="223"/>
      <c r="E42" s="224">
        <v>3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185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32">
        <v>13</v>
      </c>
      <c r="B43" s="233" t="s">
        <v>1115</v>
      </c>
      <c r="C43" s="252" t="s">
        <v>1116</v>
      </c>
      <c r="D43" s="234" t="s">
        <v>328</v>
      </c>
      <c r="E43" s="235">
        <v>15.2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</v>
      </c>
      <c r="O43" s="237">
        <f>ROUND(E43*N43,2)</f>
        <v>0</v>
      </c>
      <c r="P43" s="237">
        <v>0.154</v>
      </c>
      <c r="Q43" s="237">
        <f>ROUND(E43*P43,2)</f>
        <v>2.34</v>
      </c>
      <c r="R43" s="237" t="s">
        <v>277</v>
      </c>
      <c r="S43" s="237" t="s">
        <v>175</v>
      </c>
      <c r="T43" s="238" t="s">
        <v>240</v>
      </c>
      <c r="U43" s="219">
        <v>0.27</v>
      </c>
      <c r="V43" s="219">
        <f>ROUND(E43*U43,2)</f>
        <v>4.0999999999999996</v>
      </c>
      <c r="W43" s="219"/>
      <c r="X43" s="219" t="s">
        <v>177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178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5" t="s">
        <v>1158</v>
      </c>
      <c r="D44" s="223"/>
      <c r="E44" s="224">
        <v>15.2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185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2">
        <v>14</v>
      </c>
      <c r="B45" s="233" t="s">
        <v>1159</v>
      </c>
      <c r="C45" s="252" t="s">
        <v>1160</v>
      </c>
      <c r="D45" s="234" t="s">
        <v>173</v>
      </c>
      <c r="E45" s="235">
        <v>7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0</v>
      </c>
      <c r="O45" s="237">
        <f>ROUND(E45*N45,2)</f>
        <v>0</v>
      </c>
      <c r="P45" s="237">
        <v>0.22</v>
      </c>
      <c r="Q45" s="237">
        <f>ROUND(E45*P45,2)</f>
        <v>1.54</v>
      </c>
      <c r="R45" s="237" t="s">
        <v>277</v>
      </c>
      <c r="S45" s="237" t="s">
        <v>175</v>
      </c>
      <c r="T45" s="238" t="s">
        <v>240</v>
      </c>
      <c r="U45" s="219">
        <v>0.14299999999999999</v>
      </c>
      <c r="V45" s="219">
        <f>ROUND(E45*U45,2)</f>
        <v>1</v>
      </c>
      <c r="W45" s="219"/>
      <c r="X45" s="219" t="s">
        <v>177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178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3" t="s">
        <v>1161</v>
      </c>
      <c r="D46" s="239"/>
      <c r="E46" s="239"/>
      <c r="F46" s="239"/>
      <c r="G46" s="23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180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49" t="str">
        <f>C46</f>
        <v>s vybouráním lože, s přemístěním hmot na skládku na vzdálenost do 3 m nebo naložením na dopravní prostředek</v>
      </c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5" t="s">
        <v>1162</v>
      </c>
      <c r="D47" s="223"/>
      <c r="E47" s="224">
        <v>7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185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2">
        <v>15</v>
      </c>
      <c r="B48" s="233" t="s">
        <v>1163</v>
      </c>
      <c r="C48" s="252" t="s">
        <v>1164</v>
      </c>
      <c r="D48" s="234" t="s">
        <v>267</v>
      </c>
      <c r="E48" s="235">
        <v>3.6480000000000001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1.1000000000000001</v>
      </c>
      <c r="O48" s="237">
        <f>ROUND(E48*N48,2)</f>
        <v>4.01</v>
      </c>
      <c r="P48" s="237">
        <v>0</v>
      </c>
      <c r="Q48" s="237">
        <f>ROUND(E48*P48,2)</f>
        <v>0</v>
      </c>
      <c r="R48" s="237" t="s">
        <v>277</v>
      </c>
      <c r="S48" s="237" t="s">
        <v>175</v>
      </c>
      <c r="T48" s="238" t="s">
        <v>240</v>
      </c>
      <c r="U48" s="219">
        <v>0.16300000000000001</v>
      </c>
      <c r="V48" s="219">
        <f>ROUND(E48*U48,2)</f>
        <v>0.59</v>
      </c>
      <c r="W48" s="219"/>
      <c r="X48" s="219" t="s">
        <v>177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178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3" t="s">
        <v>1165</v>
      </c>
      <c r="D49" s="239"/>
      <c r="E49" s="239"/>
      <c r="F49" s="239"/>
      <c r="G49" s="23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180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5" t="s">
        <v>1166</v>
      </c>
      <c r="D50" s="223"/>
      <c r="E50" s="224">
        <v>3.6480000000000001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185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2">
        <v>16</v>
      </c>
      <c r="B51" s="233" t="s">
        <v>1167</v>
      </c>
      <c r="C51" s="252" t="s">
        <v>1168</v>
      </c>
      <c r="D51" s="234" t="s">
        <v>328</v>
      </c>
      <c r="E51" s="235">
        <v>15.2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0.12659999999999999</v>
      </c>
      <c r="O51" s="237">
        <f>ROUND(E51*N51,2)</f>
        <v>1.92</v>
      </c>
      <c r="P51" s="237">
        <v>0</v>
      </c>
      <c r="Q51" s="237">
        <f>ROUND(E51*P51,2)</f>
        <v>0</v>
      </c>
      <c r="R51" s="237" t="s">
        <v>277</v>
      </c>
      <c r="S51" s="237" t="s">
        <v>175</v>
      </c>
      <c r="T51" s="238" t="s">
        <v>240</v>
      </c>
      <c r="U51" s="219">
        <v>9.1999999999999998E-2</v>
      </c>
      <c r="V51" s="219">
        <f>ROUND(E51*U51,2)</f>
        <v>1.4</v>
      </c>
      <c r="W51" s="219"/>
      <c r="X51" s="219" t="s">
        <v>177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178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5" t="s">
        <v>1169</v>
      </c>
      <c r="D52" s="223"/>
      <c r="E52" s="224">
        <v>15.2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185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32">
        <v>17</v>
      </c>
      <c r="B53" s="233" t="s">
        <v>1170</v>
      </c>
      <c r="C53" s="252" t="s">
        <v>1171</v>
      </c>
      <c r="D53" s="234" t="s">
        <v>328</v>
      </c>
      <c r="E53" s="235">
        <v>3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7">
        <v>7.1999999999999995E-2</v>
      </c>
      <c r="O53" s="237">
        <f>ROUND(E53*N53,2)</f>
        <v>0.22</v>
      </c>
      <c r="P53" s="237">
        <v>0</v>
      </c>
      <c r="Q53" s="237">
        <f>ROUND(E53*P53,2)</f>
        <v>0</v>
      </c>
      <c r="R53" s="237" t="s">
        <v>277</v>
      </c>
      <c r="S53" s="237" t="s">
        <v>175</v>
      </c>
      <c r="T53" s="238" t="s">
        <v>240</v>
      </c>
      <c r="U53" s="219">
        <v>0.375</v>
      </c>
      <c r="V53" s="219">
        <f>ROUND(E53*U53,2)</f>
        <v>1.1299999999999999</v>
      </c>
      <c r="W53" s="219"/>
      <c r="X53" s="219" t="s">
        <v>177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178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17"/>
      <c r="B54" s="218"/>
      <c r="C54" s="253" t="s">
        <v>1172</v>
      </c>
      <c r="D54" s="239"/>
      <c r="E54" s="239"/>
      <c r="F54" s="239"/>
      <c r="G54" s="23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180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49" t="str">
        <f>C54</f>
        <v>komunikací pro pěší do velikosti dlaždic 0,25 m2 s provedením lože do tl. 30 mm, s vyplněním spár a se smetením přebytečného materiálu na vzdálenost do 3 m</v>
      </c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5" t="s">
        <v>1157</v>
      </c>
      <c r="D55" s="223"/>
      <c r="E55" s="224">
        <v>3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185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2">
        <v>18</v>
      </c>
      <c r="B56" s="233" t="s">
        <v>1173</v>
      </c>
      <c r="C56" s="252" t="s">
        <v>1174</v>
      </c>
      <c r="D56" s="234" t="s">
        <v>173</v>
      </c>
      <c r="E56" s="235">
        <v>7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0.185</v>
      </c>
      <c r="O56" s="237">
        <f>ROUND(E56*N56,2)</f>
        <v>1.3</v>
      </c>
      <c r="P56" s="237">
        <v>0</v>
      </c>
      <c r="Q56" s="237">
        <f>ROUND(E56*P56,2)</f>
        <v>0</v>
      </c>
      <c r="R56" s="237" t="s">
        <v>277</v>
      </c>
      <c r="S56" s="237" t="s">
        <v>175</v>
      </c>
      <c r="T56" s="238" t="s">
        <v>240</v>
      </c>
      <c r="U56" s="219">
        <v>0.33704000000000001</v>
      </c>
      <c r="V56" s="219">
        <f>ROUND(E56*U56,2)</f>
        <v>2.36</v>
      </c>
      <c r="W56" s="219"/>
      <c r="X56" s="219" t="s">
        <v>177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178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3" t="s">
        <v>1175</v>
      </c>
      <c r="D57" s="239"/>
      <c r="E57" s="239"/>
      <c r="F57" s="239"/>
      <c r="G57" s="23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180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5" t="s">
        <v>1162</v>
      </c>
      <c r="D58" s="223"/>
      <c r="E58" s="224">
        <v>7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185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2">
        <v>19</v>
      </c>
      <c r="B59" s="233" t="s">
        <v>1176</v>
      </c>
      <c r="C59" s="252" t="s">
        <v>1177</v>
      </c>
      <c r="D59" s="234" t="s">
        <v>173</v>
      </c>
      <c r="E59" s="235">
        <v>38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/>
      <c r="S59" s="237" t="s">
        <v>175</v>
      </c>
      <c r="T59" s="238" t="s">
        <v>176</v>
      </c>
      <c r="U59" s="219">
        <v>0.14499999999999999</v>
      </c>
      <c r="V59" s="219">
        <f>ROUND(E59*U59,2)</f>
        <v>5.51</v>
      </c>
      <c r="W59" s="219"/>
      <c r="X59" s="219" t="s">
        <v>177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178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5" t="s">
        <v>1178</v>
      </c>
      <c r="D60" s="223"/>
      <c r="E60" s="224">
        <v>38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185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2">
        <v>20</v>
      </c>
      <c r="B61" s="233" t="s">
        <v>1179</v>
      </c>
      <c r="C61" s="252" t="s">
        <v>1180</v>
      </c>
      <c r="D61" s="234" t="s">
        <v>214</v>
      </c>
      <c r="E61" s="235">
        <v>7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7">
        <v>5.8000000000000003E-2</v>
      </c>
      <c r="O61" s="237">
        <f>ROUND(E61*N61,2)</f>
        <v>0.41</v>
      </c>
      <c r="P61" s="237">
        <v>0</v>
      </c>
      <c r="Q61" s="237">
        <f>ROUND(E61*P61,2)</f>
        <v>0</v>
      </c>
      <c r="R61" s="237" t="s">
        <v>239</v>
      </c>
      <c r="S61" s="237" t="s">
        <v>175</v>
      </c>
      <c r="T61" s="238" t="s">
        <v>240</v>
      </c>
      <c r="U61" s="219">
        <v>0</v>
      </c>
      <c r="V61" s="219">
        <f>ROUND(E61*U61,2)</f>
        <v>0</v>
      </c>
      <c r="W61" s="219"/>
      <c r="X61" s="219" t="s">
        <v>241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242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5" t="s">
        <v>1162</v>
      </c>
      <c r="D62" s="223"/>
      <c r="E62" s="224">
        <v>7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185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26" t="s">
        <v>169</v>
      </c>
      <c r="B63" s="227" t="s">
        <v>87</v>
      </c>
      <c r="C63" s="251" t="s">
        <v>88</v>
      </c>
      <c r="D63" s="228"/>
      <c r="E63" s="229"/>
      <c r="F63" s="230"/>
      <c r="G63" s="230">
        <f>SUMIF(AG64:AG143,"&lt;&gt;NOR",G64:G143)</f>
        <v>0</v>
      </c>
      <c r="H63" s="230"/>
      <c r="I63" s="230">
        <f>SUM(I64:I143)</f>
        <v>0</v>
      </c>
      <c r="J63" s="230"/>
      <c r="K63" s="230">
        <f>SUM(K64:K143)</f>
        <v>0</v>
      </c>
      <c r="L63" s="230"/>
      <c r="M63" s="230">
        <f>SUM(M64:M143)</f>
        <v>0</v>
      </c>
      <c r="N63" s="230"/>
      <c r="O63" s="230">
        <f>SUM(O64:O143)</f>
        <v>0.16000000000000003</v>
      </c>
      <c r="P63" s="230"/>
      <c r="Q63" s="230">
        <f>SUM(Q64:Q143)</f>
        <v>0.21</v>
      </c>
      <c r="R63" s="230"/>
      <c r="S63" s="230"/>
      <c r="T63" s="231"/>
      <c r="U63" s="225"/>
      <c r="V63" s="225">
        <f>SUM(V64:V143)</f>
        <v>28.35</v>
      </c>
      <c r="W63" s="225"/>
      <c r="X63" s="225"/>
      <c r="AG63" t="s">
        <v>170</v>
      </c>
    </row>
    <row r="64" spans="1:60" outlineLevel="1" x14ac:dyDescent="0.2">
      <c r="A64" s="232">
        <v>21</v>
      </c>
      <c r="B64" s="233" t="s">
        <v>1181</v>
      </c>
      <c r="C64" s="252" t="s">
        <v>1182</v>
      </c>
      <c r="D64" s="234" t="s">
        <v>214</v>
      </c>
      <c r="E64" s="235">
        <v>20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21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 t="s">
        <v>1183</v>
      </c>
      <c r="S64" s="237" t="s">
        <v>175</v>
      </c>
      <c r="T64" s="238" t="s">
        <v>240</v>
      </c>
      <c r="U64" s="219">
        <v>0.17807999999999999</v>
      </c>
      <c r="V64" s="219">
        <f>ROUND(E64*U64,2)</f>
        <v>3.56</v>
      </c>
      <c r="W64" s="219"/>
      <c r="X64" s="219" t="s">
        <v>177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178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3" t="s">
        <v>1184</v>
      </c>
      <c r="D65" s="239"/>
      <c r="E65" s="239"/>
      <c r="F65" s="239"/>
      <c r="G65" s="23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180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5" t="s">
        <v>1185</v>
      </c>
      <c r="D66" s="223"/>
      <c r="E66" s="224">
        <v>2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0"/>
      <c r="Z66" s="210"/>
      <c r="AA66" s="210"/>
      <c r="AB66" s="210"/>
      <c r="AC66" s="210"/>
      <c r="AD66" s="210"/>
      <c r="AE66" s="210"/>
      <c r="AF66" s="210"/>
      <c r="AG66" s="210" t="s">
        <v>185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5" t="s">
        <v>1186</v>
      </c>
      <c r="D67" s="223"/>
      <c r="E67" s="224">
        <v>8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5" t="s">
        <v>1187</v>
      </c>
      <c r="D68" s="223"/>
      <c r="E68" s="224">
        <v>10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185</v>
      </c>
      <c r="AH68" s="210">
        <v>5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2">
        <v>22</v>
      </c>
      <c r="B69" s="233" t="s">
        <v>193</v>
      </c>
      <c r="C69" s="252" t="s">
        <v>194</v>
      </c>
      <c r="D69" s="234" t="s">
        <v>173</v>
      </c>
      <c r="E69" s="235">
        <v>3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1.4800000000000001E-2</v>
      </c>
      <c r="O69" s="237">
        <f>ROUND(E69*N69,2)</f>
        <v>0.04</v>
      </c>
      <c r="P69" s="237">
        <v>0</v>
      </c>
      <c r="Q69" s="237">
        <f>ROUND(E69*P69,2)</f>
        <v>0</v>
      </c>
      <c r="R69" s="237" t="s">
        <v>174</v>
      </c>
      <c r="S69" s="237" t="s">
        <v>175</v>
      </c>
      <c r="T69" s="238" t="s">
        <v>235</v>
      </c>
      <c r="U69" s="219">
        <v>0.753</v>
      </c>
      <c r="V69" s="219">
        <f>ROUND(E69*U69,2)</f>
        <v>2.2599999999999998</v>
      </c>
      <c r="W69" s="219"/>
      <c r="X69" s="219" t="s">
        <v>177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178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3" t="s">
        <v>179</v>
      </c>
      <c r="D70" s="239"/>
      <c r="E70" s="239"/>
      <c r="F70" s="239"/>
      <c r="G70" s="23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180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4" t="s">
        <v>181</v>
      </c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182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4" t="s">
        <v>183</v>
      </c>
      <c r="D72" s="240"/>
      <c r="E72" s="240"/>
      <c r="F72" s="240"/>
      <c r="G72" s="240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182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5" t="s">
        <v>1188</v>
      </c>
      <c r="D73" s="223"/>
      <c r="E73" s="224">
        <v>3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185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2">
        <v>23</v>
      </c>
      <c r="B74" s="233" t="s">
        <v>196</v>
      </c>
      <c r="C74" s="252" t="s">
        <v>197</v>
      </c>
      <c r="D74" s="234" t="s">
        <v>173</v>
      </c>
      <c r="E74" s="235">
        <v>1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3.8999999999999999E-4</v>
      </c>
      <c r="O74" s="237">
        <f>ROUND(E74*N74,2)</f>
        <v>0</v>
      </c>
      <c r="P74" s="237">
        <v>3.4199999999999999E-3</v>
      </c>
      <c r="Q74" s="237">
        <f>ROUND(E74*P74,2)</f>
        <v>0</v>
      </c>
      <c r="R74" s="237" t="s">
        <v>174</v>
      </c>
      <c r="S74" s="237" t="s">
        <v>175</v>
      </c>
      <c r="T74" s="238" t="s">
        <v>240</v>
      </c>
      <c r="U74" s="219">
        <v>4.3999999999999997E-2</v>
      </c>
      <c r="V74" s="219">
        <f>ROUND(E74*U74,2)</f>
        <v>0.04</v>
      </c>
      <c r="W74" s="219"/>
      <c r="X74" s="219" t="s">
        <v>177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178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5" t="s">
        <v>360</v>
      </c>
      <c r="D75" s="223"/>
      <c r="E75" s="224">
        <v>1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185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2">
        <v>24</v>
      </c>
      <c r="B76" s="233" t="s">
        <v>361</v>
      </c>
      <c r="C76" s="252" t="s">
        <v>362</v>
      </c>
      <c r="D76" s="234" t="s">
        <v>173</v>
      </c>
      <c r="E76" s="235">
        <v>2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21</v>
      </c>
      <c r="M76" s="237">
        <f>G76*(1+L76/100)</f>
        <v>0</v>
      </c>
      <c r="N76" s="237">
        <v>3.5E-4</v>
      </c>
      <c r="O76" s="237">
        <f>ROUND(E76*N76,2)</f>
        <v>0</v>
      </c>
      <c r="P76" s="237">
        <v>9.8099999999999993E-3</v>
      </c>
      <c r="Q76" s="237">
        <f>ROUND(E76*P76,2)</f>
        <v>0.02</v>
      </c>
      <c r="R76" s="237" t="s">
        <v>174</v>
      </c>
      <c r="S76" s="237" t="s">
        <v>175</v>
      </c>
      <c r="T76" s="238" t="s">
        <v>235</v>
      </c>
      <c r="U76" s="219">
        <v>5.6000000000000001E-2</v>
      </c>
      <c r="V76" s="219">
        <f>ROUND(E76*U76,2)</f>
        <v>0.11</v>
      </c>
      <c r="W76" s="219"/>
      <c r="X76" s="219" t="s">
        <v>177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178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5" t="s">
        <v>1189</v>
      </c>
      <c r="D77" s="223"/>
      <c r="E77" s="224">
        <v>2</v>
      </c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185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2">
        <v>25</v>
      </c>
      <c r="B78" s="233" t="s">
        <v>202</v>
      </c>
      <c r="C78" s="252" t="s">
        <v>203</v>
      </c>
      <c r="D78" s="234" t="s">
        <v>173</v>
      </c>
      <c r="E78" s="235">
        <v>1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4.2900000000000004E-3</v>
      </c>
      <c r="O78" s="237">
        <f>ROUND(E78*N78,2)</f>
        <v>0</v>
      </c>
      <c r="P78" s="237">
        <v>0</v>
      </c>
      <c r="Q78" s="237">
        <f>ROUND(E78*P78,2)</f>
        <v>0</v>
      </c>
      <c r="R78" s="237" t="s">
        <v>174</v>
      </c>
      <c r="S78" s="237" t="s">
        <v>175</v>
      </c>
      <c r="T78" s="238" t="s">
        <v>235</v>
      </c>
      <c r="U78" s="219">
        <v>0.36199999999999999</v>
      </c>
      <c r="V78" s="219">
        <f>ROUND(E78*U78,2)</f>
        <v>0.36</v>
      </c>
      <c r="W78" s="219"/>
      <c r="X78" s="219" t="s">
        <v>177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178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5" t="s">
        <v>1190</v>
      </c>
      <c r="D79" s="223"/>
      <c r="E79" s="224">
        <v>1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0"/>
      <c r="Z79" s="210"/>
      <c r="AA79" s="210"/>
      <c r="AB79" s="210"/>
      <c r="AC79" s="210"/>
      <c r="AD79" s="210"/>
      <c r="AE79" s="210"/>
      <c r="AF79" s="210"/>
      <c r="AG79" s="210" t="s">
        <v>185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2">
        <v>26</v>
      </c>
      <c r="B80" s="233" t="s">
        <v>1191</v>
      </c>
      <c r="C80" s="252" t="s">
        <v>1192</v>
      </c>
      <c r="D80" s="234" t="s">
        <v>1193</v>
      </c>
      <c r="E80" s="235">
        <v>1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21</v>
      </c>
      <c r="M80" s="237">
        <f>G80*(1+L80/100)</f>
        <v>0</v>
      </c>
      <c r="N80" s="237">
        <v>0</v>
      </c>
      <c r="O80" s="237">
        <f>ROUND(E80*N80,2)</f>
        <v>0</v>
      </c>
      <c r="P80" s="237">
        <v>5.13E-3</v>
      </c>
      <c r="Q80" s="237">
        <f>ROUND(E80*P80,2)</f>
        <v>0.01</v>
      </c>
      <c r="R80" s="237" t="s">
        <v>174</v>
      </c>
      <c r="S80" s="237" t="s">
        <v>175</v>
      </c>
      <c r="T80" s="238" t="s">
        <v>240</v>
      </c>
      <c r="U80" s="219">
        <v>0.27900000000000003</v>
      </c>
      <c r="V80" s="219">
        <f>ROUND(E80*U80,2)</f>
        <v>0.28000000000000003</v>
      </c>
      <c r="W80" s="219"/>
      <c r="X80" s="219" t="s">
        <v>177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178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55" t="s">
        <v>1194</v>
      </c>
      <c r="D81" s="223"/>
      <c r="E81" s="224">
        <v>1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185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2">
        <v>27</v>
      </c>
      <c r="B82" s="233" t="s">
        <v>1195</v>
      </c>
      <c r="C82" s="252" t="s">
        <v>1196</v>
      </c>
      <c r="D82" s="234" t="s">
        <v>1193</v>
      </c>
      <c r="E82" s="235">
        <v>1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0</v>
      </c>
      <c r="O82" s="237">
        <f>ROUND(E82*N82,2)</f>
        <v>0</v>
      </c>
      <c r="P82" s="237">
        <v>2.6200000000000001E-2</v>
      </c>
      <c r="Q82" s="237">
        <f>ROUND(E82*P82,2)</f>
        <v>0.03</v>
      </c>
      <c r="R82" s="237" t="s">
        <v>174</v>
      </c>
      <c r="S82" s="237" t="s">
        <v>175</v>
      </c>
      <c r="T82" s="238" t="s">
        <v>235</v>
      </c>
      <c r="U82" s="219">
        <v>0.44500000000000001</v>
      </c>
      <c r="V82" s="219">
        <f>ROUND(E82*U82,2)</f>
        <v>0.45</v>
      </c>
      <c r="W82" s="219"/>
      <c r="X82" s="219" t="s">
        <v>177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178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5" t="s">
        <v>1197</v>
      </c>
      <c r="D83" s="223"/>
      <c r="E83" s="224">
        <v>1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185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2">
        <v>28</v>
      </c>
      <c r="B84" s="233" t="s">
        <v>205</v>
      </c>
      <c r="C84" s="252" t="s">
        <v>206</v>
      </c>
      <c r="D84" s="234" t="s">
        <v>173</v>
      </c>
      <c r="E84" s="235">
        <v>15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7" t="s">
        <v>174</v>
      </c>
      <c r="S84" s="237" t="s">
        <v>175</v>
      </c>
      <c r="T84" s="238" t="s">
        <v>176</v>
      </c>
      <c r="U84" s="219">
        <v>6.2E-2</v>
      </c>
      <c r="V84" s="219">
        <f>ROUND(E84*U84,2)</f>
        <v>0.93</v>
      </c>
      <c r="W84" s="219"/>
      <c r="X84" s="219" t="s">
        <v>177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178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5" t="s">
        <v>1198</v>
      </c>
      <c r="D85" s="223"/>
      <c r="E85" s="224">
        <v>15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185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32">
        <v>29</v>
      </c>
      <c r="B86" s="233" t="s">
        <v>212</v>
      </c>
      <c r="C86" s="252" t="s">
        <v>213</v>
      </c>
      <c r="D86" s="234" t="s">
        <v>214</v>
      </c>
      <c r="E86" s="235">
        <v>1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 t="s">
        <v>174</v>
      </c>
      <c r="S86" s="237" t="s">
        <v>175</v>
      </c>
      <c r="T86" s="238" t="s">
        <v>176</v>
      </c>
      <c r="U86" s="219">
        <v>0.48199999999999998</v>
      </c>
      <c r="V86" s="219">
        <f>ROUND(E86*U86,2)</f>
        <v>0.48</v>
      </c>
      <c r="W86" s="219"/>
      <c r="X86" s="219" t="s">
        <v>177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178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5" t="s">
        <v>1199</v>
      </c>
      <c r="D87" s="223"/>
      <c r="E87" s="224">
        <v>1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185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2">
        <v>30</v>
      </c>
      <c r="B88" s="233" t="s">
        <v>1200</v>
      </c>
      <c r="C88" s="252" t="s">
        <v>1201</v>
      </c>
      <c r="D88" s="234" t="s">
        <v>214</v>
      </c>
      <c r="E88" s="235">
        <v>4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7">
        <v>3.0000000000000001E-5</v>
      </c>
      <c r="O88" s="237">
        <f>ROUND(E88*N88,2)</f>
        <v>0</v>
      </c>
      <c r="P88" s="237">
        <v>0</v>
      </c>
      <c r="Q88" s="237">
        <f>ROUND(E88*P88,2)</f>
        <v>0</v>
      </c>
      <c r="R88" s="237" t="s">
        <v>174</v>
      </c>
      <c r="S88" s="237" t="s">
        <v>175</v>
      </c>
      <c r="T88" s="238" t="s">
        <v>240</v>
      </c>
      <c r="U88" s="219">
        <v>0.26900000000000002</v>
      </c>
      <c r="V88" s="219">
        <f>ROUND(E88*U88,2)</f>
        <v>1.08</v>
      </c>
      <c r="W88" s="219"/>
      <c r="X88" s="219" t="s">
        <v>177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178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5" t="s">
        <v>1202</v>
      </c>
      <c r="D89" s="223"/>
      <c r="E89" s="224">
        <v>4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185</v>
      </c>
      <c r="AH89" s="210">
        <v>5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2">
        <v>31</v>
      </c>
      <c r="B90" s="233" t="s">
        <v>1203</v>
      </c>
      <c r="C90" s="252" t="s">
        <v>1204</v>
      </c>
      <c r="D90" s="234" t="s">
        <v>214</v>
      </c>
      <c r="E90" s="235">
        <v>1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7">
        <v>2.7999999999999998E-4</v>
      </c>
      <c r="O90" s="237">
        <f>ROUND(E90*N90,2)</f>
        <v>0</v>
      </c>
      <c r="P90" s="237">
        <v>4.1000000000000003E-3</v>
      </c>
      <c r="Q90" s="237">
        <f>ROUND(E90*P90,2)</f>
        <v>0</v>
      </c>
      <c r="R90" s="237" t="s">
        <v>174</v>
      </c>
      <c r="S90" s="237" t="s">
        <v>175</v>
      </c>
      <c r="T90" s="238" t="s">
        <v>240</v>
      </c>
      <c r="U90" s="219">
        <v>0.372</v>
      </c>
      <c r="V90" s="219">
        <f>ROUND(E90*U90,2)</f>
        <v>0.37</v>
      </c>
      <c r="W90" s="219"/>
      <c r="X90" s="219" t="s">
        <v>177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178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5" t="s">
        <v>1205</v>
      </c>
      <c r="D91" s="223"/>
      <c r="E91" s="224">
        <v>1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185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2">
        <v>32</v>
      </c>
      <c r="B92" s="233" t="s">
        <v>1206</v>
      </c>
      <c r="C92" s="252" t="s">
        <v>1207</v>
      </c>
      <c r="D92" s="234" t="s">
        <v>214</v>
      </c>
      <c r="E92" s="235">
        <v>1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21</v>
      </c>
      <c r="M92" s="237">
        <f>G92*(1+L92/100)</f>
        <v>0</v>
      </c>
      <c r="N92" s="237">
        <v>6.1500000000000001E-3</v>
      </c>
      <c r="O92" s="237">
        <f>ROUND(E92*N92,2)</f>
        <v>0.01</v>
      </c>
      <c r="P92" s="237">
        <v>2.5999999999999999E-2</v>
      </c>
      <c r="Q92" s="237">
        <f>ROUND(E92*P92,2)</f>
        <v>0.03</v>
      </c>
      <c r="R92" s="237" t="s">
        <v>174</v>
      </c>
      <c r="S92" s="237" t="s">
        <v>175</v>
      </c>
      <c r="T92" s="238" t="s">
        <v>240</v>
      </c>
      <c r="U92" s="219">
        <v>0.85799999999999998</v>
      </c>
      <c r="V92" s="219">
        <f>ROUND(E92*U92,2)</f>
        <v>0.86</v>
      </c>
      <c r="W92" s="219"/>
      <c r="X92" s="219" t="s">
        <v>177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178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5" t="s">
        <v>1208</v>
      </c>
      <c r="D93" s="223"/>
      <c r="E93" s="224">
        <v>1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185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2">
        <v>33</v>
      </c>
      <c r="B94" s="233" t="s">
        <v>1209</v>
      </c>
      <c r="C94" s="252" t="s">
        <v>1210</v>
      </c>
      <c r="D94" s="234" t="s">
        <v>214</v>
      </c>
      <c r="E94" s="235">
        <v>1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1.7000000000000001E-4</v>
      </c>
      <c r="O94" s="237">
        <f>ROUND(E94*N94,2)</f>
        <v>0</v>
      </c>
      <c r="P94" s="237">
        <v>0</v>
      </c>
      <c r="Q94" s="237">
        <f>ROUND(E94*P94,2)</f>
        <v>0</v>
      </c>
      <c r="R94" s="237" t="s">
        <v>174</v>
      </c>
      <c r="S94" s="237" t="s">
        <v>175</v>
      </c>
      <c r="T94" s="238" t="s">
        <v>235</v>
      </c>
      <c r="U94" s="219">
        <v>0.17299999999999999</v>
      </c>
      <c r="V94" s="219">
        <f>ROUND(E94*U94,2)</f>
        <v>0.17</v>
      </c>
      <c r="W94" s="219"/>
      <c r="X94" s="219" t="s">
        <v>177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178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55" t="s">
        <v>1211</v>
      </c>
      <c r="D95" s="223"/>
      <c r="E95" s="224">
        <v>1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185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2">
        <v>34</v>
      </c>
      <c r="B96" s="233" t="s">
        <v>430</v>
      </c>
      <c r="C96" s="252" t="s">
        <v>431</v>
      </c>
      <c r="D96" s="234" t="s">
        <v>214</v>
      </c>
      <c r="E96" s="235">
        <v>3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21</v>
      </c>
      <c r="M96" s="237">
        <f>G96*(1+L96/100)</f>
        <v>0</v>
      </c>
      <c r="N96" s="237">
        <v>2.0000000000000002E-5</v>
      </c>
      <c r="O96" s="237">
        <f>ROUND(E96*N96,2)</f>
        <v>0</v>
      </c>
      <c r="P96" s="237">
        <v>3.9E-2</v>
      </c>
      <c r="Q96" s="237">
        <f>ROUND(E96*P96,2)</f>
        <v>0.12</v>
      </c>
      <c r="R96" s="237" t="s">
        <v>230</v>
      </c>
      <c r="S96" s="237" t="s">
        <v>175</v>
      </c>
      <c r="T96" s="238" t="s">
        <v>235</v>
      </c>
      <c r="U96" s="219">
        <v>0.70699999999999996</v>
      </c>
      <c r="V96" s="219">
        <f>ROUND(E96*U96,2)</f>
        <v>2.12</v>
      </c>
      <c r="W96" s="219"/>
      <c r="X96" s="219" t="s">
        <v>177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178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55" t="s">
        <v>1212</v>
      </c>
      <c r="D97" s="223"/>
      <c r="E97" s="224">
        <v>3</v>
      </c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0"/>
      <c r="Z97" s="210"/>
      <c r="AA97" s="210"/>
      <c r="AB97" s="210"/>
      <c r="AC97" s="210"/>
      <c r="AD97" s="210"/>
      <c r="AE97" s="210"/>
      <c r="AF97" s="210"/>
      <c r="AG97" s="210" t="s">
        <v>185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2">
        <v>35</v>
      </c>
      <c r="B98" s="233" t="s">
        <v>1213</v>
      </c>
      <c r="C98" s="252" t="s">
        <v>1214</v>
      </c>
      <c r="D98" s="234" t="s">
        <v>1215</v>
      </c>
      <c r="E98" s="235">
        <v>1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21</v>
      </c>
      <c r="M98" s="237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7"/>
      <c r="S98" s="237" t="s">
        <v>175</v>
      </c>
      <c r="T98" s="238" t="s">
        <v>240</v>
      </c>
      <c r="U98" s="219">
        <v>5.99</v>
      </c>
      <c r="V98" s="219">
        <f>ROUND(E98*U98,2)</f>
        <v>5.99</v>
      </c>
      <c r="W98" s="219"/>
      <c r="X98" s="219" t="s">
        <v>177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178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5" t="s">
        <v>1199</v>
      </c>
      <c r="D99" s="223"/>
      <c r="E99" s="224">
        <v>1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185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2">
        <v>36</v>
      </c>
      <c r="B100" s="233" t="s">
        <v>1216</v>
      </c>
      <c r="C100" s="252" t="s">
        <v>1217</v>
      </c>
      <c r="D100" s="234" t="s">
        <v>173</v>
      </c>
      <c r="E100" s="235">
        <v>36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21</v>
      </c>
      <c r="M100" s="237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7"/>
      <c r="S100" s="237" t="s">
        <v>175</v>
      </c>
      <c r="T100" s="238" t="s">
        <v>240</v>
      </c>
      <c r="U100" s="219">
        <v>8.8999999999999996E-2</v>
      </c>
      <c r="V100" s="219">
        <f>ROUND(E100*U100,2)</f>
        <v>3.2</v>
      </c>
      <c r="W100" s="219"/>
      <c r="X100" s="219" t="s">
        <v>177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178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5" t="s">
        <v>1218</v>
      </c>
      <c r="D101" s="223"/>
      <c r="E101" s="224">
        <v>36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185</v>
      </c>
      <c r="AH101" s="210">
        <v>5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2">
        <v>37</v>
      </c>
      <c r="B102" s="233" t="s">
        <v>1219</v>
      </c>
      <c r="C102" s="252" t="s">
        <v>1220</v>
      </c>
      <c r="D102" s="234" t="s">
        <v>173</v>
      </c>
      <c r="E102" s="235">
        <v>9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7.2999999999999996E-4</v>
      </c>
      <c r="O102" s="237">
        <f>ROUND(E102*N102,2)</f>
        <v>0.01</v>
      </c>
      <c r="P102" s="237">
        <v>0</v>
      </c>
      <c r="Q102" s="237">
        <f>ROUND(E102*P102,2)</f>
        <v>0</v>
      </c>
      <c r="R102" s="237"/>
      <c r="S102" s="237" t="s">
        <v>234</v>
      </c>
      <c r="T102" s="238" t="s">
        <v>176</v>
      </c>
      <c r="U102" s="219">
        <v>0.10100000000000001</v>
      </c>
      <c r="V102" s="219">
        <f>ROUND(E102*U102,2)</f>
        <v>0.91</v>
      </c>
      <c r="W102" s="219"/>
      <c r="X102" s="219" t="s">
        <v>177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178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7" t="s">
        <v>1221</v>
      </c>
      <c r="D103" s="248"/>
      <c r="E103" s="248"/>
      <c r="F103" s="248"/>
      <c r="G103" s="248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182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5" t="s">
        <v>1222</v>
      </c>
      <c r="D104" s="223"/>
      <c r="E104" s="224">
        <v>9</v>
      </c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185</v>
      </c>
      <c r="AH104" s="210">
        <v>5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2">
        <v>38</v>
      </c>
      <c r="B105" s="233" t="s">
        <v>232</v>
      </c>
      <c r="C105" s="252" t="s">
        <v>233</v>
      </c>
      <c r="D105" s="234" t="s">
        <v>214</v>
      </c>
      <c r="E105" s="235">
        <v>1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21</v>
      </c>
      <c r="M105" s="237">
        <f>G105*(1+L105/100)</f>
        <v>0</v>
      </c>
      <c r="N105" s="237">
        <v>2.5699999999999998E-3</v>
      </c>
      <c r="O105" s="237">
        <f>ROUND(E105*N105,2)</f>
        <v>0</v>
      </c>
      <c r="P105" s="237">
        <v>0</v>
      </c>
      <c r="Q105" s="237">
        <f>ROUND(E105*P105,2)</f>
        <v>0</v>
      </c>
      <c r="R105" s="237"/>
      <c r="S105" s="237" t="s">
        <v>234</v>
      </c>
      <c r="T105" s="238" t="s">
        <v>235</v>
      </c>
      <c r="U105" s="219">
        <v>0.433</v>
      </c>
      <c r="V105" s="219">
        <f>ROUND(E105*U105,2)</f>
        <v>0.43</v>
      </c>
      <c r="W105" s="219"/>
      <c r="X105" s="219" t="s">
        <v>177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178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5" t="s">
        <v>1223</v>
      </c>
      <c r="D106" s="223"/>
      <c r="E106" s="224">
        <v>1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185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32">
        <v>39</v>
      </c>
      <c r="B107" s="233" t="s">
        <v>1224</v>
      </c>
      <c r="C107" s="252" t="s">
        <v>1225</v>
      </c>
      <c r="D107" s="234" t="s">
        <v>219</v>
      </c>
      <c r="E107" s="235">
        <v>1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21</v>
      </c>
      <c r="M107" s="237">
        <f>G107*(1+L107/100)</f>
        <v>0</v>
      </c>
      <c r="N107" s="237">
        <v>0.01</v>
      </c>
      <c r="O107" s="237">
        <f>ROUND(E107*N107,2)</f>
        <v>0.01</v>
      </c>
      <c r="P107" s="237">
        <v>0</v>
      </c>
      <c r="Q107" s="237">
        <f>ROUND(E107*P107,2)</f>
        <v>0</v>
      </c>
      <c r="R107" s="237"/>
      <c r="S107" s="237" t="s">
        <v>234</v>
      </c>
      <c r="T107" s="238" t="s">
        <v>176</v>
      </c>
      <c r="U107" s="219">
        <v>0</v>
      </c>
      <c r="V107" s="219">
        <f>ROUND(E107*U107,2)</f>
        <v>0</v>
      </c>
      <c r="W107" s="219"/>
      <c r="X107" s="219" t="s">
        <v>177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178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5" t="s">
        <v>1226</v>
      </c>
      <c r="D108" s="223"/>
      <c r="E108" s="224">
        <v>1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185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32">
        <v>40</v>
      </c>
      <c r="B109" s="233" t="s">
        <v>1227</v>
      </c>
      <c r="C109" s="252" t="s">
        <v>1228</v>
      </c>
      <c r="D109" s="234" t="s">
        <v>219</v>
      </c>
      <c r="E109" s="235">
        <v>1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21</v>
      </c>
      <c r="M109" s="237">
        <f>G109*(1+L109/100)</f>
        <v>0</v>
      </c>
      <c r="N109" s="237">
        <v>1E-3</v>
      </c>
      <c r="O109" s="237">
        <f>ROUND(E109*N109,2)</f>
        <v>0</v>
      </c>
      <c r="P109" s="237">
        <v>0</v>
      </c>
      <c r="Q109" s="237">
        <f>ROUND(E109*P109,2)</f>
        <v>0</v>
      </c>
      <c r="R109" s="237"/>
      <c r="S109" s="237" t="s">
        <v>234</v>
      </c>
      <c r="T109" s="238" t="s">
        <v>235</v>
      </c>
      <c r="U109" s="219">
        <v>0</v>
      </c>
      <c r="V109" s="219">
        <f>ROUND(E109*U109,2)</f>
        <v>0</v>
      </c>
      <c r="W109" s="219"/>
      <c r="X109" s="219" t="s">
        <v>177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178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55" t="s">
        <v>1229</v>
      </c>
      <c r="D110" s="223"/>
      <c r="E110" s="224">
        <v>1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185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32">
        <v>41</v>
      </c>
      <c r="B111" s="233" t="s">
        <v>1230</v>
      </c>
      <c r="C111" s="252" t="s">
        <v>1231</v>
      </c>
      <c r="D111" s="234" t="s">
        <v>173</v>
      </c>
      <c r="E111" s="235">
        <v>15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21</v>
      </c>
      <c r="M111" s="237">
        <f>G111*(1+L111/100)</f>
        <v>0</v>
      </c>
      <c r="N111" s="237">
        <v>0</v>
      </c>
      <c r="O111" s="237">
        <f>ROUND(E111*N111,2)</f>
        <v>0</v>
      </c>
      <c r="P111" s="237">
        <v>0</v>
      </c>
      <c r="Q111" s="237">
        <f>ROUND(E111*P111,2)</f>
        <v>0</v>
      </c>
      <c r="R111" s="237" t="s">
        <v>239</v>
      </c>
      <c r="S111" s="237" t="s">
        <v>175</v>
      </c>
      <c r="T111" s="238" t="s">
        <v>240</v>
      </c>
      <c r="U111" s="219">
        <v>0</v>
      </c>
      <c r="V111" s="219">
        <f>ROUND(E111*U111,2)</f>
        <v>0</v>
      </c>
      <c r="W111" s="219"/>
      <c r="X111" s="219" t="s">
        <v>241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242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55" t="s">
        <v>1198</v>
      </c>
      <c r="D112" s="223"/>
      <c r="E112" s="224">
        <v>15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185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2">
        <v>42</v>
      </c>
      <c r="B113" s="233" t="s">
        <v>1232</v>
      </c>
      <c r="C113" s="252" t="s">
        <v>1233</v>
      </c>
      <c r="D113" s="234" t="s">
        <v>214</v>
      </c>
      <c r="E113" s="235">
        <v>4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21</v>
      </c>
      <c r="M113" s="237">
        <f>G113*(1+L113/100)</f>
        <v>0</v>
      </c>
      <c r="N113" s="237">
        <v>0</v>
      </c>
      <c r="O113" s="237">
        <f>ROUND(E113*N113,2)</f>
        <v>0</v>
      </c>
      <c r="P113" s="237">
        <v>0</v>
      </c>
      <c r="Q113" s="237">
        <f>ROUND(E113*P113,2)</f>
        <v>0</v>
      </c>
      <c r="R113" s="237" t="s">
        <v>239</v>
      </c>
      <c r="S113" s="237" t="s">
        <v>175</v>
      </c>
      <c r="T113" s="238" t="s">
        <v>240</v>
      </c>
      <c r="U113" s="219">
        <v>0</v>
      </c>
      <c r="V113" s="219">
        <f>ROUND(E113*U113,2)</f>
        <v>0</v>
      </c>
      <c r="W113" s="219"/>
      <c r="X113" s="219" t="s">
        <v>241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242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5" t="s">
        <v>1234</v>
      </c>
      <c r="D114" s="223"/>
      <c r="E114" s="224">
        <v>4</v>
      </c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185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2">
        <v>43</v>
      </c>
      <c r="B115" s="233" t="s">
        <v>1235</v>
      </c>
      <c r="C115" s="252" t="s">
        <v>1236</v>
      </c>
      <c r="D115" s="234" t="s">
        <v>214</v>
      </c>
      <c r="E115" s="235">
        <v>2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21</v>
      </c>
      <c r="M115" s="237">
        <f>G115*(1+L115/100)</f>
        <v>0</v>
      </c>
      <c r="N115" s="237">
        <v>6.4999999999999997E-4</v>
      </c>
      <c r="O115" s="237">
        <f>ROUND(E115*N115,2)</f>
        <v>0</v>
      </c>
      <c r="P115" s="237">
        <v>0</v>
      </c>
      <c r="Q115" s="237">
        <f>ROUND(E115*P115,2)</f>
        <v>0</v>
      </c>
      <c r="R115" s="237" t="s">
        <v>239</v>
      </c>
      <c r="S115" s="237" t="s">
        <v>175</v>
      </c>
      <c r="T115" s="238" t="s">
        <v>240</v>
      </c>
      <c r="U115" s="219">
        <v>0</v>
      </c>
      <c r="V115" s="219">
        <f>ROUND(E115*U115,2)</f>
        <v>0</v>
      </c>
      <c r="W115" s="219"/>
      <c r="X115" s="219" t="s">
        <v>241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242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5" t="s">
        <v>1237</v>
      </c>
      <c r="D116" s="223"/>
      <c r="E116" s="224">
        <v>2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185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2">
        <v>44</v>
      </c>
      <c r="B117" s="233" t="s">
        <v>1238</v>
      </c>
      <c r="C117" s="252" t="s">
        <v>1239</v>
      </c>
      <c r="D117" s="234" t="s">
        <v>214</v>
      </c>
      <c r="E117" s="235">
        <v>2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21</v>
      </c>
      <c r="M117" s="237">
        <f>G117*(1+L117/100)</f>
        <v>0</v>
      </c>
      <c r="N117" s="237">
        <v>1.32E-3</v>
      </c>
      <c r="O117" s="237">
        <f>ROUND(E117*N117,2)</f>
        <v>0</v>
      </c>
      <c r="P117" s="237">
        <v>0</v>
      </c>
      <c r="Q117" s="237">
        <f>ROUND(E117*P117,2)</f>
        <v>0</v>
      </c>
      <c r="R117" s="237"/>
      <c r="S117" s="237" t="s">
        <v>234</v>
      </c>
      <c r="T117" s="238" t="s">
        <v>235</v>
      </c>
      <c r="U117" s="219">
        <v>0</v>
      </c>
      <c r="V117" s="219">
        <f>ROUND(E117*U117,2)</f>
        <v>0</v>
      </c>
      <c r="W117" s="219"/>
      <c r="X117" s="219" t="s">
        <v>241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242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5" t="s">
        <v>1237</v>
      </c>
      <c r="D118" s="223"/>
      <c r="E118" s="224">
        <v>2</v>
      </c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185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2">
        <v>45</v>
      </c>
      <c r="B119" s="233" t="s">
        <v>1240</v>
      </c>
      <c r="C119" s="252" t="s">
        <v>1241</v>
      </c>
      <c r="D119" s="234" t="s">
        <v>214</v>
      </c>
      <c r="E119" s="235">
        <v>2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21</v>
      </c>
      <c r="M119" s="237">
        <f>G119*(1+L119/100)</f>
        <v>0</v>
      </c>
      <c r="N119" s="237">
        <v>2.9E-4</v>
      </c>
      <c r="O119" s="237">
        <f>ROUND(E119*N119,2)</f>
        <v>0</v>
      </c>
      <c r="P119" s="237">
        <v>0</v>
      </c>
      <c r="Q119" s="237">
        <f>ROUND(E119*P119,2)</f>
        <v>0</v>
      </c>
      <c r="R119" s="237" t="s">
        <v>239</v>
      </c>
      <c r="S119" s="237" t="s">
        <v>175</v>
      </c>
      <c r="T119" s="238" t="s">
        <v>240</v>
      </c>
      <c r="U119" s="219">
        <v>0</v>
      </c>
      <c r="V119" s="219">
        <f>ROUND(E119*U119,2)</f>
        <v>0</v>
      </c>
      <c r="W119" s="219"/>
      <c r="X119" s="219" t="s">
        <v>241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242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55" t="s">
        <v>1237</v>
      </c>
      <c r="D120" s="223"/>
      <c r="E120" s="224">
        <v>2</v>
      </c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185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2">
        <v>46</v>
      </c>
      <c r="B121" s="233" t="s">
        <v>1242</v>
      </c>
      <c r="C121" s="252" t="s">
        <v>1243</v>
      </c>
      <c r="D121" s="234" t="s">
        <v>214</v>
      </c>
      <c r="E121" s="235">
        <v>5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21</v>
      </c>
      <c r="M121" s="237">
        <f>G121*(1+L121/100)</f>
        <v>0</v>
      </c>
      <c r="N121" s="237">
        <v>1.3999999999999999E-4</v>
      </c>
      <c r="O121" s="237">
        <f>ROUND(E121*N121,2)</f>
        <v>0</v>
      </c>
      <c r="P121" s="237">
        <v>0</v>
      </c>
      <c r="Q121" s="237">
        <f>ROUND(E121*P121,2)</f>
        <v>0</v>
      </c>
      <c r="R121" s="237" t="s">
        <v>239</v>
      </c>
      <c r="S121" s="237" t="s">
        <v>175</v>
      </c>
      <c r="T121" s="238" t="s">
        <v>240</v>
      </c>
      <c r="U121" s="219">
        <v>0</v>
      </c>
      <c r="V121" s="219">
        <f>ROUND(E121*U121,2)</f>
        <v>0</v>
      </c>
      <c r="W121" s="219"/>
      <c r="X121" s="219" t="s">
        <v>241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242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5" t="s">
        <v>1244</v>
      </c>
      <c r="D122" s="223"/>
      <c r="E122" s="224">
        <v>5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185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32">
        <v>47</v>
      </c>
      <c r="B123" s="233" t="s">
        <v>1245</v>
      </c>
      <c r="C123" s="252" t="s">
        <v>1246</v>
      </c>
      <c r="D123" s="234" t="s">
        <v>214</v>
      </c>
      <c r="E123" s="235">
        <v>2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21</v>
      </c>
      <c r="M123" s="237">
        <f>G123*(1+L123/100)</f>
        <v>0</v>
      </c>
      <c r="N123" s="237">
        <v>5.5000000000000003E-4</v>
      </c>
      <c r="O123" s="237">
        <f>ROUND(E123*N123,2)</f>
        <v>0</v>
      </c>
      <c r="P123" s="237">
        <v>0</v>
      </c>
      <c r="Q123" s="237">
        <f>ROUND(E123*P123,2)</f>
        <v>0</v>
      </c>
      <c r="R123" s="237" t="s">
        <v>239</v>
      </c>
      <c r="S123" s="237" t="s">
        <v>175</v>
      </c>
      <c r="T123" s="238" t="s">
        <v>240</v>
      </c>
      <c r="U123" s="219">
        <v>0</v>
      </c>
      <c r="V123" s="219">
        <f>ROUND(E123*U123,2)</f>
        <v>0</v>
      </c>
      <c r="W123" s="219"/>
      <c r="X123" s="219" t="s">
        <v>241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242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5" t="s">
        <v>1247</v>
      </c>
      <c r="D124" s="223"/>
      <c r="E124" s="224">
        <v>2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185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32">
        <v>48</v>
      </c>
      <c r="B125" s="233" t="s">
        <v>1248</v>
      </c>
      <c r="C125" s="252" t="s">
        <v>1249</v>
      </c>
      <c r="D125" s="234" t="s">
        <v>214</v>
      </c>
      <c r="E125" s="235">
        <v>2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21</v>
      </c>
      <c r="M125" s="237">
        <f>G125*(1+L125/100)</f>
        <v>0</v>
      </c>
      <c r="N125" s="237">
        <v>3.0000000000000001E-3</v>
      </c>
      <c r="O125" s="237">
        <f>ROUND(E125*N125,2)</f>
        <v>0.01</v>
      </c>
      <c r="P125" s="237">
        <v>0</v>
      </c>
      <c r="Q125" s="237">
        <f>ROUND(E125*P125,2)</f>
        <v>0</v>
      </c>
      <c r="R125" s="237" t="s">
        <v>239</v>
      </c>
      <c r="S125" s="237" t="s">
        <v>175</v>
      </c>
      <c r="T125" s="238" t="s">
        <v>240</v>
      </c>
      <c r="U125" s="219">
        <v>0</v>
      </c>
      <c r="V125" s="219">
        <f>ROUND(E125*U125,2)</f>
        <v>0</v>
      </c>
      <c r="W125" s="219"/>
      <c r="X125" s="219" t="s">
        <v>241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242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5" t="s">
        <v>1250</v>
      </c>
      <c r="D126" s="223"/>
      <c r="E126" s="224">
        <v>2</v>
      </c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185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32">
        <v>49</v>
      </c>
      <c r="B127" s="233" t="s">
        <v>1251</v>
      </c>
      <c r="C127" s="252" t="s">
        <v>1252</v>
      </c>
      <c r="D127" s="234" t="s">
        <v>381</v>
      </c>
      <c r="E127" s="235">
        <v>9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21</v>
      </c>
      <c r="M127" s="237">
        <f>G127*(1+L127/100)</f>
        <v>0</v>
      </c>
      <c r="N127" s="237">
        <v>2.5699999999999998E-3</v>
      </c>
      <c r="O127" s="237">
        <f>ROUND(E127*N127,2)</f>
        <v>0.02</v>
      </c>
      <c r="P127" s="237">
        <v>0</v>
      </c>
      <c r="Q127" s="237">
        <f>ROUND(E127*P127,2)</f>
        <v>0</v>
      </c>
      <c r="R127" s="237"/>
      <c r="S127" s="237" t="s">
        <v>234</v>
      </c>
      <c r="T127" s="238" t="s">
        <v>176</v>
      </c>
      <c r="U127" s="219">
        <v>0</v>
      </c>
      <c r="V127" s="219">
        <f>ROUND(E127*U127,2)</f>
        <v>0</v>
      </c>
      <c r="W127" s="219"/>
      <c r="X127" s="219" t="s">
        <v>241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242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45" outlineLevel="1" x14ac:dyDescent="0.2">
      <c r="A128" s="217"/>
      <c r="B128" s="218"/>
      <c r="C128" s="257" t="s">
        <v>1253</v>
      </c>
      <c r="D128" s="248"/>
      <c r="E128" s="248"/>
      <c r="F128" s="248"/>
      <c r="G128" s="248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182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49" t="str">
        <f>C128</f>
        <v>Systém dělených chrániček je vhodný především pro ochranu podzemního ukládaní kabelů a při trasování energetických a sdělovacích vedení. Je možné použítí pro dodatečnou ochranu již nainstalovaných zemních kabelů. Chráničky se skládají ze dvou totožných částí. Při pokládce se do spodního dílu vkládá vedení a horní díl je tlakem zaklapnut do spodního dílu. Spojení chrániček se provádí překrytím napojovaných spodních dílů dílem vrchním v délce cca 30 cm. Chráničky jsou vyráběny a zkoušeny dle ČSN EN 61 386-24.</v>
      </c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61" t="s">
        <v>1254</v>
      </c>
      <c r="D129" s="220"/>
      <c r="E129" s="221"/>
      <c r="F129" s="222"/>
      <c r="G129" s="222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182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4" t="s">
        <v>1255</v>
      </c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182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5" t="s">
        <v>1256</v>
      </c>
      <c r="D131" s="223"/>
      <c r="E131" s="224">
        <v>6</v>
      </c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185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5" t="s">
        <v>1257</v>
      </c>
      <c r="D132" s="223"/>
      <c r="E132" s="224">
        <v>1.5</v>
      </c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185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5" t="s">
        <v>1258</v>
      </c>
      <c r="D133" s="223"/>
      <c r="E133" s="224">
        <v>1.5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185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2">
        <v>50</v>
      </c>
      <c r="B134" s="233" t="s">
        <v>1259</v>
      </c>
      <c r="C134" s="252" t="s">
        <v>1260</v>
      </c>
      <c r="D134" s="234" t="s">
        <v>214</v>
      </c>
      <c r="E134" s="235">
        <v>4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21</v>
      </c>
      <c r="M134" s="237">
        <f>G134*(1+L134/100)</f>
        <v>0</v>
      </c>
      <c r="N134" s="237">
        <v>8.8999999999999995E-4</v>
      </c>
      <c r="O134" s="237">
        <f>ROUND(E134*N134,2)</f>
        <v>0</v>
      </c>
      <c r="P134" s="237">
        <v>0</v>
      </c>
      <c r="Q134" s="237">
        <f>ROUND(E134*P134,2)</f>
        <v>0</v>
      </c>
      <c r="R134" s="237" t="s">
        <v>239</v>
      </c>
      <c r="S134" s="237" t="s">
        <v>175</v>
      </c>
      <c r="T134" s="238" t="s">
        <v>240</v>
      </c>
      <c r="U134" s="219">
        <v>0</v>
      </c>
      <c r="V134" s="219">
        <f>ROUND(E134*U134,2)</f>
        <v>0</v>
      </c>
      <c r="W134" s="219"/>
      <c r="X134" s="219" t="s">
        <v>241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242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5" t="s">
        <v>1188</v>
      </c>
      <c r="D135" s="223"/>
      <c r="E135" s="224">
        <v>3</v>
      </c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185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55" t="s">
        <v>1261</v>
      </c>
      <c r="D136" s="223"/>
      <c r="E136" s="224">
        <v>1</v>
      </c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185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2">
        <v>51</v>
      </c>
      <c r="B137" s="233" t="s">
        <v>258</v>
      </c>
      <c r="C137" s="252" t="s">
        <v>1262</v>
      </c>
      <c r="D137" s="234" t="s">
        <v>219</v>
      </c>
      <c r="E137" s="235">
        <v>1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21</v>
      </c>
      <c r="M137" s="237">
        <f>G137*(1+L137/100)</f>
        <v>0</v>
      </c>
      <c r="N137" s="237">
        <v>0.05</v>
      </c>
      <c r="O137" s="237">
        <f>ROUND(E137*N137,2)</f>
        <v>0.05</v>
      </c>
      <c r="P137" s="237">
        <v>0</v>
      </c>
      <c r="Q137" s="237">
        <f>ROUND(E137*P137,2)</f>
        <v>0</v>
      </c>
      <c r="R137" s="237"/>
      <c r="S137" s="237" t="s">
        <v>234</v>
      </c>
      <c r="T137" s="238" t="s">
        <v>235</v>
      </c>
      <c r="U137" s="219">
        <v>0</v>
      </c>
      <c r="V137" s="219">
        <f>ROUND(E137*U137,2)</f>
        <v>0</v>
      </c>
      <c r="W137" s="219"/>
      <c r="X137" s="219" t="s">
        <v>241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242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5" t="s">
        <v>1263</v>
      </c>
      <c r="D138" s="223"/>
      <c r="E138" s="224">
        <v>1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185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1" x14ac:dyDescent="0.2">
      <c r="A139" s="232">
        <v>52</v>
      </c>
      <c r="B139" s="233" t="s">
        <v>1264</v>
      </c>
      <c r="C139" s="252" t="s">
        <v>1265</v>
      </c>
      <c r="D139" s="234" t="s">
        <v>263</v>
      </c>
      <c r="E139" s="235">
        <v>6</v>
      </c>
      <c r="F139" s="236"/>
      <c r="G139" s="237">
        <f>ROUND(E139*F139,2)</f>
        <v>0</v>
      </c>
      <c r="H139" s="236"/>
      <c r="I139" s="237">
        <f>ROUND(E139*H139,2)</f>
        <v>0</v>
      </c>
      <c r="J139" s="236"/>
      <c r="K139" s="237">
        <f>ROUND(E139*J139,2)</f>
        <v>0</v>
      </c>
      <c r="L139" s="237">
        <v>21</v>
      </c>
      <c r="M139" s="237">
        <f>G139*(1+L139/100)</f>
        <v>0</v>
      </c>
      <c r="N139" s="237">
        <v>1.9E-3</v>
      </c>
      <c r="O139" s="237">
        <f>ROUND(E139*N139,2)</f>
        <v>0.01</v>
      </c>
      <c r="P139" s="237">
        <v>0</v>
      </c>
      <c r="Q139" s="237">
        <f>ROUND(E139*P139,2)</f>
        <v>0</v>
      </c>
      <c r="R139" s="237"/>
      <c r="S139" s="237" t="s">
        <v>234</v>
      </c>
      <c r="T139" s="238" t="s">
        <v>235</v>
      </c>
      <c r="U139" s="219">
        <v>0</v>
      </c>
      <c r="V139" s="219">
        <f>ROUND(E139*U139,2)</f>
        <v>0</v>
      </c>
      <c r="W139" s="219"/>
      <c r="X139" s="219" t="s">
        <v>241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242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55" t="s">
        <v>1266</v>
      </c>
      <c r="D140" s="223"/>
      <c r="E140" s="224">
        <v>6</v>
      </c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185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32">
        <v>53</v>
      </c>
      <c r="B141" s="233" t="s">
        <v>1267</v>
      </c>
      <c r="C141" s="252" t="s">
        <v>1268</v>
      </c>
      <c r="D141" s="234" t="s">
        <v>267</v>
      </c>
      <c r="E141" s="235">
        <v>22.442139999999998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21</v>
      </c>
      <c r="M141" s="237">
        <f>G141*(1+L141/100)</f>
        <v>0</v>
      </c>
      <c r="N141" s="237">
        <v>0</v>
      </c>
      <c r="O141" s="237">
        <f>ROUND(E141*N141,2)</f>
        <v>0</v>
      </c>
      <c r="P141" s="237">
        <v>0</v>
      </c>
      <c r="Q141" s="237">
        <f>ROUND(E141*P141,2)</f>
        <v>0</v>
      </c>
      <c r="R141" s="237" t="s">
        <v>1183</v>
      </c>
      <c r="S141" s="237" t="s">
        <v>175</v>
      </c>
      <c r="T141" s="238" t="s">
        <v>176</v>
      </c>
      <c r="U141" s="219">
        <v>0.21149999999999999</v>
      </c>
      <c r="V141" s="219">
        <f>ROUND(E141*U141,2)</f>
        <v>4.75</v>
      </c>
      <c r="W141" s="219"/>
      <c r="X141" s="219" t="s">
        <v>268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269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53" t="s">
        <v>1269</v>
      </c>
      <c r="D142" s="239"/>
      <c r="E142" s="239"/>
      <c r="F142" s="239"/>
      <c r="G142" s="23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180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4" t="s">
        <v>1270</v>
      </c>
      <c r="D143" s="240"/>
      <c r="E143" s="240"/>
      <c r="F143" s="240"/>
      <c r="G143" s="240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182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x14ac:dyDescent="0.2">
      <c r="A144" s="226" t="s">
        <v>169</v>
      </c>
      <c r="B144" s="227" t="s">
        <v>89</v>
      </c>
      <c r="C144" s="251" t="s">
        <v>90</v>
      </c>
      <c r="D144" s="228"/>
      <c r="E144" s="229"/>
      <c r="F144" s="230"/>
      <c r="G144" s="230">
        <f>SUMIF(AG145:AG146,"&lt;&gt;NOR",G145:G146)</f>
        <v>0</v>
      </c>
      <c r="H144" s="230"/>
      <c r="I144" s="230">
        <f>SUM(I145:I146)</f>
        <v>0</v>
      </c>
      <c r="J144" s="230"/>
      <c r="K144" s="230">
        <f>SUM(K145:K146)</f>
        <v>0</v>
      </c>
      <c r="L144" s="230"/>
      <c r="M144" s="230">
        <f>SUM(M145:M146)</f>
        <v>0</v>
      </c>
      <c r="N144" s="230"/>
      <c r="O144" s="230">
        <f>SUM(O145:O146)</f>
        <v>0</v>
      </c>
      <c r="P144" s="230"/>
      <c r="Q144" s="230">
        <f>SUM(Q145:Q146)</f>
        <v>0.01</v>
      </c>
      <c r="R144" s="230"/>
      <c r="S144" s="230"/>
      <c r="T144" s="231"/>
      <c r="U144" s="225"/>
      <c r="V144" s="225">
        <f>SUM(V145:V146)</f>
        <v>0.05</v>
      </c>
      <c r="W144" s="225"/>
      <c r="X144" s="225"/>
      <c r="AG144" t="s">
        <v>170</v>
      </c>
    </row>
    <row r="145" spans="1:60" ht="22.5" outlineLevel="1" x14ac:dyDescent="0.2">
      <c r="A145" s="232">
        <v>54</v>
      </c>
      <c r="B145" s="233" t="s">
        <v>1271</v>
      </c>
      <c r="C145" s="252" t="s">
        <v>1272</v>
      </c>
      <c r="D145" s="234" t="s">
        <v>322</v>
      </c>
      <c r="E145" s="235">
        <v>4.0000000000000001E-3</v>
      </c>
      <c r="F145" s="236"/>
      <c r="G145" s="237">
        <f>ROUND(E145*F145,2)</f>
        <v>0</v>
      </c>
      <c r="H145" s="236"/>
      <c r="I145" s="237">
        <f>ROUND(E145*H145,2)</f>
        <v>0</v>
      </c>
      <c r="J145" s="236"/>
      <c r="K145" s="237">
        <f>ROUND(E145*J145,2)</f>
        <v>0</v>
      </c>
      <c r="L145" s="237">
        <v>21</v>
      </c>
      <c r="M145" s="237">
        <f>G145*(1+L145/100)</f>
        <v>0</v>
      </c>
      <c r="N145" s="237">
        <v>0</v>
      </c>
      <c r="O145" s="237">
        <f>ROUND(E145*N145,2)</f>
        <v>0</v>
      </c>
      <c r="P145" s="237">
        <v>2.2000000000000002</v>
      </c>
      <c r="Q145" s="237">
        <f>ROUND(E145*P145,2)</f>
        <v>0.01</v>
      </c>
      <c r="R145" s="237" t="s">
        <v>283</v>
      </c>
      <c r="S145" s="237" t="s">
        <v>175</v>
      </c>
      <c r="T145" s="238" t="s">
        <v>240</v>
      </c>
      <c r="U145" s="219">
        <v>12.744</v>
      </c>
      <c r="V145" s="219">
        <f>ROUND(E145*U145,2)</f>
        <v>0.05</v>
      </c>
      <c r="W145" s="219"/>
      <c r="X145" s="219" t="s">
        <v>177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178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55" t="s">
        <v>1273</v>
      </c>
      <c r="D146" s="223"/>
      <c r="E146" s="224">
        <v>4.0000000000000001E-3</v>
      </c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185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">
      <c r="A147" s="226" t="s">
        <v>169</v>
      </c>
      <c r="B147" s="227" t="s">
        <v>119</v>
      </c>
      <c r="C147" s="251" t="s">
        <v>120</v>
      </c>
      <c r="D147" s="228"/>
      <c r="E147" s="229"/>
      <c r="F147" s="230"/>
      <c r="G147" s="230">
        <f>SUMIF(AG148:AG150,"&lt;&gt;NOR",G148:G150)</f>
        <v>0</v>
      </c>
      <c r="H147" s="230"/>
      <c r="I147" s="230">
        <f>SUM(I148:I150)</f>
        <v>0</v>
      </c>
      <c r="J147" s="230"/>
      <c r="K147" s="230">
        <f>SUM(K148:K150)</f>
        <v>0</v>
      </c>
      <c r="L147" s="230"/>
      <c r="M147" s="230">
        <f>SUM(M148:M150)</f>
        <v>0</v>
      </c>
      <c r="N147" s="230"/>
      <c r="O147" s="230">
        <f>SUM(O148:O150)</f>
        <v>0</v>
      </c>
      <c r="P147" s="230"/>
      <c r="Q147" s="230">
        <f>SUM(Q148:Q150)</f>
        <v>0</v>
      </c>
      <c r="R147" s="230"/>
      <c r="S147" s="230"/>
      <c r="T147" s="231"/>
      <c r="U147" s="225"/>
      <c r="V147" s="225">
        <f>SUM(V148:V150)</f>
        <v>0.35</v>
      </c>
      <c r="W147" s="225"/>
      <c r="X147" s="225"/>
      <c r="AG147" t="s">
        <v>170</v>
      </c>
    </row>
    <row r="148" spans="1:60" ht="22.5" outlineLevel="1" x14ac:dyDescent="0.2">
      <c r="A148" s="232">
        <v>55</v>
      </c>
      <c r="B148" s="233" t="s">
        <v>271</v>
      </c>
      <c r="C148" s="252" t="s">
        <v>272</v>
      </c>
      <c r="D148" s="234" t="s">
        <v>173</v>
      </c>
      <c r="E148" s="235">
        <v>3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21</v>
      </c>
      <c r="M148" s="237">
        <f>G148*(1+L148/100)</f>
        <v>0</v>
      </c>
      <c r="N148" s="237">
        <v>9.0000000000000006E-5</v>
      </c>
      <c r="O148" s="237">
        <f>ROUND(E148*N148,2)</f>
        <v>0</v>
      </c>
      <c r="P148" s="237">
        <v>0</v>
      </c>
      <c r="Q148" s="237">
        <f>ROUND(E148*P148,2)</f>
        <v>0</v>
      </c>
      <c r="R148" s="237" t="s">
        <v>273</v>
      </c>
      <c r="S148" s="237" t="s">
        <v>175</v>
      </c>
      <c r="T148" s="238" t="s">
        <v>235</v>
      </c>
      <c r="U148" s="219">
        <v>0.11600000000000001</v>
      </c>
      <c r="V148" s="219">
        <f>ROUND(E148*U148,2)</f>
        <v>0.35</v>
      </c>
      <c r="W148" s="219"/>
      <c r="X148" s="219" t="s">
        <v>177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178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53" t="s">
        <v>274</v>
      </c>
      <c r="D149" s="239"/>
      <c r="E149" s="239"/>
      <c r="F149" s="239"/>
      <c r="G149" s="23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180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5" t="s">
        <v>1274</v>
      </c>
      <c r="D150" s="223"/>
      <c r="E150" s="224">
        <v>3</v>
      </c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185</v>
      </c>
      <c r="AH150" s="210">
        <v>5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">
      <c r="A151" s="226" t="s">
        <v>169</v>
      </c>
      <c r="B151" s="227" t="s">
        <v>135</v>
      </c>
      <c r="C151" s="251" t="s">
        <v>136</v>
      </c>
      <c r="D151" s="228"/>
      <c r="E151" s="229"/>
      <c r="F151" s="230"/>
      <c r="G151" s="230">
        <f>SUMIF(AG152:AG157,"&lt;&gt;NOR",G152:G157)</f>
        <v>0</v>
      </c>
      <c r="H151" s="230"/>
      <c r="I151" s="230">
        <f>SUM(I152:I157)</f>
        <v>0</v>
      </c>
      <c r="J151" s="230"/>
      <c r="K151" s="230">
        <f>SUM(K152:K157)</f>
        <v>0</v>
      </c>
      <c r="L151" s="230"/>
      <c r="M151" s="230">
        <f>SUM(M152:M157)</f>
        <v>0</v>
      </c>
      <c r="N151" s="230"/>
      <c r="O151" s="230">
        <f>SUM(O152:O157)</f>
        <v>0</v>
      </c>
      <c r="P151" s="230"/>
      <c r="Q151" s="230">
        <f>SUM(Q152:Q157)</f>
        <v>0</v>
      </c>
      <c r="R151" s="230"/>
      <c r="S151" s="230"/>
      <c r="T151" s="231"/>
      <c r="U151" s="225"/>
      <c r="V151" s="225">
        <f>SUM(V152:V157)</f>
        <v>0</v>
      </c>
      <c r="W151" s="225"/>
      <c r="X151" s="225"/>
      <c r="AG151" t="s">
        <v>170</v>
      </c>
    </row>
    <row r="152" spans="1:60" outlineLevel="1" x14ac:dyDescent="0.2">
      <c r="A152" s="232">
        <v>56</v>
      </c>
      <c r="B152" s="233" t="s">
        <v>1275</v>
      </c>
      <c r="C152" s="252" t="s">
        <v>1276</v>
      </c>
      <c r="D152" s="234" t="s">
        <v>219</v>
      </c>
      <c r="E152" s="235">
        <v>6</v>
      </c>
      <c r="F152" s="236"/>
      <c r="G152" s="237">
        <f>ROUND(E152*F152,2)</f>
        <v>0</v>
      </c>
      <c r="H152" s="236"/>
      <c r="I152" s="237">
        <f>ROUND(E152*H152,2)</f>
        <v>0</v>
      </c>
      <c r="J152" s="236"/>
      <c r="K152" s="237">
        <f>ROUND(E152*J152,2)</f>
        <v>0</v>
      </c>
      <c r="L152" s="237">
        <v>21</v>
      </c>
      <c r="M152" s="237">
        <f>G152*(1+L152/100)</f>
        <v>0</v>
      </c>
      <c r="N152" s="237">
        <v>0</v>
      </c>
      <c r="O152" s="237">
        <f>ROUND(E152*N152,2)</f>
        <v>0</v>
      </c>
      <c r="P152" s="237">
        <v>0</v>
      </c>
      <c r="Q152" s="237">
        <f>ROUND(E152*P152,2)</f>
        <v>0</v>
      </c>
      <c r="R152" s="237"/>
      <c r="S152" s="237" t="s">
        <v>234</v>
      </c>
      <c r="T152" s="238" t="s">
        <v>176</v>
      </c>
      <c r="U152" s="219">
        <v>0</v>
      </c>
      <c r="V152" s="219">
        <f>ROUND(E152*U152,2)</f>
        <v>0</v>
      </c>
      <c r="W152" s="219"/>
      <c r="X152" s="219" t="s">
        <v>177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178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55" t="s">
        <v>1277</v>
      </c>
      <c r="D153" s="223"/>
      <c r="E153" s="224">
        <v>1</v>
      </c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185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55" t="s">
        <v>1278</v>
      </c>
      <c r="D154" s="223"/>
      <c r="E154" s="224">
        <v>1</v>
      </c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185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5" t="s">
        <v>1279</v>
      </c>
      <c r="D155" s="223"/>
      <c r="E155" s="224">
        <v>1</v>
      </c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185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55" t="s">
        <v>1280</v>
      </c>
      <c r="D156" s="223"/>
      <c r="E156" s="224">
        <v>1</v>
      </c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185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5" t="s">
        <v>1281</v>
      </c>
      <c r="D157" s="223"/>
      <c r="E157" s="224">
        <v>2</v>
      </c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185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x14ac:dyDescent="0.2">
      <c r="A158" s="226" t="s">
        <v>169</v>
      </c>
      <c r="B158" s="227" t="s">
        <v>137</v>
      </c>
      <c r="C158" s="251" t="s">
        <v>138</v>
      </c>
      <c r="D158" s="228"/>
      <c r="E158" s="229"/>
      <c r="F158" s="230"/>
      <c r="G158" s="230">
        <f>SUMIF(AG159:AG166,"&lt;&gt;NOR",G159:G166)</f>
        <v>0</v>
      </c>
      <c r="H158" s="230"/>
      <c r="I158" s="230">
        <f>SUM(I159:I166)</f>
        <v>0</v>
      </c>
      <c r="J158" s="230"/>
      <c r="K158" s="230">
        <f>SUM(K159:K166)</f>
        <v>0</v>
      </c>
      <c r="L158" s="230"/>
      <c r="M158" s="230">
        <f>SUM(M159:M166)</f>
        <v>0</v>
      </c>
      <c r="N158" s="230"/>
      <c r="O158" s="230">
        <f>SUM(O159:O166)</f>
        <v>0</v>
      </c>
      <c r="P158" s="230"/>
      <c r="Q158" s="230">
        <f>SUM(Q159:Q166)</f>
        <v>0</v>
      </c>
      <c r="R158" s="230"/>
      <c r="S158" s="230"/>
      <c r="T158" s="231"/>
      <c r="U158" s="225"/>
      <c r="V158" s="225">
        <f>SUM(V159:V166)</f>
        <v>11.04</v>
      </c>
      <c r="W158" s="225"/>
      <c r="X158" s="225"/>
      <c r="AG158" t="s">
        <v>170</v>
      </c>
    </row>
    <row r="159" spans="1:60" outlineLevel="1" x14ac:dyDescent="0.2">
      <c r="A159" s="232">
        <v>57</v>
      </c>
      <c r="B159" s="233" t="s">
        <v>1282</v>
      </c>
      <c r="C159" s="252" t="s">
        <v>1283</v>
      </c>
      <c r="D159" s="234" t="s">
        <v>267</v>
      </c>
      <c r="E159" s="235">
        <v>10.189870000000001</v>
      </c>
      <c r="F159" s="236"/>
      <c r="G159" s="237">
        <f>ROUND(E159*F159,2)</f>
        <v>0</v>
      </c>
      <c r="H159" s="236"/>
      <c r="I159" s="237">
        <f>ROUND(E159*H159,2)</f>
        <v>0</v>
      </c>
      <c r="J159" s="236"/>
      <c r="K159" s="237">
        <f>ROUND(E159*J159,2)</f>
        <v>0</v>
      </c>
      <c r="L159" s="237">
        <v>21</v>
      </c>
      <c r="M159" s="237">
        <f>G159*(1+L159/100)</f>
        <v>0</v>
      </c>
      <c r="N159" s="237">
        <v>0</v>
      </c>
      <c r="O159" s="237">
        <f>ROUND(E159*N159,2)</f>
        <v>0</v>
      </c>
      <c r="P159" s="237">
        <v>0</v>
      </c>
      <c r="Q159" s="237">
        <f>ROUND(E159*P159,2)</f>
        <v>0</v>
      </c>
      <c r="R159" s="237" t="s">
        <v>277</v>
      </c>
      <c r="S159" s="237" t="s">
        <v>175</v>
      </c>
      <c r="T159" s="238" t="s">
        <v>176</v>
      </c>
      <c r="U159" s="219">
        <v>9.9000000000000005E-2</v>
      </c>
      <c r="V159" s="219">
        <f>ROUND(E159*U159,2)</f>
        <v>1.01</v>
      </c>
      <c r="W159" s="219"/>
      <c r="X159" s="219" t="s">
        <v>278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279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53" t="s">
        <v>280</v>
      </c>
      <c r="D160" s="239"/>
      <c r="E160" s="239"/>
      <c r="F160" s="239"/>
      <c r="G160" s="23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180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1">
        <v>58</v>
      </c>
      <c r="B161" s="242" t="s">
        <v>286</v>
      </c>
      <c r="C161" s="256" t="s">
        <v>287</v>
      </c>
      <c r="D161" s="243" t="s">
        <v>267</v>
      </c>
      <c r="E161" s="244">
        <v>10.189870000000001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</v>
      </c>
      <c r="O161" s="246">
        <f>ROUND(E161*N161,2)</f>
        <v>0</v>
      </c>
      <c r="P161" s="246">
        <v>0</v>
      </c>
      <c r="Q161" s="246">
        <f>ROUND(E161*P161,2)</f>
        <v>0</v>
      </c>
      <c r="R161" s="246" t="s">
        <v>283</v>
      </c>
      <c r="S161" s="246" t="s">
        <v>175</v>
      </c>
      <c r="T161" s="247" t="s">
        <v>176</v>
      </c>
      <c r="U161" s="219">
        <v>0.94199999999999995</v>
      </c>
      <c r="V161" s="219">
        <f>ROUND(E161*U161,2)</f>
        <v>9.6</v>
      </c>
      <c r="W161" s="219"/>
      <c r="X161" s="219" t="s">
        <v>278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279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2">
        <v>59</v>
      </c>
      <c r="B162" s="233" t="s">
        <v>1284</v>
      </c>
      <c r="C162" s="252" t="s">
        <v>1285</v>
      </c>
      <c r="D162" s="234" t="s">
        <v>267</v>
      </c>
      <c r="E162" s="235">
        <v>10.189870000000001</v>
      </c>
      <c r="F162" s="236"/>
      <c r="G162" s="237">
        <f>ROUND(E162*F162,2)</f>
        <v>0</v>
      </c>
      <c r="H162" s="236"/>
      <c r="I162" s="237">
        <f>ROUND(E162*H162,2)</f>
        <v>0</v>
      </c>
      <c r="J162" s="236"/>
      <c r="K162" s="237">
        <f>ROUND(E162*J162,2)</f>
        <v>0</v>
      </c>
      <c r="L162" s="237">
        <v>21</v>
      </c>
      <c r="M162" s="237">
        <f>G162*(1+L162/100)</f>
        <v>0</v>
      </c>
      <c r="N162" s="237">
        <v>0</v>
      </c>
      <c r="O162" s="237">
        <f>ROUND(E162*N162,2)</f>
        <v>0</v>
      </c>
      <c r="P162" s="237">
        <v>0</v>
      </c>
      <c r="Q162" s="237">
        <f>ROUND(E162*P162,2)</f>
        <v>0</v>
      </c>
      <c r="R162" s="237" t="s">
        <v>1286</v>
      </c>
      <c r="S162" s="237" t="s">
        <v>175</v>
      </c>
      <c r="T162" s="238" t="s">
        <v>176</v>
      </c>
      <c r="U162" s="219">
        <v>4.2000000000000003E-2</v>
      </c>
      <c r="V162" s="219">
        <f>ROUND(E162*U162,2)</f>
        <v>0.43</v>
      </c>
      <c r="W162" s="219"/>
      <c r="X162" s="219" t="s">
        <v>278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279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53" t="s">
        <v>1287</v>
      </c>
      <c r="D163" s="239"/>
      <c r="E163" s="239"/>
      <c r="F163" s="239"/>
      <c r="G163" s="23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180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2">
        <v>60</v>
      </c>
      <c r="B164" s="233" t="s">
        <v>1288</v>
      </c>
      <c r="C164" s="252" t="s">
        <v>1289</v>
      </c>
      <c r="D164" s="234" t="s">
        <v>267</v>
      </c>
      <c r="E164" s="235">
        <v>50.949350000000003</v>
      </c>
      <c r="F164" s="236"/>
      <c r="G164" s="237">
        <f>ROUND(E164*F164,2)</f>
        <v>0</v>
      </c>
      <c r="H164" s="236"/>
      <c r="I164" s="237">
        <f>ROUND(E164*H164,2)</f>
        <v>0</v>
      </c>
      <c r="J164" s="236"/>
      <c r="K164" s="237">
        <f>ROUND(E164*J164,2)</f>
        <v>0</v>
      </c>
      <c r="L164" s="237">
        <v>21</v>
      </c>
      <c r="M164" s="237">
        <f>G164*(1+L164/100)</f>
        <v>0</v>
      </c>
      <c r="N164" s="237">
        <v>0</v>
      </c>
      <c r="O164" s="237">
        <f>ROUND(E164*N164,2)</f>
        <v>0</v>
      </c>
      <c r="P164" s="237">
        <v>0</v>
      </c>
      <c r="Q164" s="237">
        <f>ROUND(E164*P164,2)</f>
        <v>0</v>
      </c>
      <c r="R164" s="237" t="s">
        <v>1286</v>
      </c>
      <c r="S164" s="237" t="s">
        <v>175</v>
      </c>
      <c r="T164" s="238" t="s">
        <v>176</v>
      </c>
      <c r="U164" s="219">
        <v>0</v>
      </c>
      <c r="V164" s="219">
        <f>ROUND(E164*U164,2)</f>
        <v>0</v>
      </c>
      <c r="W164" s="219"/>
      <c r="X164" s="219" t="s">
        <v>278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279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53" t="s">
        <v>1287</v>
      </c>
      <c r="D165" s="239"/>
      <c r="E165" s="239"/>
      <c r="F165" s="239"/>
      <c r="G165" s="23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180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41">
        <v>61</v>
      </c>
      <c r="B166" s="242" t="s">
        <v>1290</v>
      </c>
      <c r="C166" s="256" t="s">
        <v>1291</v>
      </c>
      <c r="D166" s="243" t="s">
        <v>267</v>
      </c>
      <c r="E166" s="244">
        <v>10.189870000000001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6">
        <v>0</v>
      </c>
      <c r="O166" s="246">
        <f>ROUND(E166*N166,2)</f>
        <v>0</v>
      </c>
      <c r="P166" s="246">
        <v>0</v>
      </c>
      <c r="Q166" s="246">
        <f>ROUND(E166*P166,2)</f>
        <v>0</v>
      </c>
      <c r="R166" s="246" t="s">
        <v>283</v>
      </c>
      <c r="S166" s="246" t="s">
        <v>175</v>
      </c>
      <c r="T166" s="247" t="s">
        <v>176</v>
      </c>
      <c r="U166" s="219">
        <v>0</v>
      </c>
      <c r="V166" s="219">
        <f>ROUND(E166*U166,2)</f>
        <v>0</v>
      </c>
      <c r="W166" s="219"/>
      <c r="X166" s="219" t="s">
        <v>278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279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x14ac:dyDescent="0.2">
      <c r="A167" s="226" t="s">
        <v>169</v>
      </c>
      <c r="B167" s="227" t="s">
        <v>140</v>
      </c>
      <c r="C167" s="251" t="s">
        <v>27</v>
      </c>
      <c r="D167" s="228"/>
      <c r="E167" s="229"/>
      <c r="F167" s="230"/>
      <c r="G167" s="230">
        <f>SUMIF(AG168:AG179,"&lt;&gt;NOR",G168:G179)</f>
        <v>0</v>
      </c>
      <c r="H167" s="230"/>
      <c r="I167" s="230">
        <f>SUM(I168:I179)</f>
        <v>0</v>
      </c>
      <c r="J167" s="230"/>
      <c r="K167" s="230">
        <f>SUM(K168:K179)</f>
        <v>0</v>
      </c>
      <c r="L167" s="230"/>
      <c r="M167" s="230">
        <f>SUM(M168:M179)</f>
        <v>0</v>
      </c>
      <c r="N167" s="230"/>
      <c r="O167" s="230">
        <f>SUM(O168:O179)</f>
        <v>0</v>
      </c>
      <c r="P167" s="230"/>
      <c r="Q167" s="230">
        <f>SUM(Q168:Q179)</f>
        <v>0</v>
      </c>
      <c r="R167" s="230"/>
      <c r="S167" s="230"/>
      <c r="T167" s="231"/>
      <c r="U167" s="225"/>
      <c r="V167" s="225">
        <f>SUM(V168:V179)</f>
        <v>0</v>
      </c>
      <c r="W167" s="225"/>
      <c r="X167" s="225"/>
      <c r="AG167" t="s">
        <v>170</v>
      </c>
    </row>
    <row r="168" spans="1:60" outlineLevel="1" x14ac:dyDescent="0.2">
      <c r="A168" s="232">
        <v>62</v>
      </c>
      <c r="B168" s="233" t="s">
        <v>288</v>
      </c>
      <c r="C168" s="252" t="s">
        <v>289</v>
      </c>
      <c r="D168" s="234" t="s">
        <v>290</v>
      </c>
      <c r="E168" s="235">
        <v>1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7">
        <v>0</v>
      </c>
      <c r="O168" s="237">
        <f>ROUND(E168*N168,2)</f>
        <v>0</v>
      </c>
      <c r="P168" s="237">
        <v>0</v>
      </c>
      <c r="Q168" s="237">
        <f>ROUND(E168*P168,2)</f>
        <v>0</v>
      </c>
      <c r="R168" s="237"/>
      <c r="S168" s="237" t="s">
        <v>175</v>
      </c>
      <c r="T168" s="238" t="s">
        <v>235</v>
      </c>
      <c r="U168" s="219">
        <v>0</v>
      </c>
      <c r="V168" s="219">
        <f>ROUND(E168*U168,2)</f>
        <v>0</v>
      </c>
      <c r="W168" s="219"/>
      <c r="X168" s="219" t="s">
        <v>291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292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57" t="s">
        <v>293</v>
      </c>
      <c r="D169" s="248"/>
      <c r="E169" s="248"/>
      <c r="F169" s="248"/>
      <c r="G169" s="248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182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55" t="s">
        <v>77</v>
      </c>
      <c r="D170" s="223"/>
      <c r="E170" s="224">
        <v>1</v>
      </c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185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2">
        <v>63</v>
      </c>
      <c r="B171" s="233" t="s">
        <v>294</v>
      </c>
      <c r="C171" s="252" t="s">
        <v>295</v>
      </c>
      <c r="D171" s="234" t="s">
        <v>290</v>
      </c>
      <c r="E171" s="235">
        <v>1</v>
      </c>
      <c r="F171" s="236"/>
      <c r="G171" s="237">
        <f>ROUND(E171*F171,2)</f>
        <v>0</v>
      </c>
      <c r="H171" s="236"/>
      <c r="I171" s="237">
        <f>ROUND(E171*H171,2)</f>
        <v>0</v>
      </c>
      <c r="J171" s="236"/>
      <c r="K171" s="237">
        <f>ROUND(E171*J171,2)</f>
        <v>0</v>
      </c>
      <c r="L171" s="237">
        <v>21</v>
      </c>
      <c r="M171" s="237">
        <f>G171*(1+L171/100)</f>
        <v>0</v>
      </c>
      <c r="N171" s="237">
        <v>0</v>
      </c>
      <c r="O171" s="237">
        <f>ROUND(E171*N171,2)</f>
        <v>0</v>
      </c>
      <c r="P171" s="237">
        <v>0</v>
      </c>
      <c r="Q171" s="237">
        <f>ROUND(E171*P171,2)</f>
        <v>0</v>
      </c>
      <c r="R171" s="237"/>
      <c r="S171" s="237" t="s">
        <v>175</v>
      </c>
      <c r="T171" s="238" t="s">
        <v>235</v>
      </c>
      <c r="U171" s="219">
        <v>0</v>
      </c>
      <c r="V171" s="219">
        <f>ROUND(E171*U171,2)</f>
        <v>0</v>
      </c>
      <c r="W171" s="219"/>
      <c r="X171" s="219" t="s">
        <v>291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296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17"/>
      <c r="B172" s="218"/>
      <c r="C172" s="257" t="s">
        <v>297</v>
      </c>
      <c r="D172" s="248"/>
      <c r="E172" s="248"/>
      <c r="F172" s="248"/>
      <c r="G172" s="248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182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49" t="str">
        <f>C172</f>
        <v>Náklady na ztížené provádění stavebních prací v důsledku nepřerušeného provozu na staveništi nebo v případech nepřerušeného provozu v objektech v nichž se stavební práce provádí.</v>
      </c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5" t="s">
        <v>77</v>
      </c>
      <c r="D173" s="223"/>
      <c r="E173" s="224">
        <v>1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185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2">
        <v>64</v>
      </c>
      <c r="B174" s="233" t="s">
        <v>298</v>
      </c>
      <c r="C174" s="252" t="s">
        <v>299</v>
      </c>
      <c r="D174" s="234" t="s">
        <v>290</v>
      </c>
      <c r="E174" s="235">
        <v>1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21</v>
      </c>
      <c r="M174" s="237">
        <f>G174*(1+L174/100)</f>
        <v>0</v>
      </c>
      <c r="N174" s="237">
        <v>0</v>
      </c>
      <c r="O174" s="237">
        <f>ROUND(E174*N174,2)</f>
        <v>0</v>
      </c>
      <c r="P174" s="237">
        <v>0</v>
      </c>
      <c r="Q174" s="237">
        <f>ROUND(E174*P174,2)</f>
        <v>0</v>
      </c>
      <c r="R174" s="237"/>
      <c r="S174" s="237" t="s">
        <v>175</v>
      </c>
      <c r="T174" s="238" t="s">
        <v>235</v>
      </c>
      <c r="U174" s="219">
        <v>0</v>
      </c>
      <c r="V174" s="219">
        <f>ROUND(E174*U174,2)</f>
        <v>0</v>
      </c>
      <c r="W174" s="219"/>
      <c r="X174" s="219" t="s">
        <v>291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292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57" t="s">
        <v>300</v>
      </c>
      <c r="D175" s="248"/>
      <c r="E175" s="248"/>
      <c r="F175" s="248"/>
      <c r="G175" s="248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182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55" t="s">
        <v>77</v>
      </c>
      <c r="D176" s="223"/>
      <c r="E176" s="224">
        <v>1</v>
      </c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185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32">
        <v>65</v>
      </c>
      <c r="B177" s="233" t="s">
        <v>301</v>
      </c>
      <c r="C177" s="252" t="s">
        <v>302</v>
      </c>
      <c r="D177" s="234" t="s">
        <v>219</v>
      </c>
      <c r="E177" s="235">
        <v>1</v>
      </c>
      <c r="F177" s="236"/>
      <c r="G177" s="237">
        <f>ROUND(E177*F177,2)</f>
        <v>0</v>
      </c>
      <c r="H177" s="236"/>
      <c r="I177" s="237">
        <f>ROUND(E177*H177,2)</f>
        <v>0</v>
      </c>
      <c r="J177" s="236"/>
      <c r="K177" s="237">
        <f>ROUND(E177*J177,2)</f>
        <v>0</v>
      </c>
      <c r="L177" s="237">
        <v>21</v>
      </c>
      <c r="M177" s="237">
        <f>G177*(1+L177/100)</f>
        <v>0</v>
      </c>
      <c r="N177" s="237">
        <v>0</v>
      </c>
      <c r="O177" s="237">
        <f>ROUND(E177*N177,2)</f>
        <v>0</v>
      </c>
      <c r="P177" s="237">
        <v>0</v>
      </c>
      <c r="Q177" s="237">
        <f>ROUND(E177*P177,2)</f>
        <v>0</v>
      </c>
      <c r="R177" s="237"/>
      <c r="S177" s="237" t="s">
        <v>234</v>
      </c>
      <c r="T177" s="238" t="s">
        <v>235</v>
      </c>
      <c r="U177" s="219">
        <v>0</v>
      </c>
      <c r="V177" s="219">
        <f>ROUND(E177*U177,2)</f>
        <v>0</v>
      </c>
      <c r="W177" s="219"/>
      <c r="X177" s="219" t="s">
        <v>291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303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57" t="s">
        <v>304</v>
      </c>
      <c r="D178" s="248"/>
      <c r="E178" s="248"/>
      <c r="F178" s="248"/>
      <c r="G178" s="248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182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5" t="s">
        <v>77</v>
      </c>
      <c r="D179" s="223"/>
      <c r="E179" s="224">
        <v>1</v>
      </c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185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">
      <c r="A180" s="226" t="s">
        <v>169</v>
      </c>
      <c r="B180" s="227" t="s">
        <v>141</v>
      </c>
      <c r="C180" s="251" t="s">
        <v>28</v>
      </c>
      <c r="D180" s="228"/>
      <c r="E180" s="229"/>
      <c r="F180" s="230"/>
      <c r="G180" s="230">
        <f>SUMIF(AG181:AG196,"&lt;&gt;NOR",G181:G196)</f>
        <v>0</v>
      </c>
      <c r="H180" s="230"/>
      <c r="I180" s="230">
        <f>SUM(I181:I196)</f>
        <v>0</v>
      </c>
      <c r="J180" s="230"/>
      <c r="K180" s="230">
        <f>SUM(K181:K196)</f>
        <v>0</v>
      </c>
      <c r="L180" s="230"/>
      <c r="M180" s="230">
        <f>SUM(M181:M196)</f>
        <v>0</v>
      </c>
      <c r="N180" s="230"/>
      <c r="O180" s="230">
        <f>SUM(O181:O196)</f>
        <v>0.08</v>
      </c>
      <c r="P180" s="230"/>
      <c r="Q180" s="230">
        <f>SUM(Q181:Q196)</f>
        <v>0</v>
      </c>
      <c r="R180" s="230"/>
      <c r="S180" s="230"/>
      <c r="T180" s="231"/>
      <c r="U180" s="225"/>
      <c r="V180" s="225">
        <f>SUM(V181:V196)</f>
        <v>0</v>
      </c>
      <c r="W180" s="225"/>
      <c r="X180" s="225"/>
      <c r="AG180" t="s">
        <v>170</v>
      </c>
    </row>
    <row r="181" spans="1:60" outlineLevel="1" x14ac:dyDescent="0.2">
      <c r="A181" s="232">
        <v>66</v>
      </c>
      <c r="B181" s="233" t="s">
        <v>1292</v>
      </c>
      <c r="C181" s="252" t="s">
        <v>1293</v>
      </c>
      <c r="D181" s="234" t="s">
        <v>219</v>
      </c>
      <c r="E181" s="235">
        <v>1</v>
      </c>
      <c r="F181" s="236"/>
      <c r="G181" s="237">
        <f>ROUND(E181*F181,2)</f>
        <v>0</v>
      </c>
      <c r="H181" s="236"/>
      <c r="I181" s="237">
        <f>ROUND(E181*H181,2)</f>
        <v>0</v>
      </c>
      <c r="J181" s="236"/>
      <c r="K181" s="237">
        <f>ROUND(E181*J181,2)</f>
        <v>0</v>
      </c>
      <c r="L181" s="237">
        <v>21</v>
      </c>
      <c r="M181" s="237">
        <f>G181*(1+L181/100)</f>
        <v>0</v>
      </c>
      <c r="N181" s="237">
        <v>0</v>
      </c>
      <c r="O181" s="237">
        <f>ROUND(E181*N181,2)</f>
        <v>0</v>
      </c>
      <c r="P181" s="237">
        <v>0</v>
      </c>
      <c r="Q181" s="237">
        <f>ROUND(E181*P181,2)</f>
        <v>0</v>
      </c>
      <c r="R181" s="237"/>
      <c r="S181" s="237" t="s">
        <v>234</v>
      </c>
      <c r="T181" s="238" t="s">
        <v>176</v>
      </c>
      <c r="U181" s="219">
        <v>0</v>
      </c>
      <c r="V181" s="219">
        <f>ROUND(E181*U181,2)</f>
        <v>0</v>
      </c>
      <c r="W181" s="219"/>
      <c r="X181" s="219" t="s">
        <v>177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178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55" t="s">
        <v>1294</v>
      </c>
      <c r="D182" s="223"/>
      <c r="E182" s="224">
        <v>1</v>
      </c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185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2">
        <v>67</v>
      </c>
      <c r="B183" s="233" t="s">
        <v>1295</v>
      </c>
      <c r="C183" s="252" t="s">
        <v>1296</v>
      </c>
      <c r="D183" s="234" t="s">
        <v>263</v>
      </c>
      <c r="E183" s="235">
        <v>1</v>
      </c>
      <c r="F183" s="236"/>
      <c r="G183" s="237">
        <f>ROUND(E183*F183,2)</f>
        <v>0</v>
      </c>
      <c r="H183" s="236"/>
      <c r="I183" s="237">
        <f>ROUND(E183*H183,2)</f>
        <v>0</v>
      </c>
      <c r="J183" s="236"/>
      <c r="K183" s="237">
        <f>ROUND(E183*J183,2)</f>
        <v>0</v>
      </c>
      <c r="L183" s="237">
        <v>21</v>
      </c>
      <c r="M183" s="237">
        <f>G183*(1+L183/100)</f>
        <v>0</v>
      </c>
      <c r="N183" s="237">
        <v>0.08</v>
      </c>
      <c r="O183" s="237">
        <f>ROUND(E183*N183,2)</f>
        <v>0.08</v>
      </c>
      <c r="P183" s="237">
        <v>0</v>
      </c>
      <c r="Q183" s="237">
        <f>ROUND(E183*P183,2)</f>
        <v>0</v>
      </c>
      <c r="R183" s="237"/>
      <c r="S183" s="237" t="s">
        <v>234</v>
      </c>
      <c r="T183" s="238" t="s">
        <v>176</v>
      </c>
      <c r="U183" s="219">
        <v>0</v>
      </c>
      <c r="V183" s="219">
        <f>ROUND(E183*U183,2)</f>
        <v>0</v>
      </c>
      <c r="W183" s="219"/>
      <c r="X183" s="219" t="s">
        <v>177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178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55" t="s">
        <v>1297</v>
      </c>
      <c r="D184" s="223"/>
      <c r="E184" s="224">
        <v>1</v>
      </c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185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2">
        <v>68</v>
      </c>
      <c r="B185" s="233" t="s">
        <v>305</v>
      </c>
      <c r="C185" s="252" t="s">
        <v>306</v>
      </c>
      <c r="D185" s="234" t="s">
        <v>290</v>
      </c>
      <c r="E185" s="235">
        <v>1</v>
      </c>
      <c r="F185" s="236"/>
      <c r="G185" s="237">
        <f>ROUND(E185*F185,2)</f>
        <v>0</v>
      </c>
      <c r="H185" s="236"/>
      <c r="I185" s="237">
        <f>ROUND(E185*H185,2)</f>
        <v>0</v>
      </c>
      <c r="J185" s="236"/>
      <c r="K185" s="237">
        <f>ROUND(E185*J185,2)</f>
        <v>0</v>
      </c>
      <c r="L185" s="237">
        <v>21</v>
      </c>
      <c r="M185" s="237">
        <f>G185*(1+L185/100)</f>
        <v>0</v>
      </c>
      <c r="N185" s="237">
        <v>0</v>
      </c>
      <c r="O185" s="237">
        <f>ROUND(E185*N185,2)</f>
        <v>0</v>
      </c>
      <c r="P185" s="237">
        <v>0</v>
      </c>
      <c r="Q185" s="237">
        <f>ROUND(E185*P185,2)</f>
        <v>0</v>
      </c>
      <c r="R185" s="237"/>
      <c r="S185" s="237" t="s">
        <v>175</v>
      </c>
      <c r="T185" s="238" t="s">
        <v>235</v>
      </c>
      <c r="U185" s="219">
        <v>0</v>
      </c>
      <c r="V185" s="219">
        <f>ROUND(E185*U185,2)</f>
        <v>0</v>
      </c>
      <c r="W185" s="219"/>
      <c r="X185" s="219" t="s">
        <v>291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292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1" x14ac:dyDescent="0.2">
      <c r="A186" s="217"/>
      <c r="B186" s="218"/>
      <c r="C186" s="257" t="s">
        <v>307</v>
      </c>
      <c r="D186" s="248"/>
      <c r="E186" s="248"/>
      <c r="F186" s="248"/>
      <c r="G186" s="248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182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49" t="str">
        <f>C186</f>
        <v>Náklady zhotovitele, související s prováděním zkoušek a revizí předepsaných technickými normami nebo objednatelem a které jsou pro provedení díla nezbytné.</v>
      </c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55" t="s">
        <v>77</v>
      </c>
      <c r="D187" s="223"/>
      <c r="E187" s="224">
        <v>1</v>
      </c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185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2">
        <v>69</v>
      </c>
      <c r="B188" s="233" t="s">
        <v>308</v>
      </c>
      <c r="C188" s="252" t="s">
        <v>309</v>
      </c>
      <c r="D188" s="234" t="s">
        <v>290</v>
      </c>
      <c r="E188" s="235">
        <v>1</v>
      </c>
      <c r="F188" s="236"/>
      <c r="G188" s="237">
        <f>ROUND(E188*F188,2)</f>
        <v>0</v>
      </c>
      <c r="H188" s="236"/>
      <c r="I188" s="237">
        <f>ROUND(E188*H188,2)</f>
        <v>0</v>
      </c>
      <c r="J188" s="236"/>
      <c r="K188" s="237">
        <f>ROUND(E188*J188,2)</f>
        <v>0</v>
      </c>
      <c r="L188" s="237">
        <v>21</v>
      </c>
      <c r="M188" s="237">
        <f>G188*(1+L188/100)</f>
        <v>0</v>
      </c>
      <c r="N188" s="237">
        <v>0</v>
      </c>
      <c r="O188" s="237">
        <f>ROUND(E188*N188,2)</f>
        <v>0</v>
      </c>
      <c r="P188" s="237">
        <v>0</v>
      </c>
      <c r="Q188" s="237">
        <f>ROUND(E188*P188,2)</f>
        <v>0</v>
      </c>
      <c r="R188" s="237"/>
      <c r="S188" s="237" t="s">
        <v>175</v>
      </c>
      <c r="T188" s="238" t="s">
        <v>235</v>
      </c>
      <c r="U188" s="219">
        <v>0</v>
      </c>
      <c r="V188" s="219">
        <f>ROUND(E188*U188,2)</f>
        <v>0</v>
      </c>
      <c r="W188" s="219"/>
      <c r="X188" s="219" t="s">
        <v>291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292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57" t="s">
        <v>310</v>
      </c>
      <c r="D189" s="248"/>
      <c r="E189" s="248"/>
      <c r="F189" s="248"/>
      <c r="G189" s="248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182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49" t="str">
        <f>C189</f>
        <v>Náklady zhotovitele, které vzniknou v souvislosti s povinnostmi zhotovitele při předání a převzetí díla.</v>
      </c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55" t="s">
        <v>77</v>
      </c>
      <c r="D190" s="223"/>
      <c r="E190" s="224">
        <v>1</v>
      </c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185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2">
        <v>70</v>
      </c>
      <c r="B191" s="233" t="s">
        <v>311</v>
      </c>
      <c r="C191" s="252" t="s">
        <v>312</v>
      </c>
      <c r="D191" s="234" t="s">
        <v>290</v>
      </c>
      <c r="E191" s="235">
        <v>1</v>
      </c>
      <c r="F191" s="236"/>
      <c r="G191" s="237">
        <f>ROUND(E191*F191,2)</f>
        <v>0</v>
      </c>
      <c r="H191" s="236"/>
      <c r="I191" s="237">
        <f>ROUND(E191*H191,2)</f>
        <v>0</v>
      </c>
      <c r="J191" s="236"/>
      <c r="K191" s="237">
        <f>ROUND(E191*J191,2)</f>
        <v>0</v>
      </c>
      <c r="L191" s="237">
        <v>21</v>
      </c>
      <c r="M191" s="237">
        <f>G191*(1+L191/100)</f>
        <v>0</v>
      </c>
      <c r="N191" s="237">
        <v>0</v>
      </c>
      <c r="O191" s="237">
        <f>ROUND(E191*N191,2)</f>
        <v>0</v>
      </c>
      <c r="P191" s="237">
        <v>0</v>
      </c>
      <c r="Q191" s="237">
        <f>ROUND(E191*P191,2)</f>
        <v>0</v>
      </c>
      <c r="R191" s="237"/>
      <c r="S191" s="237" t="s">
        <v>175</v>
      </c>
      <c r="T191" s="238" t="s">
        <v>235</v>
      </c>
      <c r="U191" s="219">
        <v>0</v>
      </c>
      <c r="V191" s="219">
        <f>ROUND(E191*U191,2)</f>
        <v>0</v>
      </c>
      <c r="W191" s="219"/>
      <c r="X191" s="219" t="s">
        <v>291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313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7" t="s">
        <v>314</v>
      </c>
      <c r="D192" s="248"/>
      <c r="E192" s="248"/>
      <c r="F192" s="248"/>
      <c r="G192" s="248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182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49" t="str">
        <f>C192</f>
        <v>Náklady na vyhotovení dokumentace skutečného provedení stavby a její předání objednateli v požadované formě a požadovaném počtu.</v>
      </c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55" t="s">
        <v>77</v>
      </c>
      <c r="D193" s="223"/>
      <c r="E193" s="224">
        <v>1</v>
      </c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185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32">
        <v>71</v>
      </c>
      <c r="B194" s="233" t="s">
        <v>315</v>
      </c>
      <c r="C194" s="252" t="s">
        <v>316</v>
      </c>
      <c r="D194" s="234" t="s">
        <v>290</v>
      </c>
      <c r="E194" s="235">
        <v>1</v>
      </c>
      <c r="F194" s="236"/>
      <c r="G194" s="237">
        <f>ROUND(E194*F194,2)</f>
        <v>0</v>
      </c>
      <c r="H194" s="236"/>
      <c r="I194" s="237">
        <f>ROUND(E194*H194,2)</f>
        <v>0</v>
      </c>
      <c r="J194" s="236"/>
      <c r="K194" s="237">
        <f>ROUND(E194*J194,2)</f>
        <v>0</v>
      </c>
      <c r="L194" s="237">
        <v>21</v>
      </c>
      <c r="M194" s="237">
        <f>G194*(1+L194/100)</f>
        <v>0</v>
      </c>
      <c r="N194" s="237">
        <v>0</v>
      </c>
      <c r="O194" s="237">
        <f>ROUND(E194*N194,2)</f>
        <v>0</v>
      </c>
      <c r="P194" s="237">
        <v>0</v>
      </c>
      <c r="Q194" s="237">
        <f>ROUND(E194*P194,2)</f>
        <v>0</v>
      </c>
      <c r="R194" s="237"/>
      <c r="S194" s="237" t="s">
        <v>175</v>
      </c>
      <c r="T194" s="238" t="s">
        <v>235</v>
      </c>
      <c r="U194" s="219">
        <v>0</v>
      </c>
      <c r="V194" s="219">
        <f>ROUND(E194*U194,2)</f>
        <v>0</v>
      </c>
      <c r="W194" s="219"/>
      <c r="X194" s="219" t="s">
        <v>291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292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33.75" outlineLevel="1" x14ac:dyDescent="0.2">
      <c r="A195" s="217"/>
      <c r="B195" s="218"/>
      <c r="C195" s="257" t="s">
        <v>317</v>
      </c>
      <c r="D195" s="248"/>
      <c r="E195" s="248"/>
      <c r="F195" s="248"/>
      <c r="G195" s="248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182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49" t="str">
        <f>C195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55" t="s">
        <v>77</v>
      </c>
      <c r="D196" s="223"/>
      <c r="E196" s="224">
        <v>1</v>
      </c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185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x14ac:dyDescent="0.2">
      <c r="A197" s="3"/>
      <c r="B197" s="4"/>
      <c r="C197" s="258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AE197">
        <v>15</v>
      </c>
      <c r="AF197">
        <v>21</v>
      </c>
      <c r="AG197" t="s">
        <v>156</v>
      </c>
    </row>
    <row r="198" spans="1:60" x14ac:dyDescent="0.2">
      <c r="A198" s="213"/>
      <c r="B198" s="214" t="s">
        <v>29</v>
      </c>
      <c r="C198" s="259"/>
      <c r="D198" s="215"/>
      <c r="E198" s="216"/>
      <c r="F198" s="216"/>
      <c r="G198" s="250">
        <f>G8+G39+G63+G144+G147+G151+G158+G167+G180</f>
        <v>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AE198">
        <f>SUMIF(L7:L196,AE197,G7:G196)</f>
        <v>0</v>
      </c>
      <c r="AF198">
        <f>SUMIF(L7:L196,AF197,G7:G196)</f>
        <v>0</v>
      </c>
      <c r="AG198" t="s">
        <v>318</v>
      </c>
    </row>
    <row r="199" spans="1:60" x14ac:dyDescent="0.2">
      <c r="C199" s="260"/>
      <c r="D199" s="10"/>
      <c r="AG199" t="s">
        <v>319</v>
      </c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460" sheet="1"/>
  <mergeCells count="37">
    <mergeCell ref="C195:G195"/>
    <mergeCell ref="C172:G172"/>
    <mergeCell ref="C175:G175"/>
    <mergeCell ref="C178:G178"/>
    <mergeCell ref="C186:G186"/>
    <mergeCell ref="C189:G189"/>
    <mergeCell ref="C192:G192"/>
    <mergeCell ref="C143:G143"/>
    <mergeCell ref="C149:G149"/>
    <mergeCell ref="C160:G160"/>
    <mergeCell ref="C163:G163"/>
    <mergeCell ref="C165:G165"/>
    <mergeCell ref="C169:G169"/>
    <mergeCell ref="C71:G71"/>
    <mergeCell ref="C72:G72"/>
    <mergeCell ref="C103:G103"/>
    <mergeCell ref="C128:G128"/>
    <mergeCell ref="C130:G130"/>
    <mergeCell ref="C142:G142"/>
    <mergeCell ref="C46:G46"/>
    <mergeCell ref="C49:G49"/>
    <mergeCell ref="C54:G54"/>
    <mergeCell ref="C57:G57"/>
    <mergeCell ref="C65:G65"/>
    <mergeCell ref="C70:G70"/>
    <mergeCell ref="C20:G20"/>
    <mergeCell ref="C25:G25"/>
    <mergeCell ref="C26:G26"/>
    <mergeCell ref="C30:G30"/>
    <mergeCell ref="C33:G33"/>
    <mergeCell ref="C41:G41"/>
    <mergeCell ref="A1:G1"/>
    <mergeCell ref="C2:G2"/>
    <mergeCell ref="C3:G3"/>
    <mergeCell ref="C4:G4"/>
    <mergeCell ref="C14:G14"/>
    <mergeCell ref="C17:G1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D.1 D.1.4.1  Pol</vt:lpstr>
      <vt:lpstr>D.1 D.1.4.2a  Pol</vt:lpstr>
      <vt:lpstr>D.1 D.1.4.2b Pol</vt:lpstr>
      <vt:lpstr>D.1 D.1.4.2c Pol</vt:lpstr>
      <vt:lpstr>D.1 D.1.4.3 Pol</vt:lpstr>
      <vt:lpstr>D.2 D.2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 D.1.4.1  Pol'!Názvy_tisku</vt:lpstr>
      <vt:lpstr>'D.1 D.1.4.2a  Pol'!Názvy_tisku</vt:lpstr>
      <vt:lpstr>'D.1 D.1.4.2b Pol'!Názvy_tisku</vt:lpstr>
      <vt:lpstr>'D.1 D.1.4.2c Pol'!Názvy_tisku</vt:lpstr>
      <vt:lpstr>'D.1 D.1.4.3 Pol'!Názvy_tisku</vt:lpstr>
      <vt:lpstr>'D.2 D.2 Pol'!Názvy_tisku</vt:lpstr>
      <vt:lpstr>oadresa</vt:lpstr>
      <vt:lpstr>Stavba!Objednatel</vt:lpstr>
      <vt:lpstr>Stavba!Objekt</vt:lpstr>
      <vt:lpstr>'D.1 D.1.4.1  Pol'!Oblast_tisku</vt:lpstr>
      <vt:lpstr>'D.1 D.1.4.2a  Pol'!Oblast_tisku</vt:lpstr>
      <vt:lpstr>'D.1 D.1.4.2b Pol'!Oblast_tisku</vt:lpstr>
      <vt:lpstr>'D.1 D.1.4.2c Pol'!Oblast_tisku</vt:lpstr>
      <vt:lpstr>'D.1 D.1.4.3 Pol'!Oblast_tisku</vt:lpstr>
      <vt:lpstr>'D.2 D.2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Bielík Jiří</dc:creator>
  <cp:lastModifiedBy>Bielík Jiří</cp:lastModifiedBy>
  <cp:lastPrinted>2019-03-19T12:27:02Z</cp:lastPrinted>
  <dcterms:created xsi:type="dcterms:W3CDTF">2009-04-08T07:15:50Z</dcterms:created>
  <dcterms:modified xsi:type="dcterms:W3CDTF">2021-03-11T09:48:43Z</dcterms:modified>
</cp:coreProperties>
</file>