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4505" yWindow="-15" windowWidth="14340" windowHeight="13380" activeTab="3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_xlnm._FilterDatabase" localSheetId="3" hidden="1">'02 01 Pol'!$D$1:$D$4963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Pol'!$A$1:$X$241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4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5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50"/>
  <c r="M50" s="1"/>
  <c r="I50"/>
  <c r="K50"/>
  <c r="O50"/>
  <c r="Q50"/>
  <c r="V50"/>
  <c r="G51"/>
  <c r="M51" s="1"/>
  <c r="I51"/>
  <c r="K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6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6"/>
  <c r="M96" s="1"/>
  <c r="I96"/>
  <c r="K96"/>
  <c r="O96"/>
  <c r="Q96"/>
  <c r="V96"/>
  <c r="G98"/>
  <c r="M98" s="1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4"/>
  <c r="M104" s="1"/>
  <c r="I104"/>
  <c r="K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I118"/>
  <c r="K118"/>
  <c r="O118"/>
  <c r="Q118"/>
  <c r="V118"/>
  <c r="G119"/>
  <c r="M119" s="1"/>
  <c r="I119"/>
  <c r="K119"/>
  <c r="O119"/>
  <c r="Q119"/>
  <c r="V119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M124" s="1"/>
  <c r="I124"/>
  <c r="K124"/>
  <c r="O124"/>
  <c r="Q124"/>
  <c r="V124"/>
  <c r="G125"/>
  <c r="M125" s="1"/>
  <c r="I125"/>
  <c r="K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M128" s="1"/>
  <c r="I128"/>
  <c r="K128"/>
  <c r="O128"/>
  <c r="Q128"/>
  <c r="V128"/>
  <c r="G129"/>
  <c r="M129" s="1"/>
  <c r="I129"/>
  <c r="K129"/>
  <c r="O129"/>
  <c r="Q129"/>
  <c r="V129"/>
  <c r="G130"/>
  <c r="M130" s="1"/>
  <c r="I130"/>
  <c r="K130"/>
  <c r="O130"/>
  <c r="Q130"/>
  <c r="V130"/>
  <c r="G131"/>
  <c r="M131" s="1"/>
  <c r="I131"/>
  <c r="K131"/>
  <c r="O131"/>
  <c r="Q131"/>
  <c r="V131"/>
  <c r="G132"/>
  <c r="M132" s="1"/>
  <c r="I132"/>
  <c r="K132"/>
  <c r="O132"/>
  <c r="Q132"/>
  <c r="V132"/>
  <c r="G133"/>
  <c r="M133" s="1"/>
  <c r="I133"/>
  <c r="K133"/>
  <c r="O133"/>
  <c r="Q133"/>
  <c r="V133"/>
  <c r="G134"/>
  <c r="M134" s="1"/>
  <c r="I134"/>
  <c r="K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7"/>
  <c r="M137" s="1"/>
  <c r="I137"/>
  <c r="K137"/>
  <c r="O137"/>
  <c r="Q137"/>
  <c r="V137"/>
  <c r="G138"/>
  <c r="M138" s="1"/>
  <c r="I138"/>
  <c r="K138"/>
  <c r="O138"/>
  <c r="Q138"/>
  <c r="V138"/>
  <c r="G139"/>
  <c r="M139" s="1"/>
  <c r="I139"/>
  <c r="K139"/>
  <c r="O139"/>
  <c r="Q139"/>
  <c r="V139"/>
  <c r="G140"/>
  <c r="M140" s="1"/>
  <c r="I140"/>
  <c r="K140"/>
  <c r="O140"/>
  <c r="Q140"/>
  <c r="V140"/>
  <c r="G141"/>
  <c r="M141" s="1"/>
  <c r="I141"/>
  <c r="K141"/>
  <c r="O141"/>
  <c r="Q141"/>
  <c r="V141"/>
  <c r="G143"/>
  <c r="M143" s="1"/>
  <c r="I143"/>
  <c r="K143"/>
  <c r="O143"/>
  <c r="Q143"/>
  <c r="V143"/>
  <c r="G145"/>
  <c r="M145" s="1"/>
  <c r="I145"/>
  <c r="K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M148" s="1"/>
  <c r="I148"/>
  <c r="K148"/>
  <c r="O148"/>
  <c r="Q148"/>
  <c r="V148"/>
  <c r="G149"/>
  <c r="M149" s="1"/>
  <c r="I149"/>
  <c r="K149"/>
  <c r="O149"/>
  <c r="Q149"/>
  <c r="V149"/>
  <c r="G150"/>
  <c r="M150" s="1"/>
  <c r="I150"/>
  <c r="K150"/>
  <c r="O150"/>
  <c r="Q150"/>
  <c r="V150"/>
  <c r="G151"/>
  <c r="M151" s="1"/>
  <c r="I151"/>
  <c r="K151"/>
  <c r="O151"/>
  <c r="Q151"/>
  <c r="V151"/>
  <c r="G152"/>
  <c r="M152" s="1"/>
  <c r="I152"/>
  <c r="K152"/>
  <c r="O152"/>
  <c r="Q152"/>
  <c r="V152"/>
  <c r="G154"/>
  <c r="M154" s="1"/>
  <c r="I154"/>
  <c r="K154"/>
  <c r="O154"/>
  <c r="Q154"/>
  <c r="V154"/>
  <c r="G156"/>
  <c r="M156" s="1"/>
  <c r="I156"/>
  <c r="K156"/>
  <c r="O156"/>
  <c r="Q156"/>
  <c r="V156"/>
  <c r="G158"/>
  <c r="M158" s="1"/>
  <c r="I158"/>
  <c r="K158"/>
  <c r="O158"/>
  <c r="Q158"/>
  <c r="V158"/>
  <c r="G160"/>
  <c r="M160" s="1"/>
  <c r="I160"/>
  <c r="K160"/>
  <c r="O160"/>
  <c r="Q160"/>
  <c r="V160"/>
  <c r="G162"/>
  <c r="M162" s="1"/>
  <c r="I162"/>
  <c r="K162"/>
  <c r="O162"/>
  <c r="Q162"/>
  <c r="V162"/>
  <c r="G164"/>
  <c r="M164" s="1"/>
  <c r="I164"/>
  <c r="K164"/>
  <c r="O164"/>
  <c r="Q164"/>
  <c r="V164"/>
  <c r="G165"/>
  <c r="M165" s="1"/>
  <c r="I165"/>
  <c r="K165"/>
  <c r="O165"/>
  <c r="Q165"/>
  <c r="V165"/>
  <c r="G166"/>
  <c r="M166" s="1"/>
  <c r="I166"/>
  <c r="K166"/>
  <c r="O166"/>
  <c r="Q166"/>
  <c r="V166"/>
  <c r="G168"/>
  <c r="M168" s="1"/>
  <c r="I168"/>
  <c r="K168"/>
  <c r="O168"/>
  <c r="Q168"/>
  <c r="V168"/>
  <c r="G169"/>
  <c r="M169" s="1"/>
  <c r="I169"/>
  <c r="K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M172" s="1"/>
  <c r="I172"/>
  <c r="K172"/>
  <c r="O172"/>
  <c r="Q172"/>
  <c r="V172"/>
  <c r="G173"/>
  <c r="M173" s="1"/>
  <c r="I173"/>
  <c r="K173"/>
  <c r="O173"/>
  <c r="Q173"/>
  <c r="V173"/>
  <c r="G174"/>
  <c r="M174" s="1"/>
  <c r="I174"/>
  <c r="K174"/>
  <c r="O174"/>
  <c r="Q174"/>
  <c r="V174"/>
  <c r="G175"/>
  <c r="M175" s="1"/>
  <c r="I175"/>
  <c r="K175"/>
  <c r="O175"/>
  <c r="Q175"/>
  <c r="V175"/>
  <c r="G176"/>
  <c r="M176" s="1"/>
  <c r="I176"/>
  <c r="K176"/>
  <c r="O176"/>
  <c r="Q176"/>
  <c r="V176"/>
  <c r="G177"/>
  <c r="M177" s="1"/>
  <c r="I177"/>
  <c r="K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M180" s="1"/>
  <c r="I180"/>
  <c r="K180"/>
  <c r="O180"/>
  <c r="Q180"/>
  <c r="V180"/>
  <c r="G181"/>
  <c r="M181" s="1"/>
  <c r="I181"/>
  <c r="K181"/>
  <c r="O181"/>
  <c r="Q181"/>
  <c r="V181"/>
  <c r="G182"/>
  <c r="M182" s="1"/>
  <c r="I182"/>
  <c r="K182"/>
  <c r="O182"/>
  <c r="Q182"/>
  <c r="V182"/>
  <c r="G183"/>
  <c r="M183" s="1"/>
  <c r="I183"/>
  <c r="K183"/>
  <c r="O183"/>
  <c r="Q183"/>
  <c r="V183"/>
  <c r="G184"/>
  <c r="M184" s="1"/>
  <c r="I184"/>
  <c r="K184"/>
  <c r="O184"/>
  <c r="Q184"/>
  <c r="V184"/>
  <c r="G185"/>
  <c r="M185" s="1"/>
  <c r="I185"/>
  <c r="K185"/>
  <c r="O185"/>
  <c r="Q185"/>
  <c r="V185"/>
  <c r="G186"/>
  <c r="M186" s="1"/>
  <c r="I186"/>
  <c r="K186"/>
  <c r="O186"/>
  <c r="Q186"/>
  <c r="V186"/>
  <c r="G187"/>
  <c r="M187" s="1"/>
  <c r="I187"/>
  <c r="K187"/>
  <c r="O187"/>
  <c r="Q187"/>
  <c r="V187"/>
  <c r="G188"/>
  <c r="M188" s="1"/>
  <c r="I188"/>
  <c r="K188"/>
  <c r="O188"/>
  <c r="Q188"/>
  <c r="V188"/>
  <c r="G189"/>
  <c r="M189" s="1"/>
  <c r="I189"/>
  <c r="K189"/>
  <c r="O189"/>
  <c r="Q189"/>
  <c r="V189"/>
  <c r="G190"/>
  <c r="M190" s="1"/>
  <c r="I190"/>
  <c r="K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M193" s="1"/>
  <c r="I193"/>
  <c r="K193"/>
  <c r="O193"/>
  <c r="Q193"/>
  <c r="V193"/>
  <c r="G194"/>
  <c r="M194" s="1"/>
  <c r="I194"/>
  <c r="K194"/>
  <c r="O194"/>
  <c r="Q194"/>
  <c r="V194"/>
  <c r="G195"/>
  <c r="M195" s="1"/>
  <c r="I195"/>
  <c r="K195"/>
  <c r="O195"/>
  <c r="Q195"/>
  <c r="V195"/>
  <c r="G196"/>
  <c r="M196" s="1"/>
  <c r="I196"/>
  <c r="K196"/>
  <c r="O196"/>
  <c r="Q196"/>
  <c r="V196"/>
  <c r="G197"/>
  <c r="M197" s="1"/>
  <c r="I197"/>
  <c r="K197"/>
  <c r="O197"/>
  <c r="Q197"/>
  <c r="V197"/>
  <c r="G198"/>
  <c r="M198" s="1"/>
  <c r="I198"/>
  <c r="K198"/>
  <c r="O198"/>
  <c r="Q198"/>
  <c r="V198"/>
  <c r="G199"/>
  <c r="M199" s="1"/>
  <c r="I199"/>
  <c r="K199"/>
  <c r="O199"/>
  <c r="Q199"/>
  <c r="V199"/>
  <c r="G200"/>
  <c r="M200" s="1"/>
  <c r="I200"/>
  <c r="K200"/>
  <c r="O200"/>
  <c r="Q200"/>
  <c r="V200"/>
  <c r="G201"/>
  <c r="M201" s="1"/>
  <c r="I201"/>
  <c r="K201"/>
  <c r="O201"/>
  <c r="Q201"/>
  <c r="V201"/>
  <c r="G203"/>
  <c r="M203" s="1"/>
  <c r="I203"/>
  <c r="K203"/>
  <c r="O203"/>
  <c r="Q203"/>
  <c r="V203"/>
  <c r="G204"/>
  <c r="M204" s="1"/>
  <c r="I204"/>
  <c r="K204"/>
  <c r="O204"/>
  <c r="Q204"/>
  <c r="V204"/>
  <c r="G205"/>
  <c r="M205" s="1"/>
  <c r="I205"/>
  <c r="K205"/>
  <c r="O205"/>
  <c r="Q205"/>
  <c r="V205"/>
  <c r="G206"/>
  <c r="M206" s="1"/>
  <c r="I206"/>
  <c r="K206"/>
  <c r="O206"/>
  <c r="Q206"/>
  <c r="V206"/>
  <c r="G207"/>
  <c r="M207" s="1"/>
  <c r="I207"/>
  <c r="K207"/>
  <c r="O207"/>
  <c r="Q207"/>
  <c r="V207"/>
  <c r="G208"/>
  <c r="M208" s="1"/>
  <c r="I208"/>
  <c r="K208"/>
  <c r="O208"/>
  <c r="Q208"/>
  <c r="V208"/>
  <c r="G210"/>
  <c r="I210"/>
  <c r="K210"/>
  <c r="O210"/>
  <c r="Q210"/>
  <c r="V210"/>
  <c r="G211"/>
  <c r="M211" s="1"/>
  <c r="I211"/>
  <c r="K211"/>
  <c r="O211"/>
  <c r="Q211"/>
  <c r="V211"/>
  <c r="G212"/>
  <c r="M212" s="1"/>
  <c r="I212"/>
  <c r="K212"/>
  <c r="O212"/>
  <c r="Q212"/>
  <c r="V212"/>
  <c r="G213"/>
  <c r="M213" s="1"/>
  <c r="I213"/>
  <c r="K213"/>
  <c r="O213"/>
  <c r="Q213"/>
  <c r="V213"/>
  <c r="G214"/>
  <c r="M214" s="1"/>
  <c r="I214"/>
  <c r="K214"/>
  <c r="O214"/>
  <c r="Q214"/>
  <c r="V214"/>
  <c r="G215"/>
  <c r="M215" s="1"/>
  <c r="I215"/>
  <c r="K215"/>
  <c r="O215"/>
  <c r="Q215"/>
  <c r="V215"/>
  <c r="G216"/>
  <c r="M216" s="1"/>
  <c r="I216"/>
  <c r="K216"/>
  <c r="O216"/>
  <c r="Q216"/>
  <c r="V216"/>
  <c r="G217"/>
  <c r="M217" s="1"/>
  <c r="I217"/>
  <c r="K217"/>
  <c r="O217"/>
  <c r="Q217"/>
  <c r="V217"/>
  <c r="G218"/>
  <c r="M218" s="1"/>
  <c r="I218"/>
  <c r="K218"/>
  <c r="O218"/>
  <c r="Q218"/>
  <c r="V218"/>
  <c r="G219"/>
  <c r="M219" s="1"/>
  <c r="I219"/>
  <c r="K219"/>
  <c r="O219"/>
  <c r="Q219"/>
  <c r="V219"/>
  <c r="G220"/>
  <c r="M220" s="1"/>
  <c r="I220"/>
  <c r="K220"/>
  <c r="O220"/>
  <c r="Q220"/>
  <c r="V220"/>
  <c r="G221"/>
  <c r="M221" s="1"/>
  <c r="I221"/>
  <c r="K221"/>
  <c r="O221"/>
  <c r="Q221"/>
  <c r="V221"/>
  <c r="G222"/>
  <c r="M222" s="1"/>
  <c r="I222"/>
  <c r="K222"/>
  <c r="O222"/>
  <c r="Q222"/>
  <c r="V222"/>
  <c r="G223"/>
  <c r="M223" s="1"/>
  <c r="I223"/>
  <c r="K223"/>
  <c r="O223"/>
  <c r="Q223"/>
  <c r="V223"/>
  <c r="G226"/>
  <c r="G225" s="1"/>
  <c r="I57" i="1" s="1"/>
  <c r="I226" i="12"/>
  <c r="I225" s="1"/>
  <c r="K226"/>
  <c r="K225" s="1"/>
  <c r="O226"/>
  <c r="O225" s="1"/>
  <c r="Q226"/>
  <c r="Q225" s="1"/>
  <c r="V226"/>
  <c r="V225" s="1"/>
  <c r="G229"/>
  <c r="M229" s="1"/>
  <c r="I229"/>
  <c r="K229"/>
  <c r="O229"/>
  <c r="Q229"/>
  <c r="V229"/>
  <c r="G230"/>
  <c r="M230" s="1"/>
  <c r="I230"/>
  <c r="K230"/>
  <c r="O230"/>
  <c r="Q230"/>
  <c r="V230"/>
  <c r="G231"/>
  <c r="M231" s="1"/>
  <c r="I231"/>
  <c r="K231"/>
  <c r="O231"/>
  <c r="Q231"/>
  <c r="V231"/>
  <c r="G232"/>
  <c r="M232" s="1"/>
  <c r="I232"/>
  <c r="K232"/>
  <c r="O232"/>
  <c r="Q232"/>
  <c r="V232"/>
  <c r="G233"/>
  <c r="M233" s="1"/>
  <c r="I233"/>
  <c r="K233"/>
  <c r="O233"/>
  <c r="Q233"/>
  <c r="V233"/>
  <c r="G234"/>
  <c r="M234" s="1"/>
  <c r="I234"/>
  <c r="K234"/>
  <c r="O234"/>
  <c r="Q234"/>
  <c r="V234"/>
  <c r="G235"/>
  <c r="M235" s="1"/>
  <c r="I235"/>
  <c r="K235"/>
  <c r="O235"/>
  <c r="Q235"/>
  <c r="V235"/>
  <c r="G236"/>
  <c r="M236" s="1"/>
  <c r="I236"/>
  <c r="K236"/>
  <c r="O236"/>
  <c r="Q236"/>
  <c r="V236"/>
  <c r="G237"/>
  <c r="M237" s="1"/>
  <c r="I237"/>
  <c r="K237"/>
  <c r="O237"/>
  <c r="Q237"/>
  <c r="V237"/>
  <c r="AE239"/>
  <c r="F40" i="1" s="1"/>
  <c r="I20"/>
  <c r="I19"/>
  <c r="I18"/>
  <c r="H42"/>
  <c r="G228" i="12" l="1"/>
  <c r="I58" i="1" s="1"/>
  <c r="G40" i="12"/>
  <c r="I51" i="1" s="1"/>
  <c r="I40" i="12"/>
  <c r="Q40"/>
  <c r="O8"/>
  <c r="I202"/>
  <c r="O228"/>
  <c r="O40"/>
  <c r="V40"/>
  <c r="V75"/>
  <c r="K75"/>
  <c r="O44"/>
  <c r="G44"/>
  <c r="I52" i="1" s="1"/>
  <c r="O14" i="12"/>
  <c r="M228"/>
  <c r="M226"/>
  <c r="M225" s="1"/>
  <c r="O209"/>
  <c r="O202"/>
  <c r="Q142"/>
  <c r="I142"/>
  <c r="Q75"/>
  <c r="I75"/>
  <c r="M45"/>
  <c r="M44" s="1"/>
  <c r="M41"/>
  <c r="M40" s="1"/>
  <c r="K8"/>
  <c r="F39" i="1"/>
  <c r="F41"/>
  <c r="Q209" i="12"/>
  <c r="V228"/>
  <c r="K228"/>
  <c r="K209"/>
  <c r="O142"/>
  <c r="O75"/>
  <c r="G75"/>
  <c r="I53" i="1" s="1"/>
  <c r="V44" i="12"/>
  <c r="K44"/>
  <c r="K40"/>
  <c r="V14"/>
  <c r="K14"/>
  <c r="V8"/>
  <c r="I8"/>
  <c r="Q228"/>
  <c r="I228"/>
  <c r="V209"/>
  <c r="I209"/>
  <c r="V202"/>
  <c r="K202"/>
  <c r="M76"/>
  <c r="Q44"/>
  <c r="I44"/>
  <c r="Q14"/>
  <c r="I14"/>
  <c r="Q8"/>
  <c r="G8"/>
  <c r="G209"/>
  <c r="I56" i="1" s="1"/>
  <c r="Q202" i="12"/>
  <c r="V142"/>
  <c r="K142"/>
  <c r="AF239"/>
  <c r="M14"/>
  <c r="M202"/>
  <c r="M142"/>
  <c r="G202"/>
  <c r="I55" i="1" s="1"/>
  <c r="G142" i="12"/>
  <c r="I54" i="1" s="1"/>
  <c r="G14" i="12"/>
  <c r="I50" i="1" s="1"/>
  <c r="M210" i="12"/>
  <c r="M209" s="1"/>
  <c r="M118"/>
  <c r="M9"/>
  <c r="M8" s="1"/>
  <c r="J28" i="1"/>
  <c r="J26"/>
  <c r="G38"/>
  <c r="F38"/>
  <c r="H32"/>
  <c r="J23"/>
  <c r="J24"/>
  <c r="J25"/>
  <c r="J27"/>
  <c r="E24"/>
  <c r="E26"/>
  <c r="I17" l="1"/>
  <c r="G41"/>
  <c r="I41" s="1"/>
  <c r="G39"/>
  <c r="G42" s="1"/>
  <c r="G25" s="1"/>
  <c r="G40"/>
  <c r="I40" s="1"/>
  <c r="I49"/>
  <c r="G239" i="12"/>
  <c r="I39" i="1"/>
  <c r="I42" s="1"/>
  <c r="F42"/>
  <c r="G23" s="1"/>
  <c r="M75" i="12"/>
  <c r="A27" i="1" l="1"/>
  <c r="A28" s="1"/>
  <c r="G28" s="1"/>
  <c r="G27" s="1"/>
  <c r="G29" s="1"/>
  <c r="J40"/>
  <c r="J39"/>
  <c r="J42" s="1"/>
  <c r="J41"/>
  <c r="I16"/>
  <c r="I21" s="1"/>
  <c r="I59"/>
  <c r="J58" l="1"/>
  <c r="J55"/>
  <c r="J53"/>
  <c r="J52"/>
  <c r="J57"/>
  <c r="J56"/>
  <c r="J50"/>
  <c r="J51"/>
  <c r="J49"/>
  <c r="J54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Marek Cabal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<sst xmlns="http://schemas.openxmlformats.org/spreadsheetml/2006/main" count="1736" uniqueCount="554">
  <si>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</si>
  <si>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</si>
  <si>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</si>
  <si>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</si>
  <si>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</si>
  <si>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</si>
  <si>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</si>
  <si>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</si>
  <si>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</si>
  <si>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</si>
  <si>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</si>
  <si>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</si>
  <si>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</si>
  <si>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</si>
  <si>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</si>
  <si>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</si>
  <si>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</si>
  <si>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</si>
  <si>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</si>
  <si>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</si>
  <si>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</si>
  <si>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</si>
  <si>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</si>
  <si>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</si>
  <si>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</si>
  <si>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</si>
  <si>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</si>
  <si>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</si>
  <si>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</si>
  <si>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</si>
  <si>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</si>
  <si>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</si>
  <si>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</si>
  <si>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</si>
  <si>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</si>
  <si>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</si>
  <si>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</si>
  <si>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</si>
  <si>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</si>
  <si>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</si>
  <si>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</si>
  <si>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</si>
  <si>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</si>
  <si>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</si>
  <si>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Ústřední vytápění</t>
  </si>
  <si>
    <t>02</t>
  </si>
  <si>
    <t xml:space="preserve">Ústřední vytápění </t>
  </si>
  <si>
    <t>Objekt:</t>
  </si>
  <si>
    <t>Rozpočet:</t>
  </si>
  <si>
    <t>CM projekt, s.r.o.</t>
  </si>
  <si>
    <t>sdfsdf</t>
  </si>
  <si>
    <t>0331</t>
  </si>
  <si>
    <t>Bazén Lužánky - Brno</t>
  </si>
  <si>
    <t>Bratislavská 5</t>
  </si>
  <si>
    <t>Hustopeče</t>
  </si>
  <si>
    <t>69301</t>
  </si>
  <si>
    <t>26919451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</si>
  <si>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</si>
  <si>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</si>
  <si>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</si>
  <si>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</si>
  <si>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</si>
  <si>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</si>
  <si>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</si>
  <si>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713</t>
  </si>
  <si>
    <t>Izolace tepelné</t>
  </si>
  <si>
    <t>716</t>
  </si>
  <si>
    <t>Požární prvky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</si>
  <si>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</si>
  <si>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</si>
  <si>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</si>
  <si>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</si>
  <si>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</si>
  <si>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</si>
  <si>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</si>
  <si>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</si>
  <si>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</si>
  <si>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</si>
  <si>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</si>
  <si>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</si>
  <si>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</si>
  <si>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</si>
  <si>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</si>
  <si>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</si>
  <si>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</si>
  <si>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</si>
  <si>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</si>
  <si>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</si>
  <si>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</si>
  <si>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</si>
  <si>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</si>
  <si>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</si>
  <si>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</si>
  <si>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</si>
  <si>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</si>
  <si>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</si>
  <si>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</si>
  <si>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</si>
  <si>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</si>
  <si>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</si>
  <si>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</si>
  <si>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</si>
  <si>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</si>
  <si>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</si>
  <si>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</si>
  <si>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</si>
  <si>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</si>
  <si>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</si>
  <si>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</si>
  <si>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</si>
  <si>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</si>
  <si>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612403386R00</t>
  </si>
  <si>
    <t>Hrubá výplň rýh ve stěnách, jakoukoliv maltou maltou ze suchých směsí_x000D_
 100 x 100 mm</t>
  </si>
  <si>
    <t>m</t>
  </si>
  <si>
    <t>801-4</t>
  </si>
  <si>
    <t>RTS 20/ I</t>
  </si>
  <si>
    <t>Indiv</t>
  </si>
  <si>
    <t>Práce</t>
  </si>
  <si>
    <t>POL1_</t>
  </si>
  <si>
    <t>jakékoliv šířky rýhy,</t>
  </si>
  <si>
    <t>SPI</t>
  </si>
  <si>
    <t>971042125T00</t>
  </si>
  <si>
    <t>Jádrové vrtání</t>
  </si>
  <si>
    <t>kus</t>
  </si>
  <si>
    <t>Vlastní</t>
  </si>
  <si>
    <t>974031153R00</t>
  </si>
  <si>
    <t>Vysekání rýh v jakémkoliv zdivu cihelném v ploše_x000D_
 do hloubky 100 mm, šířky do 100 mm</t>
  </si>
  <si>
    <t>801-3</t>
  </si>
  <si>
    <t>955T00</t>
  </si>
  <si>
    <t>Sekání</t>
  </si>
  <si>
    <t xml:space="preserve">hod   </t>
  </si>
  <si>
    <t>HZS</t>
  </si>
  <si>
    <t>POL10_</t>
  </si>
  <si>
    <t>713591170T00</t>
  </si>
  <si>
    <t>Montáž izolace potrubí návlekové pěnové</t>
  </si>
  <si>
    <t xml:space="preserve">m     </t>
  </si>
  <si>
    <t>713591171T00</t>
  </si>
  <si>
    <t>Montáž izolace potrubí minerální pouzdra</t>
  </si>
  <si>
    <t>722181212RT5</t>
  </si>
  <si>
    <t>Izolace vodovodního potrubí návleková z trubic z pěnového polyetylenu, tloušťka stěny 9 mm, d 15 mm</t>
  </si>
  <si>
    <t>800-721</t>
  </si>
  <si>
    <t>722181212RT6</t>
  </si>
  <si>
    <t>Izolace vodovodního potrubí návleková z trubic z pěnového polyetylenu, tloušťka stěny 9 mm, d 18 mm</t>
  </si>
  <si>
    <t>722181212RT7</t>
  </si>
  <si>
    <t>Izolace vodovodního potrubí návleková z trubic z pěnového polyetylenu, tloušťka stěny 9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</si>
  <si>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</si>
  <si>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</si>
  <si>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</si>
  <si>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</si>
  <si>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722181213RW2</t>
  </si>
  <si>
    <t>Izolace vodovodního potrubí návleková z trubic z pěnového polyetylenu, tloušťka stěny 13 mm, d 45 mm</t>
  </si>
  <si>
    <t>722181214RW8</t>
  </si>
  <si>
    <t>Izolace vodovodního potrubí návleková z trubic z pěnového polyetylenu, tloušťka stěny 20 mm, d 54 mm</t>
  </si>
  <si>
    <t>722181214RY3</t>
  </si>
  <si>
    <t>Izolace vodovodního potrubí návleková z trubic z pěnového polyetylenu, tloušťka stěny 20 mm, d 63 mm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</si>
  <si>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</si>
  <si>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</si>
  <si>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</si>
  <si>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</si>
  <si>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</si>
  <si>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631433101R</t>
  </si>
  <si>
    <t>pouzdro potrubní minerální vlákno; povrchová úprava Al fólie; vnitřní průměr 22,0 mm; tl. izolace 25,0 mm; provozní teplota  do 200 °C; tepelná vodivost (10°C) 0,0330 W/mK; tepelná vodivost (40°C) 0,037 W/mK; tepelná vodivost (50°C) 0,039 W/mK</t>
  </si>
  <si>
    <t>631433102R</t>
  </si>
  <si>
    <t>pouzdro potrubní minerální vlákno; povrchová úprava Al fólie; vnitřní průměr 28,0 mm; tl. izolace 25,0 mm; provozní teplota  do 200 °C; tepelná vodivost (10°C) 0,0330 W/mK; tepelná vodivost (40°C) 0,037 W/mK; tepelná vodivost (50°C) 0,039 W/mK</t>
  </si>
  <si>
    <t>631433104R</t>
  </si>
  <si>
    <t>pouzdro potrubní minerální vlákno; povrchová úprava Al fólie; vnitřní průměr 42,0 mm; tl. izolace 25,0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</si>
  <si>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</si>
  <si>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</si>
  <si>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631433205R</t>
  </si>
  <si>
    <t>pouzdro potrubní minerální vlákno; povrchová úprava Al fólie; vnitřní průměr 48,0 mm; tl. izolace 30,0 mm; provozní teplota  do 200 °C; tepelná vodivost (10°C) 0,0330 W/mK; tepelná vodivost (40°C) 0,037 W/mK; tepelná vodivost (50°C) 0,039 W/mK</t>
  </si>
  <si>
    <t>631433302R</t>
  </si>
  <si>
    <t>pouzdro potrubní minerální vlákno; povrchová úprava Al fólie; vnitřní průměr 28,0 mm; tl. izolace 40,0 mm; provozní teplota  do 200 °C; tepelná vodivost (10°C) 0,0330 W/mK; tepelná vodivost (40°C) 0,037 W/mK; tepelná vodivost (50°C) 0,039 W/mK</t>
  </si>
  <si>
    <t>631433303R</t>
  </si>
  <si>
    <t>pouzdro potrubní minerální vlákno; povrchová úprava Al fólie; vnitřní průměr 35,0 mm; tl. izolace 40,0 mm; provozní teplota  do 200 °C; tepelná vodivost (10°C) 0,0330 W/mK; tepelná vodivost (40°C) 0,037 W/mK; tepelná vodivost (50°C) 0,039 W/mK</t>
  </si>
  <si>
    <t>631433307R</t>
  </si>
  <si>
    <t>pouzdro potrubní minerální vlákno; povrchová úprava Al fólie; vnitřní průměr 60,0 mm; tl. izolace 40,0 mm; provozní teplota  do 200 °C; tepelná vodivost (10°C) 0,0330 W/mK; tepelná vodivost (40°C) 0,037 W/mK; tepelná vodivost (50°C) 0,039 W/mK</t>
  </si>
  <si>
    <t>631433308R</t>
  </si>
  <si>
    <t>pouzdro potrubní minerální vlákno; povrchová úprava Al fólie; vnitřní průměr 64,0 mm; tl. izolace 40,0 mm; provozní teplota  do 200 °C; tepelná vodivost (10°C) 0,0330 W/mK; tepelná vodivost (40°C) 0,037 W/mK; tepelná vodivost (50°C) 0,039 W/mK</t>
  </si>
  <si>
    <t>631433311R</t>
  </si>
  <si>
    <t>pouzdro potrubní minerální vlákno; povrchová úprava Al fólie; vnitřní průměr 89,0 mm; tl. izolace 40,0 mm; provozní teplota  do 200 °C; tepelná vodivost (10°C) 0,0330 W/mK; tepelná vodivost (40°C) 0,037 W/mK; tepelná vodivost (50°C) 0,039 W/mK</t>
  </si>
  <si>
    <t>631433404R</t>
  </si>
  <si>
    <t>pouzdro potrubní minerální vlákno; povrchová úprava Al fólie; vnitřní průměr 42,0 mm; tl. izolace 50,0 mm; provozní teplota  do 200 °C; tepelná vodivost (10°C) 0,0330 W/mK; tepelná vodivost (40°C) 0,037 W/mK; tepelná vodivost (50°C) 0,039 W/mK</t>
  </si>
  <si>
    <t>631433410R</t>
  </si>
  <si>
    <t>pouzdro potrubní minerální vlákno; povrchová úprava Al fólie; vnitřní průměr 76,0 mm; tl. izolace 50,0 mm; provozní teplota  do 200 °C; tepelná vodivost (10°C) 0,0330 W/mK; tepelná vodivost (40°C) 0,037 W/mK; tepelná vodivost (50°C) 0,039 W/mK</t>
  </si>
  <si>
    <t>800-713</t>
  </si>
  <si>
    <t>Přesun hmot</t>
  </si>
  <si>
    <t>POL7_</t>
  </si>
  <si>
    <t>50 m vodorovně</t>
  </si>
  <si>
    <t>966T00</t>
  </si>
  <si>
    <t>Montáž požárních ucpávek</t>
  </si>
  <si>
    <t>24633211R</t>
  </si>
  <si>
    <t>tmel akrylátový; těsnicí, požární; š. spáry od 5 mm; pro interiér; expandující; barva šedá; přilnavost k materiálům beton, omítky, sádrokarton, zdivo; přetíratelný</t>
  </si>
  <si>
    <t>28650013R</t>
  </si>
  <si>
    <t>manžeta těsnicí požárně ochranná, trubní; lakovaný plech vyplněný laminátem; D trubky = 90 mm; DN 100; hl. 60 mm</t>
  </si>
  <si>
    <t>732423507T00</t>
  </si>
  <si>
    <t>732423612T00</t>
  </si>
  <si>
    <t>732100000T00</t>
  </si>
  <si>
    <t>podtlakkové odplyňovací zařízení pro soustavy do 12m3</t>
  </si>
  <si>
    <t>PODTLAKOVÉ ODPLYŇOVACÍ ZAŘÍZENÍ PRO SOUSTAVY DO 12 m3 PŘI 24 h/d - MAX. 70°C</t>
  </si>
  <si>
    <t>POP</t>
  </si>
  <si>
    <t>S MEMBRÁNOVOU EXPANZNÍ NÁDOBOU, PŘÍKON 230 V, 470 W - CHLAZENÍ</t>
  </si>
  <si>
    <t>732100090T00</t>
  </si>
  <si>
    <t>732110627T00</t>
  </si>
  <si>
    <t>732110628T00</t>
  </si>
  <si>
    <t>732110629T00</t>
  </si>
  <si>
    <t>732423655T00</t>
  </si>
  <si>
    <t>732423656T00</t>
  </si>
  <si>
    <t>732111314R00</t>
  </si>
  <si>
    <t>Rozdělovače a sběrače včetně dodávky (výroby) těles_x000D_
 trubková hrdla rozdělovačů a sběračů bez přírub, DN 25</t>
  </si>
  <si>
    <t>800-731</t>
  </si>
  <si>
    <t>732111325R00</t>
  </si>
  <si>
    <t>Rozdělovače a sběrače včetně dodávky (výroby) těles_x000D_
 trubková hrdla rozdělovačů a sběračů bez přírub, DN 80</t>
  </si>
  <si>
    <t>732111095T00</t>
  </si>
  <si>
    <t>Automatický plovákový odvzdušňovací ventil DN 15</t>
  </si>
  <si>
    <t>732111100T00</t>
  </si>
  <si>
    <t>Montáž VZT uzlu</t>
  </si>
  <si>
    <t>732111150T00</t>
  </si>
  <si>
    <t>Včetně tělesa základní délky 1 m, dna a odvodňovacího hrdla.</t>
  </si>
  <si>
    <t>732111175T00</t>
  </si>
  <si>
    <t>Izolace pro hydraulický anuloid</t>
  </si>
  <si>
    <t>732111182T00</t>
  </si>
  <si>
    <t>732111221T00</t>
  </si>
  <si>
    <t>Podpěra rozdělovače 200/120</t>
  </si>
  <si>
    <t>732199100RM1</t>
  </si>
  <si>
    <t>Montáž orientačních štítků s dodávkou orientačního štítku</t>
  </si>
  <si>
    <t>732344650T00</t>
  </si>
  <si>
    <t>Montáž akumulační nádrže</t>
  </si>
  <si>
    <t>732423522T00</t>
  </si>
  <si>
    <t>732423536T00</t>
  </si>
  <si>
    <t>48466208R</t>
  </si>
  <si>
    <t>nádrž tlaková expanzní membránová; pro topné a chladící soustavy; objem 140 l; d nádrže 480 mm; uložení: stojatý; max. přetlak do 6 bar; přetlak plynu 1,5 bar; prac. látka plyn; membrána vyměnitelná; prac. teplota do 70 °C; připojení R 1"; barva bílá, červená, šedá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</si>
  <si>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</si>
  <si>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</si>
  <si>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484673493T</t>
  </si>
  <si>
    <t>484673901T</t>
  </si>
  <si>
    <t>484674571T</t>
  </si>
  <si>
    <t>736 346928T00</t>
  </si>
  <si>
    <t>Montáž podlahového vytápění na systémovou desku</t>
  </si>
  <si>
    <t xml:space="preserve">m2    </t>
  </si>
  <si>
    <t>736346925T00</t>
  </si>
  <si>
    <t>Montáž rozdělovače vč.skříně</t>
  </si>
  <si>
    <t>733161302T00</t>
  </si>
  <si>
    <t>733161303T00</t>
  </si>
  <si>
    <t>733161304T00</t>
  </si>
  <si>
    <t>733161305T00</t>
  </si>
  <si>
    <t>733161308T00</t>
  </si>
  <si>
    <t>733161309T00</t>
  </si>
  <si>
    <t>733111124R00</t>
  </si>
  <si>
    <t>Potrubí z trubek závitových ocelových bezešvých, běžných, nízkotlaké a středotlaké, DN 20</t>
  </si>
  <si>
    <t>733111125R00</t>
  </si>
  <si>
    <t>Potrubí z trubek závitových ocelových bezešvých, běžných, nízkotlaké a středotlaké, DN 25</t>
  </si>
  <si>
    <t>733111126R00</t>
  </si>
  <si>
    <t>Potrubí z trubek závitových ocelových bezešvých, běžných, nízkotlaké a středotlaké, DN 32</t>
  </si>
  <si>
    <t>733111127R00</t>
  </si>
  <si>
    <t>Potrubí z trubek závitových ocelových bezešvých, běžných, nízkotlaké a středotlaké, DN 40</t>
  </si>
  <si>
    <t>733111128R00</t>
  </si>
  <si>
    <t>Potrubí z trubek závitových ocelových bezešvých, běžných, nízkotlaké a středotlaké, DN 50</t>
  </si>
  <si>
    <t>733113113R00</t>
  </si>
  <si>
    <t>Potrubí z trubek závitových příplatek k ceně za zhotovení přípojky z ocelových trubek závitových,  ,  , DN 15</t>
  </si>
  <si>
    <t>733113118R00</t>
  </si>
  <si>
    <t>Potrubí z trubek závitových příplatek k ceně za zhotovení přípojky z ocelových trubek závitových,  ,  , DN 50</t>
  </si>
  <si>
    <t>733121160R00</t>
  </si>
  <si>
    <t>Potrubí z trubek hladkých ocelových bezešvých tvářených za tepla_x000D_
 nízkotlaké a středotlaké, D 70 mm, tloušťka stěny 3,6 mm</t>
  </si>
  <si>
    <t>733121165R00</t>
  </si>
  <si>
    <t>Potrubí z trubek hladkých ocelových bezešvých tvářených za tepla_x000D_
 nízkotlaké a středotlaké, D 89, tloušťka stěny 3,6 mm</t>
  </si>
  <si>
    <t>733160804R00</t>
  </si>
  <si>
    <t>Demontáž potrubí z měděných trubek přes D 28 mm do D 54 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</si>
  <si>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</si>
  <si>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</si>
  <si>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</si>
  <si>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</si>
  <si>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</si>
  <si>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</si>
  <si>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</si>
  <si>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</si>
  <si>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</si>
  <si>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</si>
  <si>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</si>
  <si>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</si>
  <si>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</si>
  <si>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</si>
  <si>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</si>
  <si>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733163109R00</t>
  </si>
  <si>
    <t>Potrubí z měděných trubek měděné potrubí, D 64 mm, s 2,0 mm, pájení pomocí kapilárních pájecích tvarovek</t>
  </si>
  <si>
    <t>733191928R00</t>
  </si>
  <si>
    <t>Opravy rozvodu potrubí z ocelových trubek závitových normálních i zesílených_x000D_
 navaření odbočky na dosavadní potrubí, DN 50</t>
  </si>
  <si>
    <t>733194920R00</t>
  </si>
  <si>
    <t>Opravy rozvodu potrubí z ocelových trubek hladkých_x000D_
 navaření odbočky na dosavadní potrubí_x000D_
 D 70 mm, s 3,2 mm</t>
  </si>
  <si>
    <t>733194925R00</t>
  </si>
  <si>
    <t>Opravy rozvodu potrubí z ocelových trubek hladkých_x000D_
 navaření odbočky na dosavadní potrubí_x000D_
 D 89 mm, s 3,6 mm</t>
  </si>
  <si>
    <t>28600601.AR</t>
  </si>
  <si>
    <t>trubka plastová otopné systémy PE-Xa; D = 17,0 mm; Di = 13,0 mm; s = 2,00 mm; teplota média max 70 °C; tlak média max 0,3 MPa</t>
  </si>
  <si>
    <t>28600611.AR</t>
  </si>
  <si>
    <t>trubka ochranná PE; vrapová; pro trubku 17 x 2,0 mm</t>
  </si>
  <si>
    <t>28600620R</t>
  </si>
  <si>
    <t>deska izolační nosič trubek; extrudovaný polystyren; povrch s nopy; rovná hrana; tl. 50,0 mm; kašírování fólie PST; součinitel tepelné vodivosti 0,040 W/mK; R = 0,750 m2K/W</t>
  </si>
  <si>
    <t>m2</t>
  </si>
  <si>
    <t>28600622R</t>
  </si>
  <si>
    <t>deska izolační spojovací, nosič trubek; extrudovaný polystyren; povrch s nopy; rovná hrana; tl. 20,0 mm</t>
  </si>
  <si>
    <t>28600623R</t>
  </si>
  <si>
    <t>deska izolační ukončovací, nosič trubek; extrudovaný polystyren; povrch s nopy; rovná hrana; tl. 20,0 mm</t>
  </si>
  <si>
    <t>28600627R</t>
  </si>
  <si>
    <t>příchytka skoba; pro upevnění potrubí při pokládce v úhlu 45°; plast</t>
  </si>
  <si>
    <t>28600632.AR</t>
  </si>
  <si>
    <t>fólie ochranná separační; PE; čirá; tl = 0,2; š = 1 200 mm</t>
  </si>
  <si>
    <t>28600650.AR</t>
  </si>
  <si>
    <t>páska těsnicí PE; samolepicí; jednostranně; tl. 10,00 mm; š = 150,0 mm; l = 100,000 m; funkce vodotěsnost; dilatační, s fólií</t>
  </si>
  <si>
    <t>28600655.AR</t>
  </si>
  <si>
    <t>přísada do betonu plastifikátor; zlepšení zpracovatelnosti a pevnosti; 10,00 kg; 1 100 kg/m3</t>
  </si>
  <si>
    <t xml:space="preserve">l     </t>
  </si>
  <si>
    <t>28600723T</t>
  </si>
  <si>
    <t>28600810T</t>
  </si>
  <si>
    <t>násuvná objímka 17, pro lisování, D+M</t>
  </si>
  <si>
    <t>28600812T</t>
  </si>
  <si>
    <t>28600813T</t>
  </si>
  <si>
    <t>28600814T</t>
  </si>
  <si>
    <t>551282511R</t>
  </si>
  <si>
    <t>skříň rozdělovače pod omítku; pozink; š = 550 mm; prášková bílá</t>
  </si>
  <si>
    <t>551282512R</t>
  </si>
  <si>
    <t>skříň rozdělovače pod omítku; pozink; š = 750 mm; prášková bílá</t>
  </si>
  <si>
    <t>551282513R</t>
  </si>
  <si>
    <t>skříň rozdělovače pod omítku; pozink; š = 950 mm; prášková bílá</t>
  </si>
  <si>
    <t>551282514R</t>
  </si>
  <si>
    <t>skříň rozdělovače pod omítku; pozink; š = 1 150 mm; prášková bílá</t>
  </si>
  <si>
    <t>55130007401R</t>
  </si>
  <si>
    <t>55130007403R</t>
  </si>
  <si>
    <t>55130007405R</t>
  </si>
  <si>
    <t>55130007406R</t>
  </si>
  <si>
    <t>55130007408R</t>
  </si>
  <si>
    <t>55130007409R</t>
  </si>
  <si>
    <t>55130007410R</t>
  </si>
  <si>
    <t>55130007415T</t>
  </si>
  <si>
    <t>55130007416T</t>
  </si>
  <si>
    <t>55130007418T</t>
  </si>
  <si>
    <t>734191752T00</t>
  </si>
  <si>
    <t>Ventil regulační vyvažovací DN 25, kvs=8,59m3/h, PN25, s vypouštěním</t>
  </si>
  <si>
    <t>734429104T00</t>
  </si>
  <si>
    <t>734423131T00</t>
  </si>
  <si>
    <t>734890830T00</t>
  </si>
  <si>
    <t>734890831T00</t>
  </si>
  <si>
    <t>734890832T00</t>
  </si>
  <si>
    <t>734890833T00</t>
  </si>
  <si>
    <t>734163158R00</t>
  </si>
  <si>
    <t>Filtr přírubový, litinový, DN 80, PN 16, bez navaření přírub, včetně dodávky materiálu</t>
  </si>
  <si>
    <t>734191731T00</t>
  </si>
  <si>
    <t>Ventily regulační vyvažovací DN80 PN16, přírubový, D+M</t>
  </si>
  <si>
    <t>Ventil regulační vyvažovací DN 80, kvs=120 m3/h, PN16  přírubový</t>
  </si>
  <si>
    <t>734191747T00</t>
  </si>
  <si>
    <t>Ventily regulační vyvažovací DN40, D+M</t>
  </si>
  <si>
    <t>Ventil regulační vyvažovací DN40, PN25, bronz</t>
  </si>
  <si>
    <t>734191748T00</t>
  </si>
  <si>
    <t>Ventily regulační vyvažovací  DN50, D+M</t>
  </si>
  <si>
    <t>Ventily regulační vyvažovací STAD DN50 s vypouštěním, kvs=32,3m3/h, PN25</t>
  </si>
  <si>
    <t>734191750T00</t>
  </si>
  <si>
    <t>Ventily regulační vyvažovací DN20, závitový, D+M</t>
  </si>
  <si>
    <t>Ventil regulační vyvažovací DN 20, kvs=5,39 m3/h, PN25, s vypouštěním</t>
  </si>
  <si>
    <t>734191751T00</t>
  </si>
  <si>
    <t>Ventily regulační vyvažovací DN32,závitový,  D+M</t>
  </si>
  <si>
    <t>Ventil regulační vyvažovací DN 32, kvs=14,2 m3/h, PN25, s vypouštěním</t>
  </si>
  <si>
    <t>734191766T00</t>
  </si>
  <si>
    <t>Proporcionální digitálně konfigurovaný pohon 24V , D+M</t>
  </si>
  <si>
    <t>Proporcionální digitálně konfigurovaný pohon 24V, 160/200N</t>
  </si>
  <si>
    <t>734191767T00</t>
  </si>
  <si>
    <t>734191776T00</t>
  </si>
  <si>
    <t>734191783T00</t>
  </si>
  <si>
    <t>Tlakově nazávislý regulační a vyvažovací ventil pro plynulou regulaci,  DN 40, D+M</t>
  </si>
  <si>
    <t>Tlakově nazávislý regulační a vyvažovací ventil pro plynulou regulaci,  DN 25</t>
  </si>
  <si>
    <t>734193158R00</t>
  </si>
  <si>
    <t>Klapka přírubová, zpětná, litinová, PN 16, spoj bez navaření přírub, DN 80, včetně dodávky materiálu</t>
  </si>
  <si>
    <t>734193217R00</t>
  </si>
  <si>
    <t>Klapka mezipřírubová uzavírací a regulační, litinová, PN 16, spoj bez navaření přírub, DN 65, včetně dodávky materiálu</t>
  </si>
  <si>
    <t>734193218R00</t>
  </si>
  <si>
    <t>Klapka mezipřírubová uzavírací a regulační, litinová, PN 16, spoj bez navaření přírub, DN 80,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</si>
  <si>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</si>
  <si>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</si>
  <si>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</si>
  <si>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</si>
  <si>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</si>
  <si>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</si>
  <si>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</si>
  <si>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</si>
  <si>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</si>
  <si>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</si>
  <si>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</si>
  <si>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</si>
  <si>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734235126R00</t>
  </si>
  <si>
    <t>Kohout kulový, mosazný, DN 50, PN 35, vnitřní-vnitřní, včetně dodávky materiálu</t>
  </si>
  <si>
    <t>734245423R00</t>
  </si>
  <si>
    <t>Klapka zpětná, mosazná, DN 25, PN 16, vnitřní-vnitřní závit, včetně dodávky materiálu</t>
  </si>
  <si>
    <t>734245426R00</t>
  </si>
  <si>
    <t>Klapka zpětná, mosazná, DN 50, PN 12, vnitřní-vnitřní závit, včetně dodávky materiálu</t>
  </si>
  <si>
    <t>734261300T00</t>
  </si>
  <si>
    <t>734261301T00</t>
  </si>
  <si>
    <t>734261302T00</t>
  </si>
  <si>
    <t>734266426R00</t>
  </si>
  <si>
    <t>Šroubení pro radiátory typu VK dvoutrubkový systém s vypouštěním, rohové, bronzové, DN EK 20x15, PN 10, včetně dodávky materiálu</t>
  </si>
  <si>
    <t>734293312R00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</si>
  <si>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</si>
  <si>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</si>
  <si>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</si>
  <si>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734295214R00</t>
  </si>
  <si>
    <t>Filtr mosazný, DN 32, PN 20, vnitřní-vnitřní závit, včetně dodávky materiálu</t>
  </si>
  <si>
    <t>734295216R00</t>
  </si>
  <si>
    <t>Filtr mosazný, DN 50, PN 20, vnitřní-vnitřní závit, včetně dodávky materiálu</t>
  </si>
  <si>
    <t>734422130R00</t>
  </si>
  <si>
    <t>Tlakoměr diferenční č. 13353, D 160, včetně dodávky materiálu</t>
  </si>
  <si>
    <t>734494213R00</t>
  </si>
  <si>
    <t>Návarek s trubkovým závitem G 1/2", včetně dodávky materiálu</t>
  </si>
  <si>
    <t>734890809T00</t>
  </si>
  <si>
    <t>734890850T00</t>
  </si>
  <si>
    <t>734890851T00</t>
  </si>
  <si>
    <t>38822170T</t>
  </si>
  <si>
    <t>38822171T</t>
  </si>
  <si>
    <t>388221832T</t>
  </si>
  <si>
    <t>38822185T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</si>
  <si>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</si>
  <si>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</si>
  <si>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42217514T</t>
  </si>
  <si>
    <t>4221751T</t>
  </si>
  <si>
    <t>5512010011R</t>
  </si>
  <si>
    <t>ventil pojistný pro topení; membránový; DN 20 mm; těleso mosaz; otvírací tlak 3,0 bar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</si>
  <si>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</si>
  <si>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</si>
  <si>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735157572R00</t>
  </si>
  <si>
    <t>Otopná tělesa panelová počet desek 2, počet přídavných přestupných ploch 1, výška 600 mm, délka 2000 mm, provedení ventil kompakt, pravé spodní připojení, s nuceným oběhem, čelní deska profilovaná, včetně dodávky materiálu</t>
  </si>
  <si>
    <t>735157591R00</t>
  </si>
  <si>
    <t>Otopná tělesa panelová počet desek 2, počet přídavných přestupných ploch 1, výška 900 mm, délka 1800 mm, provedení ventil kompakt, pravé spodní připojení, s nuceným oběhem, čelní deska profilovaná, včetně dodávky materiálu</t>
  </si>
  <si>
    <t>735157769R00</t>
  </si>
  <si>
    <t>Otopná tělesa panelová počet desek 3, počet přídavných přestupných ploch 3, výška 600 mm, délka 1400 mm, provedení ventil kompakt, pravé spodní připojení, s nuceným oběhem, čelní deska profilovaná, včetně dodávky materiálu</t>
  </si>
  <si>
    <t>735419841T00</t>
  </si>
  <si>
    <t>767100001T00</t>
  </si>
  <si>
    <t>Konzola nosníková pozink. l=250mm, D+M</t>
  </si>
  <si>
    <t>767100002T00</t>
  </si>
  <si>
    <t>Konzola nosníková pozink. 30x30 l=2000mm, D+M</t>
  </si>
  <si>
    <t>767101000T00</t>
  </si>
  <si>
    <t>Doplňková konstrukce pro rozvody vytápění</t>
  </si>
  <si>
    <t>kg</t>
  </si>
  <si>
    <t>31179105R</t>
  </si>
  <si>
    <t>tyč závitová M8; l = 1 000 mm; mat. ocel 4,8 - DIN 975; povrch bez úpravy</t>
  </si>
  <si>
    <t>31179106R</t>
  </si>
  <si>
    <t>tyč závitová M10; l = 1 000 mm; mat. ocel 4,8 - DIN 975; povrch bez úpravy</t>
  </si>
  <si>
    <t>42310112R</t>
  </si>
  <si>
    <t>objímka ocelová použití potrubí měděné, potrubí plastové, potrubí ocelové, potrubí umělohmotné, potrubí skleněné, litinové roury; dvoušroubová; vnější pr.potrubí d = 20-23 mm  1/2"; DN 15,0 mm; galvan.pozink.</t>
  </si>
  <si>
    <t>42310113R</t>
  </si>
  <si>
    <t>objímka ocelová použití potrubí měděné, potrubí plastové, potrubí ocelové, potrubí umělohmotné, potrubí skleněné, litinové roury; dvoušroubová; vnější pr.potrubí d = 25-30 mm  3/4"; DN 20,0 mm; galvan.pozink.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</si>
  <si>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</si>
  <si>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</si>
  <si>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42310115R</t>
  </si>
  <si>
    <t>objímka ocelová použití potrubí měděné, potrubí plastové, potrubí ocelové, potrubí umělohmotné, potrubí skleněné, litinové roury; dvoušroubová; vnější pr.potrubí d = 40-46 mm  1"; DN 32,0 mm; galvan.pozink.</t>
  </si>
  <si>
    <t>42310116R</t>
  </si>
  <si>
    <t>objímka ocelová použití potrubí měděné, potrubí plastové, potrubí ocelové, potrubí umělohmotné, potrubí skleněné, litinové roury; dvoušroubová; vnější pr.potrubí d = 48-53 mm  6/4"; DN 40,0 mm; galvan.pozink.</t>
  </si>
  <si>
    <t>42310118R</t>
  </si>
  <si>
    <t>objímka ocelová použití potrubí měděné, potrubí plastové, potrubí ocelové, potrubí umělohmotné, potrubí skleněné, litinové roury; dvoušroubová; vnější pr.potrubí d = 60-64 mm  2"; DN 50,0 mm; galvan.pozink.</t>
  </si>
  <si>
    <t>42310120R</t>
  </si>
  <si>
    <t>objímka ocelová použití potrubí měděné, potrubí plastové, potrubí ocelové, potrubí umělohmotné, potrubí skleněné, litinové roury; dvoušroubová; vnější pr.potrubí d = 72-78 mm  2 1/2"; DN 65,0 mm; galvan.pozink.</t>
  </si>
  <si>
    <t>42310122R</t>
  </si>
  <si>
    <t>objímka ocelová použití potrubí měděné, potrubí plastové, potrubí ocelové, potrubí umělohmotné, potrubí skleněné, litinové roury; dvoušroubová; vnější pr.potrubí d = 87-92 mm  3"; DN 80,0 mm; galvan.pozink.</t>
  </si>
  <si>
    <t>800-767</t>
  </si>
  <si>
    <t>783425350R00</t>
  </si>
  <si>
    <t>Nátěry potrubí a armatur syntetické potrubí, do DN 100 mm, dvojnásobné s 1x emailováním a základním nátěrem</t>
  </si>
  <si>
    <t>800-783</t>
  </si>
  <si>
    <t>na vzduchu schnoucí</t>
  </si>
  <si>
    <t>914T00</t>
  </si>
  <si>
    <t>Zkouška těsnosti vytápění</t>
  </si>
  <si>
    <t>916T00</t>
  </si>
  <si>
    <t>Topná zkouška</t>
  </si>
  <si>
    <t>922T00</t>
  </si>
  <si>
    <t>Vyregulování systému</t>
  </si>
  <si>
    <t>930T00</t>
  </si>
  <si>
    <t>Vypuštění systému</t>
  </si>
  <si>
    <t>931T00</t>
  </si>
  <si>
    <t xml:space="preserve">Napuštění topného systému upravenou vodou </t>
  </si>
  <si>
    <t>960T00</t>
  </si>
  <si>
    <t>Likvidace odpadu - kontejner vč. odvozu na skládku a uhrazení poplatku za uložení odpadu</t>
  </si>
  <si>
    <t>9630T00</t>
  </si>
  <si>
    <t>Třídění odpadu</t>
  </si>
  <si>
    <t>990T00</t>
  </si>
  <si>
    <t>Lešení, plošiny a jiné mechanismy pro provedení díla</t>
  </si>
  <si>
    <t>999T00</t>
  </si>
  <si>
    <t>SUM</t>
  </si>
  <si>
    <t>END</t>
  </si>
  <si>
    <t xml:space="preserve">TEPLOVODNÍ OBĚHOVÉ ČERPADLO ELEKTRONICKÉ DN 32 NEREZOVÉ, Q=4,4 m³/hod, H=27,9 kPa,  230 VAC, PŘÍKON 9-103 W - PRO OHŘEV TV - D+M
</t>
  </si>
  <si>
    <t xml:space="preserve">TEPLOVODNÍ OBĚHOVÉ ČERPADLO ELEKTRONICKÉ DN 80, Q=17,0 m³/hod, H=52,5 kPa, 230 VAC, PŘÍKON 28-691 W - PRO VĚTEV VZT D+M
</t>
  </si>
  <si>
    <t>NOVÝ VÝMĚNÍK PRO OHŘEV TV 250 kW - PRIMÁR ZIMA 100/50°C, LÉTO 70/30°C, Δp=20,2 kPa - SEKUNDÁR 10/65°C, Δp=12,1 kPa vč.izolace D+M</t>
  </si>
  <si>
    <t>TEPLOVODNÍ OBĚHOVÉ ČERPADLO ELEKTRONICKÉ DN 80, Q=17,9 m³/hod, H=24,6 kPa, 230 VAC, PŘÍKON 24-325 W - PRO VĚTEV UT, D+M</t>
  </si>
  <si>
    <t>TEPLOVODNÍ OBĚHOVÉ ČERPADLO ELEKTRONICKÉ DN 32, Q=4,5 m³/hod, H=15m, 230 VAC, - VZT Uzly, D+M</t>
  </si>
  <si>
    <t>TEPLOVODNÍ OBĚHOVÉ ČERPADLO ELEKTRONICKÉ DN 25, Q=0,91 m³/hod, H=10 kPa, 230 VAC, VZT uzly, D+M</t>
  </si>
  <si>
    <t xml:space="preserve">TEPLOVODNÍ OBĚHOVÉ ČERPADLO ELEKTRONICKÉ DN 25,  Q=0,9 m³/hod, H=35,2 kPa, 230 VAC, PŘÍKON 3-50 W - PRO VĚTEV OT, D+M
</t>
  </si>
  <si>
    <t>Hydraulická anuloid  200, Qmax=20m3/h, D+M</t>
  </si>
  <si>
    <t>Uvedení do provozu podtlakového odplyňovacího zařízení</t>
  </si>
  <si>
    <t>Rozdělovač/ sběrač sdružený KOMBI MODUL 200, D+M</t>
  </si>
  <si>
    <t>TLAKOVÁ EXPANZNÍ NÁDOBA 200 l - PN 10 bar, VČETNĚ PRŮTOČNÉ ARMATURY SE ZAJIŠTĚNÍM G 1 1/4" - PRO SV, D+M</t>
  </si>
  <si>
    <t>Uzávěr se zajištěním MK DN25, D+M</t>
  </si>
  <si>
    <t xml:space="preserve">AKUMULAČNÍ NÁDRŽ TV - 2 000 l - PN 10 bar, ∅1,0 m, VÝŠKA 3,04 m, KLOPNÁ VÝŠKA 3,06 m VČETNĚ TEPELNÉ IZOLACE, D+M
</t>
  </si>
  <si>
    <t>Gumový kompenzátor osový závitový DN 25, D+M</t>
  </si>
  <si>
    <t>Gumový kompenzátor osový závitový DN 32, D+M</t>
  </si>
  <si>
    <t>Gumový kompenzátor osový závitový DN 40, D+M</t>
  </si>
  <si>
    <t>Gumový kompenzátor osový přírubový DN 65, D+M</t>
  </si>
  <si>
    <t>Gumový kompenzátor osový DN50, D+M</t>
  </si>
  <si>
    <t>Gumový kompenzátor osový DN80, D+M</t>
  </si>
  <si>
    <t>spojka 17/17, D+M</t>
  </si>
  <si>
    <t>koleno 17/17 pro systém podlahové vytápění, D+M</t>
  </si>
  <si>
    <t xml:space="preserve"> připojovací šroubení 17x2, D+M</t>
  </si>
  <si>
    <t xml:space="preserve"> fixační oblouk 90°, 16/17, D+M</t>
  </si>
  <si>
    <t>rozdělovač otopných systémů; 3 okruhy; nerezový; kulový kohout s teploměrem, záslepka, rychloodvzdušňovač, průtokoměr, regulační ventil</t>
  </si>
  <si>
    <t>rozdělovač otopných systémů; 5 okruhů; nerezový; kulový kohout s teploměrem, záslepka, rychloodvzdušňovač, průtokoměr, regulační ventil</t>
  </si>
  <si>
    <t>rozdělovač otopných systémů; 7 okruhů; nerezový; kulový kohout s teploměrem, záslepka, rychloodvzdušňovač, průtokoměr, regulační ventil</t>
  </si>
  <si>
    <t>rozdělovač otopných systémů; 8 okruhů; nerezový kulový kohout s teploměrem, záslepka, rychloodvzdušňovač, průtokoměr, regulační ventil</t>
  </si>
  <si>
    <t>rozdělovač otopných systémů; 10 okruhů; nerezový; kulový kohout s teploměrem, záslepka, rychloodvzdušňovač, průtokoměr, regulační ventil</t>
  </si>
  <si>
    <t>rozdělovač otopných systémů; 11 okruhů; nerezový; kulový kohout s teploměrem, záslepka, rychloodvzdušňovač, průtokoměr, regulační ventil</t>
  </si>
  <si>
    <t>rozdělovač otopných systémů; 12 okruhů; nerezový; kulový kohout s teploměrem, záslepka, rychloodvzdušňovač, průtokoměr, regulační ventil, D+M</t>
  </si>
  <si>
    <t>rozdělovač otopných systémů; 13 okruhů; nerezový; kulový kohout s teploměrem, záslepka, rychloodvzdušňovač, průtokoměr, regulační ventil, D+M</t>
  </si>
  <si>
    <t>rozdělovač otopných systémů; 14 okruhů; nerezový; kulový kohout s teploměrem, záslepka, rychloodvzdušňovač, průtokoměr, regulační ventil, D+M</t>
  </si>
  <si>
    <t>rozdělovač otopných systémů; 15 okruhů; nerezový; kulový kohout s teploměrem, záslepka, rychloodvzdušňovač, průtokoměr, regulační ventil, D+M</t>
  </si>
  <si>
    <t>Manometrický kohout třícestný DN15-PN25, D+M</t>
  </si>
  <si>
    <t>Tlakoměr 0- 350kPa, D+M</t>
  </si>
  <si>
    <t>tlakově nezávislý regulační ventil  DN15/20 LF, D+M</t>
  </si>
  <si>
    <t>tlakově nezávislý regulační ventil  DN25/32 LF, D+M</t>
  </si>
  <si>
    <t>tlakově nezávislý regulační ventil  DN65 LF, D+M</t>
  </si>
  <si>
    <t>tlakově nezávislý regulační ventil  DN40/50 LF, D+M</t>
  </si>
  <si>
    <t>Tlakově nezávislý regulační a vyvažovací ventil pro plynulou regulaci DN 20, D+M</t>
  </si>
  <si>
    <t>Šroubení  uzavírací k čerpadlu 1", D+M</t>
  </si>
  <si>
    <t>Šroubení  uzavírací k čerpadlu 6/4", D+M</t>
  </si>
  <si>
    <t>Šroubení  uzavírací k čerpadlu 5/4", D+M</t>
  </si>
  <si>
    <t>Modul RTU ModBus, D+M</t>
  </si>
  <si>
    <t>Externí napáječ, D+M</t>
  </si>
  <si>
    <t xml:space="preserve">MĚŘIČ TEPLA Ultrazvukový DN 65, Qnom=25 m³/hod  - PRO VYTÁPĚNÍ, D+M
</t>
  </si>
  <si>
    <t>MĚŘIČ TEPLA Ultrazvukový DN 50, Qnom=15 m³/hod  - pro ohřev BT, D+M</t>
  </si>
  <si>
    <t>Směšovací klapka třícestná  DN25, kvs= 6,3m3/h, D+M</t>
  </si>
  <si>
    <t>Servopohon 6 NM, 24V, D+M</t>
  </si>
  <si>
    <t>Otopná lavice ocelová Economic 200/30/23m D+M</t>
  </si>
  <si>
    <t>VÝMĚNÍK PRO VĚTEV PDL VYTÁPĚNÍ 141 kW - PRIMÁR ZIMA 100/34°C, Δp=1,76 kPa - SEKUNDÁR 40/30°C, Δp=21,1 kPa vč.izolace, D+M</t>
  </si>
  <si>
    <t xml:space="preserve"> VÝMĚNÍK PRO VĚTEV VZT JEDNOTEK + OT 435 kW - PRIMÁR ZIMA 100/54°C, Δp=3,37 kPa - SEKUNDÁR 70/50°C, Δp=15,8 kPa vč.izolace, D+M</t>
  </si>
  <si>
    <t xml:space="preserve">Digitálně konfigurovatelný proporcionální pohon – 500/300 N, 24V 0 (2)-10V, D+M 
</t>
  </si>
  <si>
    <t>vysoce výkoný proporcionální pohon - 1000 N/24 s havarijní funkcí, D+M</t>
  </si>
  <si>
    <t>Adaptér pro tlakově nezávislý regulační ventil  DN15-50, D+M</t>
  </si>
  <si>
    <t>Adaptér pro pro tlakově nezávislý regulační ventil  DN65-125, D+M</t>
  </si>
  <si>
    <t xml:space="preserve">kus    </t>
  </si>
  <si>
    <t>Položkový soupis prací, dodávek a služeb</t>
  </si>
  <si>
    <t>998713203R00</t>
  </si>
  <si>
    <r>
      <t xml:space="preserve">Přesun hmot pro izolace tepelné v objektech výšky do </t>
    </r>
    <r>
      <rPr>
        <sz val="8"/>
        <color rgb="FFFF0000"/>
        <rFont val="Arial CE"/>
        <charset val="238"/>
      </rPr>
      <t xml:space="preserve">24 </t>
    </r>
    <r>
      <rPr>
        <sz val="8"/>
        <rFont val="Arial CE"/>
        <charset val="238"/>
      </rPr>
      <t>m</t>
    </r>
  </si>
  <si>
    <t>998732202R00</t>
  </si>
  <si>
    <r>
      <t xml:space="preserve">Přesun hmot pro strojovny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</si>
  <si>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998733203R00</t>
  </si>
  <si>
    <r>
      <t>Přesun hmot pro rozvody potrubí v objektech výšky do</t>
    </r>
    <r>
      <rPr>
        <sz val="8"/>
        <color rgb="FFFF0000"/>
        <rFont val="Arial CE"/>
        <charset val="238"/>
      </rPr>
      <t xml:space="preserve"> 24 </t>
    </r>
    <r>
      <rPr>
        <sz val="8"/>
        <rFont val="Arial CE"/>
        <charset val="238"/>
      </rPr>
      <t>m</t>
    </r>
  </si>
  <si>
    <t>998734203R00</t>
  </si>
  <si>
    <r>
      <t xml:space="preserve">Přesun hmot pro armatury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</si>
  <si>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998735203R00</t>
  </si>
  <si>
    <r>
      <t xml:space="preserve">Přesun hmot pro otopná tělesa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</si>
  <si>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998767203R00</t>
  </si>
  <si>
    <r>
      <t xml:space="preserve">Přesun hmot pro kovové stavební doplňk. konstrukce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</si>
  <si>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změny ke dni 17.5.2021</t>
  </si>
  <si>
    <t>Vyvažovací a regulační ventil DN 25</t>
  </si>
  <si>
    <t>Neměřitelné montážní a instalatérské práce, pomocné dokončovací práce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</si>
</sst>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Fill="1" applyBorder="1" applyAlignment="1">
      <alignment horizontal="left" vertical="top" wrapText="1"/>
    </xf>
    <xf numFmtId="0" fontId="17" fillId="0" borderId="42" xfId="0" applyNumberFormat="1" applyFont="1" applyBorder="1" applyAlignment="1">
      <alignment horizontal="left" vertical="top" wrapText="1"/>
    </xf>
    <xf numFmtId="4" fontId="0" fillId="5" borderId="21" xfId="0" applyNumberFormat="1" applyFill="1" applyBorder="1"/>
    <xf numFmtId="4" fontId="8" fillId="3" borderId="1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6" borderId="39" xfId="0" applyNumberFormat="1" applyFont="1" applyFill="1" applyBorder="1" applyAlignment="1">
      <alignment vertical="top"/>
    </xf>
    <xf numFmtId="49" fontId="17" fillId="6" borderId="39" xfId="0" applyNumberFormat="1" applyFont="1" applyFill="1" applyBorder="1" applyAlignment="1">
      <alignment horizontal="left" vertical="top" wrapText="1"/>
    </xf>
    <xf numFmtId="4" fontId="17" fillId="6" borderId="39" xfId="0" applyNumberFormat="1" applyFont="1" applyFill="1" applyBorder="1" applyAlignment="1">
      <alignment vertical="top" shrinkToFit="1"/>
    </xf>
    <xf numFmtId="49" fontId="17" fillId="6" borderId="42" xfId="0" applyNumberFormat="1" applyFont="1" applyFill="1" applyBorder="1" applyAlignment="1">
      <alignment vertical="top"/>
    </xf>
    <xf numFmtId="49" fontId="17" fillId="6" borderId="42" xfId="0" applyNumberFormat="1" applyFont="1" applyFill="1" applyBorder="1" applyAlignment="1">
      <alignment horizontal="left" vertical="top" wrapText="1"/>
    </xf>
    <xf numFmtId="4" fontId="17" fillId="6" borderId="42" xfId="0" applyNumberFormat="1" applyFont="1" applyFill="1" applyBorder="1" applyAlignment="1">
      <alignment vertical="top" shrinkToFit="1"/>
    </xf>
    <xf numFmtId="49" fontId="0" fillId="6" borderId="0" xfId="0" applyNumberForma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ED7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view="pageBreakPreview" topLeftCell="B1" zoomScale="75" zoomScaleNormal="100" zoomScaleSheetLayoutView="75" workbookViewId="0">
      <selection activeCell="N31" sqref="N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02" t="s">
        <v>41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>
      <c r="A2" s="3"/>
      <c r="B2" s="77" t="s">
        <v>22</v>
      </c>
      <c r="C2" s="78"/>
      <c r="D2" s="79" t="s">
        <v>51</v>
      </c>
      <c r="E2" s="211" t="s">
        <v>52</v>
      </c>
      <c r="F2" s="212"/>
      <c r="G2" s="212"/>
      <c r="H2" s="212"/>
      <c r="I2" s="212"/>
      <c r="J2" s="213"/>
      <c r="O2" s="2"/>
    </row>
    <row r="3" spans="1:15" ht="27" customHeight="1">
      <c r="A3" s="3"/>
      <c r="B3" s="80" t="s">
        <v>47</v>
      </c>
      <c r="C3" s="78"/>
      <c r="D3" s="81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>
      <c r="A4" s="75">
        <v>1264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6" t="s">
        <v>49</v>
      </c>
      <c r="E8" s="4"/>
      <c r="F8" s="4"/>
      <c r="G8" s="42"/>
      <c r="H8" s="26" t="s">
        <v>40</v>
      </c>
      <c r="I8" s="87" t="s">
        <v>56</v>
      </c>
      <c r="J8" s="10"/>
    </row>
    <row r="9" spans="1:15" ht="15.75" hidden="1" customHeight="1">
      <c r="A9" s="3"/>
      <c r="B9" s="3"/>
      <c r="C9" s="4"/>
      <c r="D9" s="76" t="s">
        <v>53</v>
      </c>
      <c r="E9" s="4"/>
      <c r="F9" s="4"/>
      <c r="G9" s="42"/>
      <c r="H9" s="26" t="s">
        <v>34</v>
      </c>
      <c r="I9" s="30"/>
      <c r="J9" s="10"/>
    </row>
    <row r="10" spans="1:15" ht="15.75" hidden="1" customHeight="1">
      <c r="A10" s="3"/>
      <c r="B10" s="48"/>
      <c r="C10" s="25"/>
      <c r="D10" s="86" t="s">
        <v>55</v>
      </c>
      <c r="E10" s="85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18"/>
      <c r="E11" s="218"/>
      <c r="F11" s="218"/>
      <c r="G11" s="218"/>
      <c r="H11" s="26" t="s">
        <v>40</v>
      </c>
      <c r="I11" s="89"/>
      <c r="J11" s="10"/>
    </row>
    <row r="12" spans="1:15" ht="15.75" customHeight="1">
      <c r="A12" s="3"/>
      <c r="B12" s="38"/>
      <c r="C12" s="24"/>
      <c r="D12" s="223"/>
      <c r="E12" s="223"/>
      <c r="F12" s="223"/>
      <c r="G12" s="223"/>
      <c r="H12" s="26" t="s">
        <v>34</v>
      </c>
      <c r="I12" s="89"/>
      <c r="J12" s="10"/>
    </row>
    <row r="13" spans="1:15" ht="15.75" customHeight="1">
      <c r="A13" s="3"/>
      <c r="B13" s="39"/>
      <c r="C13" s="25"/>
      <c r="D13" s="88"/>
      <c r="E13" s="227"/>
      <c r="F13" s="228"/>
      <c r="G13" s="228"/>
      <c r="H13" s="27"/>
      <c r="I13" s="32"/>
      <c r="J13" s="47"/>
    </row>
    <row r="14" spans="1:15" ht="24" customHeight="1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17"/>
      <c r="F15" s="217"/>
      <c r="G15" s="219"/>
      <c r="H15" s="219"/>
      <c r="I15" s="219" t="s">
        <v>29</v>
      </c>
      <c r="J15" s="220"/>
    </row>
    <row r="16" spans="1:15" ht="23.25" customHeight="1">
      <c r="A16" s="145" t="s">
        <v>24</v>
      </c>
      <c r="B16" s="53" t="s">
        <v>24</v>
      </c>
      <c r="C16" s="54"/>
      <c r="D16" s="55"/>
      <c r="E16" s="208"/>
      <c r="F16" s="209"/>
      <c r="G16" s="208"/>
      <c r="H16" s="209"/>
      <c r="I16" s="208">
        <f>SUMIF(F49:F58,A16,I49:I58)+SUMIF(F49:F58,"PSU",I49:I58)</f>
        <v>0</v>
      </c>
      <c r="J16" s="210"/>
    </row>
    <row r="17" spans="1:10" ht="23.25" customHeight="1">
      <c r="A17" s="145" t="s">
        <v>25</v>
      </c>
      <c r="B17" s="53" t="s">
        <v>25</v>
      </c>
      <c r="C17" s="54"/>
      <c r="D17" s="55"/>
      <c r="E17" s="208"/>
      <c r="F17" s="209"/>
      <c r="G17" s="208"/>
      <c r="H17" s="209"/>
      <c r="I17" s="208">
        <f>SUMIF(F49:F58,A17,I49:I58)</f>
        <v>0</v>
      </c>
      <c r="J17" s="210"/>
    </row>
    <row r="18" spans="1:10" ht="23.25" customHeight="1">
      <c r="A18" s="145" t="s">
        <v>26</v>
      </c>
      <c r="B18" s="53" t="s">
        <v>26</v>
      </c>
      <c r="C18" s="54"/>
      <c r="D18" s="55"/>
      <c r="E18" s="208"/>
      <c r="F18" s="209"/>
      <c r="G18" s="208"/>
      <c r="H18" s="209"/>
      <c r="I18" s="208">
        <f>SUMIF(F49:F58,A18,I49:I58)</f>
        <v>0</v>
      </c>
      <c r="J18" s="210"/>
    </row>
    <row r="19" spans="1:10" ht="23.25" customHeight="1">
      <c r="A19" s="145" t="s">
        <v>82</v>
      </c>
      <c r="B19" s="53" t="s">
        <v>27</v>
      </c>
      <c r="C19" s="54"/>
      <c r="D19" s="55"/>
      <c r="E19" s="208"/>
      <c r="F19" s="209"/>
      <c r="G19" s="208"/>
      <c r="H19" s="209"/>
      <c r="I19" s="208">
        <f>SUMIF(F49:F58,A19,I49:I58)</f>
        <v>0</v>
      </c>
      <c r="J19" s="210"/>
    </row>
    <row r="20" spans="1:10" ht="23.25" customHeight="1">
      <c r="A20" s="145" t="s">
        <v>83</v>
      </c>
      <c r="B20" s="53" t="s">
        <v>28</v>
      </c>
      <c r="C20" s="54"/>
      <c r="D20" s="55"/>
      <c r="E20" s="208"/>
      <c r="F20" s="209"/>
      <c r="G20" s="208"/>
      <c r="H20" s="209"/>
      <c r="I20" s="208">
        <f>SUMIF(F49:F58,A20,I49:I58)</f>
        <v>0</v>
      </c>
      <c r="J20" s="210"/>
    </row>
    <row r="21" spans="1:10" ht="23.25" customHeight="1">
      <c r="A21" s="3"/>
      <c r="B21" s="70" t="s">
        <v>29</v>
      </c>
      <c r="C21" s="71"/>
      <c r="D21" s="72"/>
      <c r="E21" s="221"/>
      <c r="F21" s="222"/>
      <c r="G21" s="221"/>
      <c r="H21" s="222"/>
      <c r="I21" s="221">
        <f>SUM(I16:J20)</f>
        <v>0</v>
      </c>
      <c r="J21" s="234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32">
        <f>ZakladDPHSniVypocet</f>
        <v>0</v>
      </c>
      <c r="H23" s="233"/>
      <c r="I23" s="233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30">
        <v>0</v>
      </c>
      <c r="H24" s="231"/>
      <c r="I24" s="231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32">
        <f>ZakladDPHZaklVypocet</f>
        <v>0</v>
      </c>
      <c r="H25" s="233"/>
      <c r="I25" s="233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05">
        <v>1057866</v>
      </c>
      <c r="H26" s="206"/>
      <c r="I26" s="206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07">
        <f>CenaCelkemBezDPH-(ZakladDPHSni+ZakladDPHZakl)</f>
        <v>0</v>
      </c>
      <c r="H27" s="207"/>
      <c r="I27" s="207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35">
        <f>IF(A28&gt;50, ROUNDUP(A27, 0), ROUNDDOWN(A27, 0))</f>
        <v>0</v>
      </c>
      <c r="H28" s="236"/>
      <c r="I28" s="236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35">
        <f>ZakladDPHSni+DPHSni+ZakladDPHZakl+DPHZakl+Zaokrouhleni</f>
        <v>1057866</v>
      </c>
      <c r="H29" s="235"/>
      <c r="I29" s="235"/>
      <c r="J29" s="128" t="s">
        <v>59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44333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37" t="s">
        <v>50</v>
      </c>
      <c r="E34" s="238"/>
      <c r="F34" s="29"/>
      <c r="G34" s="237"/>
      <c r="H34" s="238"/>
      <c r="I34" s="238"/>
      <c r="J34" s="35"/>
    </row>
    <row r="35" spans="1:10" ht="12.75" customHeight="1">
      <c r="A35" s="3"/>
      <c r="B35" s="3"/>
      <c r="C35" s="4"/>
      <c r="D35" s="229" t="s">
        <v>2</v>
      </c>
      <c r="E35" s="229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57</v>
      </c>
      <c r="C39" s="196"/>
      <c r="D39" s="197"/>
      <c r="E39" s="197"/>
      <c r="F39" s="106">
        <f>'02 01 Pol'!AE239</f>
        <v>0</v>
      </c>
      <c r="G39" s="107">
        <f>'02 01 Pol'!AF239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198" t="s">
        <v>46</v>
      </c>
      <c r="D40" s="199"/>
      <c r="E40" s="199"/>
      <c r="F40" s="112">
        <f>'02 01 Pol'!AE239</f>
        <v>0</v>
      </c>
      <c r="G40" s="113">
        <f>'02 01 Pol'!AF239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196" t="s">
        <v>44</v>
      </c>
      <c r="D41" s="197"/>
      <c r="E41" s="197"/>
      <c r="F41" s="117">
        <f>'02 01 Pol'!AE239</f>
        <v>0</v>
      </c>
      <c r="G41" s="108">
        <f>'02 01 Pol'!AF239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00" t="s">
        <v>58</v>
      </c>
      <c r="C42" s="201"/>
      <c r="D42" s="201"/>
      <c r="E42" s="201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60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61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62</v>
      </c>
      <c r="C49" s="194" t="s">
        <v>63</v>
      </c>
      <c r="D49" s="195"/>
      <c r="E49" s="195"/>
      <c r="F49" s="143" t="s">
        <v>24</v>
      </c>
      <c r="G49" s="137"/>
      <c r="H49" s="137"/>
      <c r="I49" s="137">
        <f>'02 01 Pol'!G8</f>
        <v>0</v>
      </c>
      <c r="J49" s="141" t="str">
        <f>IF(I59=0,"",I49/I59*100)</f>
        <v/>
      </c>
    </row>
    <row r="50" spans="1:10" ht="25.5" customHeight="1">
      <c r="A50" s="131"/>
      <c r="B50" s="136" t="s">
        <v>64</v>
      </c>
      <c r="C50" s="194" t="s">
        <v>65</v>
      </c>
      <c r="D50" s="195"/>
      <c r="E50" s="195"/>
      <c r="F50" s="143" t="s">
        <v>25</v>
      </c>
      <c r="G50" s="137"/>
      <c r="H50" s="137"/>
      <c r="I50" s="137">
        <f>'02 01 Pol'!G14</f>
        <v>0</v>
      </c>
      <c r="J50" s="141" t="str">
        <f>IF(I59=0,"",I50/I59*100)</f>
        <v/>
      </c>
    </row>
    <row r="51" spans="1:10" ht="25.5" customHeight="1">
      <c r="A51" s="131"/>
      <c r="B51" s="136" t="s">
        <v>66</v>
      </c>
      <c r="C51" s="194" t="s">
        <v>67</v>
      </c>
      <c r="D51" s="195"/>
      <c r="E51" s="195"/>
      <c r="F51" s="143" t="s">
        <v>25</v>
      </c>
      <c r="G51" s="137"/>
      <c r="H51" s="137"/>
      <c r="I51" s="137">
        <f>'02 01 Pol'!G40</f>
        <v>0</v>
      </c>
      <c r="J51" s="141" t="str">
        <f>IF(I59=0,"",I51/I59*100)</f>
        <v/>
      </c>
    </row>
    <row r="52" spans="1:10" ht="25.5" customHeight="1">
      <c r="A52" s="131"/>
      <c r="B52" s="136" t="s">
        <v>68</v>
      </c>
      <c r="C52" s="194" t="s">
        <v>69</v>
      </c>
      <c r="D52" s="195"/>
      <c r="E52" s="195"/>
      <c r="F52" s="143" t="s">
        <v>25</v>
      </c>
      <c r="G52" s="137"/>
      <c r="H52" s="137"/>
      <c r="I52" s="137">
        <f>'02 01 Pol'!G44</f>
        <v>0</v>
      </c>
      <c r="J52" s="141" t="str">
        <f>IF(I59=0,"",I52/I59*100)</f>
        <v/>
      </c>
    </row>
    <row r="53" spans="1:10" ht="25.5" customHeight="1">
      <c r="A53" s="131"/>
      <c r="B53" s="136" t="s">
        <v>70</v>
      </c>
      <c r="C53" s="194" t="s">
        <v>71</v>
      </c>
      <c r="D53" s="195"/>
      <c r="E53" s="195"/>
      <c r="F53" s="143" t="s">
        <v>25</v>
      </c>
      <c r="G53" s="137"/>
      <c r="H53" s="137"/>
      <c r="I53" s="137">
        <f>'02 01 Pol'!G75</f>
        <v>0</v>
      </c>
      <c r="J53" s="141" t="str">
        <f>IF(I59=0,"",I53/I59*100)</f>
        <v/>
      </c>
    </row>
    <row r="54" spans="1:10" ht="25.5" customHeight="1">
      <c r="A54" s="131"/>
      <c r="B54" s="136" t="s">
        <v>72</v>
      </c>
      <c r="C54" s="194" t="s">
        <v>73</v>
      </c>
      <c r="D54" s="195"/>
      <c r="E54" s="195"/>
      <c r="F54" s="143" t="s">
        <v>25</v>
      </c>
      <c r="G54" s="137"/>
      <c r="H54" s="137"/>
      <c r="I54" s="137">
        <f>'02 01 Pol'!G142</f>
        <v>0</v>
      </c>
      <c r="J54" s="141" t="str">
        <f>IF(I59=0,"",I54/I59*100)</f>
        <v/>
      </c>
    </row>
    <row r="55" spans="1:10" ht="25.5" customHeight="1">
      <c r="A55" s="131"/>
      <c r="B55" s="136" t="s">
        <v>74</v>
      </c>
      <c r="C55" s="194" t="s">
        <v>75</v>
      </c>
      <c r="D55" s="195"/>
      <c r="E55" s="195"/>
      <c r="F55" s="143" t="s">
        <v>25</v>
      </c>
      <c r="G55" s="137"/>
      <c r="H55" s="137"/>
      <c r="I55" s="137">
        <f>'02 01 Pol'!G202</f>
        <v>0</v>
      </c>
      <c r="J55" s="141" t="str">
        <f>IF(I59=0,"",I55/I59*100)</f>
        <v/>
      </c>
    </row>
    <row r="56" spans="1:10" ht="25.5" customHeight="1">
      <c r="A56" s="131"/>
      <c r="B56" s="136" t="s">
        <v>76</v>
      </c>
      <c r="C56" s="194" t="s">
        <v>77</v>
      </c>
      <c r="D56" s="195"/>
      <c r="E56" s="195"/>
      <c r="F56" s="143" t="s">
        <v>25</v>
      </c>
      <c r="G56" s="137"/>
      <c r="H56" s="137"/>
      <c r="I56" s="137">
        <f>'02 01 Pol'!G209</f>
        <v>0</v>
      </c>
      <c r="J56" s="141" t="str">
        <f>IF(I59=0,"",I56/I59*100)</f>
        <v/>
      </c>
    </row>
    <row r="57" spans="1:10" ht="25.5" customHeight="1">
      <c r="A57" s="131"/>
      <c r="B57" s="136" t="s">
        <v>78</v>
      </c>
      <c r="C57" s="194" t="s">
        <v>79</v>
      </c>
      <c r="D57" s="195"/>
      <c r="E57" s="195"/>
      <c r="F57" s="143" t="s">
        <v>25</v>
      </c>
      <c r="G57" s="137"/>
      <c r="H57" s="137"/>
      <c r="I57" s="137">
        <f>'02 01 Pol'!G225</f>
        <v>0</v>
      </c>
      <c r="J57" s="141" t="str">
        <f>IF(I59=0,"",I57/I59*100)</f>
        <v/>
      </c>
    </row>
    <row r="58" spans="1:10" ht="25.5" customHeight="1">
      <c r="A58" s="131"/>
      <c r="B58" s="136" t="s">
        <v>80</v>
      </c>
      <c r="C58" s="194" t="s">
        <v>81</v>
      </c>
      <c r="D58" s="195"/>
      <c r="E58" s="195"/>
      <c r="F58" s="143" t="s">
        <v>25</v>
      </c>
      <c r="G58" s="137"/>
      <c r="H58" s="137"/>
      <c r="I58" s="137">
        <f>'02 01 Pol'!G228</f>
        <v>0</v>
      </c>
      <c r="J58" s="141" t="str">
        <f>IF(I59=0,"",I58/I59*100)</f>
        <v/>
      </c>
    </row>
    <row r="59" spans="1:10" ht="25.5" customHeight="1">
      <c r="A59" s="132"/>
      <c r="B59" s="138" t="s">
        <v>1</v>
      </c>
      <c r="C59" s="138"/>
      <c r="D59" s="139"/>
      <c r="E59" s="139"/>
      <c r="F59" s="144"/>
      <c r="G59" s="140"/>
      <c r="H59" s="140"/>
      <c r="I59" s="140">
        <f>SUM(I49:I58)</f>
        <v>0</v>
      </c>
      <c r="J59" s="142">
        <f>SUM(J49:J58)</f>
        <v>0</v>
      </c>
    </row>
    <row r="60" spans="1:10">
      <c r="F60" s="92"/>
      <c r="G60" s="91"/>
      <c r="H60" s="92"/>
      <c r="I60" s="91"/>
      <c r="J60" s="93"/>
    </row>
    <row r="61" spans="1:10">
      <c r="F61" s="92"/>
      <c r="G61" s="91"/>
      <c r="H61" s="92"/>
      <c r="I61" s="91"/>
      <c r="J61" s="93"/>
    </row>
    <row r="62" spans="1:10">
      <c r="F62" s="92"/>
      <c r="G62" s="91"/>
      <c r="H62" s="92"/>
      <c r="I62" s="91"/>
      <c r="J62" s="93"/>
    </row>
  </sheetData>
  <sheetProtection password="ED7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>
      <c r="A2" s="74" t="s">
        <v>7</v>
      </c>
      <c r="B2" s="73"/>
      <c r="C2" s="241"/>
      <c r="D2" s="241"/>
      <c r="E2" s="241"/>
      <c r="F2" s="241"/>
      <c r="G2" s="242"/>
    </row>
    <row r="3" spans="1:7" ht="24.95" customHeight="1">
      <c r="A3" s="74" t="s">
        <v>8</v>
      </c>
      <c r="B3" s="73"/>
      <c r="C3" s="241"/>
      <c r="D3" s="241"/>
      <c r="E3" s="241"/>
      <c r="F3" s="241"/>
      <c r="G3" s="242"/>
    </row>
    <row r="4" spans="1:7" ht="24.95" customHeight="1">
      <c r="A4" s="74" t="s">
        <v>9</v>
      </c>
      <c r="B4" s="73"/>
      <c r="C4" s="241"/>
      <c r="D4" s="241"/>
      <c r="E4" s="241"/>
      <c r="F4" s="241"/>
      <c r="G4" s="242"/>
    </row>
    <row r="5" spans="1:7">
      <c r="B5" s="6"/>
      <c r="C5" s="7"/>
      <c r="D5" s="8"/>
    </row>
  </sheetData>
  <sheetProtection password="ED7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41"/>
  <sheetViews>
    <sheetView tabSelected="1" view="pageBreakPreview" zoomScale="60" zoomScaleNormal="100" workbookViewId="0">
      <pane ySplit="7" topLeftCell="A8" activePane="bottomLeft" state="frozen"/>
      <selection pane="bottomLeft" activeCell="AA20" sqref="AA20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146" customWidth="1"/>
    <col min="5" max="5" width="10.5703125" style="92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49" t="s">
        <v>538</v>
      </c>
      <c r="B1" s="249"/>
      <c r="C1" s="249"/>
      <c r="D1" s="249"/>
      <c r="E1" s="249"/>
      <c r="F1" s="249"/>
      <c r="G1" s="249"/>
      <c r="AG1" t="s">
        <v>84</v>
      </c>
    </row>
    <row r="2" spans="1:60" ht="24.95" customHeight="1">
      <c r="A2" s="147" t="s">
        <v>7</v>
      </c>
      <c r="B2" s="73" t="s">
        <v>51</v>
      </c>
      <c r="C2" s="250" t="s">
        <v>52</v>
      </c>
      <c r="D2" s="251"/>
      <c r="E2" s="251"/>
      <c r="F2" s="251"/>
      <c r="G2" s="252"/>
      <c r="AG2" t="s">
        <v>85</v>
      </c>
    </row>
    <row r="3" spans="1:60" ht="24.95" customHeight="1">
      <c r="A3" s="147" t="s">
        <v>8</v>
      </c>
      <c r="B3" s="73" t="s">
        <v>45</v>
      </c>
      <c r="C3" s="250" t="s">
        <v>46</v>
      </c>
      <c r="D3" s="251"/>
      <c r="E3" s="251"/>
      <c r="F3" s="251"/>
      <c r="G3" s="252"/>
      <c r="AC3" s="90" t="s">
        <v>85</v>
      </c>
      <c r="AG3" t="s">
        <v>86</v>
      </c>
    </row>
    <row r="4" spans="1:60" ht="24.95" customHeight="1">
      <c r="A4" s="148" t="s">
        <v>9</v>
      </c>
      <c r="B4" s="149" t="s">
        <v>43</v>
      </c>
      <c r="C4" s="253" t="s">
        <v>44</v>
      </c>
      <c r="D4" s="254"/>
      <c r="E4" s="254"/>
      <c r="F4" s="254"/>
      <c r="G4" s="255"/>
      <c r="AG4" t="s">
        <v>87</v>
      </c>
    </row>
    <row r="6" spans="1:60" ht="38.25">
      <c r="A6" s="151" t="s">
        <v>88</v>
      </c>
      <c r="B6" s="153" t="s">
        <v>89</v>
      </c>
      <c r="C6" s="153" t="s">
        <v>90</v>
      </c>
      <c r="D6" s="152" t="s">
        <v>91</v>
      </c>
      <c r="E6" s="191" t="s">
        <v>92</v>
      </c>
      <c r="F6" s="150" t="s">
        <v>93</v>
      </c>
      <c r="G6" s="151" t="s">
        <v>29</v>
      </c>
      <c r="H6" s="154" t="s">
        <v>30</v>
      </c>
      <c r="I6" s="154" t="s">
        <v>94</v>
      </c>
      <c r="J6" s="154" t="s">
        <v>31</v>
      </c>
      <c r="K6" s="154" t="s">
        <v>95</v>
      </c>
      <c r="L6" s="154" t="s">
        <v>96</v>
      </c>
      <c r="M6" s="154" t="s">
        <v>97</v>
      </c>
      <c r="N6" s="154" t="s">
        <v>98</v>
      </c>
      <c r="O6" s="154" t="s">
        <v>99</v>
      </c>
      <c r="P6" s="154" t="s">
        <v>100</v>
      </c>
      <c r="Q6" s="154" t="s">
        <v>101</v>
      </c>
      <c r="R6" s="154" t="s">
        <v>102</v>
      </c>
      <c r="S6" s="154" t="s">
        <v>103</v>
      </c>
      <c r="T6" s="154" t="s">
        <v>104</v>
      </c>
      <c r="U6" s="154" t="s">
        <v>105</v>
      </c>
      <c r="V6" s="154" t="s">
        <v>106</v>
      </c>
      <c r="W6" s="154" t="s">
        <v>107</v>
      </c>
      <c r="X6" s="154" t="s">
        <v>108</v>
      </c>
    </row>
    <row r="7" spans="1:60">
      <c r="A7" s="5"/>
      <c r="B7" s="6"/>
      <c r="C7" s="6"/>
      <c r="D7" s="8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5" t="s">
        <v>109</v>
      </c>
      <c r="B8" s="166" t="s">
        <v>62</v>
      </c>
      <c r="C8" s="183" t="s">
        <v>63</v>
      </c>
      <c r="D8" s="167"/>
      <c r="E8" s="168"/>
      <c r="F8" s="168"/>
      <c r="G8" s="168">
        <f>SUMIF(AG9:AG13,"&lt;&gt;NOR",G9:G13)</f>
        <v>0</v>
      </c>
      <c r="H8" s="168"/>
      <c r="I8" s="168">
        <f>SUM(I9:I13)</f>
        <v>1412.84</v>
      </c>
      <c r="J8" s="168"/>
      <c r="K8" s="168">
        <f>SUM(K9:K13)</f>
        <v>44093.56</v>
      </c>
      <c r="L8" s="168"/>
      <c r="M8" s="168">
        <f>SUM(M9:M13)</f>
        <v>0</v>
      </c>
      <c r="N8" s="168"/>
      <c r="O8" s="168">
        <f>SUM(O9:O13)</f>
        <v>0.46</v>
      </c>
      <c r="P8" s="168"/>
      <c r="Q8" s="168">
        <f>SUM(Q9:Q13)</f>
        <v>0.48</v>
      </c>
      <c r="R8" s="168"/>
      <c r="S8" s="168"/>
      <c r="T8" s="169"/>
      <c r="U8" s="164"/>
      <c r="V8" s="164">
        <f>SUM(V9:V13)</f>
        <v>33.39</v>
      </c>
      <c r="W8" s="164"/>
      <c r="X8" s="164"/>
      <c r="AG8" t="s">
        <v>110</v>
      </c>
    </row>
    <row r="9" spans="1:60" ht="22.5" outlineLevel="1">
      <c r="A9" s="170">
        <v>1</v>
      </c>
      <c r="B9" s="171" t="s">
        <v>111</v>
      </c>
      <c r="C9" s="184" t="s">
        <v>112</v>
      </c>
      <c r="D9" s="172" t="s">
        <v>113</v>
      </c>
      <c r="E9" s="174">
        <v>26</v>
      </c>
      <c r="F9" s="173"/>
      <c r="G9" s="174">
        <f>ROUND(E9*F9,2)</f>
        <v>0</v>
      </c>
      <c r="H9" s="173">
        <v>45.3</v>
      </c>
      <c r="I9" s="174">
        <f>ROUND(E9*H9,2)</f>
        <v>1177.8</v>
      </c>
      <c r="J9" s="173">
        <v>87.1</v>
      </c>
      <c r="K9" s="174">
        <f>ROUND(E9*J9,2)</f>
        <v>2264.6</v>
      </c>
      <c r="L9" s="174">
        <v>21</v>
      </c>
      <c r="M9" s="174">
        <f>G9*(1+L9/100)</f>
        <v>0</v>
      </c>
      <c r="N9" s="174">
        <v>1.7330000000000002E-2</v>
      </c>
      <c r="O9" s="174">
        <f>ROUND(E9*N9,2)</f>
        <v>0.45</v>
      </c>
      <c r="P9" s="174">
        <v>0</v>
      </c>
      <c r="Q9" s="174">
        <f>ROUND(E9*P9,2)</f>
        <v>0</v>
      </c>
      <c r="R9" s="174" t="s">
        <v>114</v>
      </c>
      <c r="S9" s="174" t="s">
        <v>115</v>
      </c>
      <c r="T9" s="175" t="s">
        <v>116</v>
      </c>
      <c r="U9" s="163">
        <v>0.25</v>
      </c>
      <c r="V9" s="163">
        <f>ROUND(E9*U9,2)</f>
        <v>6.5</v>
      </c>
      <c r="W9" s="163"/>
      <c r="X9" s="163" t="s">
        <v>117</v>
      </c>
      <c r="Y9" s="155"/>
      <c r="Z9" s="155"/>
      <c r="AA9" s="155"/>
      <c r="AB9" s="155"/>
      <c r="AC9" s="155"/>
      <c r="AD9" s="155"/>
      <c r="AE9" s="155"/>
      <c r="AF9" s="155"/>
      <c r="AG9" s="155" t="s">
        <v>118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>
      <c r="A10" s="161"/>
      <c r="B10" s="162"/>
      <c r="C10" s="243" t="s">
        <v>119</v>
      </c>
      <c r="D10" s="244"/>
      <c r="E10" s="244"/>
      <c r="F10" s="244"/>
      <c r="G10" s="244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5"/>
      <c r="Z10" s="155"/>
      <c r="AA10" s="155"/>
      <c r="AB10" s="155"/>
      <c r="AC10" s="155"/>
      <c r="AD10" s="155"/>
      <c r="AE10" s="155"/>
      <c r="AF10" s="155"/>
      <c r="AG10" s="155" t="s">
        <v>120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>
      <c r="A11" s="176">
        <v>2</v>
      </c>
      <c r="B11" s="177" t="s">
        <v>121</v>
      </c>
      <c r="C11" s="185" t="s">
        <v>122</v>
      </c>
      <c r="D11" s="178" t="s">
        <v>123</v>
      </c>
      <c r="E11" s="180">
        <v>12</v>
      </c>
      <c r="F11" s="179"/>
      <c r="G11" s="180">
        <f>ROUND(E11*F11,2)</f>
        <v>0</v>
      </c>
      <c r="H11" s="179">
        <v>0</v>
      </c>
      <c r="I11" s="180">
        <f>ROUND(E11*H11,2)</f>
        <v>0</v>
      </c>
      <c r="J11" s="179">
        <v>280</v>
      </c>
      <c r="K11" s="180">
        <f>ROUND(E11*J11,2)</f>
        <v>3360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6.9999999999999999E-4</v>
      </c>
      <c r="Q11" s="180">
        <f>ROUND(E11*P11,2)</f>
        <v>0.01</v>
      </c>
      <c r="R11" s="180"/>
      <c r="S11" s="180" t="s">
        <v>124</v>
      </c>
      <c r="T11" s="181" t="s">
        <v>116</v>
      </c>
      <c r="U11" s="163">
        <v>1.5</v>
      </c>
      <c r="V11" s="163">
        <f>ROUND(E11*U11,2)</f>
        <v>18</v>
      </c>
      <c r="W11" s="163"/>
      <c r="X11" s="163" t="s">
        <v>117</v>
      </c>
      <c r="Y11" s="155"/>
      <c r="Z11" s="155"/>
      <c r="AA11" s="155"/>
      <c r="AB11" s="155"/>
      <c r="AC11" s="155"/>
      <c r="AD11" s="155"/>
      <c r="AE11" s="155"/>
      <c r="AF11" s="155"/>
      <c r="AG11" s="155" t="s">
        <v>118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ht="22.5" outlineLevel="1">
      <c r="A12" s="176">
        <v>3</v>
      </c>
      <c r="B12" s="177" t="s">
        <v>125</v>
      </c>
      <c r="C12" s="185" t="s">
        <v>126</v>
      </c>
      <c r="D12" s="178" t="s">
        <v>113</v>
      </c>
      <c r="E12" s="180">
        <v>26</v>
      </c>
      <c r="F12" s="179"/>
      <c r="G12" s="180">
        <f>ROUND(E12*F12,2)</f>
        <v>0</v>
      </c>
      <c r="H12" s="179">
        <v>9.0399999999999991</v>
      </c>
      <c r="I12" s="180">
        <f>ROUND(E12*H12,2)</f>
        <v>235.04</v>
      </c>
      <c r="J12" s="179">
        <v>94.96</v>
      </c>
      <c r="K12" s="180">
        <f>ROUND(E12*J12,2)</f>
        <v>2468.96</v>
      </c>
      <c r="L12" s="180">
        <v>21</v>
      </c>
      <c r="M12" s="180">
        <f>G12*(1+L12/100)</f>
        <v>0</v>
      </c>
      <c r="N12" s="180">
        <v>4.8999999999999998E-4</v>
      </c>
      <c r="O12" s="180">
        <f>ROUND(E12*N12,2)</f>
        <v>0.01</v>
      </c>
      <c r="P12" s="180">
        <v>1.7999999999999999E-2</v>
      </c>
      <c r="Q12" s="180">
        <f>ROUND(E12*P12,2)</f>
        <v>0.47</v>
      </c>
      <c r="R12" s="180" t="s">
        <v>127</v>
      </c>
      <c r="S12" s="180" t="s">
        <v>115</v>
      </c>
      <c r="T12" s="181" t="s">
        <v>116</v>
      </c>
      <c r="U12" s="163">
        <v>0.34200000000000003</v>
      </c>
      <c r="V12" s="163">
        <f>ROUND(E12*U12,2)</f>
        <v>8.89</v>
      </c>
      <c r="W12" s="163"/>
      <c r="X12" s="163" t="s">
        <v>117</v>
      </c>
      <c r="Y12" s="155"/>
      <c r="Z12" s="155"/>
      <c r="AA12" s="155"/>
      <c r="AB12" s="155"/>
      <c r="AC12" s="155"/>
      <c r="AD12" s="155"/>
      <c r="AE12" s="155"/>
      <c r="AF12" s="155"/>
      <c r="AG12" s="155" t="s">
        <v>118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>
      <c r="A13" s="176">
        <v>4</v>
      </c>
      <c r="B13" s="177" t="s">
        <v>128</v>
      </c>
      <c r="C13" s="185" t="s">
        <v>129</v>
      </c>
      <c r="D13" s="178" t="s">
        <v>130</v>
      </c>
      <c r="E13" s="180">
        <v>100</v>
      </c>
      <c r="F13" s="179"/>
      <c r="G13" s="180">
        <f>ROUND(E13*F13,2)</f>
        <v>0</v>
      </c>
      <c r="H13" s="179">
        <v>0</v>
      </c>
      <c r="I13" s="180">
        <f>ROUND(E13*H13,2)</f>
        <v>0</v>
      </c>
      <c r="J13" s="179">
        <v>360</v>
      </c>
      <c r="K13" s="180">
        <f>ROUND(E13*J13,2)</f>
        <v>36000</v>
      </c>
      <c r="L13" s="180">
        <v>21</v>
      </c>
      <c r="M13" s="180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0"/>
      <c r="S13" s="180" t="s">
        <v>124</v>
      </c>
      <c r="T13" s="181" t="s">
        <v>116</v>
      </c>
      <c r="U13" s="163">
        <v>0</v>
      </c>
      <c r="V13" s="163">
        <f>ROUND(E13*U13,2)</f>
        <v>0</v>
      </c>
      <c r="W13" s="163"/>
      <c r="X13" s="163" t="s">
        <v>131</v>
      </c>
      <c r="Y13" s="155"/>
      <c r="Z13" s="155"/>
      <c r="AA13" s="155"/>
      <c r="AB13" s="155"/>
      <c r="AC13" s="155"/>
      <c r="AD13" s="155"/>
      <c r="AE13" s="155"/>
      <c r="AF13" s="155"/>
      <c r="AG13" s="155" t="s">
        <v>132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>
      <c r="A14" s="165" t="s">
        <v>109</v>
      </c>
      <c r="B14" s="166" t="s">
        <v>64</v>
      </c>
      <c r="C14" s="183" t="s">
        <v>65</v>
      </c>
      <c r="D14" s="167"/>
      <c r="E14" s="168"/>
      <c r="F14" s="168"/>
      <c r="G14" s="168">
        <f>SUMIF(AG15:AG39,"&lt;&gt;NOR",G15:G39)</f>
        <v>0</v>
      </c>
      <c r="H14" s="168"/>
      <c r="I14" s="168">
        <f>SUM(I15:I39)</f>
        <v>147898.51999999999</v>
      </c>
      <c r="J14" s="168"/>
      <c r="K14" s="168">
        <f>SUM(K15:K39)</f>
        <v>174086.52000000002</v>
      </c>
      <c r="L14" s="168"/>
      <c r="M14" s="168">
        <f>SUM(M15:M39)</f>
        <v>0</v>
      </c>
      <c r="N14" s="168"/>
      <c r="O14" s="168">
        <f>SUM(O15:O39)</f>
        <v>0.92000000000000015</v>
      </c>
      <c r="P14" s="168"/>
      <c r="Q14" s="168">
        <f>SUM(Q15:Q39)</f>
        <v>0</v>
      </c>
      <c r="R14" s="168"/>
      <c r="S14" s="168"/>
      <c r="T14" s="169"/>
      <c r="U14" s="164"/>
      <c r="V14" s="164">
        <f>SUM(V15:V39)</f>
        <v>113.72000000000001</v>
      </c>
      <c r="W14" s="164"/>
      <c r="X14" s="164"/>
      <c r="AG14" t="s">
        <v>110</v>
      </c>
    </row>
    <row r="15" spans="1:60" outlineLevel="1">
      <c r="A15" s="176">
        <v>5</v>
      </c>
      <c r="B15" s="177" t="s">
        <v>133</v>
      </c>
      <c r="C15" s="185" t="s">
        <v>134</v>
      </c>
      <c r="D15" s="178" t="s">
        <v>135</v>
      </c>
      <c r="E15" s="180">
        <v>734</v>
      </c>
      <c r="F15" s="179"/>
      <c r="G15" s="180">
        <f t="shared" ref="G15:G38" si="0">ROUND(E15*F15,2)</f>
        <v>0</v>
      </c>
      <c r="H15" s="179">
        <v>0</v>
      </c>
      <c r="I15" s="180">
        <f t="shared" ref="I15:I38" si="1">ROUND(E15*H15,2)</f>
        <v>0</v>
      </c>
      <c r="J15" s="179">
        <v>56</v>
      </c>
      <c r="K15" s="180">
        <f t="shared" ref="K15:K38" si="2">ROUND(E15*J15,2)</f>
        <v>41104</v>
      </c>
      <c r="L15" s="180">
        <v>21</v>
      </c>
      <c r="M15" s="180">
        <f t="shared" ref="M15:M38" si="3">G15*(1+L15/100)</f>
        <v>0</v>
      </c>
      <c r="N15" s="180">
        <v>0</v>
      </c>
      <c r="O15" s="180">
        <f t="shared" ref="O15:O38" si="4">ROUND(E15*N15,2)</f>
        <v>0</v>
      </c>
      <c r="P15" s="180">
        <v>0</v>
      </c>
      <c r="Q15" s="180">
        <f t="shared" ref="Q15:Q38" si="5">ROUND(E15*P15,2)</f>
        <v>0</v>
      </c>
      <c r="R15" s="180"/>
      <c r="S15" s="180" t="s">
        <v>124</v>
      </c>
      <c r="T15" s="181" t="s">
        <v>116</v>
      </c>
      <c r="U15" s="163">
        <v>0</v>
      </c>
      <c r="V15" s="163">
        <f t="shared" ref="V15:V38" si="6">ROUND(E15*U15,2)</f>
        <v>0</v>
      </c>
      <c r="W15" s="163"/>
      <c r="X15" s="163" t="s">
        <v>117</v>
      </c>
      <c r="Y15" s="155"/>
      <c r="Z15" s="155"/>
      <c r="AA15" s="155"/>
      <c r="AB15" s="155"/>
      <c r="AC15" s="155"/>
      <c r="AD15" s="155"/>
      <c r="AE15" s="155"/>
      <c r="AF15" s="155"/>
      <c r="AG15" s="155" t="s">
        <v>118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>
      <c r="A16" s="176">
        <v>6</v>
      </c>
      <c r="B16" s="177" t="s">
        <v>136</v>
      </c>
      <c r="C16" s="185" t="s">
        <v>137</v>
      </c>
      <c r="D16" s="178" t="s">
        <v>135</v>
      </c>
      <c r="E16" s="180">
        <v>1264</v>
      </c>
      <c r="F16" s="179"/>
      <c r="G16" s="180">
        <f t="shared" si="0"/>
        <v>0</v>
      </c>
      <c r="H16" s="179">
        <v>0</v>
      </c>
      <c r="I16" s="180">
        <f t="shared" si="1"/>
        <v>0</v>
      </c>
      <c r="J16" s="179">
        <v>72.8</v>
      </c>
      <c r="K16" s="180">
        <f t="shared" si="2"/>
        <v>92019.199999999997</v>
      </c>
      <c r="L16" s="180">
        <v>21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 t="s">
        <v>124</v>
      </c>
      <c r="T16" s="181" t="s">
        <v>116</v>
      </c>
      <c r="U16" s="163">
        <v>0</v>
      </c>
      <c r="V16" s="163">
        <f t="shared" si="6"/>
        <v>0</v>
      </c>
      <c r="W16" s="163"/>
      <c r="X16" s="163" t="s">
        <v>117</v>
      </c>
      <c r="Y16" s="155"/>
      <c r="Z16" s="155"/>
      <c r="AA16" s="155"/>
      <c r="AB16" s="155"/>
      <c r="AC16" s="155"/>
      <c r="AD16" s="155"/>
      <c r="AE16" s="155"/>
      <c r="AF16" s="155"/>
      <c r="AG16" s="155" t="s">
        <v>118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ht="22.5" outlineLevel="1">
      <c r="A17" s="176">
        <v>7</v>
      </c>
      <c r="B17" s="177" t="s">
        <v>138</v>
      </c>
      <c r="C17" s="185" t="s">
        <v>139</v>
      </c>
      <c r="D17" s="178" t="s">
        <v>113</v>
      </c>
      <c r="E17" s="180">
        <v>258</v>
      </c>
      <c r="F17" s="179"/>
      <c r="G17" s="180">
        <f t="shared" si="0"/>
        <v>0</v>
      </c>
      <c r="H17" s="179">
        <v>15.02</v>
      </c>
      <c r="I17" s="180">
        <f t="shared" si="1"/>
        <v>3875.16</v>
      </c>
      <c r="J17" s="179">
        <v>48.66</v>
      </c>
      <c r="K17" s="180">
        <f t="shared" si="2"/>
        <v>12554.28</v>
      </c>
      <c r="L17" s="180">
        <v>21</v>
      </c>
      <c r="M17" s="180">
        <f t="shared" si="3"/>
        <v>0</v>
      </c>
      <c r="N17" s="180">
        <v>2.0000000000000002E-5</v>
      </c>
      <c r="O17" s="180">
        <f t="shared" si="4"/>
        <v>0.01</v>
      </c>
      <c r="P17" s="180">
        <v>0</v>
      </c>
      <c r="Q17" s="180">
        <f t="shared" si="5"/>
        <v>0</v>
      </c>
      <c r="R17" s="180" t="s">
        <v>140</v>
      </c>
      <c r="S17" s="180" t="s">
        <v>115</v>
      </c>
      <c r="T17" s="181" t="s">
        <v>116</v>
      </c>
      <c r="U17" s="163">
        <v>0.13500000000000001</v>
      </c>
      <c r="V17" s="163">
        <f t="shared" si="6"/>
        <v>34.83</v>
      </c>
      <c r="W17" s="163"/>
      <c r="X17" s="163" t="s">
        <v>117</v>
      </c>
      <c r="Y17" s="155"/>
      <c r="Z17" s="155"/>
      <c r="AA17" s="155"/>
      <c r="AB17" s="155"/>
      <c r="AC17" s="155"/>
      <c r="AD17" s="155"/>
      <c r="AE17" s="155"/>
      <c r="AF17" s="155"/>
      <c r="AG17" s="155" t="s">
        <v>118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ht="22.5" outlineLevel="1">
      <c r="A18" s="176">
        <v>8</v>
      </c>
      <c r="B18" s="177" t="s">
        <v>141</v>
      </c>
      <c r="C18" s="185" t="s">
        <v>142</v>
      </c>
      <c r="D18" s="178" t="s">
        <v>113</v>
      </c>
      <c r="E18" s="180">
        <v>24</v>
      </c>
      <c r="F18" s="179"/>
      <c r="G18" s="180">
        <f t="shared" si="0"/>
        <v>0</v>
      </c>
      <c r="H18" s="179">
        <v>16.14</v>
      </c>
      <c r="I18" s="180">
        <f t="shared" si="1"/>
        <v>387.36</v>
      </c>
      <c r="J18" s="179">
        <v>48.66</v>
      </c>
      <c r="K18" s="180">
        <f t="shared" si="2"/>
        <v>1167.8399999999999</v>
      </c>
      <c r="L18" s="180">
        <v>21</v>
      </c>
      <c r="M18" s="180">
        <f t="shared" si="3"/>
        <v>0</v>
      </c>
      <c r="N18" s="180">
        <v>2.0000000000000002E-5</v>
      </c>
      <c r="O18" s="180">
        <f t="shared" si="4"/>
        <v>0</v>
      </c>
      <c r="P18" s="180">
        <v>0</v>
      </c>
      <c r="Q18" s="180">
        <f t="shared" si="5"/>
        <v>0</v>
      </c>
      <c r="R18" s="180" t="s">
        <v>140</v>
      </c>
      <c r="S18" s="180" t="s">
        <v>115</v>
      </c>
      <c r="T18" s="181" t="s">
        <v>116</v>
      </c>
      <c r="U18" s="163">
        <v>0.14000000000000001</v>
      </c>
      <c r="V18" s="163">
        <f t="shared" si="6"/>
        <v>3.36</v>
      </c>
      <c r="W18" s="163"/>
      <c r="X18" s="163" t="s">
        <v>117</v>
      </c>
      <c r="Y18" s="155"/>
      <c r="Z18" s="155"/>
      <c r="AA18" s="155"/>
      <c r="AB18" s="155"/>
      <c r="AC18" s="155"/>
      <c r="AD18" s="155"/>
      <c r="AE18" s="155"/>
      <c r="AF18" s="155"/>
      <c r="AG18" s="155" t="s">
        <v>118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ht="22.5" outlineLevel="1">
      <c r="A19" s="176">
        <v>9</v>
      </c>
      <c r="B19" s="177" t="s">
        <v>143</v>
      </c>
      <c r="C19" s="185" t="s">
        <v>144</v>
      </c>
      <c r="D19" s="178" t="s">
        <v>113</v>
      </c>
      <c r="E19" s="180">
        <v>54</v>
      </c>
      <c r="F19" s="179"/>
      <c r="G19" s="180">
        <f t="shared" si="0"/>
        <v>0</v>
      </c>
      <c r="H19" s="179">
        <v>17.95</v>
      </c>
      <c r="I19" s="180">
        <f t="shared" si="1"/>
        <v>969.3</v>
      </c>
      <c r="J19" s="179">
        <v>46.53</v>
      </c>
      <c r="K19" s="180">
        <f t="shared" si="2"/>
        <v>2512.62</v>
      </c>
      <c r="L19" s="180">
        <v>21</v>
      </c>
      <c r="M19" s="180">
        <f t="shared" si="3"/>
        <v>0</v>
      </c>
      <c r="N19" s="180">
        <v>3.0000000000000001E-5</v>
      </c>
      <c r="O19" s="180">
        <f t="shared" si="4"/>
        <v>0</v>
      </c>
      <c r="P19" s="180">
        <v>0</v>
      </c>
      <c r="Q19" s="180">
        <f t="shared" si="5"/>
        <v>0</v>
      </c>
      <c r="R19" s="180" t="s">
        <v>140</v>
      </c>
      <c r="S19" s="180" t="s">
        <v>115</v>
      </c>
      <c r="T19" s="181" t="s">
        <v>116</v>
      </c>
      <c r="U19" s="163">
        <v>0.129</v>
      </c>
      <c r="V19" s="163">
        <f t="shared" si="6"/>
        <v>6.97</v>
      </c>
      <c r="W19" s="163"/>
      <c r="X19" s="163" t="s">
        <v>117</v>
      </c>
      <c r="Y19" s="155"/>
      <c r="Z19" s="155"/>
      <c r="AA19" s="155"/>
      <c r="AB19" s="155"/>
      <c r="AC19" s="155"/>
      <c r="AD19" s="155"/>
      <c r="AE19" s="155"/>
      <c r="AF19" s="155"/>
      <c r="AG19" s="155" t="s">
        <v>118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ht="22.5" outlineLevel="1">
      <c r="A20" s="176">
        <v>10</v>
      </c>
      <c r="B20" s="177" t="s">
        <v>145</v>
      </c>
      <c r="C20" s="185" t="s">
        <v>146</v>
      </c>
      <c r="D20" s="178" t="s">
        <v>113</v>
      </c>
      <c r="E20" s="180">
        <v>44</v>
      </c>
      <c r="F20" s="179"/>
      <c r="G20" s="180">
        <f t="shared" si="0"/>
        <v>0</v>
      </c>
      <c r="H20" s="179">
        <v>24.37</v>
      </c>
      <c r="I20" s="180">
        <f t="shared" si="1"/>
        <v>1072.28</v>
      </c>
      <c r="J20" s="179">
        <v>46.51</v>
      </c>
      <c r="K20" s="180">
        <f t="shared" si="2"/>
        <v>2046.44</v>
      </c>
      <c r="L20" s="180">
        <v>21</v>
      </c>
      <c r="M20" s="180">
        <f t="shared" si="3"/>
        <v>0</v>
      </c>
      <c r="N20" s="180">
        <v>8.0000000000000007E-5</v>
      </c>
      <c r="O20" s="180">
        <f t="shared" si="4"/>
        <v>0</v>
      </c>
      <c r="P20" s="180">
        <v>0</v>
      </c>
      <c r="Q20" s="180">
        <f t="shared" si="5"/>
        <v>0</v>
      </c>
      <c r="R20" s="180" t="s">
        <v>140</v>
      </c>
      <c r="S20" s="180" t="s">
        <v>115</v>
      </c>
      <c r="T20" s="181" t="s">
        <v>116</v>
      </c>
      <c r="U20" s="163">
        <v>0.129</v>
      </c>
      <c r="V20" s="163">
        <f t="shared" si="6"/>
        <v>5.68</v>
      </c>
      <c r="W20" s="163"/>
      <c r="X20" s="163" t="s">
        <v>117</v>
      </c>
      <c r="Y20" s="155"/>
      <c r="Z20" s="155"/>
      <c r="AA20" s="155"/>
      <c r="AB20" s="155"/>
      <c r="AC20" s="155"/>
      <c r="AD20" s="155"/>
      <c r="AE20" s="155"/>
      <c r="AF20" s="155"/>
      <c r="AG20" s="155" t="s">
        <v>118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ht="22.5" outlineLevel="1">
      <c r="A21" s="176">
        <v>11</v>
      </c>
      <c r="B21" s="177" t="s">
        <v>147</v>
      </c>
      <c r="C21" s="185" t="s">
        <v>148</v>
      </c>
      <c r="D21" s="178" t="s">
        <v>113</v>
      </c>
      <c r="E21" s="180">
        <v>62</v>
      </c>
      <c r="F21" s="179"/>
      <c r="G21" s="180">
        <f t="shared" si="0"/>
        <v>0</v>
      </c>
      <c r="H21" s="179">
        <v>32.79</v>
      </c>
      <c r="I21" s="180">
        <f t="shared" si="1"/>
        <v>2032.98</v>
      </c>
      <c r="J21" s="179">
        <v>51.21</v>
      </c>
      <c r="K21" s="180">
        <f t="shared" si="2"/>
        <v>3175.02</v>
      </c>
      <c r="L21" s="180">
        <v>21</v>
      </c>
      <c r="M21" s="180">
        <f t="shared" si="3"/>
        <v>0</v>
      </c>
      <c r="N21" s="180">
        <v>6.0000000000000002E-5</v>
      </c>
      <c r="O21" s="180">
        <f t="shared" si="4"/>
        <v>0</v>
      </c>
      <c r="P21" s="180">
        <v>0</v>
      </c>
      <c r="Q21" s="180">
        <f t="shared" si="5"/>
        <v>0</v>
      </c>
      <c r="R21" s="180" t="s">
        <v>140</v>
      </c>
      <c r="S21" s="180" t="s">
        <v>115</v>
      </c>
      <c r="T21" s="181" t="s">
        <v>116</v>
      </c>
      <c r="U21" s="163">
        <v>0.14199999999999999</v>
      </c>
      <c r="V21" s="163">
        <f t="shared" si="6"/>
        <v>8.8000000000000007</v>
      </c>
      <c r="W21" s="163"/>
      <c r="X21" s="163" t="s">
        <v>117</v>
      </c>
      <c r="Y21" s="155"/>
      <c r="Z21" s="155"/>
      <c r="AA21" s="155"/>
      <c r="AB21" s="155"/>
      <c r="AC21" s="155"/>
      <c r="AD21" s="155"/>
      <c r="AE21" s="155"/>
      <c r="AF21" s="155"/>
      <c r="AG21" s="155" t="s">
        <v>118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22.5" outlineLevel="1">
      <c r="A22" s="176">
        <v>12</v>
      </c>
      <c r="B22" s="177" t="s">
        <v>149</v>
      </c>
      <c r="C22" s="185" t="s">
        <v>150</v>
      </c>
      <c r="D22" s="178" t="s">
        <v>113</v>
      </c>
      <c r="E22" s="180">
        <v>52</v>
      </c>
      <c r="F22" s="179"/>
      <c r="G22" s="180">
        <f t="shared" si="0"/>
        <v>0</v>
      </c>
      <c r="H22" s="179">
        <v>36.299999999999997</v>
      </c>
      <c r="I22" s="180">
        <f t="shared" si="1"/>
        <v>1887.6</v>
      </c>
      <c r="J22" s="179">
        <v>61.3</v>
      </c>
      <c r="K22" s="180">
        <f t="shared" si="2"/>
        <v>3187.6</v>
      </c>
      <c r="L22" s="180">
        <v>21</v>
      </c>
      <c r="M22" s="180">
        <f t="shared" si="3"/>
        <v>0</v>
      </c>
      <c r="N22" s="180">
        <v>1.2999999999999999E-4</v>
      </c>
      <c r="O22" s="180">
        <f t="shared" si="4"/>
        <v>0.01</v>
      </c>
      <c r="P22" s="180">
        <v>0</v>
      </c>
      <c r="Q22" s="180">
        <f t="shared" si="5"/>
        <v>0</v>
      </c>
      <c r="R22" s="180" t="s">
        <v>140</v>
      </c>
      <c r="S22" s="180" t="s">
        <v>115</v>
      </c>
      <c r="T22" s="181" t="s">
        <v>116</v>
      </c>
      <c r="U22" s="163">
        <v>0.17</v>
      </c>
      <c r="V22" s="163">
        <f t="shared" si="6"/>
        <v>8.84</v>
      </c>
      <c r="W22" s="163"/>
      <c r="X22" s="163" t="s">
        <v>117</v>
      </c>
      <c r="Y22" s="155"/>
      <c r="Z22" s="155"/>
      <c r="AA22" s="155"/>
      <c r="AB22" s="155"/>
      <c r="AC22" s="155"/>
      <c r="AD22" s="155"/>
      <c r="AE22" s="155"/>
      <c r="AF22" s="155"/>
      <c r="AG22" s="155" t="s">
        <v>118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ht="22.5" outlineLevel="1">
      <c r="A23" s="176">
        <v>13</v>
      </c>
      <c r="B23" s="177" t="s">
        <v>151</v>
      </c>
      <c r="C23" s="185" t="s">
        <v>152</v>
      </c>
      <c r="D23" s="178" t="s">
        <v>113</v>
      </c>
      <c r="E23" s="180">
        <v>184</v>
      </c>
      <c r="F23" s="179"/>
      <c r="G23" s="180">
        <f t="shared" si="0"/>
        <v>0</v>
      </c>
      <c r="H23" s="179">
        <v>63.28</v>
      </c>
      <c r="I23" s="180">
        <f t="shared" si="1"/>
        <v>11643.52</v>
      </c>
      <c r="J23" s="179">
        <v>66.72</v>
      </c>
      <c r="K23" s="180">
        <f t="shared" si="2"/>
        <v>12276.48</v>
      </c>
      <c r="L23" s="180">
        <v>21</v>
      </c>
      <c r="M23" s="180">
        <f t="shared" si="3"/>
        <v>0</v>
      </c>
      <c r="N23" s="180">
        <v>1.8000000000000001E-4</v>
      </c>
      <c r="O23" s="180">
        <f t="shared" si="4"/>
        <v>0.03</v>
      </c>
      <c r="P23" s="180">
        <v>0</v>
      </c>
      <c r="Q23" s="180">
        <f t="shared" si="5"/>
        <v>0</v>
      </c>
      <c r="R23" s="180" t="s">
        <v>140</v>
      </c>
      <c r="S23" s="180" t="s">
        <v>115</v>
      </c>
      <c r="T23" s="181" t="s">
        <v>116</v>
      </c>
      <c r="U23" s="163">
        <v>0.185</v>
      </c>
      <c r="V23" s="163">
        <f t="shared" si="6"/>
        <v>34.04</v>
      </c>
      <c r="W23" s="163"/>
      <c r="X23" s="163" t="s">
        <v>117</v>
      </c>
      <c r="Y23" s="155"/>
      <c r="Z23" s="155"/>
      <c r="AA23" s="155"/>
      <c r="AB23" s="155"/>
      <c r="AC23" s="155"/>
      <c r="AD23" s="155"/>
      <c r="AE23" s="155"/>
      <c r="AF23" s="155"/>
      <c r="AG23" s="155" t="s">
        <v>118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ht="22.5" outlineLevel="1">
      <c r="A24" s="176">
        <v>14</v>
      </c>
      <c r="B24" s="177" t="s">
        <v>153</v>
      </c>
      <c r="C24" s="185" t="s">
        <v>154</v>
      </c>
      <c r="D24" s="178" t="s">
        <v>113</v>
      </c>
      <c r="E24" s="180">
        <v>56</v>
      </c>
      <c r="F24" s="179"/>
      <c r="G24" s="180">
        <f t="shared" si="0"/>
        <v>0</v>
      </c>
      <c r="H24" s="179">
        <v>67.47</v>
      </c>
      <c r="I24" s="180">
        <f t="shared" si="1"/>
        <v>3778.32</v>
      </c>
      <c r="J24" s="179">
        <v>72.13</v>
      </c>
      <c r="K24" s="180">
        <f t="shared" si="2"/>
        <v>4039.28</v>
      </c>
      <c r="L24" s="180">
        <v>21</v>
      </c>
      <c r="M24" s="180">
        <f t="shared" si="3"/>
        <v>0</v>
      </c>
      <c r="N24" s="180">
        <v>2.1000000000000001E-4</v>
      </c>
      <c r="O24" s="180">
        <f t="shared" si="4"/>
        <v>0.01</v>
      </c>
      <c r="P24" s="180">
        <v>0</v>
      </c>
      <c r="Q24" s="180">
        <f t="shared" si="5"/>
        <v>0</v>
      </c>
      <c r="R24" s="180" t="s">
        <v>140</v>
      </c>
      <c r="S24" s="180" t="s">
        <v>115</v>
      </c>
      <c r="T24" s="181" t="s">
        <v>116</v>
      </c>
      <c r="U24" s="163">
        <v>0.2</v>
      </c>
      <c r="V24" s="163">
        <f t="shared" si="6"/>
        <v>11.2</v>
      </c>
      <c r="W24" s="163"/>
      <c r="X24" s="163" t="s">
        <v>117</v>
      </c>
      <c r="Y24" s="155"/>
      <c r="Z24" s="155"/>
      <c r="AA24" s="155"/>
      <c r="AB24" s="155"/>
      <c r="AC24" s="155"/>
      <c r="AD24" s="155"/>
      <c r="AE24" s="155"/>
      <c r="AF24" s="155"/>
      <c r="AG24" s="155" t="s">
        <v>118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ht="33.75" outlineLevel="1">
      <c r="A25" s="176">
        <v>15</v>
      </c>
      <c r="B25" s="177" t="s">
        <v>155</v>
      </c>
      <c r="C25" s="185" t="s">
        <v>156</v>
      </c>
      <c r="D25" s="178" t="s">
        <v>113</v>
      </c>
      <c r="E25" s="180">
        <v>202</v>
      </c>
      <c r="F25" s="179"/>
      <c r="G25" s="180">
        <f t="shared" si="0"/>
        <v>0</v>
      </c>
      <c r="H25" s="179">
        <v>55.2</v>
      </c>
      <c r="I25" s="180">
        <f t="shared" si="1"/>
        <v>11150.4</v>
      </c>
      <c r="J25" s="179">
        <v>0</v>
      </c>
      <c r="K25" s="180">
        <f t="shared" si="2"/>
        <v>0</v>
      </c>
      <c r="L25" s="180">
        <v>21</v>
      </c>
      <c r="M25" s="180">
        <f t="shared" si="3"/>
        <v>0</v>
      </c>
      <c r="N25" s="180">
        <v>1.4999999999999999E-4</v>
      </c>
      <c r="O25" s="180">
        <f t="shared" si="4"/>
        <v>0.03</v>
      </c>
      <c r="P25" s="180">
        <v>0</v>
      </c>
      <c r="Q25" s="180">
        <f t="shared" si="5"/>
        <v>0</v>
      </c>
      <c r="R25" s="180" t="s">
        <v>157</v>
      </c>
      <c r="S25" s="180" t="s">
        <v>115</v>
      </c>
      <c r="T25" s="181" t="s">
        <v>116</v>
      </c>
      <c r="U25" s="163">
        <v>0</v>
      </c>
      <c r="V25" s="163">
        <f t="shared" si="6"/>
        <v>0</v>
      </c>
      <c r="W25" s="163"/>
      <c r="X25" s="163" t="s">
        <v>158</v>
      </c>
      <c r="Y25" s="155"/>
      <c r="Z25" s="155"/>
      <c r="AA25" s="155"/>
      <c r="AB25" s="155"/>
      <c r="AC25" s="155"/>
      <c r="AD25" s="155"/>
      <c r="AE25" s="155"/>
      <c r="AF25" s="155"/>
      <c r="AG25" s="155" t="s">
        <v>159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ht="33.75" outlineLevel="1">
      <c r="A26" s="176">
        <v>16</v>
      </c>
      <c r="B26" s="177" t="s">
        <v>160</v>
      </c>
      <c r="C26" s="185" t="s">
        <v>161</v>
      </c>
      <c r="D26" s="178" t="s">
        <v>113</v>
      </c>
      <c r="E26" s="180">
        <v>68</v>
      </c>
      <c r="F26" s="179"/>
      <c r="G26" s="180">
        <f t="shared" si="0"/>
        <v>0</v>
      </c>
      <c r="H26" s="179">
        <v>62.96</v>
      </c>
      <c r="I26" s="180">
        <f t="shared" si="1"/>
        <v>4281.28</v>
      </c>
      <c r="J26" s="179">
        <v>0</v>
      </c>
      <c r="K26" s="180">
        <f t="shared" si="2"/>
        <v>0</v>
      </c>
      <c r="L26" s="180">
        <v>21</v>
      </c>
      <c r="M26" s="180">
        <f t="shared" si="3"/>
        <v>0</v>
      </c>
      <c r="N26" s="180">
        <v>2.7E-4</v>
      </c>
      <c r="O26" s="180">
        <f t="shared" si="4"/>
        <v>0.02</v>
      </c>
      <c r="P26" s="180">
        <v>0</v>
      </c>
      <c r="Q26" s="180">
        <f t="shared" si="5"/>
        <v>0</v>
      </c>
      <c r="R26" s="180" t="s">
        <v>157</v>
      </c>
      <c r="S26" s="180" t="s">
        <v>115</v>
      </c>
      <c r="T26" s="181" t="s">
        <v>116</v>
      </c>
      <c r="U26" s="163">
        <v>0</v>
      </c>
      <c r="V26" s="163">
        <f t="shared" si="6"/>
        <v>0</v>
      </c>
      <c r="W26" s="163"/>
      <c r="X26" s="163" t="s">
        <v>158</v>
      </c>
      <c r="Y26" s="155"/>
      <c r="Z26" s="155"/>
      <c r="AA26" s="155"/>
      <c r="AB26" s="155"/>
      <c r="AC26" s="155"/>
      <c r="AD26" s="155"/>
      <c r="AE26" s="155"/>
      <c r="AF26" s="155"/>
      <c r="AG26" s="155" t="s">
        <v>159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ht="33.75" outlineLevel="1">
      <c r="A27" s="176">
        <v>17</v>
      </c>
      <c r="B27" s="177" t="s">
        <v>162</v>
      </c>
      <c r="C27" s="185" t="s">
        <v>163</v>
      </c>
      <c r="D27" s="178" t="s">
        <v>113</v>
      </c>
      <c r="E27" s="180">
        <v>120</v>
      </c>
      <c r="F27" s="179"/>
      <c r="G27" s="180">
        <f t="shared" si="0"/>
        <v>0</v>
      </c>
      <c r="H27" s="179">
        <v>62.08</v>
      </c>
      <c r="I27" s="180">
        <f t="shared" si="1"/>
        <v>7449.6</v>
      </c>
      <c r="J27" s="179">
        <v>0</v>
      </c>
      <c r="K27" s="180">
        <f t="shared" si="2"/>
        <v>0</v>
      </c>
      <c r="L27" s="180">
        <v>21</v>
      </c>
      <c r="M27" s="180">
        <f t="shared" si="3"/>
        <v>0</v>
      </c>
      <c r="N27" s="180">
        <v>2.9E-4</v>
      </c>
      <c r="O27" s="180">
        <f t="shared" si="4"/>
        <v>0.03</v>
      </c>
      <c r="P27" s="180">
        <v>0</v>
      </c>
      <c r="Q27" s="180">
        <f t="shared" si="5"/>
        <v>0</v>
      </c>
      <c r="R27" s="180" t="s">
        <v>157</v>
      </c>
      <c r="S27" s="180" t="s">
        <v>115</v>
      </c>
      <c r="T27" s="181" t="s">
        <v>116</v>
      </c>
      <c r="U27" s="163">
        <v>0</v>
      </c>
      <c r="V27" s="163">
        <f t="shared" si="6"/>
        <v>0</v>
      </c>
      <c r="W27" s="163"/>
      <c r="X27" s="163" t="s">
        <v>158</v>
      </c>
      <c r="Y27" s="155"/>
      <c r="Z27" s="155"/>
      <c r="AA27" s="155"/>
      <c r="AB27" s="155"/>
      <c r="AC27" s="155"/>
      <c r="AD27" s="155"/>
      <c r="AE27" s="155"/>
      <c r="AF27" s="155"/>
      <c r="AG27" s="155" t="s">
        <v>159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ht="33.75" outlineLevel="1">
      <c r="A28" s="176">
        <v>18</v>
      </c>
      <c r="B28" s="177" t="s">
        <v>164</v>
      </c>
      <c r="C28" s="185" t="s">
        <v>165</v>
      </c>
      <c r="D28" s="178" t="s">
        <v>113</v>
      </c>
      <c r="E28" s="180">
        <v>68</v>
      </c>
      <c r="F28" s="179"/>
      <c r="G28" s="180">
        <f t="shared" si="0"/>
        <v>0</v>
      </c>
      <c r="H28" s="179">
        <v>68.959999999999994</v>
      </c>
      <c r="I28" s="180">
        <f t="shared" si="1"/>
        <v>4689.28</v>
      </c>
      <c r="J28" s="179">
        <v>0</v>
      </c>
      <c r="K28" s="180">
        <f t="shared" si="2"/>
        <v>0</v>
      </c>
      <c r="L28" s="180">
        <v>21</v>
      </c>
      <c r="M28" s="180">
        <f t="shared" si="3"/>
        <v>0</v>
      </c>
      <c r="N28" s="180">
        <v>3.6999999999999999E-4</v>
      </c>
      <c r="O28" s="180">
        <f t="shared" si="4"/>
        <v>0.03</v>
      </c>
      <c r="P28" s="180">
        <v>0</v>
      </c>
      <c r="Q28" s="180">
        <f t="shared" si="5"/>
        <v>0</v>
      </c>
      <c r="R28" s="180" t="s">
        <v>157</v>
      </c>
      <c r="S28" s="180" t="s">
        <v>115</v>
      </c>
      <c r="T28" s="181" t="s">
        <v>116</v>
      </c>
      <c r="U28" s="163">
        <v>0</v>
      </c>
      <c r="V28" s="163">
        <f t="shared" si="6"/>
        <v>0</v>
      </c>
      <c r="W28" s="163"/>
      <c r="X28" s="163" t="s">
        <v>158</v>
      </c>
      <c r="Y28" s="155"/>
      <c r="Z28" s="155"/>
      <c r="AA28" s="155"/>
      <c r="AB28" s="155"/>
      <c r="AC28" s="155"/>
      <c r="AD28" s="155"/>
      <c r="AE28" s="155"/>
      <c r="AF28" s="155"/>
      <c r="AG28" s="155" t="s">
        <v>159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ht="33.75" outlineLevel="1">
      <c r="A29" s="176">
        <v>19</v>
      </c>
      <c r="B29" s="177" t="s">
        <v>166</v>
      </c>
      <c r="C29" s="185" t="s">
        <v>167</v>
      </c>
      <c r="D29" s="178" t="s">
        <v>113</v>
      </c>
      <c r="E29" s="180">
        <v>96</v>
      </c>
      <c r="F29" s="179"/>
      <c r="G29" s="180">
        <f t="shared" si="0"/>
        <v>0</v>
      </c>
      <c r="H29" s="179">
        <v>69.84</v>
      </c>
      <c r="I29" s="180">
        <f t="shared" si="1"/>
        <v>6704.64</v>
      </c>
      <c r="J29" s="179">
        <v>0</v>
      </c>
      <c r="K29" s="180">
        <f t="shared" si="2"/>
        <v>0</v>
      </c>
      <c r="L29" s="180">
        <v>21</v>
      </c>
      <c r="M29" s="180">
        <f t="shared" si="3"/>
        <v>0</v>
      </c>
      <c r="N29" s="180">
        <v>4.2000000000000002E-4</v>
      </c>
      <c r="O29" s="180">
        <f t="shared" si="4"/>
        <v>0.04</v>
      </c>
      <c r="P29" s="180">
        <v>0</v>
      </c>
      <c r="Q29" s="180">
        <f t="shared" si="5"/>
        <v>0</v>
      </c>
      <c r="R29" s="180" t="s">
        <v>157</v>
      </c>
      <c r="S29" s="180" t="s">
        <v>115</v>
      </c>
      <c r="T29" s="181" t="s">
        <v>116</v>
      </c>
      <c r="U29" s="163">
        <v>0</v>
      </c>
      <c r="V29" s="163">
        <f t="shared" si="6"/>
        <v>0</v>
      </c>
      <c r="W29" s="163"/>
      <c r="X29" s="163" t="s">
        <v>158</v>
      </c>
      <c r="Y29" s="155"/>
      <c r="Z29" s="155"/>
      <c r="AA29" s="155"/>
      <c r="AB29" s="155"/>
      <c r="AC29" s="155"/>
      <c r="AD29" s="155"/>
      <c r="AE29" s="155"/>
      <c r="AF29" s="155"/>
      <c r="AG29" s="155" t="s">
        <v>159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ht="33.75" outlineLevel="1">
      <c r="A30" s="176">
        <v>20</v>
      </c>
      <c r="B30" s="177" t="s">
        <v>168</v>
      </c>
      <c r="C30" s="185" t="s">
        <v>169</v>
      </c>
      <c r="D30" s="178" t="s">
        <v>113</v>
      </c>
      <c r="E30" s="180">
        <v>22</v>
      </c>
      <c r="F30" s="179"/>
      <c r="G30" s="180">
        <f t="shared" si="0"/>
        <v>0</v>
      </c>
      <c r="H30" s="179">
        <v>80.400000000000006</v>
      </c>
      <c r="I30" s="180">
        <f t="shared" si="1"/>
        <v>1768.8</v>
      </c>
      <c r="J30" s="179">
        <v>0</v>
      </c>
      <c r="K30" s="180">
        <f t="shared" si="2"/>
        <v>0</v>
      </c>
      <c r="L30" s="180">
        <v>21</v>
      </c>
      <c r="M30" s="180">
        <f t="shared" si="3"/>
        <v>0</v>
      </c>
      <c r="N30" s="180">
        <v>5.1999999999999995E-4</v>
      </c>
      <c r="O30" s="180">
        <f t="shared" si="4"/>
        <v>0.01</v>
      </c>
      <c r="P30" s="180">
        <v>0</v>
      </c>
      <c r="Q30" s="180">
        <f t="shared" si="5"/>
        <v>0</v>
      </c>
      <c r="R30" s="180" t="s">
        <v>157</v>
      </c>
      <c r="S30" s="180" t="s">
        <v>115</v>
      </c>
      <c r="T30" s="181" t="s">
        <v>116</v>
      </c>
      <c r="U30" s="163">
        <v>0</v>
      </c>
      <c r="V30" s="163">
        <f t="shared" si="6"/>
        <v>0</v>
      </c>
      <c r="W30" s="163"/>
      <c r="X30" s="163" t="s">
        <v>158</v>
      </c>
      <c r="Y30" s="155"/>
      <c r="Z30" s="155"/>
      <c r="AA30" s="155"/>
      <c r="AB30" s="155"/>
      <c r="AC30" s="155"/>
      <c r="AD30" s="155"/>
      <c r="AE30" s="155"/>
      <c r="AF30" s="155"/>
      <c r="AG30" s="155" t="s">
        <v>159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ht="33.75" outlineLevel="1">
      <c r="A31" s="176">
        <v>21</v>
      </c>
      <c r="B31" s="177" t="s">
        <v>170</v>
      </c>
      <c r="C31" s="185" t="s">
        <v>171</v>
      </c>
      <c r="D31" s="178" t="s">
        <v>113</v>
      </c>
      <c r="E31" s="180">
        <v>6</v>
      </c>
      <c r="F31" s="179"/>
      <c r="G31" s="180">
        <f t="shared" si="0"/>
        <v>0</v>
      </c>
      <c r="H31" s="179">
        <v>80.400000000000006</v>
      </c>
      <c r="I31" s="180">
        <f t="shared" si="1"/>
        <v>482.4</v>
      </c>
      <c r="J31" s="179">
        <v>0</v>
      </c>
      <c r="K31" s="180">
        <f t="shared" si="2"/>
        <v>0</v>
      </c>
      <c r="L31" s="180">
        <v>21</v>
      </c>
      <c r="M31" s="180">
        <f t="shared" si="3"/>
        <v>0</v>
      </c>
      <c r="N31" s="180">
        <v>5.9000000000000003E-4</v>
      </c>
      <c r="O31" s="180">
        <f t="shared" si="4"/>
        <v>0</v>
      </c>
      <c r="P31" s="180">
        <v>0</v>
      </c>
      <c r="Q31" s="180">
        <f t="shared" si="5"/>
        <v>0</v>
      </c>
      <c r="R31" s="180" t="s">
        <v>157</v>
      </c>
      <c r="S31" s="180" t="s">
        <v>115</v>
      </c>
      <c r="T31" s="181" t="s">
        <v>116</v>
      </c>
      <c r="U31" s="163">
        <v>0</v>
      </c>
      <c r="V31" s="163">
        <f t="shared" si="6"/>
        <v>0</v>
      </c>
      <c r="W31" s="163"/>
      <c r="X31" s="163" t="s">
        <v>158</v>
      </c>
      <c r="Y31" s="155"/>
      <c r="Z31" s="155"/>
      <c r="AA31" s="155"/>
      <c r="AB31" s="155"/>
      <c r="AC31" s="155"/>
      <c r="AD31" s="155"/>
      <c r="AE31" s="155"/>
      <c r="AF31" s="155"/>
      <c r="AG31" s="155" t="s">
        <v>159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ht="33.75" outlineLevel="1">
      <c r="A32" s="176">
        <v>22</v>
      </c>
      <c r="B32" s="177" t="s">
        <v>172</v>
      </c>
      <c r="C32" s="185" t="s">
        <v>173</v>
      </c>
      <c r="D32" s="178" t="s">
        <v>113</v>
      </c>
      <c r="E32" s="180">
        <v>68</v>
      </c>
      <c r="F32" s="179"/>
      <c r="G32" s="180">
        <f t="shared" si="0"/>
        <v>0</v>
      </c>
      <c r="H32" s="179">
        <v>82</v>
      </c>
      <c r="I32" s="180">
        <f t="shared" si="1"/>
        <v>5576</v>
      </c>
      <c r="J32" s="179">
        <v>0</v>
      </c>
      <c r="K32" s="180">
        <f t="shared" si="2"/>
        <v>0</v>
      </c>
      <c r="L32" s="180">
        <v>21</v>
      </c>
      <c r="M32" s="180">
        <f t="shared" si="3"/>
        <v>0</v>
      </c>
      <c r="N32" s="180">
        <v>6.4999999999999997E-4</v>
      </c>
      <c r="O32" s="180">
        <f t="shared" si="4"/>
        <v>0.04</v>
      </c>
      <c r="P32" s="180">
        <v>0</v>
      </c>
      <c r="Q32" s="180">
        <f t="shared" si="5"/>
        <v>0</v>
      </c>
      <c r="R32" s="180" t="s">
        <v>157</v>
      </c>
      <c r="S32" s="180" t="s">
        <v>115</v>
      </c>
      <c r="T32" s="181" t="s">
        <v>116</v>
      </c>
      <c r="U32" s="163">
        <v>0</v>
      </c>
      <c r="V32" s="163">
        <f t="shared" si="6"/>
        <v>0</v>
      </c>
      <c r="W32" s="163"/>
      <c r="X32" s="163" t="s">
        <v>158</v>
      </c>
      <c r="Y32" s="155"/>
      <c r="Z32" s="155"/>
      <c r="AA32" s="155"/>
      <c r="AB32" s="155"/>
      <c r="AC32" s="155"/>
      <c r="AD32" s="155"/>
      <c r="AE32" s="155"/>
      <c r="AF32" s="155"/>
      <c r="AG32" s="155" t="s">
        <v>159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ht="33.75" outlineLevel="1">
      <c r="A33" s="176">
        <v>23</v>
      </c>
      <c r="B33" s="177" t="s">
        <v>174</v>
      </c>
      <c r="C33" s="185" t="s">
        <v>175</v>
      </c>
      <c r="D33" s="178" t="s">
        <v>113</v>
      </c>
      <c r="E33" s="180">
        <v>68</v>
      </c>
      <c r="F33" s="179"/>
      <c r="G33" s="180">
        <f t="shared" si="0"/>
        <v>0</v>
      </c>
      <c r="H33" s="179">
        <v>99.2</v>
      </c>
      <c r="I33" s="180">
        <f t="shared" si="1"/>
        <v>6745.6</v>
      </c>
      <c r="J33" s="179">
        <v>0</v>
      </c>
      <c r="K33" s="180">
        <f t="shared" si="2"/>
        <v>0</v>
      </c>
      <c r="L33" s="180">
        <v>21</v>
      </c>
      <c r="M33" s="180">
        <f t="shared" si="3"/>
        <v>0</v>
      </c>
      <c r="N33" s="180">
        <v>8.8000000000000003E-4</v>
      </c>
      <c r="O33" s="180">
        <f t="shared" si="4"/>
        <v>0.06</v>
      </c>
      <c r="P33" s="180">
        <v>0</v>
      </c>
      <c r="Q33" s="180">
        <f t="shared" si="5"/>
        <v>0</v>
      </c>
      <c r="R33" s="180" t="s">
        <v>157</v>
      </c>
      <c r="S33" s="180" t="s">
        <v>115</v>
      </c>
      <c r="T33" s="181" t="s">
        <v>116</v>
      </c>
      <c r="U33" s="163">
        <v>0</v>
      </c>
      <c r="V33" s="163">
        <f t="shared" si="6"/>
        <v>0</v>
      </c>
      <c r="W33" s="163"/>
      <c r="X33" s="163" t="s">
        <v>158</v>
      </c>
      <c r="Y33" s="155"/>
      <c r="Z33" s="155"/>
      <c r="AA33" s="155"/>
      <c r="AB33" s="155"/>
      <c r="AC33" s="155"/>
      <c r="AD33" s="155"/>
      <c r="AE33" s="155"/>
      <c r="AF33" s="155"/>
      <c r="AG33" s="155" t="s">
        <v>159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ht="33.75" outlineLevel="1">
      <c r="A34" s="176">
        <v>24</v>
      </c>
      <c r="B34" s="177" t="s">
        <v>176</v>
      </c>
      <c r="C34" s="185" t="s">
        <v>177</v>
      </c>
      <c r="D34" s="178" t="s">
        <v>113</v>
      </c>
      <c r="E34" s="180">
        <v>62</v>
      </c>
      <c r="F34" s="179"/>
      <c r="G34" s="180">
        <f t="shared" si="0"/>
        <v>0</v>
      </c>
      <c r="H34" s="179">
        <v>119.2</v>
      </c>
      <c r="I34" s="180">
        <f t="shared" si="1"/>
        <v>7390.4</v>
      </c>
      <c r="J34" s="179">
        <v>0</v>
      </c>
      <c r="K34" s="180">
        <f t="shared" si="2"/>
        <v>0</v>
      </c>
      <c r="L34" s="180">
        <v>21</v>
      </c>
      <c r="M34" s="180">
        <f t="shared" si="3"/>
        <v>0</v>
      </c>
      <c r="N34" s="180">
        <v>9.2000000000000003E-4</v>
      </c>
      <c r="O34" s="180">
        <f t="shared" si="4"/>
        <v>0.06</v>
      </c>
      <c r="P34" s="180">
        <v>0</v>
      </c>
      <c r="Q34" s="180">
        <f t="shared" si="5"/>
        <v>0</v>
      </c>
      <c r="R34" s="180" t="s">
        <v>157</v>
      </c>
      <c r="S34" s="180" t="s">
        <v>115</v>
      </c>
      <c r="T34" s="181" t="s">
        <v>116</v>
      </c>
      <c r="U34" s="163">
        <v>0</v>
      </c>
      <c r="V34" s="163">
        <f t="shared" si="6"/>
        <v>0</v>
      </c>
      <c r="W34" s="163"/>
      <c r="X34" s="163" t="s">
        <v>158</v>
      </c>
      <c r="Y34" s="155"/>
      <c r="Z34" s="155"/>
      <c r="AA34" s="155"/>
      <c r="AB34" s="155"/>
      <c r="AC34" s="155"/>
      <c r="AD34" s="155"/>
      <c r="AE34" s="155"/>
      <c r="AF34" s="155"/>
      <c r="AG34" s="155" t="s">
        <v>159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33.75" outlineLevel="1">
      <c r="A35" s="176">
        <v>25</v>
      </c>
      <c r="B35" s="177" t="s">
        <v>178</v>
      </c>
      <c r="C35" s="185" t="s">
        <v>179</v>
      </c>
      <c r="D35" s="178" t="s">
        <v>113</v>
      </c>
      <c r="E35" s="180">
        <v>392</v>
      </c>
      <c r="F35" s="179"/>
      <c r="G35" s="180">
        <f t="shared" si="0"/>
        <v>0</v>
      </c>
      <c r="H35" s="179">
        <v>137.19999999999999</v>
      </c>
      <c r="I35" s="180">
        <f t="shared" si="1"/>
        <v>53782.400000000001</v>
      </c>
      <c r="J35" s="179">
        <v>0</v>
      </c>
      <c r="K35" s="180">
        <f t="shared" si="2"/>
        <v>0</v>
      </c>
      <c r="L35" s="180">
        <v>21</v>
      </c>
      <c r="M35" s="180">
        <f t="shared" si="3"/>
        <v>0</v>
      </c>
      <c r="N35" s="180">
        <v>1.1299999999999999E-3</v>
      </c>
      <c r="O35" s="180">
        <f t="shared" si="4"/>
        <v>0.44</v>
      </c>
      <c r="P35" s="180">
        <v>0</v>
      </c>
      <c r="Q35" s="180">
        <f t="shared" si="5"/>
        <v>0</v>
      </c>
      <c r="R35" s="180" t="s">
        <v>157</v>
      </c>
      <c r="S35" s="180" t="s">
        <v>115</v>
      </c>
      <c r="T35" s="181" t="s">
        <v>116</v>
      </c>
      <c r="U35" s="163">
        <v>0</v>
      </c>
      <c r="V35" s="163">
        <f t="shared" si="6"/>
        <v>0</v>
      </c>
      <c r="W35" s="163"/>
      <c r="X35" s="163" t="s">
        <v>158</v>
      </c>
      <c r="Y35" s="155"/>
      <c r="Z35" s="155"/>
      <c r="AA35" s="155"/>
      <c r="AB35" s="155"/>
      <c r="AC35" s="155"/>
      <c r="AD35" s="155"/>
      <c r="AE35" s="155"/>
      <c r="AF35" s="155"/>
      <c r="AG35" s="155" t="s">
        <v>159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ht="33.75" outlineLevel="1">
      <c r="A36" s="176">
        <v>26</v>
      </c>
      <c r="B36" s="177" t="s">
        <v>180</v>
      </c>
      <c r="C36" s="185" t="s">
        <v>181</v>
      </c>
      <c r="D36" s="178" t="s">
        <v>113</v>
      </c>
      <c r="E36" s="180">
        <v>74</v>
      </c>
      <c r="F36" s="179"/>
      <c r="G36" s="180">
        <f t="shared" si="0"/>
        <v>0</v>
      </c>
      <c r="H36" s="179">
        <v>125.2</v>
      </c>
      <c r="I36" s="180">
        <f t="shared" si="1"/>
        <v>9264.7999999999993</v>
      </c>
      <c r="J36" s="179">
        <v>0</v>
      </c>
      <c r="K36" s="180">
        <f t="shared" si="2"/>
        <v>0</v>
      </c>
      <c r="L36" s="180">
        <v>21</v>
      </c>
      <c r="M36" s="180">
        <f t="shared" si="3"/>
        <v>0</v>
      </c>
      <c r="N36" s="180">
        <v>1.01E-3</v>
      </c>
      <c r="O36" s="180">
        <f t="shared" si="4"/>
        <v>7.0000000000000007E-2</v>
      </c>
      <c r="P36" s="180">
        <v>0</v>
      </c>
      <c r="Q36" s="180">
        <f t="shared" si="5"/>
        <v>0</v>
      </c>
      <c r="R36" s="180" t="s">
        <v>157</v>
      </c>
      <c r="S36" s="180" t="s">
        <v>115</v>
      </c>
      <c r="T36" s="181" t="s">
        <v>116</v>
      </c>
      <c r="U36" s="163">
        <v>0</v>
      </c>
      <c r="V36" s="163">
        <f t="shared" si="6"/>
        <v>0</v>
      </c>
      <c r="W36" s="163"/>
      <c r="X36" s="163" t="s">
        <v>158</v>
      </c>
      <c r="Y36" s="155"/>
      <c r="Z36" s="155"/>
      <c r="AA36" s="155"/>
      <c r="AB36" s="155"/>
      <c r="AC36" s="155"/>
      <c r="AD36" s="155"/>
      <c r="AE36" s="155"/>
      <c r="AF36" s="155"/>
      <c r="AG36" s="155" t="s">
        <v>159</v>
      </c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ht="33.75" outlineLevel="1">
      <c r="A37" s="176">
        <v>27</v>
      </c>
      <c r="B37" s="177" t="s">
        <v>182</v>
      </c>
      <c r="C37" s="185" t="s">
        <v>183</v>
      </c>
      <c r="D37" s="178" t="s">
        <v>113</v>
      </c>
      <c r="E37" s="180">
        <v>18</v>
      </c>
      <c r="F37" s="179"/>
      <c r="G37" s="180">
        <f t="shared" si="0"/>
        <v>0</v>
      </c>
      <c r="H37" s="179">
        <v>164.8</v>
      </c>
      <c r="I37" s="180">
        <f t="shared" si="1"/>
        <v>2966.4</v>
      </c>
      <c r="J37" s="179">
        <v>0</v>
      </c>
      <c r="K37" s="180">
        <f t="shared" si="2"/>
        <v>0</v>
      </c>
      <c r="L37" s="180">
        <v>21</v>
      </c>
      <c r="M37" s="180">
        <f t="shared" si="3"/>
        <v>0</v>
      </c>
      <c r="N37" s="180">
        <v>1.39E-3</v>
      </c>
      <c r="O37" s="180">
        <f t="shared" si="4"/>
        <v>0.03</v>
      </c>
      <c r="P37" s="180">
        <v>0</v>
      </c>
      <c r="Q37" s="180">
        <f t="shared" si="5"/>
        <v>0</v>
      </c>
      <c r="R37" s="180" t="s">
        <v>157</v>
      </c>
      <c r="S37" s="180" t="s">
        <v>115</v>
      </c>
      <c r="T37" s="181" t="s">
        <v>116</v>
      </c>
      <c r="U37" s="163">
        <v>0</v>
      </c>
      <c r="V37" s="163">
        <f t="shared" si="6"/>
        <v>0</v>
      </c>
      <c r="W37" s="163"/>
      <c r="X37" s="163" t="s">
        <v>158</v>
      </c>
      <c r="Y37" s="155"/>
      <c r="Z37" s="155"/>
      <c r="AA37" s="155"/>
      <c r="AB37" s="155"/>
      <c r="AC37" s="155"/>
      <c r="AD37" s="155"/>
      <c r="AE37" s="155"/>
      <c r="AF37" s="155"/>
      <c r="AG37" s="155" t="s">
        <v>159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>
      <c r="A38" s="170">
        <v>28</v>
      </c>
      <c r="B38" s="256" t="s">
        <v>539</v>
      </c>
      <c r="C38" s="257" t="s">
        <v>540</v>
      </c>
      <c r="D38" s="172" t="s">
        <v>0</v>
      </c>
      <c r="E38" s="258">
        <v>2.35</v>
      </c>
      <c r="F38" s="173"/>
      <c r="G38" s="174">
        <f t="shared" si="0"/>
        <v>0</v>
      </c>
      <c r="H38" s="173">
        <v>0</v>
      </c>
      <c r="I38" s="174">
        <f t="shared" si="1"/>
        <v>0</v>
      </c>
      <c r="J38" s="173">
        <v>1.6</v>
      </c>
      <c r="K38" s="174">
        <f t="shared" si="2"/>
        <v>3.76</v>
      </c>
      <c r="L38" s="174">
        <v>21</v>
      </c>
      <c r="M38" s="174">
        <f t="shared" si="3"/>
        <v>0</v>
      </c>
      <c r="N38" s="174">
        <v>0</v>
      </c>
      <c r="O38" s="174">
        <f t="shared" si="4"/>
        <v>0</v>
      </c>
      <c r="P38" s="174">
        <v>0</v>
      </c>
      <c r="Q38" s="174">
        <f t="shared" si="5"/>
        <v>0</v>
      </c>
      <c r="R38" s="174" t="s">
        <v>184</v>
      </c>
      <c r="S38" s="174" t="s">
        <v>115</v>
      </c>
      <c r="T38" s="175" t="s">
        <v>116</v>
      </c>
      <c r="U38" s="163">
        <v>0</v>
      </c>
      <c r="V38" s="163">
        <f t="shared" si="6"/>
        <v>0</v>
      </c>
      <c r="W38" s="163"/>
      <c r="X38" s="163" t="s">
        <v>185</v>
      </c>
      <c r="Y38" s="155"/>
      <c r="Z38" s="155"/>
      <c r="AA38" s="155"/>
      <c r="AB38" s="155"/>
      <c r="AC38" s="155"/>
      <c r="AD38" s="155"/>
      <c r="AE38" s="155"/>
      <c r="AF38" s="155"/>
      <c r="AG38" s="155" t="s">
        <v>186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>
      <c r="A39" s="161"/>
      <c r="B39" s="162"/>
      <c r="C39" s="243" t="s">
        <v>187</v>
      </c>
      <c r="D39" s="244"/>
      <c r="E39" s="244"/>
      <c r="F39" s="244"/>
      <c r="G39" s="244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55"/>
      <c r="Z39" s="155"/>
      <c r="AA39" s="155"/>
      <c r="AB39" s="155"/>
      <c r="AC39" s="155"/>
      <c r="AD39" s="155"/>
      <c r="AE39" s="155"/>
      <c r="AF39" s="155"/>
      <c r="AG39" s="155" t="s">
        <v>120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>
      <c r="A40" s="165" t="s">
        <v>109</v>
      </c>
      <c r="B40" s="166" t="s">
        <v>66</v>
      </c>
      <c r="C40" s="183" t="s">
        <v>67</v>
      </c>
      <c r="D40" s="167"/>
      <c r="E40" s="168"/>
      <c r="F40" s="168"/>
      <c r="G40" s="168">
        <f>SUMIF(AG41:AG43,"&lt;&gt;NOR",G41:G43)</f>
        <v>0</v>
      </c>
      <c r="H40" s="168"/>
      <c r="I40" s="168">
        <f>SUM(I41:I43)</f>
        <v>13372</v>
      </c>
      <c r="J40" s="168"/>
      <c r="K40" s="168">
        <f>SUM(K41:K43)</f>
        <v>4224</v>
      </c>
      <c r="L40" s="168"/>
      <c r="M40" s="168">
        <f>SUM(M41:M43)</f>
        <v>0</v>
      </c>
      <c r="N40" s="168"/>
      <c r="O40" s="168">
        <f>SUM(O41:O43)</f>
        <v>0.05</v>
      </c>
      <c r="P40" s="168"/>
      <c r="Q40" s="168">
        <f>SUM(Q41:Q43)</f>
        <v>0</v>
      </c>
      <c r="R40" s="168"/>
      <c r="S40" s="168"/>
      <c r="T40" s="169"/>
      <c r="U40" s="164"/>
      <c r="V40" s="164">
        <f>SUM(V41:V43)</f>
        <v>0</v>
      </c>
      <c r="W40" s="164"/>
      <c r="X40" s="164"/>
      <c r="AG40" t="s">
        <v>110</v>
      </c>
    </row>
    <row r="41" spans="1:60" outlineLevel="1">
      <c r="A41" s="176">
        <v>29</v>
      </c>
      <c r="B41" s="177" t="s">
        <v>188</v>
      </c>
      <c r="C41" s="185" t="s">
        <v>189</v>
      </c>
      <c r="D41" s="178" t="s">
        <v>537</v>
      </c>
      <c r="E41" s="180">
        <v>24</v>
      </c>
      <c r="F41" s="179"/>
      <c r="G41" s="180">
        <f>ROUND(E41*F41,2)</f>
        <v>0</v>
      </c>
      <c r="H41" s="179">
        <v>0</v>
      </c>
      <c r="I41" s="180">
        <f>ROUND(E41*H41,2)</f>
        <v>0</v>
      </c>
      <c r="J41" s="179">
        <v>176</v>
      </c>
      <c r="K41" s="180">
        <f>ROUND(E41*J41,2)</f>
        <v>4224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124</v>
      </c>
      <c r="T41" s="181" t="s">
        <v>116</v>
      </c>
      <c r="U41" s="163">
        <v>0</v>
      </c>
      <c r="V41" s="163">
        <f>ROUND(E41*U41,2)</f>
        <v>0</v>
      </c>
      <c r="W41" s="163"/>
      <c r="X41" s="163" t="s">
        <v>117</v>
      </c>
      <c r="Y41" s="155"/>
      <c r="Z41" s="155"/>
      <c r="AA41" s="155"/>
      <c r="AB41" s="155"/>
      <c r="AC41" s="155"/>
      <c r="AD41" s="155"/>
      <c r="AE41" s="155"/>
      <c r="AF41" s="155"/>
      <c r="AG41" s="155" t="s">
        <v>118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ht="22.5" outlineLevel="1">
      <c r="A42" s="176">
        <v>30</v>
      </c>
      <c r="B42" s="177" t="s">
        <v>190</v>
      </c>
      <c r="C42" s="185" t="s">
        <v>191</v>
      </c>
      <c r="D42" s="178" t="s">
        <v>123</v>
      </c>
      <c r="E42" s="180">
        <v>10</v>
      </c>
      <c r="F42" s="179"/>
      <c r="G42" s="180">
        <f>ROUND(E42*F42,2)</f>
        <v>0</v>
      </c>
      <c r="H42" s="179">
        <v>275.60000000000002</v>
      </c>
      <c r="I42" s="180">
        <f>ROUND(E42*H42,2)</f>
        <v>2756</v>
      </c>
      <c r="J42" s="179">
        <v>0</v>
      </c>
      <c r="K42" s="180">
        <f>ROUND(E42*J42,2)</f>
        <v>0</v>
      </c>
      <c r="L42" s="180">
        <v>21</v>
      </c>
      <c r="M42" s="180">
        <f>G42*(1+L42/100)</f>
        <v>0</v>
      </c>
      <c r="N42" s="180">
        <v>5.0000000000000001E-4</v>
      </c>
      <c r="O42" s="180">
        <f>ROUND(E42*N42,2)</f>
        <v>0.01</v>
      </c>
      <c r="P42" s="180">
        <v>0</v>
      </c>
      <c r="Q42" s="180">
        <f>ROUND(E42*P42,2)</f>
        <v>0</v>
      </c>
      <c r="R42" s="180" t="s">
        <v>157</v>
      </c>
      <c r="S42" s="180" t="s">
        <v>115</v>
      </c>
      <c r="T42" s="181" t="s">
        <v>116</v>
      </c>
      <c r="U42" s="163">
        <v>0</v>
      </c>
      <c r="V42" s="163">
        <f>ROUND(E42*U42,2)</f>
        <v>0</v>
      </c>
      <c r="W42" s="163"/>
      <c r="X42" s="163" t="s">
        <v>158</v>
      </c>
      <c r="Y42" s="155"/>
      <c r="Z42" s="155"/>
      <c r="AA42" s="155"/>
      <c r="AB42" s="155"/>
      <c r="AC42" s="155"/>
      <c r="AD42" s="155"/>
      <c r="AE42" s="155"/>
      <c r="AF42" s="155"/>
      <c r="AG42" s="155" t="s">
        <v>159</v>
      </c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22.5" outlineLevel="1">
      <c r="A43" s="176">
        <v>31</v>
      </c>
      <c r="B43" s="177" t="s">
        <v>192</v>
      </c>
      <c r="C43" s="185" t="s">
        <v>193</v>
      </c>
      <c r="D43" s="178" t="s">
        <v>123</v>
      </c>
      <c r="E43" s="180">
        <v>10</v>
      </c>
      <c r="F43" s="179"/>
      <c r="G43" s="180">
        <f>ROUND(E43*F43,2)</f>
        <v>0</v>
      </c>
      <c r="H43" s="179">
        <v>1061.5999999999999</v>
      </c>
      <c r="I43" s="180">
        <f>ROUND(E43*H43,2)</f>
        <v>10616</v>
      </c>
      <c r="J43" s="179">
        <v>0</v>
      </c>
      <c r="K43" s="180">
        <f>ROUND(E43*J43,2)</f>
        <v>0</v>
      </c>
      <c r="L43" s="180">
        <v>21</v>
      </c>
      <c r="M43" s="180">
        <f>G43*(1+L43/100)</f>
        <v>0</v>
      </c>
      <c r="N43" s="180">
        <v>4.0000000000000001E-3</v>
      </c>
      <c r="O43" s="180">
        <f>ROUND(E43*N43,2)</f>
        <v>0.04</v>
      </c>
      <c r="P43" s="180">
        <v>0</v>
      </c>
      <c r="Q43" s="180">
        <f>ROUND(E43*P43,2)</f>
        <v>0</v>
      </c>
      <c r="R43" s="180" t="s">
        <v>157</v>
      </c>
      <c r="S43" s="180" t="s">
        <v>115</v>
      </c>
      <c r="T43" s="181" t="s">
        <v>116</v>
      </c>
      <c r="U43" s="163">
        <v>0</v>
      </c>
      <c r="V43" s="163">
        <f>ROUND(E43*U43,2)</f>
        <v>0</v>
      </c>
      <c r="W43" s="163"/>
      <c r="X43" s="163" t="s">
        <v>158</v>
      </c>
      <c r="Y43" s="155"/>
      <c r="Z43" s="155"/>
      <c r="AA43" s="155"/>
      <c r="AB43" s="155"/>
      <c r="AC43" s="155"/>
      <c r="AD43" s="155"/>
      <c r="AE43" s="155"/>
      <c r="AF43" s="155"/>
      <c r="AG43" s="155" t="s">
        <v>159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>
      <c r="A44" s="165" t="s">
        <v>109</v>
      </c>
      <c r="B44" s="166" t="s">
        <v>68</v>
      </c>
      <c r="C44" s="183" t="s">
        <v>69</v>
      </c>
      <c r="D44" s="167"/>
      <c r="E44" s="168"/>
      <c r="F44" s="168"/>
      <c r="G44" s="168">
        <f>SUMIF(AG45:AG74,"&lt;&gt;NOR",G45:G74)</f>
        <v>0</v>
      </c>
      <c r="H44" s="168"/>
      <c r="I44" s="168">
        <f>SUM(I45:I74)</f>
        <v>160488.46</v>
      </c>
      <c r="J44" s="168"/>
      <c r="K44" s="168">
        <f>SUM(K45:K74)</f>
        <v>506763.08000000007</v>
      </c>
      <c r="L44" s="168"/>
      <c r="M44" s="168">
        <f>SUM(M45:M74)</f>
        <v>0</v>
      </c>
      <c r="N44" s="168"/>
      <c r="O44" s="168">
        <f>SUM(O45:O74)</f>
        <v>9.66</v>
      </c>
      <c r="P44" s="168"/>
      <c r="Q44" s="168">
        <f>SUM(Q45:Q74)</f>
        <v>0</v>
      </c>
      <c r="R44" s="168"/>
      <c r="S44" s="168"/>
      <c r="T44" s="169"/>
      <c r="U44" s="164"/>
      <c r="V44" s="164">
        <f>SUM(V45:V74)</f>
        <v>13.139999999999999</v>
      </c>
      <c r="W44" s="164"/>
      <c r="X44" s="164"/>
      <c r="AG44" t="s">
        <v>110</v>
      </c>
    </row>
    <row r="45" spans="1:60" ht="33.75" outlineLevel="1">
      <c r="A45" s="176">
        <v>32</v>
      </c>
      <c r="B45" s="177" t="s">
        <v>194</v>
      </c>
      <c r="C45" s="185" t="s">
        <v>481</v>
      </c>
      <c r="D45" s="178" t="s">
        <v>537</v>
      </c>
      <c r="E45" s="180">
        <v>2</v>
      </c>
      <c r="F45" s="179"/>
      <c r="G45" s="180">
        <f>ROUND(E45*F45,2)</f>
        <v>0</v>
      </c>
      <c r="H45" s="179">
        <v>0</v>
      </c>
      <c r="I45" s="180">
        <f>ROUND(E45*H45,2)</f>
        <v>0</v>
      </c>
      <c r="J45" s="179">
        <v>28048</v>
      </c>
      <c r="K45" s="180">
        <f>ROUND(E45*J45,2)</f>
        <v>56096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124</v>
      </c>
      <c r="T45" s="181" t="s">
        <v>116</v>
      </c>
      <c r="U45" s="163">
        <v>0</v>
      </c>
      <c r="V45" s="163">
        <f>ROUND(E45*U45,2)</f>
        <v>0</v>
      </c>
      <c r="W45" s="163"/>
      <c r="X45" s="163" t="s">
        <v>117</v>
      </c>
      <c r="Y45" s="155"/>
      <c r="Z45" s="155"/>
      <c r="AA45" s="155"/>
      <c r="AB45" s="155"/>
      <c r="AC45" s="155"/>
      <c r="AD45" s="155"/>
      <c r="AE45" s="155"/>
      <c r="AF45" s="155"/>
      <c r="AG45" s="155" t="s">
        <v>118</v>
      </c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ht="33.75" outlineLevel="1">
      <c r="A46" s="176">
        <v>33</v>
      </c>
      <c r="B46" s="177" t="s">
        <v>195</v>
      </c>
      <c r="C46" s="185" t="s">
        <v>482</v>
      </c>
      <c r="D46" s="178" t="s">
        <v>537</v>
      </c>
      <c r="E46" s="180">
        <v>2</v>
      </c>
      <c r="F46" s="179"/>
      <c r="G46" s="180">
        <f>ROUND(E46*F46,2)</f>
        <v>0</v>
      </c>
      <c r="H46" s="179">
        <v>0</v>
      </c>
      <c r="I46" s="180">
        <f>ROUND(E46*H46,2)</f>
        <v>0</v>
      </c>
      <c r="J46" s="179">
        <v>43677.599999999999</v>
      </c>
      <c r="K46" s="180">
        <f>ROUND(E46*J46,2)</f>
        <v>87355.199999999997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 t="s">
        <v>124</v>
      </c>
      <c r="T46" s="181" t="s">
        <v>116</v>
      </c>
      <c r="U46" s="163">
        <v>0</v>
      </c>
      <c r="V46" s="163">
        <f>ROUND(E46*U46,2)</f>
        <v>0</v>
      </c>
      <c r="W46" s="163"/>
      <c r="X46" s="163" t="s">
        <v>117</v>
      </c>
      <c r="Y46" s="155"/>
      <c r="Z46" s="155"/>
      <c r="AA46" s="155"/>
      <c r="AB46" s="155"/>
      <c r="AC46" s="155"/>
      <c r="AD46" s="155"/>
      <c r="AE46" s="155"/>
      <c r="AF46" s="155"/>
      <c r="AG46" s="155" t="s">
        <v>118</v>
      </c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>
      <c r="A47" s="170">
        <v>34</v>
      </c>
      <c r="B47" s="171" t="s">
        <v>196</v>
      </c>
      <c r="C47" s="184" t="s">
        <v>197</v>
      </c>
      <c r="D47" s="172" t="s">
        <v>537</v>
      </c>
      <c r="E47" s="174">
        <v>2</v>
      </c>
      <c r="F47" s="173"/>
      <c r="G47" s="174">
        <f>ROUND(E47*F47,2)</f>
        <v>0</v>
      </c>
      <c r="H47" s="173">
        <v>0</v>
      </c>
      <c r="I47" s="174">
        <f>ROUND(E47*H47,2)</f>
        <v>0</v>
      </c>
      <c r="J47" s="173">
        <v>51120</v>
      </c>
      <c r="K47" s="174">
        <f>ROUND(E47*J47,2)</f>
        <v>102240</v>
      </c>
      <c r="L47" s="174">
        <v>21</v>
      </c>
      <c r="M47" s="174">
        <f>G47*(1+L47/100)</f>
        <v>0</v>
      </c>
      <c r="N47" s="174">
        <v>0.20621999999999999</v>
      </c>
      <c r="O47" s="174">
        <f>ROUND(E47*N47,2)</f>
        <v>0.41</v>
      </c>
      <c r="P47" s="174">
        <v>0</v>
      </c>
      <c r="Q47" s="174">
        <f>ROUND(E47*P47,2)</f>
        <v>0</v>
      </c>
      <c r="R47" s="174"/>
      <c r="S47" s="174" t="s">
        <v>124</v>
      </c>
      <c r="T47" s="175" t="s">
        <v>116</v>
      </c>
      <c r="U47" s="163">
        <v>0</v>
      </c>
      <c r="V47" s="163">
        <f>ROUND(E47*U47,2)</f>
        <v>0</v>
      </c>
      <c r="W47" s="163"/>
      <c r="X47" s="163" t="s">
        <v>117</v>
      </c>
      <c r="Y47" s="155"/>
      <c r="Z47" s="155"/>
      <c r="AA47" s="155"/>
      <c r="AB47" s="155"/>
      <c r="AC47" s="155"/>
      <c r="AD47" s="155"/>
      <c r="AE47" s="155"/>
      <c r="AF47" s="155"/>
      <c r="AG47" s="155" t="s">
        <v>118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>
      <c r="A48" s="161"/>
      <c r="B48" s="162"/>
      <c r="C48" s="245" t="s">
        <v>198</v>
      </c>
      <c r="D48" s="246"/>
      <c r="E48" s="246"/>
      <c r="F48" s="246"/>
      <c r="G48" s="246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5"/>
      <c r="Z48" s="155"/>
      <c r="AA48" s="155"/>
      <c r="AB48" s="155"/>
      <c r="AC48" s="155"/>
      <c r="AD48" s="155"/>
      <c r="AE48" s="155"/>
      <c r="AF48" s="155"/>
      <c r="AG48" s="155" t="s">
        <v>199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>
      <c r="A49" s="161"/>
      <c r="B49" s="162"/>
      <c r="C49" s="247" t="s">
        <v>200</v>
      </c>
      <c r="D49" s="248"/>
      <c r="E49" s="248"/>
      <c r="F49" s="248"/>
      <c r="G49" s="248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5"/>
      <c r="Z49" s="155"/>
      <c r="AA49" s="155"/>
      <c r="AB49" s="155"/>
      <c r="AC49" s="155"/>
      <c r="AD49" s="155"/>
      <c r="AE49" s="155"/>
      <c r="AF49" s="155"/>
      <c r="AG49" s="155" t="s">
        <v>199</v>
      </c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>
      <c r="A50" s="176">
        <v>35</v>
      </c>
      <c r="B50" s="177" t="s">
        <v>201</v>
      </c>
      <c r="C50" s="185" t="s">
        <v>489</v>
      </c>
      <c r="D50" s="178" t="s">
        <v>537</v>
      </c>
      <c r="E50" s="180">
        <v>2</v>
      </c>
      <c r="F50" s="179"/>
      <c r="G50" s="180">
        <f t="shared" ref="G50:G60" si="7">ROUND(E50*F50,2)</f>
        <v>0</v>
      </c>
      <c r="H50" s="179">
        <v>0</v>
      </c>
      <c r="I50" s="180">
        <f t="shared" ref="I50:I60" si="8">ROUND(E50*H50,2)</f>
        <v>0</v>
      </c>
      <c r="J50" s="179">
        <v>2400</v>
      </c>
      <c r="K50" s="180">
        <f t="shared" ref="K50:K60" si="9">ROUND(E50*J50,2)</f>
        <v>4800</v>
      </c>
      <c r="L50" s="180">
        <v>21</v>
      </c>
      <c r="M50" s="180">
        <f t="shared" ref="M50:M60" si="10">G50*(1+L50/100)</f>
        <v>0</v>
      </c>
      <c r="N50" s="180">
        <v>0.20621999999999999</v>
      </c>
      <c r="O50" s="180">
        <f t="shared" ref="O50:O60" si="11">ROUND(E50*N50,2)</f>
        <v>0.41</v>
      </c>
      <c r="P50" s="180">
        <v>0</v>
      </c>
      <c r="Q50" s="180">
        <f t="shared" ref="Q50:Q60" si="12">ROUND(E50*P50,2)</f>
        <v>0</v>
      </c>
      <c r="R50" s="180"/>
      <c r="S50" s="180" t="s">
        <v>124</v>
      </c>
      <c r="T50" s="181" t="s">
        <v>116</v>
      </c>
      <c r="U50" s="163">
        <v>0</v>
      </c>
      <c r="V50" s="163">
        <f t="shared" ref="V50:V60" si="13">ROUND(E50*U50,2)</f>
        <v>0</v>
      </c>
      <c r="W50" s="163"/>
      <c r="X50" s="163" t="s">
        <v>117</v>
      </c>
      <c r="Y50" s="155"/>
      <c r="Z50" s="155"/>
      <c r="AA50" s="155"/>
      <c r="AB50" s="155"/>
      <c r="AC50" s="155"/>
      <c r="AD50" s="155"/>
      <c r="AE50" s="155"/>
      <c r="AF50" s="155"/>
      <c r="AG50" s="155" t="s">
        <v>118</v>
      </c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ht="22.5" outlineLevel="1">
      <c r="A51" s="176">
        <v>36</v>
      </c>
      <c r="B51" s="177" t="s">
        <v>202</v>
      </c>
      <c r="C51" s="189" t="s">
        <v>531</v>
      </c>
      <c r="D51" s="178" t="s">
        <v>537</v>
      </c>
      <c r="E51" s="180">
        <v>1</v>
      </c>
      <c r="F51" s="179"/>
      <c r="G51" s="180">
        <f t="shared" si="7"/>
        <v>0</v>
      </c>
      <c r="H51" s="179">
        <v>0</v>
      </c>
      <c r="I51" s="180">
        <f t="shared" si="8"/>
        <v>0</v>
      </c>
      <c r="J51" s="179">
        <v>12800</v>
      </c>
      <c r="K51" s="180">
        <f t="shared" si="9"/>
        <v>12800</v>
      </c>
      <c r="L51" s="180">
        <v>21</v>
      </c>
      <c r="M51" s="180">
        <f t="shared" si="10"/>
        <v>0</v>
      </c>
      <c r="N51" s="180">
        <v>0.20621999999999999</v>
      </c>
      <c r="O51" s="180">
        <f t="shared" si="11"/>
        <v>0.21</v>
      </c>
      <c r="P51" s="180">
        <v>0</v>
      </c>
      <c r="Q51" s="180">
        <f t="shared" si="12"/>
        <v>0</v>
      </c>
      <c r="R51" s="180"/>
      <c r="S51" s="180" t="s">
        <v>124</v>
      </c>
      <c r="T51" s="181" t="s">
        <v>116</v>
      </c>
      <c r="U51" s="163">
        <v>0</v>
      </c>
      <c r="V51" s="163">
        <f t="shared" si="13"/>
        <v>0</v>
      </c>
      <c r="W51" s="163"/>
      <c r="X51" s="163" t="s">
        <v>117</v>
      </c>
      <c r="Y51" s="155"/>
      <c r="Z51" s="155"/>
      <c r="AA51" s="155"/>
      <c r="AB51" s="155"/>
      <c r="AC51" s="155"/>
      <c r="AD51" s="155"/>
      <c r="AE51" s="155"/>
      <c r="AF51" s="155"/>
      <c r="AG51" s="155" t="s">
        <v>118</v>
      </c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ht="22.5" outlineLevel="1">
      <c r="A52" s="176">
        <v>37</v>
      </c>
      <c r="B52" s="177" t="s">
        <v>203</v>
      </c>
      <c r="C52" s="189" t="s">
        <v>532</v>
      </c>
      <c r="D52" s="178" t="s">
        <v>537</v>
      </c>
      <c r="E52" s="180">
        <v>1</v>
      </c>
      <c r="F52" s="179"/>
      <c r="G52" s="180">
        <f t="shared" si="7"/>
        <v>0</v>
      </c>
      <c r="H52" s="179">
        <v>0</v>
      </c>
      <c r="I52" s="180">
        <f t="shared" si="8"/>
        <v>0</v>
      </c>
      <c r="J52" s="179">
        <v>24720</v>
      </c>
      <c r="K52" s="180">
        <f t="shared" si="9"/>
        <v>24720</v>
      </c>
      <c r="L52" s="180">
        <v>21</v>
      </c>
      <c r="M52" s="180">
        <f t="shared" si="10"/>
        <v>0</v>
      </c>
      <c r="N52" s="180">
        <v>0.20621999999999999</v>
      </c>
      <c r="O52" s="180">
        <f t="shared" si="11"/>
        <v>0.21</v>
      </c>
      <c r="P52" s="180">
        <v>0</v>
      </c>
      <c r="Q52" s="180">
        <f t="shared" si="12"/>
        <v>0</v>
      </c>
      <c r="R52" s="180"/>
      <c r="S52" s="180" t="s">
        <v>124</v>
      </c>
      <c r="T52" s="181" t="s">
        <v>116</v>
      </c>
      <c r="U52" s="163">
        <v>0</v>
      </c>
      <c r="V52" s="163">
        <f t="shared" si="13"/>
        <v>0</v>
      </c>
      <c r="W52" s="163"/>
      <c r="X52" s="163" t="s">
        <v>117</v>
      </c>
      <c r="Y52" s="155"/>
      <c r="Z52" s="155"/>
      <c r="AA52" s="155"/>
      <c r="AB52" s="155"/>
      <c r="AC52" s="155"/>
      <c r="AD52" s="155"/>
      <c r="AE52" s="155"/>
      <c r="AF52" s="155"/>
      <c r="AG52" s="155" t="s">
        <v>118</v>
      </c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ht="22.5" outlineLevel="1">
      <c r="A53" s="176">
        <v>38</v>
      </c>
      <c r="B53" s="177" t="s">
        <v>204</v>
      </c>
      <c r="C53" s="185" t="s">
        <v>483</v>
      </c>
      <c r="D53" s="178" t="s">
        <v>537</v>
      </c>
      <c r="E53" s="180">
        <v>2</v>
      </c>
      <c r="F53" s="179"/>
      <c r="G53" s="180">
        <f t="shared" si="7"/>
        <v>0</v>
      </c>
      <c r="H53" s="179">
        <v>0</v>
      </c>
      <c r="I53" s="180">
        <f t="shared" si="8"/>
        <v>0</v>
      </c>
      <c r="J53" s="179">
        <v>8480</v>
      </c>
      <c r="K53" s="180">
        <f t="shared" si="9"/>
        <v>16960</v>
      </c>
      <c r="L53" s="180">
        <v>21</v>
      </c>
      <c r="M53" s="180">
        <f t="shared" si="10"/>
        <v>0</v>
      </c>
      <c r="N53" s="180">
        <v>0.20621999999999999</v>
      </c>
      <c r="O53" s="180">
        <f t="shared" si="11"/>
        <v>0.41</v>
      </c>
      <c r="P53" s="180">
        <v>0</v>
      </c>
      <c r="Q53" s="180">
        <f t="shared" si="12"/>
        <v>0</v>
      </c>
      <c r="R53" s="180"/>
      <c r="S53" s="180" t="s">
        <v>124</v>
      </c>
      <c r="T53" s="181" t="s">
        <v>116</v>
      </c>
      <c r="U53" s="163">
        <v>0</v>
      </c>
      <c r="V53" s="163">
        <f t="shared" si="13"/>
        <v>0</v>
      </c>
      <c r="W53" s="163"/>
      <c r="X53" s="163" t="s">
        <v>117</v>
      </c>
      <c r="Y53" s="155"/>
      <c r="Z53" s="155"/>
      <c r="AA53" s="155"/>
      <c r="AB53" s="155"/>
      <c r="AC53" s="155"/>
      <c r="AD53" s="155"/>
      <c r="AE53" s="155"/>
      <c r="AF53" s="155"/>
      <c r="AG53" s="155" t="s">
        <v>118</v>
      </c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ht="22.5" outlineLevel="1">
      <c r="A54" s="176">
        <v>39</v>
      </c>
      <c r="B54" s="177" t="s">
        <v>205</v>
      </c>
      <c r="C54" s="185" t="s">
        <v>485</v>
      </c>
      <c r="D54" s="178" t="s">
        <v>537</v>
      </c>
      <c r="E54" s="180">
        <v>3</v>
      </c>
      <c r="F54" s="179"/>
      <c r="G54" s="180">
        <f t="shared" si="7"/>
        <v>0</v>
      </c>
      <c r="H54" s="179">
        <v>0</v>
      </c>
      <c r="I54" s="180">
        <f t="shared" si="8"/>
        <v>0</v>
      </c>
      <c r="J54" s="179">
        <v>20904</v>
      </c>
      <c r="K54" s="180">
        <f t="shared" si="9"/>
        <v>62712</v>
      </c>
      <c r="L54" s="180">
        <v>21</v>
      </c>
      <c r="M54" s="180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0"/>
      <c r="S54" s="180" t="s">
        <v>124</v>
      </c>
      <c r="T54" s="181" t="s">
        <v>116</v>
      </c>
      <c r="U54" s="163">
        <v>0</v>
      </c>
      <c r="V54" s="163">
        <f t="shared" si="13"/>
        <v>0</v>
      </c>
      <c r="W54" s="163"/>
      <c r="X54" s="163" t="s">
        <v>117</v>
      </c>
      <c r="Y54" s="155"/>
      <c r="Z54" s="155"/>
      <c r="AA54" s="155"/>
      <c r="AB54" s="155"/>
      <c r="AC54" s="155"/>
      <c r="AD54" s="155"/>
      <c r="AE54" s="155"/>
      <c r="AF54" s="155"/>
      <c r="AG54" s="155" t="s">
        <v>118</v>
      </c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22.5" outlineLevel="1">
      <c r="A55" s="176">
        <v>40</v>
      </c>
      <c r="B55" s="177" t="s">
        <v>206</v>
      </c>
      <c r="C55" s="185" t="s">
        <v>484</v>
      </c>
      <c r="D55" s="178" t="s">
        <v>537</v>
      </c>
      <c r="E55" s="180">
        <v>1</v>
      </c>
      <c r="F55" s="179"/>
      <c r="G55" s="180">
        <f t="shared" si="7"/>
        <v>0</v>
      </c>
      <c r="H55" s="179">
        <v>0</v>
      </c>
      <c r="I55" s="180">
        <f t="shared" si="8"/>
        <v>0</v>
      </c>
      <c r="J55" s="179">
        <v>52160</v>
      </c>
      <c r="K55" s="180">
        <f t="shared" si="9"/>
        <v>52160</v>
      </c>
      <c r="L55" s="180">
        <v>21</v>
      </c>
      <c r="M55" s="180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0"/>
      <c r="S55" s="180" t="s">
        <v>124</v>
      </c>
      <c r="T55" s="181" t="s">
        <v>116</v>
      </c>
      <c r="U55" s="163">
        <v>0</v>
      </c>
      <c r="V55" s="163">
        <f t="shared" si="13"/>
        <v>0</v>
      </c>
      <c r="W55" s="163"/>
      <c r="X55" s="163" t="s">
        <v>117</v>
      </c>
      <c r="Y55" s="155"/>
      <c r="Z55" s="155"/>
      <c r="AA55" s="155"/>
      <c r="AB55" s="155"/>
      <c r="AC55" s="155"/>
      <c r="AD55" s="155"/>
      <c r="AE55" s="155"/>
      <c r="AF55" s="155"/>
      <c r="AG55" s="155" t="s">
        <v>118</v>
      </c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ht="22.5" outlineLevel="1">
      <c r="A56" s="176">
        <v>41</v>
      </c>
      <c r="B56" s="177" t="s">
        <v>207</v>
      </c>
      <c r="C56" s="185" t="s">
        <v>208</v>
      </c>
      <c r="D56" s="178" t="s">
        <v>123</v>
      </c>
      <c r="E56" s="180">
        <v>2</v>
      </c>
      <c r="F56" s="179"/>
      <c r="G56" s="180">
        <f t="shared" si="7"/>
        <v>0</v>
      </c>
      <c r="H56" s="179">
        <v>53.33</v>
      </c>
      <c r="I56" s="180">
        <f t="shared" si="8"/>
        <v>106.66</v>
      </c>
      <c r="J56" s="179">
        <v>138.66999999999999</v>
      </c>
      <c r="K56" s="180">
        <f t="shared" si="9"/>
        <v>277.33999999999997</v>
      </c>
      <c r="L56" s="180">
        <v>21</v>
      </c>
      <c r="M56" s="180">
        <f t="shared" si="10"/>
        <v>0</v>
      </c>
      <c r="N56" s="180">
        <v>6.6E-4</v>
      </c>
      <c r="O56" s="180">
        <f t="shared" si="11"/>
        <v>0</v>
      </c>
      <c r="P56" s="180">
        <v>0</v>
      </c>
      <c r="Q56" s="180">
        <f t="shared" si="12"/>
        <v>0</v>
      </c>
      <c r="R56" s="180" t="s">
        <v>209</v>
      </c>
      <c r="S56" s="180" t="s">
        <v>115</v>
      </c>
      <c r="T56" s="181" t="s">
        <v>116</v>
      </c>
      <c r="U56" s="163">
        <v>0.32200000000000001</v>
      </c>
      <c r="V56" s="163">
        <f t="shared" si="13"/>
        <v>0.64</v>
      </c>
      <c r="W56" s="163"/>
      <c r="X56" s="163" t="s">
        <v>117</v>
      </c>
      <c r="Y56" s="155"/>
      <c r="Z56" s="155"/>
      <c r="AA56" s="155"/>
      <c r="AB56" s="155"/>
      <c r="AC56" s="155"/>
      <c r="AD56" s="155"/>
      <c r="AE56" s="155"/>
      <c r="AF56" s="155"/>
      <c r="AG56" s="155" t="s">
        <v>118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ht="22.5" outlineLevel="1">
      <c r="A57" s="176">
        <v>42</v>
      </c>
      <c r="B57" s="177" t="s">
        <v>210</v>
      </c>
      <c r="C57" s="185" t="s">
        <v>211</v>
      </c>
      <c r="D57" s="178" t="s">
        <v>123</v>
      </c>
      <c r="E57" s="180">
        <v>4</v>
      </c>
      <c r="F57" s="179"/>
      <c r="G57" s="180">
        <f t="shared" si="7"/>
        <v>0</v>
      </c>
      <c r="H57" s="179">
        <v>204.65</v>
      </c>
      <c r="I57" s="180">
        <f t="shared" si="8"/>
        <v>818.6</v>
      </c>
      <c r="J57" s="179">
        <v>322.55</v>
      </c>
      <c r="K57" s="180">
        <f t="shared" si="9"/>
        <v>1290.2</v>
      </c>
      <c r="L57" s="180">
        <v>21</v>
      </c>
      <c r="M57" s="180">
        <f t="shared" si="10"/>
        <v>0</v>
      </c>
      <c r="N57" s="180">
        <v>3.3800000000000002E-3</v>
      </c>
      <c r="O57" s="180">
        <f t="shared" si="11"/>
        <v>0.01</v>
      </c>
      <c r="P57" s="180">
        <v>0</v>
      </c>
      <c r="Q57" s="180">
        <f t="shared" si="12"/>
        <v>0</v>
      </c>
      <c r="R57" s="180" t="s">
        <v>209</v>
      </c>
      <c r="S57" s="180" t="s">
        <v>115</v>
      </c>
      <c r="T57" s="181" t="s">
        <v>116</v>
      </c>
      <c r="U57" s="163">
        <v>0.749</v>
      </c>
      <c r="V57" s="163">
        <f t="shared" si="13"/>
        <v>3</v>
      </c>
      <c r="W57" s="163"/>
      <c r="X57" s="163" t="s">
        <v>117</v>
      </c>
      <c r="Y57" s="155"/>
      <c r="Z57" s="155"/>
      <c r="AA57" s="155"/>
      <c r="AB57" s="155"/>
      <c r="AC57" s="155"/>
      <c r="AD57" s="155"/>
      <c r="AE57" s="155"/>
      <c r="AF57" s="155"/>
      <c r="AG57" s="155" t="s">
        <v>118</v>
      </c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>
      <c r="A58" s="176">
        <v>43</v>
      </c>
      <c r="B58" s="177" t="s">
        <v>212</v>
      </c>
      <c r="C58" s="185" t="s">
        <v>213</v>
      </c>
      <c r="D58" s="178" t="s">
        <v>537</v>
      </c>
      <c r="E58" s="180">
        <v>16</v>
      </c>
      <c r="F58" s="179"/>
      <c r="G58" s="180">
        <f t="shared" si="7"/>
        <v>0</v>
      </c>
      <c r="H58" s="179">
        <v>0</v>
      </c>
      <c r="I58" s="180">
        <f t="shared" si="8"/>
        <v>0</v>
      </c>
      <c r="J58" s="179">
        <v>1179.2</v>
      </c>
      <c r="K58" s="180">
        <f t="shared" si="9"/>
        <v>18867.2</v>
      </c>
      <c r="L58" s="180">
        <v>21</v>
      </c>
      <c r="M58" s="180">
        <f t="shared" si="10"/>
        <v>0</v>
      </c>
      <c r="N58" s="180">
        <v>0.20621999999999999</v>
      </c>
      <c r="O58" s="180">
        <f t="shared" si="11"/>
        <v>3.3</v>
      </c>
      <c r="P58" s="180">
        <v>0</v>
      </c>
      <c r="Q58" s="180">
        <f t="shared" si="12"/>
        <v>0</v>
      </c>
      <c r="R58" s="180"/>
      <c r="S58" s="180" t="s">
        <v>124</v>
      </c>
      <c r="T58" s="181" t="s">
        <v>116</v>
      </c>
      <c r="U58" s="163">
        <v>0</v>
      </c>
      <c r="V58" s="163">
        <f t="shared" si="13"/>
        <v>0</v>
      </c>
      <c r="W58" s="163"/>
      <c r="X58" s="163" t="s">
        <v>117</v>
      </c>
      <c r="Y58" s="155"/>
      <c r="Z58" s="155"/>
      <c r="AA58" s="155"/>
      <c r="AB58" s="155"/>
      <c r="AC58" s="155"/>
      <c r="AD58" s="155"/>
      <c r="AE58" s="155"/>
      <c r="AF58" s="155"/>
      <c r="AG58" s="155" t="s">
        <v>118</v>
      </c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>
      <c r="A59" s="176">
        <v>44</v>
      </c>
      <c r="B59" s="177" t="s">
        <v>214</v>
      </c>
      <c r="C59" s="185" t="s">
        <v>215</v>
      </c>
      <c r="D59" s="178" t="s">
        <v>537</v>
      </c>
      <c r="E59" s="180">
        <v>5</v>
      </c>
      <c r="F59" s="179"/>
      <c r="G59" s="180">
        <f t="shared" si="7"/>
        <v>0</v>
      </c>
      <c r="H59" s="179">
        <v>0</v>
      </c>
      <c r="I59" s="180">
        <f t="shared" si="8"/>
        <v>0</v>
      </c>
      <c r="J59" s="179">
        <v>640</v>
      </c>
      <c r="K59" s="180">
        <f t="shared" si="9"/>
        <v>3200</v>
      </c>
      <c r="L59" s="180">
        <v>21</v>
      </c>
      <c r="M59" s="180">
        <f t="shared" si="10"/>
        <v>0</v>
      </c>
      <c r="N59" s="180">
        <v>0.20621999999999999</v>
      </c>
      <c r="O59" s="180">
        <f t="shared" si="11"/>
        <v>1.03</v>
      </c>
      <c r="P59" s="180">
        <v>0</v>
      </c>
      <c r="Q59" s="180">
        <f t="shared" si="12"/>
        <v>0</v>
      </c>
      <c r="R59" s="180"/>
      <c r="S59" s="180" t="s">
        <v>124</v>
      </c>
      <c r="T59" s="181" t="s">
        <v>116</v>
      </c>
      <c r="U59" s="163">
        <v>0</v>
      </c>
      <c r="V59" s="163">
        <f t="shared" si="13"/>
        <v>0</v>
      </c>
      <c r="W59" s="163"/>
      <c r="X59" s="163" t="s">
        <v>117</v>
      </c>
      <c r="Y59" s="155"/>
      <c r="Z59" s="155"/>
      <c r="AA59" s="155"/>
      <c r="AB59" s="155"/>
      <c r="AC59" s="155"/>
      <c r="AD59" s="155"/>
      <c r="AE59" s="155"/>
      <c r="AF59" s="155"/>
      <c r="AG59" s="155" t="s">
        <v>118</v>
      </c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>
      <c r="A60" s="170">
        <v>45</v>
      </c>
      <c r="B60" s="171" t="s">
        <v>216</v>
      </c>
      <c r="C60" s="184" t="s">
        <v>488</v>
      </c>
      <c r="D60" s="172" t="s">
        <v>537</v>
      </c>
      <c r="E60" s="174">
        <v>1</v>
      </c>
      <c r="F60" s="173"/>
      <c r="G60" s="174">
        <f t="shared" si="7"/>
        <v>0</v>
      </c>
      <c r="H60" s="173">
        <v>0</v>
      </c>
      <c r="I60" s="174">
        <f t="shared" si="8"/>
        <v>0</v>
      </c>
      <c r="J60" s="173">
        <v>12771.2</v>
      </c>
      <c r="K60" s="174">
        <f t="shared" si="9"/>
        <v>12771.2</v>
      </c>
      <c r="L60" s="174">
        <v>21</v>
      </c>
      <c r="M60" s="174">
        <f t="shared" si="10"/>
        <v>0</v>
      </c>
      <c r="N60" s="174">
        <v>0.20621999999999999</v>
      </c>
      <c r="O60" s="174">
        <f t="shared" si="11"/>
        <v>0.21</v>
      </c>
      <c r="P60" s="174">
        <v>0</v>
      </c>
      <c r="Q60" s="174">
        <f t="shared" si="12"/>
        <v>0</v>
      </c>
      <c r="R60" s="174"/>
      <c r="S60" s="174" t="s">
        <v>124</v>
      </c>
      <c r="T60" s="175" t="s">
        <v>116</v>
      </c>
      <c r="U60" s="163">
        <v>8.1999999999999993</v>
      </c>
      <c r="V60" s="163">
        <f t="shared" si="13"/>
        <v>8.1999999999999993</v>
      </c>
      <c r="W60" s="163"/>
      <c r="X60" s="163" t="s">
        <v>117</v>
      </c>
      <c r="Y60" s="155"/>
      <c r="Z60" s="155"/>
      <c r="AA60" s="155"/>
      <c r="AB60" s="155"/>
      <c r="AC60" s="155"/>
      <c r="AD60" s="155"/>
      <c r="AE60" s="155"/>
      <c r="AF60" s="155"/>
      <c r="AG60" s="155" t="s">
        <v>118</v>
      </c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>
      <c r="A61" s="161"/>
      <c r="B61" s="162"/>
      <c r="C61" s="245" t="s">
        <v>217</v>
      </c>
      <c r="D61" s="246"/>
      <c r="E61" s="246"/>
      <c r="F61" s="246"/>
      <c r="G61" s="246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5"/>
      <c r="Z61" s="155"/>
      <c r="AA61" s="155"/>
      <c r="AB61" s="155"/>
      <c r="AC61" s="155"/>
      <c r="AD61" s="155"/>
      <c r="AE61" s="155"/>
      <c r="AF61" s="155"/>
      <c r="AG61" s="155" t="s">
        <v>199</v>
      </c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>
      <c r="A62" s="176">
        <v>46</v>
      </c>
      <c r="B62" s="177" t="s">
        <v>218</v>
      </c>
      <c r="C62" s="185" t="s">
        <v>219</v>
      </c>
      <c r="D62" s="178" t="s">
        <v>537</v>
      </c>
      <c r="E62" s="180">
        <v>1</v>
      </c>
      <c r="F62" s="179"/>
      <c r="G62" s="180">
        <f t="shared" ref="G62:G74" si="14">ROUND(E62*F62,2)</f>
        <v>0</v>
      </c>
      <c r="H62" s="179">
        <v>0</v>
      </c>
      <c r="I62" s="180">
        <f t="shared" ref="I62:I74" si="15">ROUND(E62*H62,2)</f>
        <v>0</v>
      </c>
      <c r="J62" s="179">
        <v>10069.6</v>
      </c>
      <c r="K62" s="180">
        <f t="shared" ref="K62:K74" si="16">ROUND(E62*J62,2)</f>
        <v>10069.6</v>
      </c>
      <c r="L62" s="180">
        <v>21</v>
      </c>
      <c r="M62" s="180">
        <f t="shared" ref="M62:M74" si="17">G62*(1+L62/100)</f>
        <v>0</v>
      </c>
      <c r="N62" s="180">
        <v>0.20621999999999999</v>
      </c>
      <c r="O62" s="180">
        <f t="shared" ref="O62:O74" si="18">ROUND(E62*N62,2)</f>
        <v>0.21</v>
      </c>
      <c r="P62" s="180">
        <v>0</v>
      </c>
      <c r="Q62" s="180">
        <f t="shared" ref="Q62:Q74" si="19">ROUND(E62*P62,2)</f>
        <v>0</v>
      </c>
      <c r="R62" s="180"/>
      <c r="S62" s="180" t="s">
        <v>124</v>
      </c>
      <c r="T62" s="181" t="s">
        <v>116</v>
      </c>
      <c r="U62" s="163">
        <v>0</v>
      </c>
      <c r="V62" s="163">
        <f t="shared" ref="V62:V74" si="20">ROUND(E62*U62,2)</f>
        <v>0</v>
      </c>
      <c r="W62" s="163"/>
      <c r="X62" s="163" t="s">
        <v>117</v>
      </c>
      <c r="Y62" s="155"/>
      <c r="Z62" s="155"/>
      <c r="AA62" s="155"/>
      <c r="AB62" s="155"/>
      <c r="AC62" s="155"/>
      <c r="AD62" s="155"/>
      <c r="AE62" s="155"/>
      <c r="AF62" s="155"/>
      <c r="AG62" s="155" t="s">
        <v>118</v>
      </c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>
      <c r="A63" s="176">
        <v>47</v>
      </c>
      <c r="B63" s="177" t="s">
        <v>220</v>
      </c>
      <c r="C63" s="185" t="s">
        <v>490</v>
      </c>
      <c r="D63" s="178" t="s">
        <v>537</v>
      </c>
      <c r="E63" s="180">
        <v>1</v>
      </c>
      <c r="F63" s="179"/>
      <c r="G63" s="180">
        <f t="shared" si="14"/>
        <v>0</v>
      </c>
      <c r="H63" s="179">
        <v>0</v>
      </c>
      <c r="I63" s="180">
        <f t="shared" si="15"/>
        <v>0</v>
      </c>
      <c r="J63" s="179">
        <v>17674.400000000001</v>
      </c>
      <c r="K63" s="180">
        <f t="shared" si="16"/>
        <v>17674.400000000001</v>
      </c>
      <c r="L63" s="180">
        <v>21</v>
      </c>
      <c r="M63" s="180">
        <f t="shared" si="17"/>
        <v>0</v>
      </c>
      <c r="N63" s="180">
        <v>0.20621999999999999</v>
      </c>
      <c r="O63" s="180">
        <f t="shared" si="18"/>
        <v>0.21</v>
      </c>
      <c r="P63" s="180">
        <v>0</v>
      </c>
      <c r="Q63" s="180">
        <f t="shared" si="19"/>
        <v>0</v>
      </c>
      <c r="R63" s="180"/>
      <c r="S63" s="180" t="s">
        <v>124</v>
      </c>
      <c r="T63" s="181" t="s">
        <v>116</v>
      </c>
      <c r="U63" s="163">
        <v>0</v>
      </c>
      <c r="V63" s="163">
        <f t="shared" si="20"/>
        <v>0</v>
      </c>
      <c r="W63" s="163"/>
      <c r="X63" s="163" t="s">
        <v>117</v>
      </c>
      <c r="Y63" s="155"/>
      <c r="Z63" s="155"/>
      <c r="AA63" s="155"/>
      <c r="AB63" s="155"/>
      <c r="AC63" s="155"/>
      <c r="AD63" s="155"/>
      <c r="AE63" s="155"/>
      <c r="AF63" s="155"/>
      <c r="AG63" s="155" t="s">
        <v>118</v>
      </c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>
      <c r="A64" s="176">
        <v>48</v>
      </c>
      <c r="B64" s="177" t="s">
        <v>221</v>
      </c>
      <c r="C64" s="185" t="s">
        <v>222</v>
      </c>
      <c r="D64" s="178" t="s">
        <v>537</v>
      </c>
      <c r="E64" s="180">
        <v>2</v>
      </c>
      <c r="F64" s="179"/>
      <c r="G64" s="180">
        <f t="shared" si="14"/>
        <v>0</v>
      </c>
      <c r="H64" s="179">
        <v>0</v>
      </c>
      <c r="I64" s="180">
        <f t="shared" si="15"/>
        <v>0</v>
      </c>
      <c r="J64" s="179">
        <v>1553.6</v>
      </c>
      <c r="K64" s="180">
        <f t="shared" si="16"/>
        <v>3107.2</v>
      </c>
      <c r="L64" s="180">
        <v>21</v>
      </c>
      <c r="M64" s="180">
        <f t="shared" si="17"/>
        <v>0</v>
      </c>
      <c r="N64" s="180">
        <v>0.20621999999999999</v>
      </c>
      <c r="O64" s="180">
        <f t="shared" si="18"/>
        <v>0.41</v>
      </c>
      <c r="P64" s="180">
        <v>0</v>
      </c>
      <c r="Q64" s="180">
        <f t="shared" si="19"/>
        <v>0</v>
      </c>
      <c r="R64" s="180"/>
      <c r="S64" s="180" t="s">
        <v>124</v>
      </c>
      <c r="T64" s="181" t="s">
        <v>116</v>
      </c>
      <c r="U64" s="163">
        <v>0</v>
      </c>
      <c r="V64" s="163">
        <f t="shared" si="20"/>
        <v>0</v>
      </c>
      <c r="W64" s="163"/>
      <c r="X64" s="163" t="s">
        <v>117</v>
      </c>
      <c r="Y64" s="155"/>
      <c r="Z64" s="155"/>
      <c r="AA64" s="155"/>
      <c r="AB64" s="155"/>
      <c r="AC64" s="155"/>
      <c r="AD64" s="155"/>
      <c r="AE64" s="155"/>
      <c r="AF64" s="155"/>
      <c r="AG64" s="155" t="s">
        <v>118</v>
      </c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>
      <c r="A65" s="176">
        <v>49</v>
      </c>
      <c r="B65" s="177" t="s">
        <v>223</v>
      </c>
      <c r="C65" s="185" t="s">
        <v>224</v>
      </c>
      <c r="D65" s="178" t="s">
        <v>537</v>
      </c>
      <c r="E65" s="180">
        <v>1</v>
      </c>
      <c r="F65" s="179"/>
      <c r="G65" s="180">
        <f t="shared" si="14"/>
        <v>0</v>
      </c>
      <c r="H65" s="179">
        <v>1140</v>
      </c>
      <c r="I65" s="180">
        <f t="shared" si="15"/>
        <v>1140</v>
      </c>
      <c r="J65" s="179">
        <v>460</v>
      </c>
      <c r="K65" s="180">
        <f t="shared" si="16"/>
        <v>460</v>
      </c>
      <c r="L65" s="180">
        <v>21</v>
      </c>
      <c r="M65" s="180">
        <f t="shared" si="17"/>
        <v>0</v>
      </c>
      <c r="N65" s="180">
        <v>1.1299999999999999E-3</v>
      </c>
      <c r="O65" s="180">
        <f t="shared" si="18"/>
        <v>0</v>
      </c>
      <c r="P65" s="180">
        <v>0</v>
      </c>
      <c r="Q65" s="180">
        <f t="shared" si="19"/>
        <v>0</v>
      </c>
      <c r="R65" s="180" t="s">
        <v>209</v>
      </c>
      <c r="S65" s="180" t="s">
        <v>115</v>
      </c>
      <c r="T65" s="181" t="s">
        <v>116</v>
      </c>
      <c r="U65" s="163">
        <v>0.114</v>
      </c>
      <c r="V65" s="163">
        <f t="shared" si="20"/>
        <v>0.11</v>
      </c>
      <c r="W65" s="163"/>
      <c r="X65" s="163" t="s">
        <v>117</v>
      </c>
      <c r="Y65" s="155"/>
      <c r="Z65" s="155"/>
      <c r="AA65" s="155"/>
      <c r="AB65" s="155"/>
      <c r="AC65" s="155"/>
      <c r="AD65" s="155"/>
      <c r="AE65" s="155"/>
      <c r="AF65" s="155"/>
      <c r="AG65" s="155" t="s">
        <v>118</v>
      </c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>
      <c r="A66" s="176">
        <v>50</v>
      </c>
      <c r="B66" s="177" t="s">
        <v>225</v>
      </c>
      <c r="C66" s="185" t="s">
        <v>226</v>
      </c>
      <c r="D66" s="178" t="s">
        <v>537</v>
      </c>
      <c r="E66" s="180">
        <v>1</v>
      </c>
      <c r="F66" s="179"/>
      <c r="G66" s="180">
        <f t="shared" si="14"/>
        <v>0</v>
      </c>
      <c r="H66" s="179">
        <v>0</v>
      </c>
      <c r="I66" s="180">
        <f t="shared" si="15"/>
        <v>0</v>
      </c>
      <c r="J66" s="179">
        <v>2800</v>
      </c>
      <c r="K66" s="180">
        <f t="shared" si="16"/>
        <v>2800</v>
      </c>
      <c r="L66" s="180">
        <v>21</v>
      </c>
      <c r="M66" s="180">
        <f t="shared" si="17"/>
        <v>0</v>
      </c>
      <c r="N66" s="180">
        <v>2.5415899999999998</v>
      </c>
      <c r="O66" s="180">
        <f t="shared" si="18"/>
        <v>2.54</v>
      </c>
      <c r="P66" s="180">
        <v>0</v>
      </c>
      <c r="Q66" s="180">
        <f t="shared" si="19"/>
        <v>0</v>
      </c>
      <c r="R66" s="180"/>
      <c r="S66" s="180" t="s">
        <v>124</v>
      </c>
      <c r="T66" s="181" t="s">
        <v>116</v>
      </c>
      <c r="U66" s="163">
        <v>0</v>
      </c>
      <c r="V66" s="163">
        <f t="shared" si="20"/>
        <v>0</v>
      </c>
      <c r="W66" s="163"/>
      <c r="X66" s="163" t="s">
        <v>117</v>
      </c>
      <c r="Y66" s="155"/>
      <c r="Z66" s="155"/>
      <c r="AA66" s="155"/>
      <c r="AB66" s="155"/>
      <c r="AC66" s="155"/>
      <c r="AD66" s="155"/>
      <c r="AE66" s="155"/>
      <c r="AF66" s="155"/>
      <c r="AG66" s="155" t="s">
        <v>118</v>
      </c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ht="22.5" outlineLevel="1">
      <c r="A67" s="176">
        <v>51</v>
      </c>
      <c r="B67" s="177" t="s">
        <v>227</v>
      </c>
      <c r="C67" s="189" t="s">
        <v>486</v>
      </c>
      <c r="D67" s="178" t="s">
        <v>537</v>
      </c>
      <c r="E67" s="180">
        <v>2</v>
      </c>
      <c r="F67" s="179"/>
      <c r="G67" s="180">
        <f t="shared" si="14"/>
        <v>0</v>
      </c>
      <c r="H67" s="179">
        <v>0</v>
      </c>
      <c r="I67" s="180">
        <f t="shared" si="15"/>
        <v>0</v>
      </c>
      <c r="J67" s="179">
        <v>3840</v>
      </c>
      <c r="K67" s="180">
        <f t="shared" si="16"/>
        <v>7680</v>
      </c>
      <c r="L67" s="180">
        <v>21</v>
      </c>
      <c r="M67" s="180">
        <f t="shared" si="17"/>
        <v>0</v>
      </c>
      <c r="N67" s="180">
        <v>2.5590000000000002E-2</v>
      </c>
      <c r="O67" s="180">
        <f t="shared" si="18"/>
        <v>0.05</v>
      </c>
      <c r="P67" s="180">
        <v>0</v>
      </c>
      <c r="Q67" s="180">
        <f t="shared" si="19"/>
        <v>0</v>
      </c>
      <c r="R67" s="180"/>
      <c r="S67" s="180" t="s">
        <v>124</v>
      </c>
      <c r="T67" s="181" t="s">
        <v>116</v>
      </c>
      <c r="U67" s="163">
        <v>0.59299999999999997</v>
      </c>
      <c r="V67" s="163">
        <f t="shared" si="20"/>
        <v>1.19</v>
      </c>
      <c r="W67" s="163"/>
      <c r="X67" s="163" t="s">
        <v>117</v>
      </c>
      <c r="Y67" s="155"/>
      <c r="Z67" s="155"/>
      <c r="AA67" s="155"/>
      <c r="AB67" s="155"/>
      <c r="AC67" s="155"/>
      <c r="AD67" s="155"/>
      <c r="AE67" s="155"/>
      <c r="AF67" s="155"/>
      <c r="AG67" s="155" t="s">
        <v>118</v>
      </c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ht="33.75" outlineLevel="1">
      <c r="A68" s="176">
        <v>52</v>
      </c>
      <c r="B68" s="177" t="s">
        <v>228</v>
      </c>
      <c r="C68" s="185" t="s">
        <v>487</v>
      </c>
      <c r="D68" s="178" t="s">
        <v>537</v>
      </c>
      <c r="E68" s="180">
        <v>1</v>
      </c>
      <c r="F68" s="179"/>
      <c r="G68" s="180">
        <f t="shared" si="14"/>
        <v>0</v>
      </c>
      <c r="H68" s="179">
        <v>0</v>
      </c>
      <c r="I68" s="180">
        <f t="shared" si="15"/>
        <v>0</v>
      </c>
      <c r="J68" s="179">
        <v>8720</v>
      </c>
      <c r="K68" s="180">
        <f t="shared" si="16"/>
        <v>8720</v>
      </c>
      <c r="L68" s="180">
        <v>21</v>
      </c>
      <c r="M68" s="180">
        <f t="shared" si="17"/>
        <v>0</v>
      </c>
      <c r="N68" s="180">
        <v>0</v>
      </c>
      <c r="O68" s="180">
        <f t="shared" si="18"/>
        <v>0</v>
      </c>
      <c r="P68" s="180">
        <v>0</v>
      </c>
      <c r="Q68" s="180">
        <f t="shared" si="19"/>
        <v>0</v>
      </c>
      <c r="R68" s="180"/>
      <c r="S68" s="180" t="s">
        <v>124</v>
      </c>
      <c r="T68" s="181" t="s">
        <v>116</v>
      </c>
      <c r="U68" s="163">
        <v>0</v>
      </c>
      <c r="V68" s="163">
        <f t="shared" si="20"/>
        <v>0</v>
      </c>
      <c r="W68" s="163"/>
      <c r="X68" s="163" t="s">
        <v>117</v>
      </c>
      <c r="Y68" s="155"/>
      <c r="Z68" s="155"/>
      <c r="AA68" s="155"/>
      <c r="AB68" s="155"/>
      <c r="AC68" s="155"/>
      <c r="AD68" s="155"/>
      <c r="AE68" s="155"/>
      <c r="AF68" s="155"/>
      <c r="AG68" s="155" t="s">
        <v>118</v>
      </c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ht="45" outlineLevel="1">
      <c r="A69" s="176">
        <v>53</v>
      </c>
      <c r="B69" s="177" t="s">
        <v>229</v>
      </c>
      <c r="C69" s="190" t="s">
        <v>230</v>
      </c>
      <c r="D69" s="178" t="s">
        <v>123</v>
      </c>
      <c r="E69" s="180">
        <v>1</v>
      </c>
      <c r="F69" s="179"/>
      <c r="G69" s="180">
        <f t="shared" si="14"/>
        <v>0</v>
      </c>
      <c r="H69" s="179">
        <v>5012</v>
      </c>
      <c r="I69" s="180">
        <f t="shared" si="15"/>
        <v>5012</v>
      </c>
      <c r="J69" s="179">
        <v>0</v>
      </c>
      <c r="K69" s="180">
        <f t="shared" si="16"/>
        <v>0</v>
      </c>
      <c r="L69" s="180">
        <v>21</v>
      </c>
      <c r="M69" s="180">
        <f t="shared" si="17"/>
        <v>0</v>
      </c>
      <c r="N69" s="180">
        <v>1.4999999999999999E-2</v>
      </c>
      <c r="O69" s="180">
        <f t="shared" si="18"/>
        <v>0.02</v>
      </c>
      <c r="P69" s="180">
        <v>0</v>
      </c>
      <c r="Q69" s="180">
        <f t="shared" si="19"/>
        <v>0</v>
      </c>
      <c r="R69" s="180" t="s">
        <v>157</v>
      </c>
      <c r="S69" s="180" t="s">
        <v>115</v>
      </c>
      <c r="T69" s="181" t="s">
        <v>116</v>
      </c>
      <c r="U69" s="163">
        <v>0</v>
      </c>
      <c r="V69" s="163">
        <f t="shared" si="20"/>
        <v>0</v>
      </c>
      <c r="W69" s="163"/>
      <c r="X69" s="163" t="s">
        <v>158</v>
      </c>
      <c r="Y69" s="155"/>
      <c r="Z69" s="155"/>
      <c r="AA69" s="155"/>
      <c r="AB69" s="155"/>
      <c r="AC69" s="155"/>
      <c r="AD69" s="155"/>
      <c r="AE69" s="155"/>
      <c r="AF69" s="155"/>
      <c r="AG69" s="155" t="s">
        <v>159</v>
      </c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ht="33.75" outlineLevel="1">
      <c r="A70" s="176">
        <v>54</v>
      </c>
      <c r="B70" s="177" t="s">
        <v>231</v>
      </c>
      <c r="C70" s="190" t="s">
        <v>232</v>
      </c>
      <c r="D70" s="178" t="s">
        <v>123</v>
      </c>
      <c r="E70" s="180">
        <v>1</v>
      </c>
      <c r="F70" s="179"/>
      <c r="G70" s="180">
        <f t="shared" si="14"/>
        <v>0</v>
      </c>
      <c r="H70" s="179">
        <v>6648</v>
      </c>
      <c r="I70" s="180">
        <f t="shared" si="15"/>
        <v>6648</v>
      </c>
      <c r="J70" s="179">
        <v>0</v>
      </c>
      <c r="K70" s="180">
        <f t="shared" si="16"/>
        <v>0</v>
      </c>
      <c r="L70" s="180">
        <v>21</v>
      </c>
      <c r="M70" s="180">
        <f t="shared" si="17"/>
        <v>0</v>
      </c>
      <c r="N70" s="180">
        <v>2.2200000000000001E-2</v>
      </c>
      <c r="O70" s="180">
        <f t="shared" si="18"/>
        <v>0.02</v>
      </c>
      <c r="P70" s="180">
        <v>0</v>
      </c>
      <c r="Q70" s="180">
        <f t="shared" si="19"/>
        <v>0</v>
      </c>
      <c r="R70" s="180" t="s">
        <v>157</v>
      </c>
      <c r="S70" s="180" t="s">
        <v>115</v>
      </c>
      <c r="T70" s="181" t="s">
        <v>116</v>
      </c>
      <c r="U70" s="163">
        <v>0</v>
      </c>
      <c r="V70" s="163">
        <f t="shared" si="20"/>
        <v>0</v>
      </c>
      <c r="W70" s="163"/>
      <c r="X70" s="163" t="s">
        <v>158</v>
      </c>
      <c r="Y70" s="155"/>
      <c r="Z70" s="155"/>
      <c r="AA70" s="155"/>
      <c r="AB70" s="155"/>
      <c r="AC70" s="155"/>
      <c r="AD70" s="155"/>
      <c r="AE70" s="155"/>
      <c r="AF70" s="155"/>
      <c r="AG70" s="155" t="s">
        <v>159</v>
      </c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ht="22.5" outlineLevel="1">
      <c r="A71" s="176">
        <v>55</v>
      </c>
      <c r="B71" s="177" t="s">
        <v>233</v>
      </c>
      <c r="C71" s="185" t="s">
        <v>491</v>
      </c>
      <c r="D71" s="178" t="s">
        <v>537</v>
      </c>
      <c r="E71" s="180">
        <v>1</v>
      </c>
      <c r="F71" s="179"/>
      <c r="G71" s="180">
        <f t="shared" si="14"/>
        <v>0</v>
      </c>
      <c r="H71" s="179">
        <v>22636.799999999999</v>
      </c>
      <c r="I71" s="180">
        <f t="shared" si="15"/>
        <v>22636.799999999999</v>
      </c>
      <c r="J71" s="179">
        <v>0</v>
      </c>
      <c r="K71" s="180">
        <f t="shared" si="16"/>
        <v>0</v>
      </c>
      <c r="L71" s="180">
        <v>21</v>
      </c>
      <c r="M71" s="180">
        <f t="shared" si="17"/>
        <v>0</v>
      </c>
      <c r="N71" s="180">
        <v>0</v>
      </c>
      <c r="O71" s="180">
        <f t="shared" si="18"/>
        <v>0</v>
      </c>
      <c r="P71" s="180">
        <v>0</v>
      </c>
      <c r="Q71" s="180">
        <f t="shared" si="19"/>
        <v>0</v>
      </c>
      <c r="R71" s="180"/>
      <c r="S71" s="180" t="s">
        <v>124</v>
      </c>
      <c r="T71" s="181" t="s">
        <v>116</v>
      </c>
      <c r="U71" s="163">
        <v>0</v>
      </c>
      <c r="V71" s="163">
        <f t="shared" si="20"/>
        <v>0</v>
      </c>
      <c r="W71" s="163"/>
      <c r="X71" s="163" t="s">
        <v>158</v>
      </c>
      <c r="Y71" s="155"/>
      <c r="Z71" s="155"/>
      <c r="AA71" s="155"/>
      <c r="AB71" s="155"/>
      <c r="AC71" s="155"/>
      <c r="AD71" s="155"/>
      <c r="AE71" s="155"/>
      <c r="AF71" s="155"/>
      <c r="AG71" s="155" t="s">
        <v>159</v>
      </c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>
      <c r="A72" s="176">
        <v>56</v>
      </c>
      <c r="B72" s="177" t="s">
        <v>234</v>
      </c>
      <c r="C72" s="185" t="s">
        <v>492</v>
      </c>
      <c r="D72" s="178" t="s">
        <v>537</v>
      </c>
      <c r="E72" s="180">
        <v>2</v>
      </c>
      <c r="F72" s="179"/>
      <c r="G72" s="180">
        <f t="shared" si="14"/>
        <v>0</v>
      </c>
      <c r="H72" s="179">
        <v>983.2</v>
      </c>
      <c r="I72" s="180">
        <f t="shared" si="15"/>
        <v>1966.4</v>
      </c>
      <c r="J72" s="179">
        <v>0</v>
      </c>
      <c r="K72" s="180">
        <f t="shared" si="16"/>
        <v>0</v>
      </c>
      <c r="L72" s="180">
        <v>21</v>
      </c>
      <c r="M72" s="180">
        <f t="shared" si="17"/>
        <v>0</v>
      </c>
      <c r="N72" s="180">
        <v>0</v>
      </c>
      <c r="O72" s="180">
        <f t="shared" si="18"/>
        <v>0</v>
      </c>
      <c r="P72" s="180">
        <v>0</v>
      </c>
      <c r="Q72" s="180">
        <f t="shared" si="19"/>
        <v>0</v>
      </c>
      <c r="R72" s="180"/>
      <c r="S72" s="180" t="s">
        <v>124</v>
      </c>
      <c r="T72" s="181" t="s">
        <v>116</v>
      </c>
      <c r="U72" s="163">
        <v>0</v>
      </c>
      <c r="V72" s="163">
        <f t="shared" si="20"/>
        <v>0</v>
      </c>
      <c r="W72" s="163"/>
      <c r="X72" s="163" t="s">
        <v>158</v>
      </c>
      <c r="Y72" s="155"/>
      <c r="Z72" s="155"/>
      <c r="AA72" s="155"/>
      <c r="AB72" s="155"/>
      <c r="AC72" s="155"/>
      <c r="AD72" s="155"/>
      <c r="AE72" s="155"/>
      <c r="AF72" s="155"/>
      <c r="AG72" s="155" t="s">
        <v>159</v>
      </c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ht="33.75" outlineLevel="1">
      <c r="A73" s="176">
        <v>57</v>
      </c>
      <c r="B73" s="177" t="s">
        <v>235</v>
      </c>
      <c r="C73" s="185" t="s">
        <v>493</v>
      </c>
      <c r="D73" s="178" t="s">
        <v>537</v>
      </c>
      <c r="E73" s="180">
        <v>1</v>
      </c>
      <c r="F73" s="179"/>
      <c r="G73" s="180">
        <f t="shared" si="14"/>
        <v>0</v>
      </c>
      <c r="H73" s="179">
        <v>122160</v>
      </c>
      <c r="I73" s="180">
        <f t="shared" si="15"/>
        <v>122160</v>
      </c>
      <c r="J73" s="179">
        <v>0</v>
      </c>
      <c r="K73" s="180">
        <f t="shared" si="16"/>
        <v>0</v>
      </c>
      <c r="L73" s="180">
        <v>21</v>
      </c>
      <c r="M73" s="180">
        <f t="shared" si="17"/>
        <v>0</v>
      </c>
      <c r="N73" s="180">
        <v>0</v>
      </c>
      <c r="O73" s="180">
        <f t="shared" si="18"/>
        <v>0</v>
      </c>
      <c r="P73" s="180">
        <v>0</v>
      </c>
      <c r="Q73" s="180">
        <f t="shared" si="19"/>
        <v>0</v>
      </c>
      <c r="R73" s="180"/>
      <c r="S73" s="180" t="s">
        <v>124</v>
      </c>
      <c r="T73" s="181" t="s">
        <v>116</v>
      </c>
      <c r="U73" s="163">
        <v>0</v>
      </c>
      <c r="V73" s="163">
        <f t="shared" si="20"/>
        <v>0</v>
      </c>
      <c r="W73" s="163"/>
      <c r="X73" s="163" t="s">
        <v>158</v>
      </c>
      <c r="Y73" s="155"/>
      <c r="Z73" s="155"/>
      <c r="AA73" s="155"/>
      <c r="AB73" s="155"/>
      <c r="AC73" s="155"/>
      <c r="AD73" s="155"/>
      <c r="AE73" s="155"/>
      <c r="AF73" s="155"/>
      <c r="AG73" s="155" t="s">
        <v>159</v>
      </c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>
      <c r="A74" s="176">
        <v>58</v>
      </c>
      <c r="B74" s="259" t="s">
        <v>541</v>
      </c>
      <c r="C74" s="260" t="s">
        <v>542</v>
      </c>
      <c r="D74" s="178" t="s">
        <v>0</v>
      </c>
      <c r="E74" s="261">
        <v>1.85</v>
      </c>
      <c r="F74" s="179"/>
      <c r="G74" s="180">
        <f t="shared" si="14"/>
        <v>0</v>
      </c>
      <c r="H74" s="179">
        <v>0</v>
      </c>
      <c r="I74" s="180">
        <f t="shared" si="15"/>
        <v>0</v>
      </c>
      <c r="J74" s="179">
        <v>1.48</v>
      </c>
      <c r="K74" s="180">
        <f t="shared" si="16"/>
        <v>2.74</v>
      </c>
      <c r="L74" s="180">
        <v>21</v>
      </c>
      <c r="M74" s="180">
        <f t="shared" si="17"/>
        <v>0</v>
      </c>
      <c r="N74" s="180">
        <v>0</v>
      </c>
      <c r="O74" s="180">
        <f t="shared" si="18"/>
        <v>0</v>
      </c>
      <c r="P74" s="180">
        <v>0</v>
      </c>
      <c r="Q74" s="180">
        <f t="shared" si="19"/>
        <v>0</v>
      </c>
      <c r="R74" s="180" t="s">
        <v>209</v>
      </c>
      <c r="S74" s="180" t="s">
        <v>115</v>
      </c>
      <c r="T74" s="181" t="s">
        <v>116</v>
      </c>
      <c r="U74" s="163">
        <v>0</v>
      </c>
      <c r="V74" s="163">
        <f t="shared" si="20"/>
        <v>0</v>
      </c>
      <c r="W74" s="163"/>
      <c r="X74" s="163" t="s">
        <v>185</v>
      </c>
      <c r="Y74" s="155"/>
      <c r="Z74" s="155"/>
      <c r="AA74" s="155"/>
      <c r="AB74" s="155"/>
      <c r="AC74" s="155"/>
      <c r="AD74" s="155"/>
      <c r="AE74" s="155"/>
      <c r="AF74" s="155"/>
      <c r="AG74" s="155" t="s">
        <v>186</v>
      </c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>
      <c r="A75" s="165" t="s">
        <v>109</v>
      </c>
      <c r="B75" s="166" t="s">
        <v>70</v>
      </c>
      <c r="C75" s="183" t="s">
        <v>71</v>
      </c>
      <c r="D75" s="167"/>
      <c r="E75" s="168"/>
      <c r="F75" s="168"/>
      <c r="G75" s="168">
        <f>SUMIF(AG76:AG141,"&lt;&gt;NOR",G76:G141)</f>
        <v>0</v>
      </c>
      <c r="H75" s="168"/>
      <c r="I75" s="168">
        <f>SUM(I76:I141)</f>
        <v>2209798.7999999998</v>
      </c>
      <c r="J75" s="168"/>
      <c r="K75" s="168">
        <f>SUM(K76:K141)</f>
        <v>586146.05000000005</v>
      </c>
      <c r="L75" s="168"/>
      <c r="M75" s="168">
        <f>SUM(M76:M141)</f>
        <v>0</v>
      </c>
      <c r="N75" s="168"/>
      <c r="O75" s="168">
        <f>SUM(O76:O141)</f>
        <v>15.379999999999994</v>
      </c>
      <c r="P75" s="168"/>
      <c r="Q75" s="168">
        <f>SUM(Q76:Q141)</f>
        <v>2.74</v>
      </c>
      <c r="R75" s="168"/>
      <c r="S75" s="168"/>
      <c r="T75" s="169"/>
      <c r="U75" s="164"/>
      <c r="V75" s="164">
        <f>SUM(V76:V141)</f>
        <v>870.55</v>
      </c>
      <c r="W75" s="164"/>
      <c r="X75" s="164"/>
      <c r="AG75" t="s">
        <v>110</v>
      </c>
    </row>
    <row r="76" spans="1:60" outlineLevel="1">
      <c r="A76" s="176">
        <v>59</v>
      </c>
      <c r="B76" s="177" t="s">
        <v>236</v>
      </c>
      <c r="C76" s="185" t="s">
        <v>237</v>
      </c>
      <c r="D76" s="178" t="s">
        <v>238</v>
      </c>
      <c r="E76" s="180">
        <v>1634</v>
      </c>
      <c r="F76" s="179"/>
      <c r="G76" s="180">
        <f t="shared" ref="G76:G94" si="21">ROUND(E76*F76,2)</f>
        <v>0</v>
      </c>
      <c r="H76" s="179">
        <v>0</v>
      </c>
      <c r="I76" s="180">
        <f t="shared" ref="I76:I94" si="22">ROUND(E76*H76,2)</f>
        <v>0</v>
      </c>
      <c r="J76" s="179">
        <v>120</v>
      </c>
      <c r="K76" s="180">
        <f t="shared" ref="K76:K94" si="23">ROUND(E76*J76,2)</f>
        <v>196080</v>
      </c>
      <c r="L76" s="180">
        <v>21</v>
      </c>
      <c r="M76" s="180">
        <f t="shared" ref="M76:M94" si="24">G76*(1+L76/100)</f>
        <v>0</v>
      </c>
      <c r="N76" s="180">
        <v>0</v>
      </c>
      <c r="O76" s="180">
        <f t="shared" ref="O76:O94" si="25">ROUND(E76*N76,2)</f>
        <v>0</v>
      </c>
      <c r="P76" s="180">
        <v>0</v>
      </c>
      <c r="Q76" s="180">
        <f t="shared" ref="Q76:Q94" si="26">ROUND(E76*P76,2)</f>
        <v>0</v>
      </c>
      <c r="R76" s="180"/>
      <c r="S76" s="180" t="s">
        <v>124</v>
      </c>
      <c r="T76" s="181" t="s">
        <v>116</v>
      </c>
      <c r="U76" s="163">
        <v>0</v>
      </c>
      <c r="V76" s="163">
        <f t="shared" ref="V76:V94" si="27">ROUND(E76*U76,2)</f>
        <v>0</v>
      </c>
      <c r="W76" s="163"/>
      <c r="X76" s="163" t="s">
        <v>117</v>
      </c>
      <c r="Y76" s="155"/>
      <c r="Z76" s="155"/>
      <c r="AA76" s="155"/>
      <c r="AB76" s="155"/>
      <c r="AC76" s="155"/>
      <c r="AD76" s="155"/>
      <c r="AE76" s="155"/>
      <c r="AF76" s="155"/>
      <c r="AG76" s="155" t="s">
        <v>118</v>
      </c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>
      <c r="A77" s="176">
        <v>60</v>
      </c>
      <c r="B77" s="177" t="s">
        <v>239</v>
      </c>
      <c r="C77" s="185" t="s">
        <v>240</v>
      </c>
      <c r="D77" s="178" t="s">
        <v>537</v>
      </c>
      <c r="E77" s="180">
        <v>15</v>
      </c>
      <c r="F77" s="179"/>
      <c r="G77" s="180">
        <f t="shared" si="21"/>
        <v>0</v>
      </c>
      <c r="H77" s="179">
        <v>0</v>
      </c>
      <c r="I77" s="180">
        <f t="shared" si="22"/>
        <v>0</v>
      </c>
      <c r="J77" s="179">
        <v>440</v>
      </c>
      <c r="K77" s="180">
        <f t="shared" si="23"/>
        <v>6600</v>
      </c>
      <c r="L77" s="180">
        <v>21</v>
      </c>
      <c r="M77" s="180">
        <f t="shared" si="24"/>
        <v>0</v>
      </c>
      <c r="N77" s="180">
        <v>0</v>
      </c>
      <c r="O77" s="180">
        <f t="shared" si="25"/>
        <v>0</v>
      </c>
      <c r="P77" s="180">
        <v>0</v>
      </c>
      <c r="Q77" s="180">
        <f t="shared" si="26"/>
        <v>0</v>
      </c>
      <c r="R77" s="180"/>
      <c r="S77" s="180" t="s">
        <v>124</v>
      </c>
      <c r="T77" s="181" t="s">
        <v>116</v>
      </c>
      <c r="U77" s="163">
        <v>0</v>
      </c>
      <c r="V77" s="163">
        <f t="shared" si="27"/>
        <v>0</v>
      </c>
      <c r="W77" s="163"/>
      <c r="X77" s="163" t="s">
        <v>117</v>
      </c>
      <c r="Y77" s="155"/>
      <c r="Z77" s="155"/>
      <c r="AA77" s="155"/>
      <c r="AB77" s="155"/>
      <c r="AC77" s="155"/>
      <c r="AD77" s="155"/>
      <c r="AE77" s="155"/>
      <c r="AF77" s="155"/>
      <c r="AG77" s="155" t="s">
        <v>118</v>
      </c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>
      <c r="A78" s="176">
        <v>61</v>
      </c>
      <c r="B78" s="177" t="s">
        <v>241</v>
      </c>
      <c r="C78" s="185" t="s">
        <v>494</v>
      </c>
      <c r="D78" s="178" t="s">
        <v>537</v>
      </c>
      <c r="E78" s="180">
        <v>2</v>
      </c>
      <c r="F78" s="179"/>
      <c r="G78" s="180">
        <f t="shared" si="21"/>
        <v>0</v>
      </c>
      <c r="H78" s="179">
        <v>0</v>
      </c>
      <c r="I78" s="180">
        <f t="shared" si="22"/>
        <v>0</v>
      </c>
      <c r="J78" s="179">
        <v>518.4</v>
      </c>
      <c r="K78" s="180">
        <f t="shared" si="23"/>
        <v>1036.8</v>
      </c>
      <c r="L78" s="180">
        <v>21</v>
      </c>
      <c r="M78" s="180">
        <f t="shared" si="24"/>
        <v>0</v>
      </c>
      <c r="N78" s="180">
        <v>8.3300000000000006E-3</v>
      </c>
      <c r="O78" s="180">
        <f t="shared" si="25"/>
        <v>0.02</v>
      </c>
      <c r="P78" s="180">
        <v>0</v>
      </c>
      <c r="Q78" s="180">
        <f t="shared" si="26"/>
        <v>0</v>
      </c>
      <c r="R78" s="180"/>
      <c r="S78" s="180" t="s">
        <v>124</v>
      </c>
      <c r="T78" s="181" t="s">
        <v>116</v>
      </c>
      <c r="U78" s="163">
        <v>0</v>
      </c>
      <c r="V78" s="163">
        <f t="shared" si="27"/>
        <v>0</v>
      </c>
      <c r="W78" s="163"/>
      <c r="X78" s="163" t="s">
        <v>117</v>
      </c>
      <c r="Y78" s="155"/>
      <c r="Z78" s="155"/>
      <c r="AA78" s="155"/>
      <c r="AB78" s="155"/>
      <c r="AC78" s="155"/>
      <c r="AD78" s="155"/>
      <c r="AE78" s="155"/>
      <c r="AF78" s="155"/>
      <c r="AG78" s="155" t="s">
        <v>118</v>
      </c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>
      <c r="A79" s="176">
        <v>62</v>
      </c>
      <c r="B79" s="177" t="s">
        <v>242</v>
      </c>
      <c r="C79" s="185" t="s">
        <v>495</v>
      </c>
      <c r="D79" s="178" t="s">
        <v>537</v>
      </c>
      <c r="E79" s="180">
        <v>4</v>
      </c>
      <c r="F79" s="179"/>
      <c r="G79" s="180">
        <f t="shared" si="21"/>
        <v>0</v>
      </c>
      <c r="H79" s="179">
        <v>0</v>
      </c>
      <c r="I79" s="180">
        <f t="shared" si="22"/>
        <v>0</v>
      </c>
      <c r="J79" s="179">
        <v>600.79999999999995</v>
      </c>
      <c r="K79" s="180">
        <f t="shared" si="23"/>
        <v>2403.1999999999998</v>
      </c>
      <c r="L79" s="180">
        <v>21</v>
      </c>
      <c r="M79" s="180">
        <f t="shared" si="24"/>
        <v>0</v>
      </c>
      <c r="N79" s="180">
        <v>8.3300000000000006E-3</v>
      </c>
      <c r="O79" s="180">
        <f t="shared" si="25"/>
        <v>0.03</v>
      </c>
      <c r="P79" s="180">
        <v>0</v>
      </c>
      <c r="Q79" s="180">
        <f t="shared" si="26"/>
        <v>0</v>
      </c>
      <c r="R79" s="180"/>
      <c r="S79" s="180" t="s">
        <v>124</v>
      </c>
      <c r="T79" s="181" t="s">
        <v>116</v>
      </c>
      <c r="U79" s="163">
        <v>0</v>
      </c>
      <c r="V79" s="163">
        <f t="shared" si="27"/>
        <v>0</v>
      </c>
      <c r="W79" s="163"/>
      <c r="X79" s="163" t="s">
        <v>117</v>
      </c>
      <c r="Y79" s="155"/>
      <c r="Z79" s="155"/>
      <c r="AA79" s="155"/>
      <c r="AB79" s="155"/>
      <c r="AC79" s="155"/>
      <c r="AD79" s="155"/>
      <c r="AE79" s="155"/>
      <c r="AF79" s="155"/>
      <c r="AG79" s="155" t="s">
        <v>118</v>
      </c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>
      <c r="A80" s="176">
        <v>63</v>
      </c>
      <c r="B80" s="177" t="s">
        <v>243</v>
      </c>
      <c r="C80" s="185" t="s">
        <v>496</v>
      </c>
      <c r="D80" s="178" t="s">
        <v>537</v>
      </c>
      <c r="E80" s="180">
        <v>1</v>
      </c>
      <c r="F80" s="179"/>
      <c r="G80" s="180">
        <f t="shared" si="21"/>
        <v>0</v>
      </c>
      <c r="H80" s="179">
        <v>0</v>
      </c>
      <c r="I80" s="180">
        <f t="shared" si="22"/>
        <v>0</v>
      </c>
      <c r="J80" s="179">
        <v>856.8</v>
      </c>
      <c r="K80" s="180">
        <f t="shared" si="23"/>
        <v>856.8</v>
      </c>
      <c r="L80" s="180">
        <v>21</v>
      </c>
      <c r="M80" s="180">
        <f t="shared" si="24"/>
        <v>0</v>
      </c>
      <c r="N80" s="180">
        <v>8.3300000000000006E-3</v>
      </c>
      <c r="O80" s="180">
        <f t="shared" si="25"/>
        <v>0.01</v>
      </c>
      <c r="P80" s="180">
        <v>0</v>
      </c>
      <c r="Q80" s="180">
        <f t="shared" si="26"/>
        <v>0</v>
      </c>
      <c r="R80" s="180"/>
      <c r="S80" s="180" t="s">
        <v>124</v>
      </c>
      <c r="T80" s="181" t="s">
        <v>116</v>
      </c>
      <c r="U80" s="163">
        <v>0</v>
      </c>
      <c r="V80" s="163">
        <f t="shared" si="27"/>
        <v>0</v>
      </c>
      <c r="W80" s="163"/>
      <c r="X80" s="163" t="s">
        <v>117</v>
      </c>
      <c r="Y80" s="155"/>
      <c r="Z80" s="155"/>
      <c r="AA80" s="155"/>
      <c r="AB80" s="155"/>
      <c r="AC80" s="155"/>
      <c r="AD80" s="155"/>
      <c r="AE80" s="155"/>
      <c r="AF80" s="155"/>
      <c r="AG80" s="155" t="s">
        <v>118</v>
      </c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>
      <c r="A81" s="176">
        <v>64</v>
      </c>
      <c r="B81" s="177" t="s">
        <v>244</v>
      </c>
      <c r="C81" s="185" t="s">
        <v>497</v>
      </c>
      <c r="D81" s="178" t="s">
        <v>537</v>
      </c>
      <c r="E81" s="180">
        <v>2</v>
      </c>
      <c r="F81" s="179"/>
      <c r="G81" s="180">
        <f t="shared" si="21"/>
        <v>0</v>
      </c>
      <c r="H81" s="179">
        <v>0</v>
      </c>
      <c r="I81" s="180">
        <f t="shared" si="22"/>
        <v>0</v>
      </c>
      <c r="J81" s="179">
        <v>1260</v>
      </c>
      <c r="K81" s="180">
        <f t="shared" si="23"/>
        <v>2520</v>
      </c>
      <c r="L81" s="180">
        <v>21</v>
      </c>
      <c r="M81" s="180">
        <f t="shared" si="24"/>
        <v>0</v>
      </c>
      <c r="N81" s="180">
        <v>8.3300000000000006E-3</v>
      </c>
      <c r="O81" s="180">
        <f t="shared" si="25"/>
        <v>0.02</v>
      </c>
      <c r="P81" s="180">
        <v>0</v>
      </c>
      <c r="Q81" s="180">
        <f t="shared" si="26"/>
        <v>0</v>
      </c>
      <c r="R81" s="180"/>
      <c r="S81" s="180" t="s">
        <v>124</v>
      </c>
      <c r="T81" s="181" t="s">
        <v>116</v>
      </c>
      <c r="U81" s="163">
        <v>0</v>
      </c>
      <c r="V81" s="163">
        <f t="shared" si="27"/>
        <v>0</v>
      </c>
      <c r="W81" s="163"/>
      <c r="X81" s="163" t="s">
        <v>117</v>
      </c>
      <c r="Y81" s="155"/>
      <c r="Z81" s="155"/>
      <c r="AA81" s="155"/>
      <c r="AB81" s="155"/>
      <c r="AC81" s="155"/>
      <c r="AD81" s="155"/>
      <c r="AE81" s="155"/>
      <c r="AF81" s="155"/>
      <c r="AG81" s="155" t="s">
        <v>118</v>
      </c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>
      <c r="A82" s="176">
        <v>65</v>
      </c>
      <c r="B82" s="177" t="s">
        <v>245</v>
      </c>
      <c r="C82" s="185" t="s">
        <v>498</v>
      </c>
      <c r="D82" s="178" t="s">
        <v>537</v>
      </c>
      <c r="E82" s="180">
        <v>10</v>
      </c>
      <c r="F82" s="179"/>
      <c r="G82" s="180">
        <f t="shared" si="21"/>
        <v>0</v>
      </c>
      <c r="H82" s="179">
        <v>0</v>
      </c>
      <c r="I82" s="180">
        <f t="shared" si="22"/>
        <v>0</v>
      </c>
      <c r="J82" s="179">
        <v>1036</v>
      </c>
      <c r="K82" s="180">
        <f t="shared" si="23"/>
        <v>10360</v>
      </c>
      <c r="L82" s="180">
        <v>21</v>
      </c>
      <c r="M82" s="180">
        <f t="shared" si="24"/>
        <v>0</v>
      </c>
      <c r="N82" s="180">
        <v>8.3300000000000006E-3</v>
      </c>
      <c r="O82" s="180">
        <f t="shared" si="25"/>
        <v>0.08</v>
      </c>
      <c r="P82" s="180">
        <v>0</v>
      </c>
      <c r="Q82" s="180">
        <f t="shared" si="26"/>
        <v>0</v>
      </c>
      <c r="R82" s="180"/>
      <c r="S82" s="180" t="s">
        <v>124</v>
      </c>
      <c r="T82" s="181" t="s">
        <v>116</v>
      </c>
      <c r="U82" s="163">
        <v>0</v>
      </c>
      <c r="V82" s="163">
        <f t="shared" si="27"/>
        <v>0</v>
      </c>
      <c r="W82" s="163"/>
      <c r="X82" s="163" t="s">
        <v>117</v>
      </c>
      <c r="Y82" s="155"/>
      <c r="Z82" s="155"/>
      <c r="AA82" s="155"/>
      <c r="AB82" s="155"/>
      <c r="AC82" s="155"/>
      <c r="AD82" s="155"/>
      <c r="AE82" s="155"/>
      <c r="AF82" s="155"/>
      <c r="AG82" s="155" t="s">
        <v>118</v>
      </c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>
      <c r="A83" s="176">
        <v>66</v>
      </c>
      <c r="B83" s="177" t="s">
        <v>246</v>
      </c>
      <c r="C83" s="185" t="s">
        <v>499</v>
      </c>
      <c r="D83" s="178" t="s">
        <v>537</v>
      </c>
      <c r="E83" s="180">
        <v>4</v>
      </c>
      <c r="F83" s="179"/>
      <c r="G83" s="180">
        <f t="shared" si="21"/>
        <v>0</v>
      </c>
      <c r="H83" s="179">
        <v>0</v>
      </c>
      <c r="I83" s="180">
        <f t="shared" si="22"/>
        <v>0</v>
      </c>
      <c r="J83" s="179">
        <v>1600</v>
      </c>
      <c r="K83" s="180">
        <f t="shared" si="23"/>
        <v>6400</v>
      </c>
      <c r="L83" s="180">
        <v>21</v>
      </c>
      <c r="M83" s="180">
        <f t="shared" si="24"/>
        <v>0</v>
      </c>
      <c r="N83" s="180">
        <v>8.3300000000000006E-3</v>
      </c>
      <c r="O83" s="180">
        <f t="shared" si="25"/>
        <v>0.03</v>
      </c>
      <c r="P83" s="180">
        <v>0</v>
      </c>
      <c r="Q83" s="180">
        <f t="shared" si="26"/>
        <v>0</v>
      </c>
      <c r="R83" s="180"/>
      <c r="S83" s="180" t="s">
        <v>124</v>
      </c>
      <c r="T83" s="181" t="s">
        <v>116</v>
      </c>
      <c r="U83" s="163">
        <v>0</v>
      </c>
      <c r="V83" s="163">
        <f t="shared" si="27"/>
        <v>0</v>
      </c>
      <c r="W83" s="163"/>
      <c r="X83" s="163" t="s">
        <v>117</v>
      </c>
      <c r="Y83" s="155"/>
      <c r="Z83" s="155"/>
      <c r="AA83" s="155"/>
      <c r="AB83" s="155"/>
      <c r="AC83" s="155"/>
      <c r="AD83" s="155"/>
      <c r="AE83" s="155"/>
      <c r="AF83" s="155"/>
      <c r="AG83" s="155" t="s">
        <v>118</v>
      </c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ht="22.5" outlineLevel="1">
      <c r="A84" s="176">
        <v>67</v>
      </c>
      <c r="B84" s="177" t="s">
        <v>247</v>
      </c>
      <c r="C84" s="185" t="s">
        <v>248</v>
      </c>
      <c r="D84" s="178" t="s">
        <v>113</v>
      </c>
      <c r="E84" s="180">
        <v>6</v>
      </c>
      <c r="F84" s="179"/>
      <c r="G84" s="180">
        <f t="shared" si="21"/>
        <v>0</v>
      </c>
      <c r="H84" s="179">
        <v>109.36</v>
      </c>
      <c r="I84" s="180">
        <f t="shared" si="22"/>
        <v>656.16</v>
      </c>
      <c r="J84" s="179">
        <v>148.24</v>
      </c>
      <c r="K84" s="180">
        <f t="shared" si="23"/>
        <v>889.44</v>
      </c>
      <c r="L84" s="180">
        <v>21</v>
      </c>
      <c r="M84" s="180">
        <f t="shared" si="24"/>
        <v>0</v>
      </c>
      <c r="N84" s="180">
        <v>6.5799999999999999E-3</v>
      </c>
      <c r="O84" s="180">
        <f t="shared" si="25"/>
        <v>0.04</v>
      </c>
      <c r="P84" s="180">
        <v>0</v>
      </c>
      <c r="Q84" s="180">
        <f t="shared" si="26"/>
        <v>0</v>
      </c>
      <c r="R84" s="180" t="s">
        <v>209</v>
      </c>
      <c r="S84" s="180" t="s">
        <v>115</v>
      </c>
      <c r="T84" s="181" t="s">
        <v>116</v>
      </c>
      <c r="U84" s="163">
        <v>0.377</v>
      </c>
      <c r="V84" s="163">
        <f t="shared" si="27"/>
        <v>2.2599999999999998</v>
      </c>
      <c r="W84" s="163"/>
      <c r="X84" s="163" t="s">
        <v>117</v>
      </c>
      <c r="Y84" s="155"/>
      <c r="Z84" s="155"/>
      <c r="AA84" s="155"/>
      <c r="AB84" s="155"/>
      <c r="AC84" s="155"/>
      <c r="AD84" s="155"/>
      <c r="AE84" s="155"/>
      <c r="AF84" s="155"/>
      <c r="AG84" s="155" t="s">
        <v>118</v>
      </c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ht="22.5" outlineLevel="1">
      <c r="A85" s="176">
        <v>68</v>
      </c>
      <c r="B85" s="177" t="s">
        <v>249</v>
      </c>
      <c r="C85" s="185" t="s">
        <v>250</v>
      </c>
      <c r="D85" s="178" t="s">
        <v>113</v>
      </c>
      <c r="E85" s="180">
        <v>68</v>
      </c>
      <c r="F85" s="179"/>
      <c r="G85" s="180">
        <f t="shared" si="21"/>
        <v>0</v>
      </c>
      <c r="H85" s="179">
        <v>136.91999999999999</v>
      </c>
      <c r="I85" s="180">
        <f t="shared" si="22"/>
        <v>9310.56</v>
      </c>
      <c r="J85" s="179">
        <v>169.88</v>
      </c>
      <c r="K85" s="180">
        <f t="shared" si="23"/>
        <v>11551.84</v>
      </c>
      <c r="L85" s="180">
        <v>21</v>
      </c>
      <c r="M85" s="180">
        <f t="shared" si="24"/>
        <v>0</v>
      </c>
      <c r="N85" s="180">
        <v>7.4400000000000004E-3</v>
      </c>
      <c r="O85" s="180">
        <f t="shared" si="25"/>
        <v>0.51</v>
      </c>
      <c r="P85" s="180">
        <v>0</v>
      </c>
      <c r="Q85" s="180">
        <f t="shared" si="26"/>
        <v>0</v>
      </c>
      <c r="R85" s="180" t="s">
        <v>209</v>
      </c>
      <c r="S85" s="180" t="s">
        <v>115</v>
      </c>
      <c r="T85" s="181" t="s">
        <v>116</v>
      </c>
      <c r="U85" s="163">
        <v>0.43099999999999999</v>
      </c>
      <c r="V85" s="163">
        <f t="shared" si="27"/>
        <v>29.31</v>
      </c>
      <c r="W85" s="163"/>
      <c r="X85" s="163" t="s">
        <v>117</v>
      </c>
      <c r="Y85" s="155"/>
      <c r="Z85" s="155"/>
      <c r="AA85" s="155"/>
      <c r="AB85" s="155"/>
      <c r="AC85" s="155"/>
      <c r="AD85" s="155"/>
      <c r="AE85" s="155"/>
      <c r="AF85" s="155"/>
      <c r="AG85" s="155" t="s">
        <v>118</v>
      </c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ht="22.5" outlineLevel="1">
      <c r="A86" s="176">
        <v>69</v>
      </c>
      <c r="B86" s="177" t="s">
        <v>251</v>
      </c>
      <c r="C86" s="185" t="s">
        <v>252</v>
      </c>
      <c r="D86" s="178" t="s">
        <v>113</v>
      </c>
      <c r="E86" s="180">
        <v>74</v>
      </c>
      <c r="F86" s="179"/>
      <c r="G86" s="180">
        <f t="shared" si="21"/>
        <v>0</v>
      </c>
      <c r="H86" s="179">
        <v>197.09</v>
      </c>
      <c r="I86" s="180">
        <f t="shared" si="22"/>
        <v>14584.66</v>
      </c>
      <c r="J86" s="179">
        <v>178.91</v>
      </c>
      <c r="K86" s="180">
        <f t="shared" si="23"/>
        <v>13239.34</v>
      </c>
      <c r="L86" s="180">
        <v>21</v>
      </c>
      <c r="M86" s="180">
        <f t="shared" si="24"/>
        <v>0</v>
      </c>
      <c r="N86" s="180">
        <v>8.2500000000000004E-3</v>
      </c>
      <c r="O86" s="180">
        <f t="shared" si="25"/>
        <v>0.61</v>
      </c>
      <c r="P86" s="180">
        <v>0</v>
      </c>
      <c r="Q86" s="180">
        <f t="shared" si="26"/>
        <v>0</v>
      </c>
      <c r="R86" s="180" t="s">
        <v>209</v>
      </c>
      <c r="S86" s="180" t="s">
        <v>115</v>
      </c>
      <c r="T86" s="181" t="s">
        <v>116</v>
      </c>
      <c r="U86" s="163">
        <v>0.45200000000000001</v>
      </c>
      <c r="V86" s="163">
        <f t="shared" si="27"/>
        <v>33.450000000000003</v>
      </c>
      <c r="W86" s="163"/>
      <c r="X86" s="163" t="s">
        <v>117</v>
      </c>
      <c r="Y86" s="155"/>
      <c r="Z86" s="155"/>
      <c r="AA86" s="155"/>
      <c r="AB86" s="155"/>
      <c r="AC86" s="155"/>
      <c r="AD86" s="155"/>
      <c r="AE86" s="155"/>
      <c r="AF86" s="155"/>
      <c r="AG86" s="155" t="s">
        <v>118</v>
      </c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22.5" outlineLevel="1">
      <c r="A87" s="176">
        <v>70</v>
      </c>
      <c r="B87" s="177" t="s">
        <v>253</v>
      </c>
      <c r="C87" s="185" t="s">
        <v>254</v>
      </c>
      <c r="D87" s="178" t="s">
        <v>113</v>
      </c>
      <c r="E87" s="180">
        <v>22</v>
      </c>
      <c r="F87" s="179"/>
      <c r="G87" s="180">
        <f t="shared" si="21"/>
        <v>0</v>
      </c>
      <c r="H87" s="179">
        <v>236.7</v>
      </c>
      <c r="I87" s="180">
        <f t="shared" si="22"/>
        <v>5207.3999999999996</v>
      </c>
      <c r="J87" s="179">
        <v>196.1</v>
      </c>
      <c r="K87" s="180">
        <f t="shared" si="23"/>
        <v>4314.2</v>
      </c>
      <c r="L87" s="180">
        <v>21</v>
      </c>
      <c r="M87" s="180">
        <f t="shared" si="24"/>
        <v>0</v>
      </c>
      <c r="N87" s="180">
        <v>8.8800000000000007E-3</v>
      </c>
      <c r="O87" s="180">
        <f t="shared" si="25"/>
        <v>0.2</v>
      </c>
      <c r="P87" s="180">
        <v>0</v>
      </c>
      <c r="Q87" s="180">
        <f t="shared" si="26"/>
        <v>0</v>
      </c>
      <c r="R87" s="180" t="s">
        <v>209</v>
      </c>
      <c r="S87" s="180" t="s">
        <v>115</v>
      </c>
      <c r="T87" s="181" t="s">
        <v>116</v>
      </c>
      <c r="U87" s="163">
        <v>0.49099999999999999</v>
      </c>
      <c r="V87" s="163">
        <f t="shared" si="27"/>
        <v>10.8</v>
      </c>
      <c r="W87" s="163"/>
      <c r="X87" s="163" t="s">
        <v>117</v>
      </c>
      <c r="Y87" s="155"/>
      <c r="Z87" s="155"/>
      <c r="AA87" s="155"/>
      <c r="AB87" s="155"/>
      <c r="AC87" s="155"/>
      <c r="AD87" s="155"/>
      <c r="AE87" s="155"/>
      <c r="AF87" s="155"/>
      <c r="AG87" s="155" t="s">
        <v>118</v>
      </c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ht="22.5" outlineLevel="1">
      <c r="A88" s="176">
        <v>71</v>
      </c>
      <c r="B88" s="177" t="s">
        <v>255</v>
      </c>
      <c r="C88" s="185" t="s">
        <v>256</v>
      </c>
      <c r="D88" s="178" t="s">
        <v>113</v>
      </c>
      <c r="E88" s="180">
        <v>68</v>
      </c>
      <c r="F88" s="179"/>
      <c r="G88" s="180">
        <f t="shared" si="21"/>
        <v>0</v>
      </c>
      <c r="H88" s="179">
        <v>302.3</v>
      </c>
      <c r="I88" s="180">
        <f t="shared" si="22"/>
        <v>20556.400000000001</v>
      </c>
      <c r="J88" s="179">
        <v>218.5</v>
      </c>
      <c r="K88" s="180">
        <f t="shared" si="23"/>
        <v>14858</v>
      </c>
      <c r="L88" s="180">
        <v>21</v>
      </c>
      <c r="M88" s="180">
        <f t="shared" si="24"/>
        <v>0</v>
      </c>
      <c r="N88" s="180">
        <v>1.0500000000000001E-2</v>
      </c>
      <c r="O88" s="180">
        <f t="shared" si="25"/>
        <v>0.71</v>
      </c>
      <c r="P88" s="180">
        <v>0</v>
      </c>
      <c r="Q88" s="180">
        <f t="shared" si="26"/>
        <v>0</v>
      </c>
      <c r="R88" s="180" t="s">
        <v>209</v>
      </c>
      <c r="S88" s="180" t="s">
        <v>115</v>
      </c>
      <c r="T88" s="181" t="s">
        <v>116</v>
      </c>
      <c r="U88" s="163">
        <v>0.54300000000000004</v>
      </c>
      <c r="V88" s="163">
        <f t="shared" si="27"/>
        <v>36.92</v>
      </c>
      <c r="W88" s="163"/>
      <c r="X88" s="163" t="s">
        <v>117</v>
      </c>
      <c r="Y88" s="155"/>
      <c r="Z88" s="155"/>
      <c r="AA88" s="155"/>
      <c r="AB88" s="155"/>
      <c r="AC88" s="155"/>
      <c r="AD88" s="155"/>
      <c r="AE88" s="155"/>
      <c r="AF88" s="155"/>
      <c r="AG88" s="155" t="s">
        <v>118</v>
      </c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ht="22.5" outlineLevel="1">
      <c r="A89" s="176">
        <v>72</v>
      </c>
      <c r="B89" s="177" t="s">
        <v>257</v>
      </c>
      <c r="C89" s="185" t="s">
        <v>258</v>
      </c>
      <c r="D89" s="178" t="s">
        <v>123</v>
      </c>
      <c r="E89" s="180">
        <v>22</v>
      </c>
      <c r="F89" s="179"/>
      <c r="G89" s="180">
        <f t="shared" si="21"/>
        <v>0</v>
      </c>
      <c r="H89" s="179">
        <v>0</v>
      </c>
      <c r="I89" s="180">
        <f t="shared" si="22"/>
        <v>0</v>
      </c>
      <c r="J89" s="179">
        <v>93.6</v>
      </c>
      <c r="K89" s="180">
        <f t="shared" si="23"/>
        <v>2059.1999999999998</v>
      </c>
      <c r="L89" s="180">
        <v>21</v>
      </c>
      <c r="M89" s="180">
        <f t="shared" si="24"/>
        <v>0</v>
      </c>
      <c r="N89" s="180">
        <v>0</v>
      </c>
      <c r="O89" s="180">
        <f t="shared" si="25"/>
        <v>0</v>
      </c>
      <c r="P89" s="180">
        <v>0</v>
      </c>
      <c r="Q89" s="180">
        <f t="shared" si="26"/>
        <v>0</v>
      </c>
      <c r="R89" s="180" t="s">
        <v>209</v>
      </c>
      <c r="S89" s="180" t="s">
        <v>115</v>
      </c>
      <c r="T89" s="181" t="s">
        <v>116</v>
      </c>
      <c r="U89" s="163">
        <v>0.23699999999999999</v>
      </c>
      <c r="V89" s="163">
        <f t="shared" si="27"/>
        <v>5.21</v>
      </c>
      <c r="W89" s="163"/>
      <c r="X89" s="163" t="s">
        <v>117</v>
      </c>
      <c r="Y89" s="155"/>
      <c r="Z89" s="155"/>
      <c r="AA89" s="155"/>
      <c r="AB89" s="155"/>
      <c r="AC89" s="155"/>
      <c r="AD89" s="155"/>
      <c r="AE89" s="155"/>
      <c r="AF89" s="155"/>
      <c r="AG89" s="155" t="s">
        <v>118</v>
      </c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ht="22.5" outlineLevel="1">
      <c r="A90" s="176">
        <v>73</v>
      </c>
      <c r="B90" s="177" t="s">
        <v>259</v>
      </c>
      <c r="C90" s="185" t="s">
        <v>260</v>
      </c>
      <c r="D90" s="178" t="s">
        <v>123</v>
      </c>
      <c r="E90" s="180">
        <v>16</v>
      </c>
      <c r="F90" s="179"/>
      <c r="G90" s="180">
        <f t="shared" si="21"/>
        <v>0</v>
      </c>
      <c r="H90" s="179">
        <v>0</v>
      </c>
      <c r="I90" s="180">
        <f t="shared" si="22"/>
        <v>0</v>
      </c>
      <c r="J90" s="179">
        <v>382.8</v>
      </c>
      <c r="K90" s="180">
        <f t="shared" si="23"/>
        <v>6124.8</v>
      </c>
      <c r="L90" s="180">
        <v>21</v>
      </c>
      <c r="M90" s="180">
        <f t="shared" si="24"/>
        <v>0</v>
      </c>
      <c r="N90" s="180">
        <v>0</v>
      </c>
      <c r="O90" s="180">
        <f t="shared" si="25"/>
        <v>0</v>
      </c>
      <c r="P90" s="180">
        <v>0</v>
      </c>
      <c r="Q90" s="180">
        <f t="shared" si="26"/>
        <v>0</v>
      </c>
      <c r="R90" s="180" t="s">
        <v>209</v>
      </c>
      <c r="S90" s="180" t="s">
        <v>115</v>
      </c>
      <c r="T90" s="181" t="s">
        <v>116</v>
      </c>
      <c r="U90" s="163">
        <v>0.96799999999999997</v>
      </c>
      <c r="V90" s="163">
        <f t="shared" si="27"/>
        <v>15.49</v>
      </c>
      <c r="W90" s="163"/>
      <c r="X90" s="163" t="s">
        <v>117</v>
      </c>
      <c r="Y90" s="155"/>
      <c r="Z90" s="155"/>
      <c r="AA90" s="155"/>
      <c r="AB90" s="155"/>
      <c r="AC90" s="155"/>
      <c r="AD90" s="155"/>
      <c r="AE90" s="155"/>
      <c r="AF90" s="155"/>
      <c r="AG90" s="155" t="s">
        <v>118</v>
      </c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>
      <c r="A91" s="176">
        <v>74</v>
      </c>
      <c r="B91" s="177" t="s">
        <v>261</v>
      </c>
      <c r="C91" s="185" t="s">
        <v>262</v>
      </c>
      <c r="D91" s="178" t="s">
        <v>113</v>
      </c>
      <c r="E91" s="180">
        <v>18</v>
      </c>
      <c r="F91" s="179"/>
      <c r="G91" s="180">
        <f t="shared" si="21"/>
        <v>0</v>
      </c>
      <c r="H91" s="179">
        <v>352.51</v>
      </c>
      <c r="I91" s="180">
        <f t="shared" si="22"/>
        <v>6345.18</v>
      </c>
      <c r="J91" s="179">
        <v>229.89</v>
      </c>
      <c r="K91" s="180">
        <f t="shared" si="23"/>
        <v>4138.0200000000004</v>
      </c>
      <c r="L91" s="180">
        <v>21</v>
      </c>
      <c r="M91" s="180">
        <f t="shared" si="24"/>
        <v>0</v>
      </c>
      <c r="N91" s="180">
        <v>1.0189999999999999E-2</v>
      </c>
      <c r="O91" s="180">
        <f t="shared" si="25"/>
        <v>0.18</v>
      </c>
      <c r="P91" s="180">
        <v>0</v>
      </c>
      <c r="Q91" s="180">
        <f t="shared" si="26"/>
        <v>0</v>
      </c>
      <c r="R91" s="180" t="s">
        <v>209</v>
      </c>
      <c r="S91" s="180" t="s">
        <v>115</v>
      </c>
      <c r="T91" s="181" t="s">
        <v>116</v>
      </c>
      <c r="U91" s="163">
        <v>0.57499999999999996</v>
      </c>
      <c r="V91" s="163">
        <f t="shared" si="27"/>
        <v>10.35</v>
      </c>
      <c r="W91" s="163"/>
      <c r="X91" s="163" t="s">
        <v>117</v>
      </c>
      <c r="Y91" s="155"/>
      <c r="Z91" s="155"/>
      <c r="AA91" s="155"/>
      <c r="AB91" s="155"/>
      <c r="AC91" s="155"/>
      <c r="AD91" s="155"/>
      <c r="AE91" s="155"/>
      <c r="AF91" s="155"/>
      <c r="AG91" s="155" t="s">
        <v>118</v>
      </c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>
      <c r="A92" s="176">
        <v>75</v>
      </c>
      <c r="B92" s="177" t="s">
        <v>263</v>
      </c>
      <c r="C92" s="185" t="s">
        <v>264</v>
      </c>
      <c r="D92" s="178" t="s">
        <v>113</v>
      </c>
      <c r="E92" s="180">
        <v>392</v>
      </c>
      <c r="F92" s="179"/>
      <c r="G92" s="180">
        <f t="shared" si="21"/>
        <v>0</v>
      </c>
      <c r="H92" s="179">
        <v>605.91999999999996</v>
      </c>
      <c r="I92" s="180">
        <f t="shared" si="22"/>
        <v>237520.64000000001</v>
      </c>
      <c r="J92" s="179">
        <v>290.08</v>
      </c>
      <c r="K92" s="180">
        <f t="shared" si="23"/>
        <v>113711.36</v>
      </c>
      <c r="L92" s="180">
        <v>21</v>
      </c>
      <c r="M92" s="180">
        <f t="shared" si="24"/>
        <v>0</v>
      </c>
      <c r="N92" s="180">
        <v>1.2760000000000001E-2</v>
      </c>
      <c r="O92" s="180">
        <f t="shared" si="25"/>
        <v>5</v>
      </c>
      <c r="P92" s="180">
        <v>0</v>
      </c>
      <c r="Q92" s="180">
        <f t="shared" si="26"/>
        <v>0</v>
      </c>
      <c r="R92" s="180" t="s">
        <v>209</v>
      </c>
      <c r="S92" s="180" t="s">
        <v>115</v>
      </c>
      <c r="T92" s="181" t="s">
        <v>116</v>
      </c>
      <c r="U92" s="163">
        <v>0.71799999999999997</v>
      </c>
      <c r="V92" s="163">
        <f t="shared" si="27"/>
        <v>281.45999999999998</v>
      </c>
      <c r="W92" s="163"/>
      <c r="X92" s="163" t="s">
        <v>117</v>
      </c>
      <c r="Y92" s="155"/>
      <c r="Z92" s="155"/>
      <c r="AA92" s="155"/>
      <c r="AB92" s="155"/>
      <c r="AC92" s="155"/>
      <c r="AD92" s="155"/>
      <c r="AE92" s="155"/>
      <c r="AF92" s="155"/>
      <c r="AG92" s="155" t="s">
        <v>118</v>
      </c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>
      <c r="A93" s="176">
        <v>76</v>
      </c>
      <c r="B93" s="177" t="s">
        <v>265</v>
      </c>
      <c r="C93" s="185" t="s">
        <v>266</v>
      </c>
      <c r="D93" s="178" t="s">
        <v>113</v>
      </c>
      <c r="E93" s="180">
        <v>94</v>
      </c>
      <c r="F93" s="179"/>
      <c r="G93" s="180">
        <f t="shared" si="21"/>
        <v>0</v>
      </c>
      <c r="H93" s="179">
        <v>6.1</v>
      </c>
      <c r="I93" s="180">
        <f t="shared" si="22"/>
        <v>573.4</v>
      </c>
      <c r="J93" s="179">
        <v>36.06</v>
      </c>
      <c r="K93" s="180">
        <f t="shared" si="23"/>
        <v>3389.64</v>
      </c>
      <c r="L93" s="180">
        <v>21</v>
      </c>
      <c r="M93" s="180">
        <f t="shared" si="24"/>
        <v>0</v>
      </c>
      <c r="N93" s="180">
        <v>4.0000000000000003E-5</v>
      </c>
      <c r="O93" s="180">
        <f t="shared" si="25"/>
        <v>0</v>
      </c>
      <c r="P93" s="180">
        <v>2.9100000000000001E-2</v>
      </c>
      <c r="Q93" s="180">
        <f t="shared" si="26"/>
        <v>2.74</v>
      </c>
      <c r="R93" s="180" t="s">
        <v>209</v>
      </c>
      <c r="S93" s="180" t="s">
        <v>115</v>
      </c>
      <c r="T93" s="181" t="s">
        <v>116</v>
      </c>
      <c r="U93" s="163">
        <v>0.1</v>
      </c>
      <c r="V93" s="163">
        <f t="shared" si="27"/>
        <v>9.4</v>
      </c>
      <c r="W93" s="163"/>
      <c r="X93" s="163" t="s">
        <v>117</v>
      </c>
      <c r="Y93" s="155"/>
      <c r="Z93" s="155"/>
      <c r="AA93" s="155"/>
      <c r="AB93" s="155"/>
      <c r="AC93" s="155"/>
      <c r="AD93" s="155"/>
      <c r="AE93" s="155"/>
      <c r="AF93" s="155"/>
      <c r="AG93" s="155" t="s">
        <v>118</v>
      </c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ht="22.5" outlineLevel="1">
      <c r="A94" s="170">
        <v>77</v>
      </c>
      <c r="B94" s="171" t="s">
        <v>267</v>
      </c>
      <c r="C94" s="184" t="s">
        <v>268</v>
      </c>
      <c r="D94" s="172" t="s">
        <v>113</v>
      </c>
      <c r="E94" s="174">
        <v>258</v>
      </c>
      <c r="F94" s="173"/>
      <c r="G94" s="174">
        <f t="shared" si="21"/>
        <v>0</v>
      </c>
      <c r="H94" s="173">
        <v>134.78</v>
      </c>
      <c r="I94" s="174">
        <f t="shared" si="22"/>
        <v>34773.24</v>
      </c>
      <c r="J94" s="173">
        <v>126.42</v>
      </c>
      <c r="K94" s="174">
        <f t="shared" si="23"/>
        <v>32616.36</v>
      </c>
      <c r="L94" s="174">
        <v>21</v>
      </c>
      <c r="M94" s="174">
        <f t="shared" si="24"/>
        <v>0</v>
      </c>
      <c r="N94" s="174">
        <v>7.6000000000000004E-4</v>
      </c>
      <c r="O94" s="174">
        <f t="shared" si="25"/>
        <v>0.2</v>
      </c>
      <c r="P94" s="174">
        <v>0</v>
      </c>
      <c r="Q94" s="174">
        <f t="shared" si="26"/>
        <v>0</v>
      </c>
      <c r="R94" s="174" t="s">
        <v>209</v>
      </c>
      <c r="S94" s="174" t="s">
        <v>115</v>
      </c>
      <c r="T94" s="175" t="s">
        <v>116</v>
      </c>
      <c r="U94" s="163">
        <v>0.29737999999999998</v>
      </c>
      <c r="V94" s="163">
        <f t="shared" si="27"/>
        <v>76.72</v>
      </c>
      <c r="W94" s="163"/>
      <c r="X94" s="163" t="s">
        <v>117</v>
      </c>
      <c r="Y94" s="155"/>
      <c r="Z94" s="155"/>
      <c r="AA94" s="155"/>
      <c r="AB94" s="155"/>
      <c r="AC94" s="155"/>
      <c r="AD94" s="155"/>
      <c r="AE94" s="155"/>
      <c r="AF94" s="155"/>
      <c r="AG94" s="155" t="s">
        <v>118</v>
      </c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>
      <c r="A95" s="161"/>
      <c r="B95" s="162"/>
      <c r="C95" s="243" t="s">
        <v>269</v>
      </c>
      <c r="D95" s="244"/>
      <c r="E95" s="244"/>
      <c r="F95" s="244"/>
      <c r="G95" s="244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55"/>
      <c r="Z95" s="155"/>
      <c r="AA95" s="155"/>
      <c r="AB95" s="155"/>
      <c r="AC95" s="155"/>
      <c r="AD95" s="155"/>
      <c r="AE95" s="155"/>
      <c r="AF95" s="155"/>
      <c r="AG95" s="155" t="s">
        <v>120</v>
      </c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ht="22.5" outlineLevel="1">
      <c r="A96" s="170">
        <v>78</v>
      </c>
      <c r="B96" s="171" t="s">
        <v>270</v>
      </c>
      <c r="C96" s="184" t="s">
        <v>271</v>
      </c>
      <c r="D96" s="172" t="s">
        <v>113</v>
      </c>
      <c r="E96" s="174">
        <v>24</v>
      </c>
      <c r="F96" s="173"/>
      <c r="G96" s="174">
        <f>ROUND(E96*F96,2)</f>
        <v>0</v>
      </c>
      <c r="H96" s="173">
        <v>168.48</v>
      </c>
      <c r="I96" s="174">
        <f>ROUND(E96*H96,2)</f>
        <v>4043.52</v>
      </c>
      <c r="J96" s="173">
        <v>130.72</v>
      </c>
      <c r="K96" s="174">
        <f>ROUND(E96*J96,2)</f>
        <v>3137.28</v>
      </c>
      <c r="L96" s="174">
        <v>21</v>
      </c>
      <c r="M96" s="174">
        <f>G96*(1+L96/100)</f>
        <v>0</v>
      </c>
      <c r="N96" s="174">
        <v>8.8000000000000003E-4</v>
      </c>
      <c r="O96" s="174">
        <f>ROUND(E96*N96,2)</f>
        <v>0.02</v>
      </c>
      <c r="P96" s="174">
        <v>0</v>
      </c>
      <c r="Q96" s="174">
        <f>ROUND(E96*P96,2)</f>
        <v>0</v>
      </c>
      <c r="R96" s="174" t="s">
        <v>209</v>
      </c>
      <c r="S96" s="174" t="s">
        <v>115</v>
      </c>
      <c r="T96" s="175" t="s">
        <v>116</v>
      </c>
      <c r="U96" s="163">
        <v>0.30737999999999999</v>
      </c>
      <c r="V96" s="163">
        <f>ROUND(E96*U96,2)</f>
        <v>7.38</v>
      </c>
      <c r="W96" s="163"/>
      <c r="X96" s="163" t="s">
        <v>117</v>
      </c>
      <c r="Y96" s="155"/>
      <c r="Z96" s="155"/>
      <c r="AA96" s="155"/>
      <c r="AB96" s="155"/>
      <c r="AC96" s="155"/>
      <c r="AD96" s="155"/>
      <c r="AE96" s="155"/>
      <c r="AF96" s="155"/>
      <c r="AG96" s="155" t="s">
        <v>118</v>
      </c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>
      <c r="A97" s="161"/>
      <c r="B97" s="162"/>
      <c r="C97" s="243" t="s">
        <v>269</v>
      </c>
      <c r="D97" s="244"/>
      <c r="E97" s="244"/>
      <c r="F97" s="244"/>
      <c r="G97" s="244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5"/>
      <c r="Z97" s="155"/>
      <c r="AA97" s="155"/>
      <c r="AB97" s="155"/>
      <c r="AC97" s="155"/>
      <c r="AD97" s="155"/>
      <c r="AE97" s="155"/>
      <c r="AF97" s="155"/>
      <c r="AG97" s="155" t="s">
        <v>120</v>
      </c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ht="22.5" outlineLevel="1">
      <c r="A98" s="170">
        <v>79</v>
      </c>
      <c r="B98" s="171" t="s">
        <v>272</v>
      </c>
      <c r="C98" s="184" t="s">
        <v>273</v>
      </c>
      <c r="D98" s="172" t="s">
        <v>113</v>
      </c>
      <c r="E98" s="174">
        <v>122</v>
      </c>
      <c r="F98" s="173"/>
      <c r="G98" s="174">
        <f>ROUND(E98*F98,2)</f>
        <v>0</v>
      </c>
      <c r="H98" s="173">
        <v>206.58</v>
      </c>
      <c r="I98" s="174">
        <f>ROUND(E98*H98,2)</f>
        <v>25202.76</v>
      </c>
      <c r="J98" s="173">
        <v>135.02000000000001</v>
      </c>
      <c r="K98" s="174">
        <f>ROUND(E98*J98,2)</f>
        <v>16472.439999999999</v>
      </c>
      <c r="L98" s="174">
        <v>21</v>
      </c>
      <c r="M98" s="174">
        <f>G98*(1+L98/100)</f>
        <v>0</v>
      </c>
      <c r="N98" s="174">
        <v>1.01E-3</v>
      </c>
      <c r="O98" s="174">
        <f>ROUND(E98*N98,2)</f>
        <v>0.12</v>
      </c>
      <c r="P98" s="174">
        <v>0</v>
      </c>
      <c r="Q98" s="174">
        <f>ROUND(E98*P98,2)</f>
        <v>0</v>
      </c>
      <c r="R98" s="174" t="s">
        <v>209</v>
      </c>
      <c r="S98" s="174" t="s">
        <v>115</v>
      </c>
      <c r="T98" s="175" t="s">
        <v>116</v>
      </c>
      <c r="U98" s="163">
        <v>0.31738</v>
      </c>
      <c r="V98" s="163">
        <f>ROUND(E98*U98,2)</f>
        <v>38.72</v>
      </c>
      <c r="W98" s="163"/>
      <c r="X98" s="163" t="s">
        <v>117</v>
      </c>
      <c r="Y98" s="155"/>
      <c r="Z98" s="155"/>
      <c r="AA98" s="155"/>
      <c r="AB98" s="155"/>
      <c r="AC98" s="155"/>
      <c r="AD98" s="155"/>
      <c r="AE98" s="155"/>
      <c r="AF98" s="155"/>
      <c r="AG98" s="155" t="s">
        <v>118</v>
      </c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>
      <c r="A99" s="161"/>
      <c r="B99" s="162"/>
      <c r="C99" s="243" t="s">
        <v>269</v>
      </c>
      <c r="D99" s="244"/>
      <c r="E99" s="244"/>
      <c r="F99" s="244"/>
      <c r="G99" s="244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5"/>
      <c r="Z99" s="155"/>
      <c r="AA99" s="155"/>
      <c r="AB99" s="155"/>
      <c r="AC99" s="155"/>
      <c r="AD99" s="155"/>
      <c r="AE99" s="155"/>
      <c r="AF99" s="155"/>
      <c r="AG99" s="155" t="s">
        <v>120</v>
      </c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ht="22.5" outlineLevel="1">
      <c r="A100" s="170">
        <v>80</v>
      </c>
      <c r="B100" s="171" t="s">
        <v>274</v>
      </c>
      <c r="C100" s="184" t="s">
        <v>275</v>
      </c>
      <c r="D100" s="172" t="s">
        <v>113</v>
      </c>
      <c r="E100" s="174">
        <v>164</v>
      </c>
      <c r="F100" s="173"/>
      <c r="G100" s="174">
        <f>ROUND(E100*F100,2)</f>
        <v>0</v>
      </c>
      <c r="H100" s="173">
        <v>311.70999999999998</v>
      </c>
      <c r="I100" s="174">
        <f>ROUND(E100*H100,2)</f>
        <v>51120.44</v>
      </c>
      <c r="J100" s="173">
        <v>141.88999999999999</v>
      </c>
      <c r="K100" s="174">
        <f>ROUND(E100*J100,2)</f>
        <v>23269.96</v>
      </c>
      <c r="L100" s="174">
        <v>21</v>
      </c>
      <c r="M100" s="174">
        <f>G100*(1+L100/100)</f>
        <v>0</v>
      </c>
      <c r="N100" s="174">
        <v>1.6000000000000001E-3</v>
      </c>
      <c r="O100" s="174">
        <f>ROUND(E100*N100,2)</f>
        <v>0.26</v>
      </c>
      <c r="P100" s="174">
        <v>0</v>
      </c>
      <c r="Q100" s="174">
        <f>ROUND(E100*P100,2)</f>
        <v>0</v>
      </c>
      <c r="R100" s="174" t="s">
        <v>209</v>
      </c>
      <c r="S100" s="174" t="s">
        <v>115</v>
      </c>
      <c r="T100" s="175" t="s">
        <v>116</v>
      </c>
      <c r="U100" s="163">
        <v>0.33332000000000001</v>
      </c>
      <c r="V100" s="163">
        <f>ROUND(E100*U100,2)</f>
        <v>54.66</v>
      </c>
      <c r="W100" s="163"/>
      <c r="X100" s="163" t="s">
        <v>117</v>
      </c>
      <c r="Y100" s="155"/>
      <c r="Z100" s="155"/>
      <c r="AA100" s="155"/>
      <c r="AB100" s="155"/>
      <c r="AC100" s="155"/>
      <c r="AD100" s="155"/>
      <c r="AE100" s="155"/>
      <c r="AF100" s="155"/>
      <c r="AG100" s="155" t="s">
        <v>118</v>
      </c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outlineLevel="1">
      <c r="A101" s="161"/>
      <c r="B101" s="162"/>
      <c r="C101" s="243" t="s">
        <v>269</v>
      </c>
      <c r="D101" s="244"/>
      <c r="E101" s="244"/>
      <c r="F101" s="244"/>
      <c r="G101" s="244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5"/>
      <c r="Z101" s="155"/>
      <c r="AA101" s="155"/>
      <c r="AB101" s="155"/>
      <c r="AC101" s="155"/>
      <c r="AD101" s="155"/>
      <c r="AE101" s="155"/>
      <c r="AF101" s="155"/>
      <c r="AG101" s="155" t="s">
        <v>120</v>
      </c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</row>
    <row r="102" spans="1:60" ht="22.5" outlineLevel="1">
      <c r="A102" s="170">
        <v>81</v>
      </c>
      <c r="B102" s="171" t="s">
        <v>276</v>
      </c>
      <c r="C102" s="184" t="s">
        <v>277</v>
      </c>
      <c r="D102" s="172" t="s">
        <v>113</v>
      </c>
      <c r="E102" s="174">
        <v>158</v>
      </c>
      <c r="F102" s="173"/>
      <c r="G102" s="174">
        <f>ROUND(E102*F102,2)</f>
        <v>0</v>
      </c>
      <c r="H102" s="173">
        <v>468.32</v>
      </c>
      <c r="I102" s="174">
        <f>ROUND(E102*H102,2)</f>
        <v>73994.559999999998</v>
      </c>
      <c r="J102" s="173">
        <v>152.47999999999999</v>
      </c>
      <c r="K102" s="174">
        <f>ROUND(E102*J102,2)</f>
        <v>24091.84</v>
      </c>
      <c r="L102" s="174">
        <v>21</v>
      </c>
      <c r="M102" s="174">
        <f>G102*(1+L102/100)</f>
        <v>0</v>
      </c>
      <c r="N102" s="174">
        <v>1.9599999999999999E-3</v>
      </c>
      <c r="O102" s="174">
        <f>ROUND(E102*N102,2)</f>
        <v>0.31</v>
      </c>
      <c r="P102" s="174">
        <v>0</v>
      </c>
      <c r="Q102" s="174">
        <f>ROUND(E102*P102,2)</f>
        <v>0</v>
      </c>
      <c r="R102" s="174" t="s">
        <v>209</v>
      </c>
      <c r="S102" s="174" t="s">
        <v>115</v>
      </c>
      <c r="T102" s="175" t="s">
        <v>116</v>
      </c>
      <c r="U102" s="163">
        <v>0.3579</v>
      </c>
      <c r="V102" s="163">
        <f>ROUND(E102*U102,2)</f>
        <v>56.55</v>
      </c>
      <c r="W102" s="163"/>
      <c r="X102" s="163" t="s">
        <v>117</v>
      </c>
      <c r="Y102" s="155"/>
      <c r="Z102" s="155"/>
      <c r="AA102" s="155"/>
      <c r="AB102" s="155"/>
      <c r="AC102" s="155"/>
      <c r="AD102" s="155"/>
      <c r="AE102" s="155"/>
      <c r="AF102" s="155"/>
      <c r="AG102" s="155" t="s">
        <v>118</v>
      </c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>
      <c r="A103" s="161"/>
      <c r="B103" s="162"/>
      <c r="C103" s="243" t="s">
        <v>269</v>
      </c>
      <c r="D103" s="244"/>
      <c r="E103" s="244"/>
      <c r="F103" s="244"/>
      <c r="G103" s="244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5"/>
      <c r="Z103" s="155"/>
      <c r="AA103" s="155"/>
      <c r="AB103" s="155"/>
      <c r="AC103" s="155"/>
      <c r="AD103" s="155"/>
      <c r="AE103" s="155"/>
      <c r="AF103" s="155"/>
      <c r="AG103" s="155" t="s">
        <v>120</v>
      </c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ht="22.5" outlineLevel="1">
      <c r="A104" s="170">
        <v>82</v>
      </c>
      <c r="B104" s="171" t="s">
        <v>278</v>
      </c>
      <c r="C104" s="184" t="s">
        <v>279</v>
      </c>
      <c r="D104" s="172" t="s">
        <v>113</v>
      </c>
      <c r="E104" s="174">
        <v>120</v>
      </c>
      <c r="F104" s="173"/>
      <c r="G104" s="174">
        <f>ROUND(E104*F104,2)</f>
        <v>0</v>
      </c>
      <c r="H104" s="173">
        <v>609.6</v>
      </c>
      <c r="I104" s="174">
        <f>ROUND(E104*H104,2)</f>
        <v>73152</v>
      </c>
      <c r="J104" s="173">
        <v>174.4</v>
      </c>
      <c r="K104" s="174">
        <f>ROUND(E104*J104,2)</f>
        <v>20928</v>
      </c>
      <c r="L104" s="174">
        <v>21</v>
      </c>
      <c r="M104" s="174">
        <f>G104*(1+L104/100)</f>
        <v>0</v>
      </c>
      <c r="N104" s="174">
        <v>2.31E-3</v>
      </c>
      <c r="O104" s="174">
        <f>ROUND(E104*N104,2)</f>
        <v>0.28000000000000003</v>
      </c>
      <c r="P104" s="174">
        <v>0</v>
      </c>
      <c r="Q104" s="174">
        <f>ROUND(E104*P104,2)</f>
        <v>0</v>
      </c>
      <c r="R104" s="174" t="s">
        <v>209</v>
      </c>
      <c r="S104" s="174" t="s">
        <v>115</v>
      </c>
      <c r="T104" s="175" t="s">
        <v>116</v>
      </c>
      <c r="U104" s="163">
        <v>0.4088</v>
      </c>
      <c r="V104" s="163">
        <f>ROUND(E104*U104,2)</f>
        <v>49.06</v>
      </c>
      <c r="W104" s="163"/>
      <c r="X104" s="163" t="s">
        <v>117</v>
      </c>
      <c r="Y104" s="155"/>
      <c r="Z104" s="155"/>
      <c r="AA104" s="155"/>
      <c r="AB104" s="155"/>
      <c r="AC104" s="155"/>
      <c r="AD104" s="155"/>
      <c r="AE104" s="155"/>
      <c r="AF104" s="155"/>
      <c r="AG104" s="155" t="s">
        <v>118</v>
      </c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outlineLevel="1">
      <c r="A105" s="161"/>
      <c r="B105" s="162"/>
      <c r="C105" s="243" t="s">
        <v>269</v>
      </c>
      <c r="D105" s="244"/>
      <c r="E105" s="244"/>
      <c r="F105" s="244"/>
      <c r="G105" s="244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5"/>
      <c r="Z105" s="155"/>
      <c r="AA105" s="155"/>
      <c r="AB105" s="155"/>
      <c r="AC105" s="155"/>
      <c r="AD105" s="155"/>
      <c r="AE105" s="155"/>
      <c r="AF105" s="155"/>
      <c r="AG105" s="155" t="s">
        <v>120</v>
      </c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ht="22.5" outlineLevel="1">
      <c r="A106" s="170">
        <v>83</v>
      </c>
      <c r="B106" s="171" t="s">
        <v>280</v>
      </c>
      <c r="C106" s="184" t="s">
        <v>281</v>
      </c>
      <c r="D106" s="172" t="s">
        <v>113</v>
      </c>
      <c r="E106" s="174">
        <v>184</v>
      </c>
      <c r="F106" s="173"/>
      <c r="G106" s="174">
        <f>ROUND(E106*F106,2)</f>
        <v>0</v>
      </c>
      <c r="H106" s="173">
        <v>1031.46</v>
      </c>
      <c r="I106" s="174">
        <f>ROUND(E106*H106,2)</f>
        <v>189788.64</v>
      </c>
      <c r="J106" s="173">
        <v>198.94</v>
      </c>
      <c r="K106" s="174">
        <f>ROUND(E106*J106,2)</f>
        <v>36604.959999999999</v>
      </c>
      <c r="L106" s="174">
        <v>21</v>
      </c>
      <c r="M106" s="174">
        <f>G106*(1+L106/100)</f>
        <v>0</v>
      </c>
      <c r="N106" s="174">
        <v>3.7399999999999998E-3</v>
      </c>
      <c r="O106" s="174">
        <f>ROUND(E106*N106,2)</f>
        <v>0.69</v>
      </c>
      <c r="P106" s="174">
        <v>0</v>
      </c>
      <c r="Q106" s="174">
        <f>ROUND(E106*P106,2)</f>
        <v>0</v>
      </c>
      <c r="R106" s="174" t="s">
        <v>209</v>
      </c>
      <c r="S106" s="174" t="s">
        <v>115</v>
      </c>
      <c r="T106" s="175" t="s">
        <v>116</v>
      </c>
      <c r="U106" s="163">
        <v>0.46579999999999999</v>
      </c>
      <c r="V106" s="163">
        <f>ROUND(E106*U106,2)</f>
        <v>85.71</v>
      </c>
      <c r="W106" s="163"/>
      <c r="X106" s="163" t="s">
        <v>117</v>
      </c>
      <c r="Y106" s="155"/>
      <c r="Z106" s="155"/>
      <c r="AA106" s="155"/>
      <c r="AB106" s="155"/>
      <c r="AC106" s="155"/>
      <c r="AD106" s="155"/>
      <c r="AE106" s="155"/>
      <c r="AF106" s="155"/>
      <c r="AG106" s="155" t="s">
        <v>118</v>
      </c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>
      <c r="A107" s="161"/>
      <c r="B107" s="162"/>
      <c r="C107" s="243" t="s">
        <v>269</v>
      </c>
      <c r="D107" s="244"/>
      <c r="E107" s="244"/>
      <c r="F107" s="244"/>
      <c r="G107" s="244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5"/>
      <c r="Z107" s="155"/>
      <c r="AA107" s="155"/>
      <c r="AB107" s="155"/>
      <c r="AC107" s="155"/>
      <c r="AD107" s="155"/>
      <c r="AE107" s="155"/>
      <c r="AF107" s="155"/>
      <c r="AG107" s="155" t="s">
        <v>120</v>
      </c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ht="22.5" outlineLevel="1">
      <c r="A108" s="170">
        <v>84</v>
      </c>
      <c r="B108" s="171" t="s">
        <v>282</v>
      </c>
      <c r="C108" s="184" t="s">
        <v>283</v>
      </c>
      <c r="D108" s="172" t="s">
        <v>113</v>
      </c>
      <c r="E108" s="174">
        <v>118</v>
      </c>
      <c r="F108" s="173"/>
      <c r="G108" s="174">
        <f>ROUND(E108*F108,2)</f>
        <v>0</v>
      </c>
      <c r="H108" s="173">
        <v>1543.62</v>
      </c>
      <c r="I108" s="174">
        <f>ROUND(E108*H108,2)</f>
        <v>182147.16</v>
      </c>
      <c r="J108" s="173">
        <v>220.38</v>
      </c>
      <c r="K108" s="174">
        <f>ROUND(E108*J108,2)</f>
        <v>26004.84</v>
      </c>
      <c r="L108" s="174">
        <v>21</v>
      </c>
      <c r="M108" s="174">
        <f>G108*(1+L108/100)</f>
        <v>0</v>
      </c>
      <c r="N108" s="174">
        <v>4.4799999999999996E-3</v>
      </c>
      <c r="O108" s="174">
        <f>ROUND(E108*N108,2)</f>
        <v>0.53</v>
      </c>
      <c r="P108" s="174">
        <v>0</v>
      </c>
      <c r="Q108" s="174">
        <f>ROUND(E108*P108,2)</f>
        <v>0</v>
      </c>
      <c r="R108" s="174" t="s">
        <v>209</v>
      </c>
      <c r="S108" s="174" t="s">
        <v>115</v>
      </c>
      <c r="T108" s="175" t="s">
        <v>116</v>
      </c>
      <c r="U108" s="163">
        <v>0.51559999999999995</v>
      </c>
      <c r="V108" s="163">
        <f>ROUND(E108*U108,2)</f>
        <v>60.84</v>
      </c>
      <c r="W108" s="163"/>
      <c r="X108" s="163" t="s">
        <v>117</v>
      </c>
      <c r="Y108" s="155"/>
      <c r="Z108" s="155"/>
      <c r="AA108" s="155"/>
      <c r="AB108" s="155"/>
      <c r="AC108" s="155"/>
      <c r="AD108" s="155"/>
      <c r="AE108" s="155"/>
      <c r="AF108" s="155"/>
      <c r="AG108" s="155" t="s">
        <v>118</v>
      </c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outlineLevel="1">
      <c r="A109" s="161"/>
      <c r="B109" s="162"/>
      <c r="C109" s="243" t="s">
        <v>269</v>
      </c>
      <c r="D109" s="244"/>
      <c r="E109" s="244"/>
      <c r="F109" s="244"/>
      <c r="G109" s="244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55"/>
      <c r="Z109" s="155"/>
      <c r="AA109" s="155"/>
      <c r="AB109" s="155"/>
      <c r="AC109" s="155"/>
      <c r="AD109" s="155"/>
      <c r="AE109" s="155"/>
      <c r="AF109" s="155"/>
      <c r="AG109" s="155" t="s">
        <v>120</v>
      </c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</row>
    <row r="110" spans="1:60" ht="22.5" outlineLevel="1">
      <c r="A110" s="176">
        <v>85</v>
      </c>
      <c r="B110" s="177" t="s">
        <v>284</v>
      </c>
      <c r="C110" s="185" t="s">
        <v>285</v>
      </c>
      <c r="D110" s="178" t="s">
        <v>123</v>
      </c>
      <c r="E110" s="180">
        <v>4</v>
      </c>
      <c r="F110" s="179"/>
      <c r="G110" s="180">
        <f t="shared" ref="G110:G141" si="28">ROUND(E110*F110,2)</f>
        <v>0</v>
      </c>
      <c r="H110" s="179">
        <v>208.52</v>
      </c>
      <c r="I110" s="180">
        <f t="shared" ref="I110:I141" si="29">ROUND(E110*H110,2)</f>
        <v>834.08</v>
      </c>
      <c r="J110" s="179">
        <v>228.28</v>
      </c>
      <c r="K110" s="180">
        <f t="shared" ref="K110:K141" si="30">ROUND(E110*J110,2)</f>
        <v>913.12</v>
      </c>
      <c r="L110" s="180">
        <v>21</v>
      </c>
      <c r="M110" s="180">
        <f t="shared" ref="M110:M141" si="31">G110*(1+L110/100)</f>
        <v>0</v>
      </c>
      <c r="N110" s="180">
        <v>1.1299999999999999E-3</v>
      </c>
      <c r="O110" s="180">
        <f t="shared" ref="O110:O141" si="32">ROUND(E110*N110,2)</f>
        <v>0</v>
      </c>
      <c r="P110" s="180">
        <v>0</v>
      </c>
      <c r="Q110" s="180">
        <f t="shared" ref="Q110:Q141" si="33">ROUND(E110*P110,2)</f>
        <v>0</v>
      </c>
      <c r="R110" s="180" t="s">
        <v>209</v>
      </c>
      <c r="S110" s="180" t="s">
        <v>115</v>
      </c>
      <c r="T110" s="181" t="s">
        <v>116</v>
      </c>
      <c r="U110" s="163">
        <v>0.57699999999999996</v>
      </c>
      <c r="V110" s="163">
        <f t="shared" ref="V110:V141" si="34">ROUND(E110*U110,2)</f>
        <v>2.31</v>
      </c>
      <c r="W110" s="163"/>
      <c r="X110" s="163" t="s">
        <v>117</v>
      </c>
      <c r="Y110" s="155"/>
      <c r="Z110" s="155"/>
      <c r="AA110" s="155"/>
      <c r="AB110" s="155"/>
      <c r="AC110" s="155"/>
      <c r="AD110" s="155"/>
      <c r="AE110" s="155"/>
      <c r="AF110" s="155"/>
      <c r="AG110" s="155" t="s">
        <v>118</v>
      </c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60" ht="33.75" outlineLevel="1">
      <c r="A111" s="176">
        <v>86</v>
      </c>
      <c r="B111" s="177" t="s">
        <v>286</v>
      </c>
      <c r="C111" s="185" t="s">
        <v>287</v>
      </c>
      <c r="D111" s="178" t="s">
        <v>123</v>
      </c>
      <c r="E111" s="180">
        <v>4</v>
      </c>
      <c r="F111" s="179"/>
      <c r="G111" s="180">
        <f t="shared" si="28"/>
        <v>0</v>
      </c>
      <c r="H111" s="179">
        <v>66.19</v>
      </c>
      <c r="I111" s="180">
        <f t="shared" si="29"/>
        <v>264.76</v>
      </c>
      <c r="J111" s="179">
        <v>240.61</v>
      </c>
      <c r="K111" s="180">
        <f t="shared" si="30"/>
        <v>962.44</v>
      </c>
      <c r="L111" s="180">
        <v>21</v>
      </c>
      <c r="M111" s="180">
        <f t="shared" si="31"/>
        <v>0</v>
      </c>
      <c r="N111" s="180">
        <v>3.2000000000000003E-4</v>
      </c>
      <c r="O111" s="180">
        <f t="shared" si="32"/>
        <v>0</v>
      </c>
      <c r="P111" s="180">
        <v>0</v>
      </c>
      <c r="Q111" s="180">
        <f t="shared" si="33"/>
        <v>0</v>
      </c>
      <c r="R111" s="180" t="s">
        <v>209</v>
      </c>
      <c r="S111" s="180" t="s">
        <v>115</v>
      </c>
      <c r="T111" s="181" t="s">
        <v>116</v>
      </c>
      <c r="U111" s="163">
        <v>0.60799999999999998</v>
      </c>
      <c r="V111" s="163">
        <f t="shared" si="34"/>
        <v>2.4300000000000002</v>
      </c>
      <c r="W111" s="163"/>
      <c r="X111" s="163" t="s">
        <v>117</v>
      </c>
      <c r="Y111" s="155"/>
      <c r="Z111" s="155"/>
      <c r="AA111" s="155"/>
      <c r="AB111" s="155"/>
      <c r="AC111" s="155"/>
      <c r="AD111" s="155"/>
      <c r="AE111" s="155"/>
      <c r="AF111" s="155"/>
      <c r="AG111" s="155" t="s">
        <v>118</v>
      </c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ht="33.75" outlineLevel="1">
      <c r="A112" s="176">
        <v>87</v>
      </c>
      <c r="B112" s="177" t="s">
        <v>288</v>
      </c>
      <c r="C112" s="185" t="s">
        <v>289</v>
      </c>
      <c r="D112" s="178" t="s">
        <v>123</v>
      </c>
      <c r="E112" s="180">
        <v>2</v>
      </c>
      <c r="F112" s="179"/>
      <c r="G112" s="180">
        <f t="shared" si="28"/>
        <v>0</v>
      </c>
      <c r="H112" s="179">
        <v>99.54</v>
      </c>
      <c r="I112" s="180">
        <f t="shared" si="29"/>
        <v>199.08</v>
      </c>
      <c r="J112" s="179">
        <v>301.26</v>
      </c>
      <c r="K112" s="180">
        <f t="shared" si="30"/>
        <v>602.52</v>
      </c>
      <c r="L112" s="180">
        <v>21</v>
      </c>
      <c r="M112" s="180">
        <f t="shared" si="31"/>
        <v>0</v>
      </c>
      <c r="N112" s="180">
        <v>5.0000000000000001E-4</v>
      </c>
      <c r="O112" s="180">
        <f t="shared" si="32"/>
        <v>0</v>
      </c>
      <c r="P112" s="180">
        <v>0</v>
      </c>
      <c r="Q112" s="180">
        <f t="shared" si="33"/>
        <v>0</v>
      </c>
      <c r="R112" s="180" t="s">
        <v>209</v>
      </c>
      <c r="S112" s="180" t="s">
        <v>115</v>
      </c>
      <c r="T112" s="181" t="s">
        <v>116</v>
      </c>
      <c r="U112" s="163">
        <v>0.76200000000000001</v>
      </c>
      <c r="V112" s="163">
        <f t="shared" si="34"/>
        <v>1.52</v>
      </c>
      <c r="W112" s="163"/>
      <c r="X112" s="163" t="s">
        <v>117</v>
      </c>
      <c r="Y112" s="155"/>
      <c r="Z112" s="155"/>
      <c r="AA112" s="155"/>
      <c r="AB112" s="155"/>
      <c r="AC112" s="155"/>
      <c r="AD112" s="155"/>
      <c r="AE112" s="155"/>
      <c r="AF112" s="155"/>
      <c r="AG112" s="155" t="s">
        <v>118</v>
      </c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ht="22.5" outlineLevel="1">
      <c r="A113" s="176">
        <v>88</v>
      </c>
      <c r="B113" s="177" t="s">
        <v>290</v>
      </c>
      <c r="C113" s="185" t="s">
        <v>291</v>
      </c>
      <c r="D113" s="178" t="s">
        <v>113</v>
      </c>
      <c r="E113" s="180">
        <v>12856</v>
      </c>
      <c r="F113" s="179"/>
      <c r="G113" s="180">
        <f t="shared" si="28"/>
        <v>0</v>
      </c>
      <c r="H113" s="179">
        <v>37.840000000000003</v>
      </c>
      <c r="I113" s="180">
        <f t="shared" si="29"/>
        <v>486471.04</v>
      </c>
      <c r="J113" s="179">
        <v>0</v>
      </c>
      <c r="K113" s="180">
        <f t="shared" si="30"/>
        <v>0</v>
      </c>
      <c r="L113" s="180">
        <v>21</v>
      </c>
      <c r="M113" s="180">
        <f t="shared" si="31"/>
        <v>0</v>
      </c>
      <c r="N113" s="180">
        <v>1E-4</v>
      </c>
      <c r="O113" s="180">
        <f t="shared" si="32"/>
        <v>1.29</v>
      </c>
      <c r="P113" s="180">
        <v>0</v>
      </c>
      <c r="Q113" s="180">
        <f t="shared" si="33"/>
        <v>0</v>
      </c>
      <c r="R113" s="180" t="s">
        <v>157</v>
      </c>
      <c r="S113" s="180" t="s">
        <v>115</v>
      </c>
      <c r="T113" s="181" t="s">
        <v>116</v>
      </c>
      <c r="U113" s="163">
        <v>0</v>
      </c>
      <c r="V113" s="163">
        <f t="shared" si="34"/>
        <v>0</v>
      </c>
      <c r="W113" s="163"/>
      <c r="X113" s="163" t="s">
        <v>158</v>
      </c>
      <c r="Y113" s="155"/>
      <c r="Z113" s="155"/>
      <c r="AA113" s="155"/>
      <c r="AB113" s="155"/>
      <c r="AC113" s="155"/>
      <c r="AD113" s="155"/>
      <c r="AE113" s="155"/>
      <c r="AF113" s="155"/>
      <c r="AG113" s="155" t="s">
        <v>159</v>
      </c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outlineLevel="1">
      <c r="A114" s="176">
        <v>89</v>
      </c>
      <c r="B114" s="177" t="s">
        <v>292</v>
      </c>
      <c r="C114" s="185" t="s">
        <v>293</v>
      </c>
      <c r="D114" s="178" t="s">
        <v>113</v>
      </c>
      <c r="E114" s="180">
        <v>570</v>
      </c>
      <c r="F114" s="179"/>
      <c r="G114" s="180">
        <f t="shared" si="28"/>
        <v>0</v>
      </c>
      <c r="H114" s="179">
        <v>13.2</v>
      </c>
      <c r="I114" s="180">
        <f t="shared" si="29"/>
        <v>7524</v>
      </c>
      <c r="J114" s="179">
        <v>0</v>
      </c>
      <c r="K114" s="180">
        <f t="shared" si="30"/>
        <v>0</v>
      </c>
      <c r="L114" s="180">
        <v>21</v>
      </c>
      <c r="M114" s="180">
        <f t="shared" si="31"/>
        <v>0</v>
      </c>
      <c r="N114" s="180">
        <v>8.0000000000000007E-5</v>
      </c>
      <c r="O114" s="180">
        <f t="shared" si="32"/>
        <v>0.05</v>
      </c>
      <c r="P114" s="180">
        <v>0</v>
      </c>
      <c r="Q114" s="180">
        <f t="shared" si="33"/>
        <v>0</v>
      </c>
      <c r="R114" s="180" t="s">
        <v>157</v>
      </c>
      <c r="S114" s="180" t="s">
        <v>115</v>
      </c>
      <c r="T114" s="181" t="s">
        <v>116</v>
      </c>
      <c r="U114" s="163">
        <v>0</v>
      </c>
      <c r="V114" s="163">
        <f t="shared" si="34"/>
        <v>0</v>
      </c>
      <c r="W114" s="163"/>
      <c r="X114" s="163" t="s">
        <v>158</v>
      </c>
      <c r="Y114" s="155"/>
      <c r="Z114" s="155"/>
      <c r="AA114" s="155"/>
      <c r="AB114" s="155"/>
      <c r="AC114" s="155"/>
      <c r="AD114" s="155"/>
      <c r="AE114" s="155"/>
      <c r="AF114" s="155"/>
      <c r="AG114" s="155" t="s">
        <v>159</v>
      </c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</row>
    <row r="115" spans="1:60" ht="33.75" outlineLevel="1">
      <c r="A115" s="176">
        <v>90</v>
      </c>
      <c r="B115" s="177" t="s">
        <v>294</v>
      </c>
      <c r="C115" s="185" t="s">
        <v>295</v>
      </c>
      <c r="D115" s="178" t="s">
        <v>296</v>
      </c>
      <c r="E115" s="180">
        <v>1800</v>
      </c>
      <c r="F115" s="179"/>
      <c r="G115" s="180">
        <f t="shared" si="28"/>
        <v>0</v>
      </c>
      <c r="H115" s="179">
        <v>246</v>
      </c>
      <c r="I115" s="180">
        <f t="shared" si="29"/>
        <v>442800</v>
      </c>
      <c r="J115" s="179">
        <v>0</v>
      </c>
      <c r="K115" s="180">
        <f t="shared" si="30"/>
        <v>0</v>
      </c>
      <c r="L115" s="180">
        <v>21</v>
      </c>
      <c r="M115" s="180">
        <f t="shared" si="31"/>
        <v>0</v>
      </c>
      <c r="N115" s="180">
        <v>1.58E-3</v>
      </c>
      <c r="O115" s="180">
        <f t="shared" si="32"/>
        <v>2.84</v>
      </c>
      <c r="P115" s="180">
        <v>0</v>
      </c>
      <c r="Q115" s="180">
        <f t="shared" si="33"/>
        <v>0</v>
      </c>
      <c r="R115" s="180" t="s">
        <v>157</v>
      </c>
      <c r="S115" s="180" t="s">
        <v>115</v>
      </c>
      <c r="T115" s="181" t="s">
        <v>116</v>
      </c>
      <c r="U115" s="163">
        <v>0</v>
      </c>
      <c r="V115" s="163">
        <f t="shared" si="34"/>
        <v>0</v>
      </c>
      <c r="W115" s="163"/>
      <c r="X115" s="163" t="s">
        <v>158</v>
      </c>
      <c r="Y115" s="155"/>
      <c r="Z115" s="155"/>
      <c r="AA115" s="155"/>
      <c r="AB115" s="155"/>
      <c r="AC115" s="155"/>
      <c r="AD115" s="155"/>
      <c r="AE115" s="155"/>
      <c r="AF115" s="155"/>
      <c r="AG115" s="155" t="s">
        <v>159</v>
      </c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ht="22.5" outlineLevel="1">
      <c r="A116" s="176">
        <v>91</v>
      </c>
      <c r="B116" s="177" t="s">
        <v>297</v>
      </c>
      <c r="C116" s="185" t="s">
        <v>298</v>
      </c>
      <c r="D116" s="178" t="s">
        <v>123</v>
      </c>
      <c r="E116" s="180">
        <v>142</v>
      </c>
      <c r="F116" s="179"/>
      <c r="G116" s="180">
        <f t="shared" si="28"/>
        <v>0</v>
      </c>
      <c r="H116" s="179">
        <v>33.76</v>
      </c>
      <c r="I116" s="180">
        <f t="shared" si="29"/>
        <v>4793.92</v>
      </c>
      <c r="J116" s="179">
        <v>0</v>
      </c>
      <c r="K116" s="180">
        <f t="shared" si="30"/>
        <v>0</v>
      </c>
      <c r="L116" s="180">
        <v>21</v>
      </c>
      <c r="M116" s="180">
        <f t="shared" si="31"/>
        <v>0</v>
      </c>
      <c r="N116" s="180">
        <v>6.0000000000000002E-5</v>
      </c>
      <c r="O116" s="180">
        <f t="shared" si="32"/>
        <v>0.01</v>
      </c>
      <c r="P116" s="180">
        <v>0</v>
      </c>
      <c r="Q116" s="180">
        <f t="shared" si="33"/>
        <v>0</v>
      </c>
      <c r="R116" s="180" t="s">
        <v>157</v>
      </c>
      <c r="S116" s="180" t="s">
        <v>115</v>
      </c>
      <c r="T116" s="181" t="s">
        <v>116</v>
      </c>
      <c r="U116" s="163">
        <v>0</v>
      </c>
      <c r="V116" s="163">
        <f t="shared" si="34"/>
        <v>0</v>
      </c>
      <c r="W116" s="163"/>
      <c r="X116" s="163" t="s">
        <v>158</v>
      </c>
      <c r="Y116" s="155"/>
      <c r="Z116" s="155"/>
      <c r="AA116" s="155"/>
      <c r="AB116" s="155"/>
      <c r="AC116" s="155"/>
      <c r="AD116" s="155"/>
      <c r="AE116" s="155"/>
      <c r="AF116" s="155"/>
      <c r="AG116" s="155" t="s">
        <v>159</v>
      </c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ht="22.5" outlineLevel="1">
      <c r="A117" s="176">
        <v>92</v>
      </c>
      <c r="B117" s="177" t="s">
        <v>299</v>
      </c>
      <c r="C117" s="185" t="s">
        <v>300</v>
      </c>
      <c r="D117" s="178" t="s">
        <v>123</v>
      </c>
      <c r="E117" s="180">
        <v>286</v>
      </c>
      <c r="F117" s="179"/>
      <c r="G117" s="180">
        <f t="shared" si="28"/>
        <v>0</v>
      </c>
      <c r="H117" s="179">
        <v>34.4</v>
      </c>
      <c r="I117" s="180">
        <f t="shared" si="29"/>
        <v>9838.4</v>
      </c>
      <c r="J117" s="179">
        <v>0</v>
      </c>
      <c r="K117" s="180">
        <f t="shared" si="30"/>
        <v>0</v>
      </c>
      <c r="L117" s="180">
        <v>21</v>
      </c>
      <c r="M117" s="180">
        <f t="shared" si="31"/>
        <v>0</v>
      </c>
      <c r="N117" s="180">
        <v>1.2E-4</v>
      </c>
      <c r="O117" s="180">
        <f t="shared" si="32"/>
        <v>0.03</v>
      </c>
      <c r="P117" s="180">
        <v>0</v>
      </c>
      <c r="Q117" s="180">
        <f t="shared" si="33"/>
        <v>0</v>
      </c>
      <c r="R117" s="180" t="s">
        <v>157</v>
      </c>
      <c r="S117" s="180" t="s">
        <v>115</v>
      </c>
      <c r="T117" s="181" t="s">
        <v>116</v>
      </c>
      <c r="U117" s="163">
        <v>0</v>
      </c>
      <c r="V117" s="163">
        <f t="shared" si="34"/>
        <v>0</v>
      </c>
      <c r="W117" s="163"/>
      <c r="X117" s="163" t="s">
        <v>158</v>
      </c>
      <c r="Y117" s="155"/>
      <c r="Z117" s="155"/>
      <c r="AA117" s="155"/>
      <c r="AB117" s="155"/>
      <c r="AC117" s="155"/>
      <c r="AD117" s="155"/>
      <c r="AE117" s="155"/>
      <c r="AF117" s="155"/>
      <c r="AG117" s="155" t="s">
        <v>159</v>
      </c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outlineLevel="1">
      <c r="A118" s="176">
        <v>93</v>
      </c>
      <c r="B118" s="177" t="s">
        <v>301</v>
      </c>
      <c r="C118" s="185" t="s">
        <v>302</v>
      </c>
      <c r="D118" s="178" t="s">
        <v>123</v>
      </c>
      <c r="E118" s="180">
        <v>328</v>
      </c>
      <c r="F118" s="179"/>
      <c r="G118" s="180">
        <f t="shared" si="28"/>
        <v>0</v>
      </c>
      <c r="H118" s="179">
        <v>3.28</v>
      </c>
      <c r="I118" s="180">
        <f t="shared" si="29"/>
        <v>1075.8399999999999</v>
      </c>
      <c r="J118" s="179">
        <v>0</v>
      </c>
      <c r="K118" s="180">
        <f t="shared" si="30"/>
        <v>0</v>
      </c>
      <c r="L118" s="180">
        <v>21</v>
      </c>
      <c r="M118" s="180">
        <f t="shared" si="31"/>
        <v>0</v>
      </c>
      <c r="N118" s="180">
        <v>1.0000000000000001E-5</v>
      </c>
      <c r="O118" s="180">
        <f t="shared" si="32"/>
        <v>0</v>
      </c>
      <c r="P118" s="180">
        <v>0</v>
      </c>
      <c r="Q118" s="180">
        <f t="shared" si="33"/>
        <v>0</v>
      </c>
      <c r="R118" s="180" t="s">
        <v>157</v>
      </c>
      <c r="S118" s="180" t="s">
        <v>115</v>
      </c>
      <c r="T118" s="181" t="s">
        <v>116</v>
      </c>
      <c r="U118" s="163">
        <v>0</v>
      </c>
      <c r="V118" s="163">
        <f t="shared" si="34"/>
        <v>0</v>
      </c>
      <c r="W118" s="163"/>
      <c r="X118" s="163" t="s">
        <v>158</v>
      </c>
      <c r="Y118" s="155"/>
      <c r="Z118" s="155"/>
      <c r="AA118" s="155"/>
      <c r="AB118" s="155"/>
      <c r="AC118" s="155"/>
      <c r="AD118" s="155"/>
      <c r="AE118" s="155"/>
      <c r="AF118" s="155"/>
      <c r="AG118" s="155" t="s">
        <v>159</v>
      </c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  <c r="AS118" s="155"/>
      <c r="AT118" s="155"/>
      <c r="AU118" s="155"/>
      <c r="AV118" s="155"/>
      <c r="AW118" s="155"/>
      <c r="AX118" s="155"/>
      <c r="AY118" s="155"/>
      <c r="AZ118" s="155"/>
      <c r="BA118" s="155"/>
      <c r="BB118" s="155"/>
      <c r="BC118" s="155"/>
      <c r="BD118" s="155"/>
      <c r="BE118" s="155"/>
      <c r="BF118" s="155"/>
      <c r="BG118" s="155"/>
      <c r="BH118" s="155"/>
    </row>
    <row r="119" spans="1:60" outlineLevel="1">
      <c r="A119" s="176">
        <v>94</v>
      </c>
      <c r="B119" s="177" t="s">
        <v>303</v>
      </c>
      <c r="C119" s="185" t="s">
        <v>304</v>
      </c>
      <c r="D119" s="178" t="s">
        <v>296</v>
      </c>
      <c r="E119" s="180">
        <v>1798</v>
      </c>
      <c r="F119" s="179"/>
      <c r="G119" s="180">
        <f t="shared" si="28"/>
        <v>0</v>
      </c>
      <c r="H119" s="179">
        <v>24.72</v>
      </c>
      <c r="I119" s="180">
        <f t="shared" si="29"/>
        <v>44446.559999999998</v>
      </c>
      <c r="J119" s="179">
        <v>0</v>
      </c>
      <c r="K119" s="180">
        <f t="shared" si="30"/>
        <v>0</v>
      </c>
      <c r="L119" s="180">
        <v>21</v>
      </c>
      <c r="M119" s="180">
        <f t="shared" si="31"/>
        <v>0</v>
      </c>
      <c r="N119" s="180">
        <v>2.4000000000000001E-4</v>
      </c>
      <c r="O119" s="180">
        <f t="shared" si="32"/>
        <v>0.43</v>
      </c>
      <c r="P119" s="180">
        <v>0</v>
      </c>
      <c r="Q119" s="180">
        <f t="shared" si="33"/>
        <v>0</v>
      </c>
      <c r="R119" s="180" t="s">
        <v>157</v>
      </c>
      <c r="S119" s="180" t="s">
        <v>115</v>
      </c>
      <c r="T119" s="181" t="s">
        <v>116</v>
      </c>
      <c r="U119" s="163">
        <v>0</v>
      </c>
      <c r="V119" s="163">
        <f t="shared" si="34"/>
        <v>0</v>
      </c>
      <c r="W119" s="163"/>
      <c r="X119" s="163" t="s">
        <v>158</v>
      </c>
      <c r="Y119" s="155"/>
      <c r="Z119" s="155"/>
      <c r="AA119" s="155"/>
      <c r="AB119" s="155"/>
      <c r="AC119" s="155"/>
      <c r="AD119" s="155"/>
      <c r="AE119" s="155"/>
      <c r="AF119" s="155"/>
      <c r="AG119" s="155" t="s">
        <v>159</v>
      </c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  <c r="AS119" s="155"/>
      <c r="AT119" s="155"/>
      <c r="AU119" s="155"/>
      <c r="AV119" s="155"/>
      <c r="AW119" s="155"/>
      <c r="AX119" s="155"/>
      <c r="AY119" s="155"/>
      <c r="AZ119" s="155"/>
      <c r="BA119" s="155"/>
      <c r="BB119" s="155"/>
      <c r="BC119" s="155"/>
      <c r="BD119" s="155"/>
      <c r="BE119" s="155"/>
      <c r="BF119" s="155"/>
      <c r="BG119" s="155"/>
      <c r="BH119" s="155"/>
    </row>
    <row r="120" spans="1:60" ht="22.5" outlineLevel="1">
      <c r="A120" s="176">
        <v>95</v>
      </c>
      <c r="B120" s="177" t="s">
        <v>305</v>
      </c>
      <c r="C120" s="185" t="s">
        <v>306</v>
      </c>
      <c r="D120" s="178" t="s">
        <v>113</v>
      </c>
      <c r="E120" s="180">
        <v>2400</v>
      </c>
      <c r="F120" s="179"/>
      <c r="G120" s="180">
        <f t="shared" si="28"/>
        <v>0</v>
      </c>
      <c r="H120" s="179">
        <v>19.84</v>
      </c>
      <c r="I120" s="180">
        <f t="shared" si="29"/>
        <v>47616</v>
      </c>
      <c r="J120" s="179">
        <v>0</v>
      </c>
      <c r="K120" s="180">
        <f t="shared" si="30"/>
        <v>0</v>
      </c>
      <c r="L120" s="180">
        <v>21</v>
      </c>
      <c r="M120" s="180">
        <f t="shared" si="31"/>
        <v>0</v>
      </c>
      <c r="N120" s="180">
        <v>4.0000000000000003E-5</v>
      </c>
      <c r="O120" s="180">
        <f t="shared" si="32"/>
        <v>0.1</v>
      </c>
      <c r="P120" s="180">
        <v>0</v>
      </c>
      <c r="Q120" s="180">
        <f t="shared" si="33"/>
        <v>0</v>
      </c>
      <c r="R120" s="180" t="s">
        <v>157</v>
      </c>
      <c r="S120" s="180" t="s">
        <v>115</v>
      </c>
      <c r="T120" s="181" t="s">
        <v>116</v>
      </c>
      <c r="U120" s="163">
        <v>0</v>
      </c>
      <c r="V120" s="163">
        <f t="shared" si="34"/>
        <v>0</v>
      </c>
      <c r="W120" s="163"/>
      <c r="X120" s="163" t="s">
        <v>158</v>
      </c>
      <c r="Y120" s="155"/>
      <c r="Z120" s="155"/>
      <c r="AA120" s="155"/>
      <c r="AB120" s="155"/>
      <c r="AC120" s="155"/>
      <c r="AD120" s="155"/>
      <c r="AE120" s="155"/>
      <c r="AF120" s="155"/>
      <c r="AG120" s="155" t="s">
        <v>159</v>
      </c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  <c r="AS120" s="155"/>
      <c r="AT120" s="155"/>
      <c r="AU120" s="155"/>
      <c r="AV120" s="155"/>
      <c r="AW120" s="155"/>
      <c r="AX120" s="155"/>
      <c r="AY120" s="155"/>
      <c r="AZ120" s="155"/>
      <c r="BA120" s="155"/>
      <c r="BB120" s="155"/>
      <c r="BC120" s="155"/>
      <c r="BD120" s="155"/>
      <c r="BE120" s="155"/>
      <c r="BF120" s="155"/>
      <c r="BG120" s="155"/>
      <c r="BH120" s="155"/>
    </row>
    <row r="121" spans="1:60" ht="22.5" outlineLevel="1">
      <c r="A121" s="176">
        <v>96</v>
      </c>
      <c r="B121" s="177" t="s">
        <v>307</v>
      </c>
      <c r="C121" s="185" t="s">
        <v>308</v>
      </c>
      <c r="D121" s="178" t="s">
        <v>309</v>
      </c>
      <c r="E121" s="180">
        <v>400</v>
      </c>
      <c r="F121" s="179"/>
      <c r="G121" s="180">
        <f t="shared" si="28"/>
        <v>0</v>
      </c>
      <c r="H121" s="179">
        <v>72.48</v>
      </c>
      <c r="I121" s="180">
        <f t="shared" si="29"/>
        <v>28992</v>
      </c>
      <c r="J121" s="179">
        <v>0</v>
      </c>
      <c r="K121" s="180">
        <f t="shared" si="30"/>
        <v>0</v>
      </c>
      <c r="L121" s="180">
        <v>21</v>
      </c>
      <c r="M121" s="180">
        <f t="shared" si="31"/>
        <v>0</v>
      </c>
      <c r="N121" s="180">
        <v>1E-3</v>
      </c>
      <c r="O121" s="180">
        <f t="shared" si="32"/>
        <v>0.4</v>
      </c>
      <c r="P121" s="180">
        <v>0</v>
      </c>
      <c r="Q121" s="180">
        <f t="shared" si="33"/>
        <v>0</v>
      </c>
      <c r="R121" s="180" t="s">
        <v>157</v>
      </c>
      <c r="S121" s="180" t="s">
        <v>115</v>
      </c>
      <c r="T121" s="181" t="s">
        <v>116</v>
      </c>
      <c r="U121" s="163">
        <v>0</v>
      </c>
      <c r="V121" s="163">
        <f t="shared" si="34"/>
        <v>0</v>
      </c>
      <c r="W121" s="163"/>
      <c r="X121" s="163" t="s">
        <v>158</v>
      </c>
      <c r="Y121" s="155"/>
      <c r="Z121" s="155"/>
      <c r="AA121" s="155"/>
      <c r="AB121" s="155"/>
      <c r="AC121" s="155"/>
      <c r="AD121" s="155"/>
      <c r="AE121" s="155"/>
      <c r="AF121" s="155"/>
      <c r="AG121" s="155" t="s">
        <v>159</v>
      </c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  <c r="AS121" s="155"/>
      <c r="AT121" s="155"/>
      <c r="AU121" s="155"/>
      <c r="AV121" s="155"/>
      <c r="AW121" s="155"/>
      <c r="AX121" s="155"/>
      <c r="AY121" s="155"/>
      <c r="AZ121" s="155"/>
      <c r="BA121" s="155"/>
      <c r="BB121" s="155"/>
      <c r="BC121" s="155"/>
      <c r="BD121" s="155"/>
      <c r="BE121" s="155"/>
      <c r="BF121" s="155"/>
      <c r="BG121" s="155"/>
      <c r="BH121" s="155"/>
    </row>
    <row r="122" spans="1:60" outlineLevel="1">
      <c r="A122" s="176">
        <v>97</v>
      </c>
      <c r="B122" s="177" t="s">
        <v>310</v>
      </c>
      <c r="C122" s="185" t="s">
        <v>501</v>
      </c>
      <c r="D122" s="178" t="s">
        <v>123</v>
      </c>
      <c r="E122" s="180">
        <v>4</v>
      </c>
      <c r="F122" s="179"/>
      <c r="G122" s="180">
        <f t="shared" si="28"/>
        <v>0</v>
      </c>
      <c r="H122" s="179">
        <v>92</v>
      </c>
      <c r="I122" s="180">
        <f t="shared" si="29"/>
        <v>368</v>
      </c>
      <c r="J122" s="179">
        <v>0</v>
      </c>
      <c r="K122" s="180">
        <f t="shared" si="30"/>
        <v>0</v>
      </c>
      <c r="L122" s="180">
        <v>21</v>
      </c>
      <c r="M122" s="180">
        <f t="shared" si="31"/>
        <v>0</v>
      </c>
      <c r="N122" s="180">
        <v>6.9999999999999994E-5</v>
      </c>
      <c r="O122" s="180">
        <f t="shared" si="32"/>
        <v>0</v>
      </c>
      <c r="P122" s="180">
        <v>0</v>
      </c>
      <c r="Q122" s="180">
        <f t="shared" si="33"/>
        <v>0</v>
      </c>
      <c r="R122" s="180"/>
      <c r="S122" s="180" t="s">
        <v>124</v>
      </c>
      <c r="T122" s="181" t="s">
        <v>116</v>
      </c>
      <c r="U122" s="163">
        <v>0</v>
      </c>
      <c r="V122" s="163">
        <f t="shared" si="34"/>
        <v>0</v>
      </c>
      <c r="W122" s="163"/>
      <c r="X122" s="163" t="s">
        <v>158</v>
      </c>
      <c r="Y122" s="155"/>
      <c r="Z122" s="155"/>
      <c r="AA122" s="155"/>
      <c r="AB122" s="155"/>
      <c r="AC122" s="155"/>
      <c r="AD122" s="155"/>
      <c r="AE122" s="155"/>
      <c r="AF122" s="155"/>
      <c r="AG122" s="155" t="s">
        <v>159</v>
      </c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  <c r="AS122" s="155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5"/>
      <c r="BH122" s="155"/>
    </row>
    <row r="123" spans="1:60" outlineLevel="1">
      <c r="A123" s="176">
        <v>98</v>
      </c>
      <c r="B123" s="177" t="s">
        <v>311</v>
      </c>
      <c r="C123" s="185" t="s">
        <v>312</v>
      </c>
      <c r="D123" s="178" t="s">
        <v>123</v>
      </c>
      <c r="E123" s="180">
        <v>376</v>
      </c>
      <c r="F123" s="179"/>
      <c r="G123" s="180">
        <f t="shared" si="28"/>
        <v>0</v>
      </c>
      <c r="H123" s="179">
        <v>33.6</v>
      </c>
      <c r="I123" s="180">
        <f t="shared" si="29"/>
        <v>12633.6</v>
      </c>
      <c r="J123" s="179">
        <v>0</v>
      </c>
      <c r="K123" s="180">
        <f t="shared" si="30"/>
        <v>0</v>
      </c>
      <c r="L123" s="180">
        <v>21</v>
      </c>
      <c r="M123" s="180">
        <f t="shared" si="31"/>
        <v>0</v>
      </c>
      <c r="N123" s="180">
        <v>6.9999999999999994E-5</v>
      </c>
      <c r="O123" s="180">
        <f t="shared" si="32"/>
        <v>0.03</v>
      </c>
      <c r="P123" s="180">
        <v>0</v>
      </c>
      <c r="Q123" s="180">
        <f t="shared" si="33"/>
        <v>0</v>
      </c>
      <c r="R123" s="180"/>
      <c r="S123" s="180" t="s">
        <v>124</v>
      </c>
      <c r="T123" s="181" t="s">
        <v>116</v>
      </c>
      <c r="U123" s="163">
        <v>0</v>
      </c>
      <c r="V123" s="163">
        <f t="shared" si="34"/>
        <v>0</v>
      </c>
      <c r="W123" s="163"/>
      <c r="X123" s="163" t="s">
        <v>158</v>
      </c>
      <c r="Y123" s="155"/>
      <c r="Z123" s="155"/>
      <c r="AA123" s="155"/>
      <c r="AB123" s="155"/>
      <c r="AC123" s="155"/>
      <c r="AD123" s="155"/>
      <c r="AE123" s="155"/>
      <c r="AF123" s="155"/>
      <c r="AG123" s="155" t="s">
        <v>159</v>
      </c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  <c r="AS123" s="155"/>
      <c r="AT123" s="155"/>
      <c r="AU123" s="155"/>
      <c r="AV123" s="155"/>
      <c r="AW123" s="155"/>
      <c r="AX123" s="155"/>
      <c r="AY123" s="155"/>
      <c r="AZ123" s="155"/>
      <c r="BA123" s="155"/>
      <c r="BB123" s="155"/>
      <c r="BC123" s="155"/>
      <c r="BD123" s="155"/>
      <c r="BE123" s="155"/>
      <c r="BF123" s="155"/>
      <c r="BG123" s="155"/>
      <c r="BH123" s="155"/>
    </row>
    <row r="124" spans="1:60" outlineLevel="1">
      <c r="A124" s="176">
        <v>99</v>
      </c>
      <c r="B124" s="177" t="s">
        <v>313</v>
      </c>
      <c r="C124" s="185" t="s">
        <v>500</v>
      </c>
      <c r="D124" s="178" t="s">
        <v>537</v>
      </c>
      <c r="E124" s="180">
        <v>42</v>
      </c>
      <c r="F124" s="179"/>
      <c r="G124" s="180">
        <f t="shared" si="28"/>
        <v>0</v>
      </c>
      <c r="H124" s="179">
        <v>80.8</v>
      </c>
      <c r="I124" s="180">
        <f t="shared" si="29"/>
        <v>3393.6</v>
      </c>
      <c r="J124" s="179">
        <v>0</v>
      </c>
      <c r="K124" s="180">
        <f t="shared" si="30"/>
        <v>0</v>
      </c>
      <c r="L124" s="180">
        <v>21</v>
      </c>
      <c r="M124" s="180">
        <f t="shared" si="31"/>
        <v>0</v>
      </c>
      <c r="N124" s="180">
        <v>0</v>
      </c>
      <c r="O124" s="180">
        <f t="shared" si="32"/>
        <v>0</v>
      </c>
      <c r="P124" s="180">
        <v>0</v>
      </c>
      <c r="Q124" s="180">
        <f t="shared" si="33"/>
        <v>0</v>
      </c>
      <c r="R124" s="180"/>
      <c r="S124" s="180" t="s">
        <v>124</v>
      </c>
      <c r="T124" s="181" t="s">
        <v>116</v>
      </c>
      <c r="U124" s="163">
        <v>0</v>
      </c>
      <c r="V124" s="163">
        <f t="shared" si="34"/>
        <v>0</v>
      </c>
      <c r="W124" s="163"/>
      <c r="X124" s="163" t="s">
        <v>158</v>
      </c>
      <c r="Y124" s="155"/>
      <c r="Z124" s="155"/>
      <c r="AA124" s="155"/>
      <c r="AB124" s="155"/>
      <c r="AC124" s="155"/>
      <c r="AD124" s="155"/>
      <c r="AE124" s="155"/>
      <c r="AF124" s="155"/>
      <c r="AG124" s="155" t="s">
        <v>159</v>
      </c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  <c r="AS124" s="155"/>
      <c r="AT124" s="155"/>
      <c r="AU124" s="155"/>
      <c r="AV124" s="155"/>
      <c r="AW124" s="155"/>
      <c r="AX124" s="155"/>
      <c r="AY124" s="155"/>
      <c r="AZ124" s="155"/>
      <c r="BA124" s="155"/>
      <c r="BB124" s="155"/>
      <c r="BC124" s="155"/>
      <c r="BD124" s="155"/>
      <c r="BE124" s="155"/>
      <c r="BF124" s="155"/>
      <c r="BG124" s="155"/>
      <c r="BH124" s="155"/>
    </row>
    <row r="125" spans="1:60" outlineLevel="1">
      <c r="A125" s="176">
        <v>100</v>
      </c>
      <c r="B125" s="177" t="s">
        <v>314</v>
      </c>
      <c r="C125" s="185" t="s">
        <v>502</v>
      </c>
      <c r="D125" s="178" t="s">
        <v>537</v>
      </c>
      <c r="E125" s="180">
        <v>286</v>
      </c>
      <c r="F125" s="179"/>
      <c r="G125" s="180">
        <f t="shared" si="28"/>
        <v>0</v>
      </c>
      <c r="H125" s="179">
        <v>88</v>
      </c>
      <c r="I125" s="180">
        <f t="shared" si="29"/>
        <v>25168</v>
      </c>
      <c r="J125" s="179">
        <v>0</v>
      </c>
      <c r="K125" s="180">
        <f t="shared" si="30"/>
        <v>0</v>
      </c>
      <c r="L125" s="180">
        <v>21</v>
      </c>
      <c r="M125" s="180">
        <f t="shared" si="31"/>
        <v>0</v>
      </c>
      <c r="N125" s="180">
        <v>0</v>
      </c>
      <c r="O125" s="180">
        <f t="shared" si="32"/>
        <v>0</v>
      </c>
      <c r="P125" s="180">
        <v>0</v>
      </c>
      <c r="Q125" s="180">
        <f t="shared" si="33"/>
        <v>0</v>
      </c>
      <c r="R125" s="180"/>
      <c r="S125" s="180" t="s">
        <v>124</v>
      </c>
      <c r="T125" s="181" t="s">
        <v>116</v>
      </c>
      <c r="U125" s="163">
        <v>0</v>
      </c>
      <c r="V125" s="163">
        <f t="shared" si="34"/>
        <v>0</v>
      </c>
      <c r="W125" s="163"/>
      <c r="X125" s="163" t="s">
        <v>158</v>
      </c>
      <c r="Y125" s="155"/>
      <c r="Z125" s="155"/>
      <c r="AA125" s="155"/>
      <c r="AB125" s="155"/>
      <c r="AC125" s="155"/>
      <c r="AD125" s="155"/>
      <c r="AE125" s="155"/>
      <c r="AF125" s="155"/>
      <c r="AG125" s="155" t="s">
        <v>159</v>
      </c>
      <c r="AH125" s="155"/>
      <c r="AI125" s="155"/>
      <c r="AJ125" s="155"/>
      <c r="AK125" s="155"/>
      <c r="AL125" s="155"/>
      <c r="AM125" s="155"/>
      <c r="AN125" s="155"/>
      <c r="AO125" s="155"/>
      <c r="AP125" s="155"/>
      <c r="AQ125" s="155"/>
      <c r="AR125" s="155"/>
      <c r="AS125" s="155"/>
      <c r="AT125" s="155"/>
      <c r="AU125" s="155"/>
      <c r="AV125" s="155"/>
      <c r="AW125" s="155"/>
      <c r="AX125" s="155"/>
      <c r="AY125" s="155"/>
      <c r="AZ125" s="155"/>
      <c r="BA125" s="155"/>
      <c r="BB125" s="155"/>
      <c r="BC125" s="155"/>
      <c r="BD125" s="155"/>
      <c r="BE125" s="155"/>
      <c r="BF125" s="155"/>
      <c r="BG125" s="155"/>
      <c r="BH125" s="155"/>
    </row>
    <row r="126" spans="1:60" outlineLevel="1">
      <c r="A126" s="176">
        <v>101</v>
      </c>
      <c r="B126" s="177" t="s">
        <v>315</v>
      </c>
      <c r="C126" s="185" t="s">
        <v>503</v>
      </c>
      <c r="D126" s="178" t="s">
        <v>537</v>
      </c>
      <c r="E126" s="180">
        <v>280</v>
      </c>
      <c r="F126" s="179"/>
      <c r="G126" s="180">
        <f t="shared" si="28"/>
        <v>0</v>
      </c>
      <c r="H126" s="179">
        <v>25.84</v>
      </c>
      <c r="I126" s="180">
        <f t="shared" si="29"/>
        <v>7235.2</v>
      </c>
      <c r="J126" s="179">
        <v>0</v>
      </c>
      <c r="K126" s="180">
        <f t="shared" si="30"/>
        <v>0</v>
      </c>
      <c r="L126" s="180">
        <v>21</v>
      </c>
      <c r="M126" s="180">
        <f t="shared" si="31"/>
        <v>0</v>
      </c>
      <c r="N126" s="180">
        <v>0</v>
      </c>
      <c r="O126" s="180">
        <f t="shared" si="32"/>
        <v>0</v>
      </c>
      <c r="P126" s="180">
        <v>0</v>
      </c>
      <c r="Q126" s="180">
        <f t="shared" si="33"/>
        <v>0</v>
      </c>
      <c r="R126" s="180"/>
      <c r="S126" s="180" t="s">
        <v>124</v>
      </c>
      <c r="T126" s="181" t="s">
        <v>116</v>
      </c>
      <c r="U126" s="163">
        <v>0</v>
      </c>
      <c r="V126" s="163">
        <f t="shared" si="34"/>
        <v>0</v>
      </c>
      <c r="W126" s="163"/>
      <c r="X126" s="163" t="s">
        <v>158</v>
      </c>
      <c r="Y126" s="155"/>
      <c r="Z126" s="155"/>
      <c r="AA126" s="155"/>
      <c r="AB126" s="155"/>
      <c r="AC126" s="155"/>
      <c r="AD126" s="155"/>
      <c r="AE126" s="155"/>
      <c r="AF126" s="155"/>
      <c r="AG126" s="155" t="s">
        <v>159</v>
      </c>
      <c r="AH126" s="155"/>
      <c r="AI126" s="155"/>
      <c r="AJ126" s="155"/>
      <c r="AK126" s="155"/>
      <c r="AL126" s="155"/>
      <c r="AM126" s="155"/>
      <c r="AN126" s="155"/>
      <c r="AO126" s="155"/>
      <c r="AP126" s="155"/>
      <c r="AQ126" s="155"/>
      <c r="AR126" s="155"/>
      <c r="AS126" s="155"/>
      <c r="AT126" s="155"/>
      <c r="AU126" s="155"/>
      <c r="AV126" s="155"/>
      <c r="AW126" s="155"/>
      <c r="AX126" s="155"/>
      <c r="AY126" s="155"/>
      <c r="AZ126" s="155"/>
      <c r="BA126" s="155"/>
      <c r="BB126" s="155"/>
      <c r="BC126" s="155"/>
      <c r="BD126" s="155"/>
      <c r="BE126" s="155"/>
      <c r="BF126" s="155"/>
      <c r="BG126" s="155"/>
      <c r="BH126" s="155"/>
    </row>
    <row r="127" spans="1:60" outlineLevel="1">
      <c r="A127" s="176">
        <v>102</v>
      </c>
      <c r="B127" s="177" t="s">
        <v>316</v>
      </c>
      <c r="C127" s="185" t="s">
        <v>317</v>
      </c>
      <c r="D127" s="178" t="s">
        <v>123</v>
      </c>
      <c r="E127" s="180">
        <v>1</v>
      </c>
      <c r="F127" s="179"/>
      <c r="G127" s="180">
        <f t="shared" si="28"/>
        <v>0</v>
      </c>
      <c r="H127" s="179">
        <v>1720</v>
      </c>
      <c r="I127" s="180">
        <f t="shared" si="29"/>
        <v>1720</v>
      </c>
      <c r="J127" s="179">
        <v>0</v>
      </c>
      <c r="K127" s="180">
        <f t="shared" si="30"/>
        <v>0</v>
      </c>
      <c r="L127" s="180">
        <v>21</v>
      </c>
      <c r="M127" s="180">
        <f t="shared" si="31"/>
        <v>0</v>
      </c>
      <c r="N127" s="180">
        <v>1.24E-2</v>
      </c>
      <c r="O127" s="180">
        <f t="shared" si="32"/>
        <v>0.01</v>
      </c>
      <c r="P127" s="180">
        <v>0</v>
      </c>
      <c r="Q127" s="180">
        <f t="shared" si="33"/>
        <v>0</v>
      </c>
      <c r="R127" s="180" t="s">
        <v>157</v>
      </c>
      <c r="S127" s="180" t="s">
        <v>115</v>
      </c>
      <c r="T127" s="181" t="s">
        <v>116</v>
      </c>
      <c r="U127" s="163">
        <v>0</v>
      </c>
      <c r="V127" s="163">
        <f t="shared" si="34"/>
        <v>0</v>
      </c>
      <c r="W127" s="163"/>
      <c r="X127" s="163" t="s">
        <v>158</v>
      </c>
      <c r="Y127" s="155"/>
      <c r="Z127" s="155"/>
      <c r="AA127" s="155"/>
      <c r="AB127" s="155"/>
      <c r="AC127" s="155"/>
      <c r="AD127" s="155"/>
      <c r="AE127" s="155"/>
      <c r="AF127" s="155"/>
      <c r="AG127" s="155" t="s">
        <v>159</v>
      </c>
      <c r="AH127" s="155"/>
      <c r="AI127" s="155"/>
      <c r="AJ127" s="155"/>
      <c r="AK127" s="155"/>
      <c r="AL127" s="155"/>
      <c r="AM127" s="155"/>
      <c r="AN127" s="155"/>
      <c r="AO127" s="155"/>
      <c r="AP127" s="155"/>
      <c r="AQ127" s="155"/>
      <c r="AR127" s="155"/>
      <c r="AS127" s="155"/>
      <c r="AT127" s="155"/>
      <c r="AU127" s="155"/>
      <c r="AV127" s="155"/>
      <c r="AW127" s="155"/>
      <c r="AX127" s="155"/>
      <c r="AY127" s="155"/>
      <c r="AZ127" s="155"/>
      <c r="BA127" s="155"/>
      <c r="BB127" s="155"/>
      <c r="BC127" s="155"/>
      <c r="BD127" s="155"/>
      <c r="BE127" s="155"/>
      <c r="BF127" s="155"/>
      <c r="BG127" s="155"/>
      <c r="BH127" s="155"/>
    </row>
    <row r="128" spans="1:60" outlineLevel="1">
      <c r="A128" s="176">
        <v>103</v>
      </c>
      <c r="B128" s="177" t="s">
        <v>318</v>
      </c>
      <c r="C128" s="185" t="s">
        <v>319</v>
      </c>
      <c r="D128" s="178" t="s">
        <v>123</v>
      </c>
      <c r="E128" s="180">
        <v>4</v>
      </c>
      <c r="F128" s="179"/>
      <c r="G128" s="180">
        <f t="shared" si="28"/>
        <v>0</v>
      </c>
      <c r="H128" s="179">
        <v>1864</v>
      </c>
      <c r="I128" s="180">
        <f t="shared" si="29"/>
        <v>7456</v>
      </c>
      <c r="J128" s="179">
        <v>0</v>
      </c>
      <c r="K128" s="180">
        <f t="shared" si="30"/>
        <v>0</v>
      </c>
      <c r="L128" s="180">
        <v>21</v>
      </c>
      <c r="M128" s="180">
        <f t="shared" si="31"/>
        <v>0</v>
      </c>
      <c r="N128" s="180">
        <v>1.6E-2</v>
      </c>
      <c r="O128" s="180">
        <f t="shared" si="32"/>
        <v>0.06</v>
      </c>
      <c r="P128" s="180">
        <v>0</v>
      </c>
      <c r="Q128" s="180">
        <f t="shared" si="33"/>
        <v>0</v>
      </c>
      <c r="R128" s="180" t="s">
        <v>157</v>
      </c>
      <c r="S128" s="180" t="s">
        <v>115</v>
      </c>
      <c r="T128" s="181" t="s">
        <v>116</v>
      </c>
      <c r="U128" s="163">
        <v>0</v>
      </c>
      <c r="V128" s="163">
        <f t="shared" si="34"/>
        <v>0</v>
      </c>
      <c r="W128" s="163"/>
      <c r="X128" s="163" t="s">
        <v>158</v>
      </c>
      <c r="Y128" s="155"/>
      <c r="Z128" s="155"/>
      <c r="AA128" s="155"/>
      <c r="AB128" s="155"/>
      <c r="AC128" s="155"/>
      <c r="AD128" s="155"/>
      <c r="AE128" s="155"/>
      <c r="AF128" s="155"/>
      <c r="AG128" s="155" t="s">
        <v>159</v>
      </c>
      <c r="AH128" s="155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  <c r="AS128" s="155"/>
      <c r="AT128" s="155"/>
      <c r="AU128" s="155"/>
      <c r="AV128" s="155"/>
      <c r="AW128" s="155"/>
      <c r="AX128" s="155"/>
      <c r="AY128" s="155"/>
      <c r="AZ128" s="155"/>
      <c r="BA128" s="155"/>
      <c r="BB128" s="155"/>
      <c r="BC128" s="155"/>
      <c r="BD128" s="155"/>
      <c r="BE128" s="155"/>
      <c r="BF128" s="155"/>
      <c r="BG128" s="155"/>
      <c r="BH128" s="155"/>
    </row>
    <row r="129" spans="1:60" outlineLevel="1">
      <c r="A129" s="176">
        <v>104</v>
      </c>
      <c r="B129" s="177" t="s">
        <v>320</v>
      </c>
      <c r="C129" s="185" t="s">
        <v>321</v>
      </c>
      <c r="D129" s="178" t="s">
        <v>123</v>
      </c>
      <c r="E129" s="180">
        <v>5</v>
      </c>
      <c r="F129" s="179"/>
      <c r="G129" s="180">
        <f t="shared" si="28"/>
        <v>0</v>
      </c>
      <c r="H129" s="179">
        <v>2124</v>
      </c>
      <c r="I129" s="180">
        <f t="shared" si="29"/>
        <v>10620</v>
      </c>
      <c r="J129" s="179">
        <v>0</v>
      </c>
      <c r="K129" s="180">
        <f t="shared" si="30"/>
        <v>0</v>
      </c>
      <c r="L129" s="180">
        <v>21</v>
      </c>
      <c r="M129" s="180">
        <f t="shared" si="31"/>
        <v>0</v>
      </c>
      <c r="N129" s="180">
        <v>1.89E-2</v>
      </c>
      <c r="O129" s="180">
        <f t="shared" si="32"/>
        <v>0.09</v>
      </c>
      <c r="P129" s="180">
        <v>0</v>
      </c>
      <c r="Q129" s="180">
        <f t="shared" si="33"/>
        <v>0</v>
      </c>
      <c r="R129" s="180" t="s">
        <v>157</v>
      </c>
      <c r="S129" s="180" t="s">
        <v>115</v>
      </c>
      <c r="T129" s="181" t="s">
        <v>116</v>
      </c>
      <c r="U129" s="163">
        <v>0</v>
      </c>
      <c r="V129" s="163">
        <f t="shared" si="34"/>
        <v>0</v>
      </c>
      <c r="W129" s="163"/>
      <c r="X129" s="163" t="s">
        <v>158</v>
      </c>
      <c r="Y129" s="155"/>
      <c r="Z129" s="155"/>
      <c r="AA129" s="155"/>
      <c r="AB129" s="155"/>
      <c r="AC129" s="155"/>
      <c r="AD129" s="155"/>
      <c r="AE129" s="155"/>
      <c r="AF129" s="155"/>
      <c r="AG129" s="155" t="s">
        <v>159</v>
      </c>
      <c r="AH129" s="155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  <c r="AS129" s="155"/>
      <c r="AT129" s="155"/>
      <c r="AU129" s="155"/>
      <c r="AV129" s="155"/>
      <c r="AW129" s="155"/>
      <c r="AX129" s="155"/>
      <c r="AY129" s="155"/>
      <c r="AZ129" s="155"/>
      <c r="BA129" s="155"/>
      <c r="BB129" s="155"/>
      <c r="BC129" s="155"/>
      <c r="BD129" s="155"/>
      <c r="BE129" s="155"/>
      <c r="BF129" s="155"/>
      <c r="BG129" s="155"/>
      <c r="BH129" s="155"/>
    </row>
    <row r="130" spans="1:60" outlineLevel="1">
      <c r="A130" s="176">
        <v>105</v>
      </c>
      <c r="B130" s="177" t="s">
        <v>322</v>
      </c>
      <c r="C130" s="185" t="s">
        <v>323</v>
      </c>
      <c r="D130" s="178" t="s">
        <v>123</v>
      </c>
      <c r="E130" s="180">
        <v>5</v>
      </c>
      <c r="F130" s="179"/>
      <c r="G130" s="180">
        <f t="shared" si="28"/>
        <v>0</v>
      </c>
      <c r="H130" s="179">
        <v>2444</v>
      </c>
      <c r="I130" s="180">
        <f t="shared" si="29"/>
        <v>12220</v>
      </c>
      <c r="J130" s="179">
        <v>0</v>
      </c>
      <c r="K130" s="180">
        <f t="shared" si="30"/>
        <v>0</v>
      </c>
      <c r="L130" s="180">
        <v>21</v>
      </c>
      <c r="M130" s="180">
        <f t="shared" si="31"/>
        <v>0</v>
      </c>
      <c r="N130" s="180">
        <v>2.1700000000000001E-2</v>
      </c>
      <c r="O130" s="180">
        <f t="shared" si="32"/>
        <v>0.11</v>
      </c>
      <c r="P130" s="180">
        <v>0</v>
      </c>
      <c r="Q130" s="180">
        <f t="shared" si="33"/>
        <v>0</v>
      </c>
      <c r="R130" s="180" t="s">
        <v>157</v>
      </c>
      <c r="S130" s="180" t="s">
        <v>115</v>
      </c>
      <c r="T130" s="181" t="s">
        <v>116</v>
      </c>
      <c r="U130" s="163">
        <v>0</v>
      </c>
      <c r="V130" s="163">
        <f t="shared" si="34"/>
        <v>0</v>
      </c>
      <c r="W130" s="163"/>
      <c r="X130" s="163" t="s">
        <v>158</v>
      </c>
      <c r="Y130" s="155"/>
      <c r="Z130" s="155"/>
      <c r="AA130" s="155"/>
      <c r="AB130" s="155"/>
      <c r="AC130" s="155"/>
      <c r="AD130" s="155"/>
      <c r="AE130" s="155"/>
      <c r="AF130" s="155"/>
      <c r="AG130" s="155" t="s">
        <v>159</v>
      </c>
      <c r="AH130" s="155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155"/>
      <c r="AX130" s="155"/>
      <c r="AY130" s="155"/>
      <c r="AZ130" s="155"/>
      <c r="BA130" s="155"/>
      <c r="BB130" s="155"/>
      <c r="BC130" s="155"/>
      <c r="BD130" s="155"/>
      <c r="BE130" s="155"/>
      <c r="BF130" s="155"/>
      <c r="BG130" s="155"/>
      <c r="BH130" s="155"/>
    </row>
    <row r="131" spans="1:60" ht="22.5" outlineLevel="1">
      <c r="A131" s="176">
        <v>106</v>
      </c>
      <c r="B131" s="177" t="s">
        <v>324</v>
      </c>
      <c r="C131" s="185" t="s">
        <v>504</v>
      </c>
      <c r="D131" s="178" t="s">
        <v>123</v>
      </c>
      <c r="E131" s="180">
        <v>1</v>
      </c>
      <c r="F131" s="179"/>
      <c r="G131" s="180">
        <f t="shared" si="28"/>
        <v>0</v>
      </c>
      <c r="H131" s="179">
        <v>4196</v>
      </c>
      <c r="I131" s="180">
        <f t="shared" si="29"/>
        <v>4196</v>
      </c>
      <c r="J131" s="179">
        <v>0</v>
      </c>
      <c r="K131" s="180">
        <f t="shared" si="30"/>
        <v>0</v>
      </c>
      <c r="L131" s="180">
        <v>21</v>
      </c>
      <c r="M131" s="180">
        <f t="shared" si="31"/>
        <v>0</v>
      </c>
      <c r="N131" s="180">
        <v>3.5000000000000001E-3</v>
      </c>
      <c r="O131" s="180">
        <f t="shared" si="32"/>
        <v>0</v>
      </c>
      <c r="P131" s="180">
        <v>0</v>
      </c>
      <c r="Q131" s="180">
        <f t="shared" si="33"/>
        <v>0</v>
      </c>
      <c r="R131" s="180" t="s">
        <v>157</v>
      </c>
      <c r="S131" s="180" t="s">
        <v>115</v>
      </c>
      <c r="T131" s="181" t="s">
        <v>116</v>
      </c>
      <c r="U131" s="163">
        <v>0</v>
      </c>
      <c r="V131" s="163">
        <f t="shared" si="34"/>
        <v>0</v>
      </c>
      <c r="W131" s="163"/>
      <c r="X131" s="163" t="s">
        <v>158</v>
      </c>
      <c r="Y131" s="155"/>
      <c r="Z131" s="155"/>
      <c r="AA131" s="155"/>
      <c r="AB131" s="155"/>
      <c r="AC131" s="155"/>
      <c r="AD131" s="155"/>
      <c r="AE131" s="155"/>
      <c r="AF131" s="155"/>
      <c r="AG131" s="155" t="s">
        <v>159</v>
      </c>
      <c r="AH131" s="155"/>
      <c r="AI131" s="155"/>
      <c r="AJ131" s="155"/>
      <c r="AK131" s="155"/>
      <c r="AL131" s="155"/>
      <c r="AM131" s="155"/>
      <c r="AN131" s="155"/>
      <c r="AO131" s="155"/>
      <c r="AP131" s="155"/>
      <c r="AQ131" s="155"/>
      <c r="AR131" s="155"/>
      <c r="AS131" s="155"/>
      <c r="AT131" s="155"/>
      <c r="AU131" s="155"/>
      <c r="AV131" s="155"/>
      <c r="AW131" s="155"/>
      <c r="AX131" s="155"/>
      <c r="AY131" s="155"/>
      <c r="AZ131" s="155"/>
      <c r="BA131" s="155"/>
      <c r="BB131" s="155"/>
      <c r="BC131" s="155"/>
      <c r="BD131" s="155"/>
      <c r="BE131" s="155"/>
      <c r="BF131" s="155"/>
      <c r="BG131" s="155"/>
      <c r="BH131" s="155"/>
    </row>
    <row r="132" spans="1:60" ht="22.5" outlineLevel="1">
      <c r="A132" s="176">
        <v>107</v>
      </c>
      <c r="B132" s="177" t="s">
        <v>325</v>
      </c>
      <c r="C132" s="185" t="s">
        <v>505</v>
      </c>
      <c r="D132" s="178" t="s">
        <v>123</v>
      </c>
      <c r="E132" s="180">
        <v>1</v>
      </c>
      <c r="F132" s="179"/>
      <c r="G132" s="180">
        <f t="shared" si="28"/>
        <v>0</v>
      </c>
      <c r="H132" s="179">
        <v>5456</v>
      </c>
      <c r="I132" s="180">
        <f t="shared" si="29"/>
        <v>5456</v>
      </c>
      <c r="J132" s="179">
        <v>0</v>
      </c>
      <c r="K132" s="180">
        <f t="shared" si="30"/>
        <v>0</v>
      </c>
      <c r="L132" s="180">
        <v>21</v>
      </c>
      <c r="M132" s="180">
        <f t="shared" si="31"/>
        <v>0</v>
      </c>
      <c r="N132" s="180">
        <v>4.4999999999999997E-3</v>
      </c>
      <c r="O132" s="180">
        <f t="shared" si="32"/>
        <v>0</v>
      </c>
      <c r="P132" s="180">
        <v>0</v>
      </c>
      <c r="Q132" s="180">
        <f t="shared" si="33"/>
        <v>0</v>
      </c>
      <c r="R132" s="180" t="s">
        <v>157</v>
      </c>
      <c r="S132" s="180" t="s">
        <v>115</v>
      </c>
      <c r="T132" s="181" t="s">
        <v>116</v>
      </c>
      <c r="U132" s="163">
        <v>0</v>
      </c>
      <c r="V132" s="163">
        <f t="shared" si="34"/>
        <v>0</v>
      </c>
      <c r="W132" s="163"/>
      <c r="X132" s="163" t="s">
        <v>158</v>
      </c>
      <c r="Y132" s="155"/>
      <c r="Z132" s="155"/>
      <c r="AA132" s="155"/>
      <c r="AB132" s="155"/>
      <c r="AC132" s="155"/>
      <c r="AD132" s="155"/>
      <c r="AE132" s="155"/>
      <c r="AF132" s="155"/>
      <c r="AG132" s="155" t="s">
        <v>159</v>
      </c>
      <c r="AH132" s="155"/>
      <c r="AI132" s="155"/>
      <c r="AJ132" s="155"/>
      <c r="AK132" s="155"/>
      <c r="AL132" s="155"/>
      <c r="AM132" s="155"/>
      <c r="AN132" s="155"/>
      <c r="AO132" s="155"/>
      <c r="AP132" s="155"/>
      <c r="AQ132" s="155"/>
      <c r="AR132" s="155"/>
      <c r="AS132" s="155"/>
      <c r="AT132" s="155"/>
      <c r="AU132" s="155"/>
      <c r="AV132" s="155"/>
      <c r="AW132" s="155"/>
      <c r="AX132" s="155"/>
      <c r="AY132" s="155"/>
      <c r="AZ132" s="155"/>
      <c r="BA132" s="155"/>
      <c r="BB132" s="155"/>
      <c r="BC132" s="155"/>
      <c r="BD132" s="155"/>
      <c r="BE132" s="155"/>
      <c r="BF132" s="155"/>
      <c r="BG132" s="155"/>
      <c r="BH132" s="155"/>
    </row>
    <row r="133" spans="1:60" ht="22.5" outlineLevel="1">
      <c r="A133" s="176">
        <v>108</v>
      </c>
      <c r="B133" s="177" t="s">
        <v>326</v>
      </c>
      <c r="C133" s="185" t="s">
        <v>506</v>
      </c>
      <c r="D133" s="178" t="s">
        <v>123</v>
      </c>
      <c r="E133" s="180">
        <v>1</v>
      </c>
      <c r="F133" s="179"/>
      <c r="G133" s="180">
        <f t="shared" si="28"/>
        <v>0</v>
      </c>
      <c r="H133" s="179">
        <v>6376</v>
      </c>
      <c r="I133" s="180">
        <f t="shared" si="29"/>
        <v>6376</v>
      </c>
      <c r="J133" s="179">
        <v>0</v>
      </c>
      <c r="K133" s="180">
        <f t="shared" si="30"/>
        <v>0</v>
      </c>
      <c r="L133" s="180">
        <v>21</v>
      </c>
      <c r="M133" s="180">
        <f t="shared" si="31"/>
        <v>0</v>
      </c>
      <c r="N133" s="180">
        <v>5.3E-3</v>
      </c>
      <c r="O133" s="180">
        <f t="shared" si="32"/>
        <v>0.01</v>
      </c>
      <c r="P133" s="180">
        <v>0</v>
      </c>
      <c r="Q133" s="180">
        <f t="shared" si="33"/>
        <v>0</v>
      </c>
      <c r="R133" s="180" t="s">
        <v>157</v>
      </c>
      <c r="S133" s="180" t="s">
        <v>115</v>
      </c>
      <c r="T133" s="181" t="s">
        <v>116</v>
      </c>
      <c r="U133" s="163">
        <v>0</v>
      </c>
      <c r="V133" s="163">
        <f t="shared" si="34"/>
        <v>0</v>
      </c>
      <c r="W133" s="163"/>
      <c r="X133" s="163" t="s">
        <v>158</v>
      </c>
      <c r="Y133" s="155"/>
      <c r="Z133" s="155"/>
      <c r="AA133" s="155"/>
      <c r="AB133" s="155"/>
      <c r="AC133" s="155"/>
      <c r="AD133" s="155"/>
      <c r="AE133" s="155"/>
      <c r="AF133" s="155"/>
      <c r="AG133" s="155" t="s">
        <v>159</v>
      </c>
      <c r="AH133" s="155"/>
      <c r="AI133" s="155"/>
      <c r="AJ133" s="155"/>
      <c r="AK133" s="155"/>
      <c r="AL133" s="155"/>
      <c r="AM133" s="155"/>
      <c r="AN133" s="155"/>
      <c r="AO133" s="155"/>
      <c r="AP133" s="155"/>
      <c r="AQ133" s="155"/>
      <c r="AR133" s="155"/>
      <c r="AS133" s="155"/>
      <c r="AT133" s="155"/>
      <c r="AU133" s="155"/>
      <c r="AV133" s="155"/>
      <c r="AW133" s="155"/>
      <c r="AX133" s="155"/>
      <c r="AY133" s="155"/>
      <c r="AZ133" s="155"/>
      <c r="BA133" s="155"/>
      <c r="BB133" s="155"/>
      <c r="BC133" s="155"/>
      <c r="BD133" s="155"/>
      <c r="BE133" s="155"/>
      <c r="BF133" s="155"/>
      <c r="BG133" s="155"/>
      <c r="BH133" s="155"/>
    </row>
    <row r="134" spans="1:60" ht="22.5" outlineLevel="1">
      <c r="A134" s="176">
        <v>109</v>
      </c>
      <c r="B134" s="177" t="s">
        <v>327</v>
      </c>
      <c r="C134" s="185" t="s">
        <v>507</v>
      </c>
      <c r="D134" s="178" t="s">
        <v>123</v>
      </c>
      <c r="E134" s="180">
        <v>3</v>
      </c>
      <c r="F134" s="179"/>
      <c r="G134" s="180">
        <f t="shared" si="28"/>
        <v>0</v>
      </c>
      <c r="H134" s="179">
        <v>7100</v>
      </c>
      <c r="I134" s="180">
        <f t="shared" si="29"/>
        <v>21300</v>
      </c>
      <c r="J134" s="179">
        <v>0</v>
      </c>
      <c r="K134" s="180">
        <f t="shared" si="30"/>
        <v>0</v>
      </c>
      <c r="L134" s="180">
        <v>21</v>
      </c>
      <c r="M134" s="180">
        <f t="shared" si="31"/>
        <v>0</v>
      </c>
      <c r="N134" s="180">
        <v>5.8999999999999999E-3</v>
      </c>
      <c r="O134" s="180">
        <f t="shared" si="32"/>
        <v>0.02</v>
      </c>
      <c r="P134" s="180">
        <v>0</v>
      </c>
      <c r="Q134" s="180">
        <f t="shared" si="33"/>
        <v>0</v>
      </c>
      <c r="R134" s="180" t="s">
        <v>157</v>
      </c>
      <c r="S134" s="180" t="s">
        <v>115</v>
      </c>
      <c r="T134" s="181" t="s">
        <v>116</v>
      </c>
      <c r="U134" s="163">
        <v>0</v>
      </c>
      <c r="V134" s="163">
        <f t="shared" si="34"/>
        <v>0</v>
      </c>
      <c r="W134" s="163"/>
      <c r="X134" s="163" t="s">
        <v>158</v>
      </c>
      <c r="Y134" s="155"/>
      <c r="Z134" s="155"/>
      <c r="AA134" s="155"/>
      <c r="AB134" s="155"/>
      <c r="AC134" s="155"/>
      <c r="AD134" s="155"/>
      <c r="AE134" s="155"/>
      <c r="AF134" s="155"/>
      <c r="AG134" s="155" t="s">
        <v>159</v>
      </c>
      <c r="AH134" s="155"/>
      <c r="AI134" s="155"/>
      <c r="AJ134" s="155"/>
      <c r="AK134" s="155"/>
      <c r="AL134" s="155"/>
      <c r="AM134" s="155"/>
      <c r="AN134" s="155"/>
      <c r="AO134" s="155"/>
      <c r="AP134" s="155"/>
      <c r="AQ134" s="155"/>
      <c r="AR134" s="155"/>
      <c r="AS134" s="155"/>
      <c r="AT134" s="155"/>
      <c r="AU134" s="155"/>
      <c r="AV134" s="155"/>
      <c r="AW134" s="155"/>
      <c r="AX134" s="155"/>
      <c r="AY134" s="155"/>
      <c r="AZ134" s="155"/>
      <c r="BA134" s="155"/>
      <c r="BB134" s="155"/>
      <c r="BC134" s="155"/>
      <c r="BD134" s="155"/>
      <c r="BE134" s="155"/>
      <c r="BF134" s="155"/>
      <c r="BG134" s="155"/>
      <c r="BH134" s="155"/>
    </row>
    <row r="135" spans="1:60" ht="22.5" outlineLevel="1">
      <c r="A135" s="176">
        <v>110</v>
      </c>
      <c r="B135" s="177" t="s">
        <v>328</v>
      </c>
      <c r="C135" s="185" t="s">
        <v>508</v>
      </c>
      <c r="D135" s="178" t="s">
        <v>123</v>
      </c>
      <c r="E135" s="180">
        <v>3</v>
      </c>
      <c r="F135" s="179"/>
      <c r="G135" s="180">
        <f t="shared" si="28"/>
        <v>0</v>
      </c>
      <c r="H135" s="179">
        <v>8184</v>
      </c>
      <c r="I135" s="180">
        <f t="shared" si="29"/>
        <v>24552</v>
      </c>
      <c r="J135" s="179">
        <v>0</v>
      </c>
      <c r="K135" s="180">
        <f t="shared" si="30"/>
        <v>0</v>
      </c>
      <c r="L135" s="180">
        <v>21</v>
      </c>
      <c r="M135" s="180">
        <f t="shared" si="31"/>
        <v>0</v>
      </c>
      <c r="N135" s="180">
        <v>6.7000000000000002E-3</v>
      </c>
      <c r="O135" s="180">
        <f t="shared" si="32"/>
        <v>0.02</v>
      </c>
      <c r="P135" s="180">
        <v>0</v>
      </c>
      <c r="Q135" s="180">
        <f t="shared" si="33"/>
        <v>0</v>
      </c>
      <c r="R135" s="180" t="s">
        <v>157</v>
      </c>
      <c r="S135" s="180" t="s">
        <v>115</v>
      </c>
      <c r="T135" s="181" t="s">
        <v>116</v>
      </c>
      <c r="U135" s="163">
        <v>0</v>
      </c>
      <c r="V135" s="163">
        <f t="shared" si="34"/>
        <v>0</v>
      </c>
      <c r="W135" s="163"/>
      <c r="X135" s="163" t="s">
        <v>158</v>
      </c>
      <c r="Y135" s="155"/>
      <c r="Z135" s="155"/>
      <c r="AA135" s="155"/>
      <c r="AB135" s="155"/>
      <c r="AC135" s="155"/>
      <c r="AD135" s="155"/>
      <c r="AE135" s="155"/>
      <c r="AF135" s="155"/>
      <c r="AG135" s="155" t="s">
        <v>159</v>
      </c>
      <c r="AH135" s="155"/>
      <c r="AI135" s="155"/>
      <c r="AJ135" s="155"/>
      <c r="AK135" s="155"/>
      <c r="AL135" s="155"/>
      <c r="AM135" s="155"/>
      <c r="AN135" s="155"/>
      <c r="AO135" s="155"/>
      <c r="AP135" s="155"/>
      <c r="AQ135" s="155"/>
      <c r="AR135" s="155"/>
      <c r="AS135" s="155"/>
      <c r="AT135" s="155"/>
      <c r="AU135" s="155"/>
      <c r="AV135" s="155"/>
      <c r="AW135" s="155"/>
      <c r="AX135" s="155"/>
      <c r="AY135" s="155"/>
      <c r="AZ135" s="155"/>
      <c r="BA135" s="155"/>
      <c r="BB135" s="155"/>
      <c r="BC135" s="155"/>
      <c r="BD135" s="155"/>
      <c r="BE135" s="155"/>
      <c r="BF135" s="155"/>
      <c r="BG135" s="155"/>
      <c r="BH135" s="155"/>
    </row>
    <row r="136" spans="1:60" ht="22.5" outlineLevel="1">
      <c r="A136" s="176">
        <v>111</v>
      </c>
      <c r="B136" s="177" t="s">
        <v>329</v>
      </c>
      <c r="C136" s="185" t="s">
        <v>509</v>
      </c>
      <c r="D136" s="178" t="s">
        <v>123</v>
      </c>
      <c r="E136" s="180">
        <v>1</v>
      </c>
      <c r="F136" s="179"/>
      <c r="G136" s="180">
        <f t="shared" si="28"/>
        <v>0</v>
      </c>
      <c r="H136" s="179">
        <v>8896</v>
      </c>
      <c r="I136" s="180">
        <f t="shared" si="29"/>
        <v>8896</v>
      </c>
      <c r="J136" s="179">
        <v>0</v>
      </c>
      <c r="K136" s="180">
        <f t="shared" si="30"/>
        <v>0</v>
      </c>
      <c r="L136" s="180">
        <v>21</v>
      </c>
      <c r="M136" s="180">
        <f t="shared" si="31"/>
        <v>0</v>
      </c>
      <c r="N136" s="180">
        <v>7.3000000000000001E-3</v>
      </c>
      <c r="O136" s="180">
        <f t="shared" si="32"/>
        <v>0.01</v>
      </c>
      <c r="P136" s="180">
        <v>0</v>
      </c>
      <c r="Q136" s="180">
        <f t="shared" si="33"/>
        <v>0</v>
      </c>
      <c r="R136" s="180" t="s">
        <v>157</v>
      </c>
      <c r="S136" s="180" t="s">
        <v>115</v>
      </c>
      <c r="T136" s="181" t="s">
        <v>116</v>
      </c>
      <c r="U136" s="163">
        <v>0</v>
      </c>
      <c r="V136" s="163">
        <f t="shared" si="34"/>
        <v>0</v>
      </c>
      <c r="W136" s="163"/>
      <c r="X136" s="163" t="s">
        <v>158</v>
      </c>
      <c r="Y136" s="155"/>
      <c r="Z136" s="155"/>
      <c r="AA136" s="155"/>
      <c r="AB136" s="155"/>
      <c r="AC136" s="155"/>
      <c r="AD136" s="155"/>
      <c r="AE136" s="155"/>
      <c r="AF136" s="155"/>
      <c r="AG136" s="155" t="s">
        <v>159</v>
      </c>
      <c r="AH136" s="155"/>
      <c r="AI136" s="155"/>
      <c r="AJ136" s="155"/>
      <c r="AK136" s="155"/>
      <c r="AL136" s="155"/>
      <c r="AM136" s="155"/>
      <c r="AN136" s="155"/>
      <c r="AO136" s="155"/>
      <c r="AP136" s="155"/>
      <c r="AQ136" s="155"/>
      <c r="AR136" s="155"/>
      <c r="AS136" s="155"/>
      <c r="AT136" s="155"/>
      <c r="AU136" s="155"/>
      <c r="AV136" s="155"/>
      <c r="AW136" s="155"/>
      <c r="AX136" s="155"/>
      <c r="AY136" s="155"/>
      <c r="AZ136" s="155"/>
      <c r="BA136" s="155"/>
      <c r="BB136" s="155"/>
      <c r="BC136" s="155"/>
      <c r="BD136" s="155"/>
      <c r="BE136" s="155"/>
      <c r="BF136" s="155"/>
      <c r="BG136" s="155"/>
      <c r="BH136" s="155"/>
    </row>
    <row r="137" spans="1:60" ht="22.5" outlineLevel="1">
      <c r="A137" s="176">
        <v>112</v>
      </c>
      <c r="B137" s="177" t="s">
        <v>330</v>
      </c>
      <c r="C137" s="185" t="s">
        <v>510</v>
      </c>
      <c r="D137" s="178" t="s">
        <v>123</v>
      </c>
      <c r="E137" s="180">
        <v>1</v>
      </c>
      <c r="F137" s="179"/>
      <c r="G137" s="180">
        <f t="shared" si="28"/>
        <v>0</v>
      </c>
      <c r="H137" s="179">
        <v>9096</v>
      </c>
      <c r="I137" s="180">
        <f t="shared" si="29"/>
        <v>9096</v>
      </c>
      <c r="J137" s="179">
        <v>0</v>
      </c>
      <c r="K137" s="180">
        <f t="shared" si="30"/>
        <v>0</v>
      </c>
      <c r="L137" s="180">
        <v>21</v>
      </c>
      <c r="M137" s="180">
        <f t="shared" si="31"/>
        <v>0</v>
      </c>
      <c r="N137" s="180">
        <v>7.7000000000000002E-3</v>
      </c>
      <c r="O137" s="180">
        <f t="shared" si="32"/>
        <v>0.01</v>
      </c>
      <c r="P137" s="180">
        <v>0</v>
      </c>
      <c r="Q137" s="180">
        <f t="shared" si="33"/>
        <v>0</v>
      </c>
      <c r="R137" s="180" t="s">
        <v>157</v>
      </c>
      <c r="S137" s="180" t="s">
        <v>115</v>
      </c>
      <c r="T137" s="181" t="s">
        <v>116</v>
      </c>
      <c r="U137" s="163">
        <v>0</v>
      </c>
      <c r="V137" s="163">
        <f t="shared" si="34"/>
        <v>0</v>
      </c>
      <c r="W137" s="163"/>
      <c r="X137" s="163" t="s">
        <v>158</v>
      </c>
      <c r="Y137" s="155"/>
      <c r="Z137" s="155"/>
      <c r="AA137" s="155"/>
      <c r="AB137" s="155"/>
      <c r="AC137" s="155"/>
      <c r="AD137" s="155"/>
      <c r="AE137" s="155"/>
      <c r="AF137" s="155"/>
      <c r="AG137" s="155" t="s">
        <v>159</v>
      </c>
      <c r="AH137" s="155"/>
      <c r="AI137" s="155"/>
      <c r="AJ137" s="155"/>
      <c r="AK137" s="155"/>
      <c r="AL137" s="155"/>
      <c r="AM137" s="155"/>
      <c r="AN137" s="155"/>
      <c r="AO137" s="155"/>
      <c r="AP137" s="155"/>
      <c r="AQ137" s="155"/>
      <c r="AR137" s="155"/>
      <c r="AS137" s="155"/>
      <c r="AT137" s="155"/>
      <c r="AU137" s="155"/>
      <c r="AV137" s="155"/>
      <c r="AW137" s="155"/>
      <c r="AX137" s="155"/>
      <c r="AY137" s="155"/>
      <c r="AZ137" s="155"/>
      <c r="BA137" s="155"/>
      <c r="BB137" s="155"/>
      <c r="BC137" s="155"/>
      <c r="BD137" s="155"/>
      <c r="BE137" s="155"/>
      <c r="BF137" s="155"/>
      <c r="BG137" s="155"/>
      <c r="BH137" s="155"/>
    </row>
    <row r="138" spans="1:60" ht="22.5" outlineLevel="1">
      <c r="A138" s="176">
        <v>113</v>
      </c>
      <c r="B138" s="177" t="s">
        <v>331</v>
      </c>
      <c r="C138" s="185" t="s">
        <v>511</v>
      </c>
      <c r="D138" s="178" t="s">
        <v>123</v>
      </c>
      <c r="E138" s="180">
        <v>1</v>
      </c>
      <c r="F138" s="179"/>
      <c r="G138" s="180">
        <f t="shared" si="28"/>
        <v>0</v>
      </c>
      <c r="H138" s="179">
        <v>10240</v>
      </c>
      <c r="I138" s="180">
        <f t="shared" si="29"/>
        <v>10240</v>
      </c>
      <c r="J138" s="179">
        <v>0</v>
      </c>
      <c r="K138" s="180">
        <f t="shared" si="30"/>
        <v>0</v>
      </c>
      <c r="L138" s="180">
        <v>21</v>
      </c>
      <c r="M138" s="180">
        <f t="shared" si="31"/>
        <v>0</v>
      </c>
      <c r="N138" s="180">
        <v>7.7000000000000002E-3</v>
      </c>
      <c r="O138" s="180">
        <f t="shared" si="32"/>
        <v>0.01</v>
      </c>
      <c r="P138" s="180">
        <v>0</v>
      </c>
      <c r="Q138" s="180">
        <f t="shared" si="33"/>
        <v>0</v>
      </c>
      <c r="R138" s="180"/>
      <c r="S138" s="180" t="s">
        <v>124</v>
      </c>
      <c r="T138" s="181" t="s">
        <v>116</v>
      </c>
      <c r="U138" s="163">
        <v>0</v>
      </c>
      <c r="V138" s="163">
        <f t="shared" si="34"/>
        <v>0</v>
      </c>
      <c r="W138" s="163"/>
      <c r="X138" s="163" t="s">
        <v>158</v>
      </c>
      <c r="Y138" s="155"/>
      <c r="Z138" s="155"/>
      <c r="AA138" s="155"/>
      <c r="AB138" s="155"/>
      <c r="AC138" s="155"/>
      <c r="AD138" s="155"/>
      <c r="AE138" s="155"/>
      <c r="AF138" s="155"/>
      <c r="AG138" s="155" t="s">
        <v>159</v>
      </c>
      <c r="AH138" s="155"/>
      <c r="AI138" s="155"/>
      <c r="AJ138" s="155"/>
      <c r="AK138" s="155"/>
      <c r="AL138" s="155"/>
      <c r="AM138" s="155"/>
      <c r="AN138" s="155"/>
      <c r="AO138" s="155"/>
      <c r="AP138" s="155"/>
      <c r="AQ138" s="155"/>
      <c r="AR138" s="155"/>
      <c r="AS138" s="155"/>
      <c r="AT138" s="155"/>
      <c r="AU138" s="155"/>
      <c r="AV138" s="155"/>
      <c r="AW138" s="155"/>
      <c r="AX138" s="155"/>
      <c r="AY138" s="155"/>
      <c r="AZ138" s="155"/>
      <c r="BA138" s="155"/>
      <c r="BB138" s="155"/>
      <c r="BC138" s="155"/>
      <c r="BD138" s="155"/>
      <c r="BE138" s="155"/>
      <c r="BF138" s="155"/>
      <c r="BG138" s="155"/>
      <c r="BH138" s="155"/>
    </row>
    <row r="139" spans="1:60" ht="22.5" outlineLevel="1">
      <c r="A139" s="176">
        <v>114</v>
      </c>
      <c r="B139" s="177" t="s">
        <v>332</v>
      </c>
      <c r="C139" s="185" t="s">
        <v>512</v>
      </c>
      <c r="D139" s="178" t="s">
        <v>537</v>
      </c>
      <c r="E139" s="180">
        <v>2</v>
      </c>
      <c r="F139" s="179"/>
      <c r="G139" s="180">
        <f t="shared" si="28"/>
        <v>0</v>
      </c>
      <c r="H139" s="179">
        <v>11200</v>
      </c>
      <c r="I139" s="180">
        <f t="shared" si="29"/>
        <v>22400</v>
      </c>
      <c r="J139" s="179">
        <v>0</v>
      </c>
      <c r="K139" s="180">
        <f t="shared" si="30"/>
        <v>0</v>
      </c>
      <c r="L139" s="180">
        <v>21</v>
      </c>
      <c r="M139" s="180">
        <f t="shared" si="31"/>
        <v>0</v>
      </c>
      <c r="N139" s="180">
        <v>0</v>
      </c>
      <c r="O139" s="180">
        <f t="shared" si="32"/>
        <v>0</v>
      </c>
      <c r="P139" s="180">
        <v>0</v>
      </c>
      <c r="Q139" s="180">
        <f t="shared" si="33"/>
        <v>0</v>
      </c>
      <c r="R139" s="180"/>
      <c r="S139" s="180" t="s">
        <v>124</v>
      </c>
      <c r="T139" s="181" t="s">
        <v>116</v>
      </c>
      <c r="U139" s="163">
        <v>0</v>
      </c>
      <c r="V139" s="163">
        <f t="shared" si="34"/>
        <v>0</v>
      </c>
      <c r="W139" s="163"/>
      <c r="X139" s="163" t="s">
        <v>158</v>
      </c>
      <c r="Y139" s="155"/>
      <c r="Z139" s="155"/>
      <c r="AA139" s="155"/>
      <c r="AB139" s="155"/>
      <c r="AC139" s="155"/>
      <c r="AD139" s="155"/>
      <c r="AE139" s="155"/>
      <c r="AF139" s="155"/>
      <c r="AG139" s="155" t="s">
        <v>159</v>
      </c>
      <c r="AH139" s="155"/>
      <c r="AI139" s="155"/>
      <c r="AJ139" s="155"/>
      <c r="AK139" s="155"/>
      <c r="AL139" s="155"/>
      <c r="AM139" s="155"/>
      <c r="AN139" s="155"/>
      <c r="AO139" s="155"/>
      <c r="AP139" s="155"/>
      <c r="AQ139" s="155"/>
      <c r="AR139" s="155"/>
      <c r="AS139" s="155"/>
      <c r="AT139" s="155"/>
      <c r="AU139" s="155"/>
      <c r="AV139" s="155"/>
      <c r="AW139" s="155"/>
      <c r="AX139" s="155"/>
      <c r="AY139" s="155"/>
      <c r="AZ139" s="155"/>
      <c r="BA139" s="155"/>
      <c r="BB139" s="155"/>
      <c r="BC139" s="155"/>
      <c r="BD139" s="155"/>
      <c r="BE139" s="155"/>
      <c r="BF139" s="155"/>
      <c r="BG139" s="155"/>
      <c r="BH139" s="155"/>
    </row>
    <row r="140" spans="1:60" ht="22.5" outlineLevel="1">
      <c r="A140" s="176">
        <v>115</v>
      </c>
      <c r="B140" s="177" t="s">
        <v>333</v>
      </c>
      <c r="C140" s="185" t="s">
        <v>513</v>
      </c>
      <c r="D140" s="178" t="s">
        <v>537</v>
      </c>
      <c r="E140" s="180">
        <v>1</v>
      </c>
      <c r="F140" s="179"/>
      <c r="G140" s="180">
        <f t="shared" si="28"/>
        <v>0</v>
      </c>
      <c r="H140" s="179">
        <v>12640</v>
      </c>
      <c r="I140" s="180">
        <f t="shared" si="29"/>
        <v>12640</v>
      </c>
      <c r="J140" s="179">
        <v>0</v>
      </c>
      <c r="K140" s="180">
        <f t="shared" si="30"/>
        <v>0</v>
      </c>
      <c r="L140" s="180">
        <v>21</v>
      </c>
      <c r="M140" s="180">
        <f t="shared" si="31"/>
        <v>0</v>
      </c>
      <c r="N140" s="180">
        <v>0</v>
      </c>
      <c r="O140" s="180">
        <f t="shared" si="32"/>
        <v>0</v>
      </c>
      <c r="P140" s="180">
        <v>0</v>
      </c>
      <c r="Q140" s="180">
        <f t="shared" si="33"/>
        <v>0</v>
      </c>
      <c r="R140" s="180"/>
      <c r="S140" s="180" t="s">
        <v>124</v>
      </c>
      <c r="T140" s="181" t="s">
        <v>116</v>
      </c>
      <c r="U140" s="163">
        <v>0</v>
      </c>
      <c r="V140" s="163">
        <f t="shared" si="34"/>
        <v>0</v>
      </c>
      <c r="W140" s="163"/>
      <c r="X140" s="163" t="s">
        <v>158</v>
      </c>
      <c r="Y140" s="155"/>
      <c r="Z140" s="155"/>
      <c r="AA140" s="155"/>
      <c r="AB140" s="155"/>
      <c r="AC140" s="155"/>
      <c r="AD140" s="155"/>
      <c r="AE140" s="155"/>
      <c r="AF140" s="155"/>
      <c r="AG140" s="155" t="s">
        <v>159</v>
      </c>
      <c r="AH140" s="155"/>
      <c r="AI140" s="155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5"/>
      <c r="AT140" s="155"/>
      <c r="AU140" s="155"/>
      <c r="AV140" s="155"/>
      <c r="AW140" s="155"/>
      <c r="AX140" s="155"/>
      <c r="AY140" s="155"/>
      <c r="AZ140" s="155"/>
      <c r="BA140" s="155"/>
      <c r="BB140" s="155"/>
      <c r="BC140" s="155"/>
      <c r="BD140" s="155"/>
      <c r="BE140" s="155"/>
      <c r="BF140" s="155"/>
      <c r="BG140" s="155"/>
      <c r="BH140" s="155"/>
    </row>
    <row r="141" spans="1:60" outlineLevel="1">
      <c r="A141" s="176">
        <v>116</v>
      </c>
      <c r="B141" s="259" t="s">
        <v>543</v>
      </c>
      <c r="C141" s="260" t="s">
        <v>544</v>
      </c>
      <c r="D141" s="178" t="s">
        <v>0</v>
      </c>
      <c r="E141" s="261">
        <v>3.6</v>
      </c>
      <c r="F141" s="179"/>
      <c r="G141" s="180">
        <f t="shared" si="28"/>
        <v>0</v>
      </c>
      <c r="H141" s="179">
        <v>0</v>
      </c>
      <c r="I141" s="180">
        <f t="shared" si="29"/>
        <v>0</v>
      </c>
      <c r="J141" s="179">
        <v>2.68</v>
      </c>
      <c r="K141" s="180">
        <f t="shared" si="30"/>
        <v>9.65</v>
      </c>
      <c r="L141" s="180">
        <v>21</v>
      </c>
      <c r="M141" s="180">
        <f t="shared" si="31"/>
        <v>0</v>
      </c>
      <c r="N141" s="180">
        <v>0</v>
      </c>
      <c r="O141" s="180">
        <f t="shared" si="32"/>
        <v>0</v>
      </c>
      <c r="P141" s="180">
        <v>0</v>
      </c>
      <c r="Q141" s="180">
        <f t="shared" si="33"/>
        <v>0</v>
      </c>
      <c r="R141" s="180" t="s">
        <v>209</v>
      </c>
      <c r="S141" s="180" t="s">
        <v>115</v>
      </c>
      <c r="T141" s="181" t="s">
        <v>116</v>
      </c>
      <c r="U141" s="163">
        <v>0</v>
      </c>
      <c r="V141" s="163">
        <f t="shared" si="34"/>
        <v>0</v>
      </c>
      <c r="W141" s="163"/>
      <c r="X141" s="163" t="s">
        <v>185</v>
      </c>
      <c r="Y141" s="155"/>
      <c r="Z141" s="155"/>
      <c r="AA141" s="155"/>
      <c r="AB141" s="155"/>
      <c r="AC141" s="155"/>
      <c r="AD141" s="155"/>
      <c r="AE141" s="155"/>
      <c r="AF141" s="155"/>
      <c r="AG141" s="155" t="s">
        <v>186</v>
      </c>
      <c r="AH141" s="155"/>
      <c r="AI141" s="155"/>
      <c r="AJ141" s="155"/>
      <c r="AK141" s="155"/>
      <c r="AL141" s="155"/>
      <c r="AM141" s="155"/>
      <c r="AN141" s="155"/>
      <c r="AO141" s="155"/>
      <c r="AP141" s="155"/>
      <c r="AQ141" s="155"/>
      <c r="AR141" s="155"/>
      <c r="AS141" s="155"/>
      <c r="AT141" s="155"/>
      <c r="AU141" s="155"/>
      <c r="AV141" s="155"/>
      <c r="AW141" s="155"/>
      <c r="AX141" s="155"/>
      <c r="AY141" s="155"/>
      <c r="AZ141" s="155"/>
      <c r="BA141" s="155"/>
      <c r="BB141" s="155"/>
      <c r="BC141" s="155"/>
      <c r="BD141" s="155"/>
      <c r="BE141" s="155"/>
      <c r="BF141" s="155"/>
      <c r="BG141" s="155"/>
      <c r="BH141" s="155"/>
    </row>
    <row r="142" spans="1:60">
      <c r="A142" s="165" t="s">
        <v>109</v>
      </c>
      <c r="B142" s="166" t="s">
        <v>72</v>
      </c>
      <c r="C142" s="183" t="s">
        <v>73</v>
      </c>
      <c r="D142" s="167"/>
      <c r="E142" s="168"/>
      <c r="F142" s="168"/>
      <c r="G142" s="168">
        <f>SUMIF(AG143:AG201,"&lt;&gt;NOR",G143:G201)</f>
        <v>0</v>
      </c>
      <c r="H142" s="168"/>
      <c r="I142" s="168">
        <f>SUM(I143:I201)</f>
        <v>182991.72000000003</v>
      </c>
      <c r="J142" s="168"/>
      <c r="K142" s="168">
        <f>SUM(K143:K201)</f>
        <v>566339.99999999977</v>
      </c>
      <c r="L142" s="168"/>
      <c r="M142" s="168">
        <f>SUM(M143:M201)</f>
        <v>0</v>
      </c>
      <c r="N142" s="168"/>
      <c r="O142" s="168">
        <f>SUM(O143:O201)</f>
        <v>0.72000000000000008</v>
      </c>
      <c r="P142" s="168"/>
      <c r="Q142" s="168">
        <f>SUM(Q143:Q201)</f>
        <v>0</v>
      </c>
      <c r="R142" s="168"/>
      <c r="S142" s="168"/>
      <c r="T142" s="169"/>
      <c r="U142" s="164"/>
      <c r="V142" s="164">
        <f>SUM(V143:V201)</f>
        <v>70.849999999999994</v>
      </c>
      <c r="W142" s="164"/>
      <c r="X142" s="164"/>
      <c r="AG142" t="s">
        <v>110</v>
      </c>
    </row>
    <row r="143" spans="1:60" outlineLevel="1">
      <c r="A143" s="170">
        <v>117</v>
      </c>
      <c r="B143" s="171" t="s">
        <v>334</v>
      </c>
      <c r="C143" s="257" t="s">
        <v>552</v>
      </c>
      <c r="D143" s="172" t="s">
        <v>537</v>
      </c>
      <c r="E143" s="174">
        <v>7</v>
      </c>
      <c r="F143" s="173"/>
      <c r="G143" s="174">
        <f>ROUND(E143*F143,2)</f>
        <v>0</v>
      </c>
      <c r="H143" s="173">
        <v>0</v>
      </c>
      <c r="I143" s="174">
        <f>ROUND(E143*H143,2)</f>
        <v>0</v>
      </c>
      <c r="J143" s="173">
        <v>1744</v>
      </c>
      <c r="K143" s="174">
        <f>ROUND(E143*J143,2)</f>
        <v>12208</v>
      </c>
      <c r="L143" s="174">
        <v>21</v>
      </c>
      <c r="M143" s="174">
        <f>G143*(1+L143/100)</f>
        <v>0</v>
      </c>
      <c r="N143" s="174">
        <v>1.238E-2</v>
      </c>
      <c r="O143" s="174">
        <f>ROUND(E143*N143,2)</f>
        <v>0.09</v>
      </c>
      <c r="P143" s="174">
        <v>0</v>
      </c>
      <c r="Q143" s="174">
        <f>ROUND(E143*P143,2)</f>
        <v>0</v>
      </c>
      <c r="R143" s="174"/>
      <c r="S143" s="174" t="s">
        <v>124</v>
      </c>
      <c r="T143" s="175" t="s">
        <v>116</v>
      </c>
      <c r="U143" s="163">
        <v>0.79</v>
      </c>
      <c r="V143" s="163">
        <f>ROUND(E143*U143,2)</f>
        <v>5.53</v>
      </c>
      <c r="W143" s="163"/>
      <c r="X143" s="163" t="s">
        <v>117</v>
      </c>
      <c r="Y143" s="155"/>
      <c r="Z143" s="155"/>
      <c r="AA143" s="155"/>
      <c r="AB143" s="155"/>
      <c r="AC143" s="155"/>
      <c r="AD143" s="155"/>
      <c r="AE143" s="155"/>
      <c r="AF143" s="155"/>
      <c r="AG143" s="155" t="s">
        <v>118</v>
      </c>
      <c r="AH143" s="155"/>
      <c r="AI143" s="155"/>
      <c r="AJ143" s="155"/>
      <c r="AK143" s="155"/>
      <c r="AL143" s="155"/>
      <c r="AM143" s="155"/>
      <c r="AN143" s="155"/>
      <c r="AO143" s="155"/>
      <c r="AP143" s="155"/>
      <c r="AQ143" s="155"/>
      <c r="AR143" s="155"/>
      <c r="AS143" s="155"/>
      <c r="AT143" s="155"/>
      <c r="AU143" s="155"/>
      <c r="AV143" s="155"/>
      <c r="AW143" s="155"/>
      <c r="AX143" s="155"/>
      <c r="AY143" s="155"/>
      <c r="AZ143" s="155"/>
      <c r="BA143" s="155"/>
      <c r="BB143" s="155"/>
      <c r="BC143" s="155"/>
      <c r="BD143" s="155"/>
      <c r="BE143" s="155"/>
      <c r="BF143" s="155"/>
      <c r="BG143" s="155"/>
      <c r="BH143" s="155"/>
    </row>
    <row r="144" spans="1:60" outlineLevel="1">
      <c r="A144" s="161"/>
      <c r="B144" s="162"/>
      <c r="C144" s="245" t="s">
        <v>335</v>
      </c>
      <c r="D144" s="246"/>
      <c r="E144" s="246"/>
      <c r="F144" s="246"/>
      <c r="G144" s="246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5"/>
      <c r="Z144" s="155"/>
      <c r="AA144" s="155"/>
      <c r="AB144" s="155"/>
      <c r="AC144" s="155"/>
      <c r="AD144" s="155"/>
      <c r="AE144" s="155"/>
      <c r="AF144" s="155"/>
      <c r="AG144" s="155" t="s">
        <v>199</v>
      </c>
      <c r="AH144" s="155"/>
      <c r="AI144" s="155"/>
      <c r="AJ144" s="155"/>
      <c r="AK144" s="155"/>
      <c r="AL144" s="155"/>
      <c r="AM144" s="155"/>
      <c r="AN144" s="155"/>
      <c r="AO144" s="155"/>
      <c r="AP144" s="155"/>
      <c r="AQ144" s="155"/>
      <c r="AR144" s="155"/>
      <c r="AS144" s="155"/>
      <c r="AT144" s="155"/>
      <c r="AU144" s="155"/>
      <c r="AV144" s="155"/>
      <c r="AW144" s="155"/>
      <c r="AX144" s="155"/>
      <c r="AY144" s="155"/>
      <c r="AZ144" s="155"/>
      <c r="BA144" s="155"/>
      <c r="BB144" s="155"/>
      <c r="BC144" s="155"/>
      <c r="BD144" s="155"/>
      <c r="BE144" s="155"/>
      <c r="BF144" s="155"/>
      <c r="BG144" s="155"/>
      <c r="BH144" s="155"/>
    </row>
    <row r="145" spans="1:60" outlineLevel="1">
      <c r="A145" s="176">
        <v>118</v>
      </c>
      <c r="B145" s="177" t="s">
        <v>336</v>
      </c>
      <c r="C145" s="185" t="s">
        <v>514</v>
      </c>
      <c r="D145" s="178" t="s">
        <v>537</v>
      </c>
      <c r="E145" s="180">
        <v>8</v>
      </c>
      <c r="F145" s="179"/>
      <c r="G145" s="180">
        <f t="shared" ref="G145:G152" si="35">ROUND(E145*F145,2)</f>
        <v>0</v>
      </c>
      <c r="H145" s="179">
        <v>0</v>
      </c>
      <c r="I145" s="180">
        <f t="shared" ref="I145:I152" si="36">ROUND(E145*H145,2)</f>
        <v>0</v>
      </c>
      <c r="J145" s="179">
        <v>459.2</v>
      </c>
      <c r="K145" s="180">
        <f t="shared" ref="K145:K152" si="37">ROUND(E145*J145,2)</f>
        <v>3673.6</v>
      </c>
      <c r="L145" s="180">
        <v>21</v>
      </c>
      <c r="M145" s="180">
        <f t="shared" ref="M145:M152" si="38">G145*(1+L145/100)</f>
        <v>0</v>
      </c>
      <c r="N145" s="180">
        <v>0</v>
      </c>
      <c r="O145" s="180">
        <f t="shared" ref="O145:O152" si="39">ROUND(E145*N145,2)</f>
        <v>0</v>
      </c>
      <c r="P145" s="180">
        <v>0</v>
      </c>
      <c r="Q145" s="180">
        <f t="shared" ref="Q145:Q152" si="40">ROUND(E145*P145,2)</f>
        <v>0</v>
      </c>
      <c r="R145" s="180"/>
      <c r="S145" s="180" t="s">
        <v>124</v>
      </c>
      <c r="T145" s="181" t="s">
        <v>116</v>
      </c>
      <c r="U145" s="163">
        <v>0</v>
      </c>
      <c r="V145" s="163">
        <f t="shared" ref="V145:V152" si="41">ROUND(E145*U145,2)</f>
        <v>0</v>
      </c>
      <c r="W145" s="163"/>
      <c r="X145" s="163" t="s">
        <v>117</v>
      </c>
      <c r="Y145" s="155"/>
      <c r="Z145" s="155"/>
      <c r="AA145" s="155"/>
      <c r="AB145" s="155"/>
      <c r="AC145" s="155"/>
      <c r="AD145" s="155"/>
      <c r="AE145" s="155"/>
      <c r="AF145" s="155"/>
      <c r="AG145" s="155" t="s">
        <v>118</v>
      </c>
      <c r="AH145" s="155"/>
      <c r="AI145" s="155"/>
      <c r="AJ145" s="155"/>
      <c r="AK145" s="155"/>
      <c r="AL145" s="155"/>
      <c r="AM145" s="155"/>
      <c r="AN145" s="155"/>
      <c r="AO145" s="155"/>
      <c r="AP145" s="155"/>
      <c r="AQ145" s="155"/>
      <c r="AR145" s="155"/>
      <c r="AS145" s="155"/>
      <c r="AT145" s="155"/>
      <c r="AU145" s="155"/>
      <c r="AV145" s="155"/>
      <c r="AW145" s="155"/>
      <c r="AX145" s="155"/>
      <c r="AY145" s="155"/>
      <c r="AZ145" s="155"/>
      <c r="BA145" s="155"/>
      <c r="BB145" s="155"/>
      <c r="BC145" s="155"/>
      <c r="BD145" s="155"/>
      <c r="BE145" s="155"/>
      <c r="BF145" s="155"/>
      <c r="BG145" s="155"/>
      <c r="BH145" s="155"/>
    </row>
    <row r="146" spans="1:60" outlineLevel="1">
      <c r="A146" s="176">
        <v>119</v>
      </c>
      <c r="B146" s="177" t="s">
        <v>337</v>
      </c>
      <c r="C146" s="185" t="s">
        <v>515</v>
      </c>
      <c r="D146" s="178" t="s">
        <v>537</v>
      </c>
      <c r="E146" s="180">
        <v>14</v>
      </c>
      <c r="F146" s="179"/>
      <c r="G146" s="180">
        <f t="shared" si="35"/>
        <v>0</v>
      </c>
      <c r="H146" s="179">
        <v>0</v>
      </c>
      <c r="I146" s="180">
        <f t="shared" si="36"/>
        <v>0</v>
      </c>
      <c r="J146" s="179">
        <v>604.79999999999995</v>
      </c>
      <c r="K146" s="180">
        <f t="shared" si="37"/>
        <v>8467.2000000000007</v>
      </c>
      <c r="L146" s="180">
        <v>21</v>
      </c>
      <c r="M146" s="180">
        <f t="shared" si="38"/>
        <v>0</v>
      </c>
      <c r="N146" s="180">
        <v>0</v>
      </c>
      <c r="O146" s="180">
        <f t="shared" si="39"/>
        <v>0</v>
      </c>
      <c r="P146" s="180">
        <v>0</v>
      </c>
      <c r="Q146" s="180">
        <f t="shared" si="40"/>
        <v>0</v>
      </c>
      <c r="R146" s="180"/>
      <c r="S146" s="180" t="s">
        <v>124</v>
      </c>
      <c r="T146" s="181" t="s">
        <v>116</v>
      </c>
      <c r="U146" s="163">
        <v>0</v>
      </c>
      <c r="V146" s="163">
        <f t="shared" si="41"/>
        <v>0</v>
      </c>
      <c r="W146" s="163"/>
      <c r="X146" s="163" t="s">
        <v>117</v>
      </c>
      <c r="Y146" s="155"/>
      <c r="Z146" s="155"/>
      <c r="AA146" s="155"/>
      <c r="AB146" s="155"/>
      <c r="AC146" s="155"/>
      <c r="AD146" s="155"/>
      <c r="AE146" s="155"/>
      <c r="AF146" s="155"/>
      <c r="AG146" s="155" t="s">
        <v>118</v>
      </c>
      <c r="AH146" s="155"/>
      <c r="AI146" s="155"/>
      <c r="AJ146" s="155"/>
      <c r="AK146" s="155"/>
      <c r="AL146" s="155"/>
      <c r="AM146" s="155"/>
      <c r="AN146" s="155"/>
      <c r="AO146" s="155"/>
      <c r="AP146" s="155"/>
      <c r="AQ146" s="155"/>
      <c r="AR146" s="155"/>
      <c r="AS146" s="155"/>
      <c r="AT146" s="155"/>
      <c r="AU146" s="155"/>
      <c r="AV146" s="155"/>
      <c r="AW146" s="155"/>
      <c r="AX146" s="155"/>
      <c r="AY146" s="155"/>
      <c r="AZ146" s="155"/>
      <c r="BA146" s="155"/>
      <c r="BB146" s="155"/>
      <c r="BC146" s="155"/>
      <c r="BD146" s="155"/>
      <c r="BE146" s="155"/>
      <c r="BF146" s="155"/>
      <c r="BG146" s="155"/>
      <c r="BH146" s="155"/>
    </row>
    <row r="147" spans="1:60" outlineLevel="1">
      <c r="A147" s="176">
        <v>120</v>
      </c>
      <c r="B147" s="177" t="s">
        <v>338</v>
      </c>
      <c r="C147" s="185" t="s">
        <v>516</v>
      </c>
      <c r="D147" s="178" t="s">
        <v>537</v>
      </c>
      <c r="E147" s="180">
        <v>1</v>
      </c>
      <c r="F147" s="179"/>
      <c r="G147" s="180">
        <f t="shared" si="35"/>
        <v>0</v>
      </c>
      <c r="H147" s="179">
        <v>0</v>
      </c>
      <c r="I147" s="180">
        <f t="shared" si="36"/>
        <v>0</v>
      </c>
      <c r="J147" s="179">
        <v>9992</v>
      </c>
      <c r="K147" s="180">
        <f t="shared" si="37"/>
        <v>9992</v>
      </c>
      <c r="L147" s="180">
        <v>21</v>
      </c>
      <c r="M147" s="180">
        <f t="shared" si="38"/>
        <v>0</v>
      </c>
      <c r="N147" s="180">
        <v>0</v>
      </c>
      <c r="O147" s="180">
        <f t="shared" si="39"/>
        <v>0</v>
      </c>
      <c r="P147" s="180">
        <v>0</v>
      </c>
      <c r="Q147" s="180">
        <f t="shared" si="40"/>
        <v>0</v>
      </c>
      <c r="R147" s="180"/>
      <c r="S147" s="180" t="s">
        <v>124</v>
      </c>
      <c r="T147" s="181" t="s">
        <v>116</v>
      </c>
      <c r="U147" s="163">
        <v>0</v>
      </c>
      <c r="V147" s="163">
        <f t="shared" si="41"/>
        <v>0</v>
      </c>
      <c r="W147" s="163"/>
      <c r="X147" s="163" t="s">
        <v>117</v>
      </c>
      <c r="Y147" s="155"/>
      <c r="Z147" s="155"/>
      <c r="AA147" s="155"/>
      <c r="AB147" s="155"/>
      <c r="AC147" s="155"/>
      <c r="AD147" s="155"/>
      <c r="AE147" s="155"/>
      <c r="AF147" s="155"/>
      <c r="AG147" s="155" t="s">
        <v>118</v>
      </c>
      <c r="AH147" s="155"/>
      <c r="AI147" s="155"/>
      <c r="AJ147" s="155"/>
      <c r="AK147" s="155"/>
      <c r="AL147" s="155"/>
      <c r="AM147" s="155"/>
      <c r="AN147" s="155"/>
      <c r="AO147" s="155"/>
      <c r="AP147" s="155"/>
      <c r="AQ147" s="155"/>
      <c r="AR147" s="155"/>
      <c r="AS147" s="155"/>
      <c r="AT147" s="155"/>
      <c r="AU147" s="155"/>
      <c r="AV147" s="155"/>
      <c r="AW147" s="155"/>
      <c r="AX147" s="155"/>
      <c r="AY147" s="155"/>
      <c r="AZ147" s="155"/>
      <c r="BA147" s="155"/>
      <c r="BB147" s="155"/>
      <c r="BC147" s="155"/>
      <c r="BD147" s="155"/>
      <c r="BE147" s="155"/>
      <c r="BF147" s="155"/>
      <c r="BG147" s="155"/>
      <c r="BH147" s="155"/>
    </row>
    <row r="148" spans="1:60" outlineLevel="1">
      <c r="A148" s="176">
        <v>121</v>
      </c>
      <c r="B148" s="177" t="s">
        <v>339</v>
      </c>
      <c r="C148" s="185" t="s">
        <v>517</v>
      </c>
      <c r="D148" s="178" t="s">
        <v>537</v>
      </c>
      <c r="E148" s="180">
        <v>3</v>
      </c>
      <c r="F148" s="179"/>
      <c r="G148" s="180">
        <f t="shared" si="35"/>
        <v>0</v>
      </c>
      <c r="H148" s="179">
        <v>0</v>
      </c>
      <c r="I148" s="180">
        <f t="shared" si="36"/>
        <v>0</v>
      </c>
      <c r="J148" s="179">
        <v>11926.4</v>
      </c>
      <c r="K148" s="180">
        <f t="shared" si="37"/>
        <v>35779.199999999997</v>
      </c>
      <c r="L148" s="180">
        <v>21</v>
      </c>
      <c r="M148" s="180">
        <f t="shared" si="38"/>
        <v>0</v>
      </c>
      <c r="N148" s="180">
        <v>0</v>
      </c>
      <c r="O148" s="180">
        <f t="shared" si="39"/>
        <v>0</v>
      </c>
      <c r="P148" s="180">
        <v>0</v>
      </c>
      <c r="Q148" s="180">
        <f t="shared" si="40"/>
        <v>0</v>
      </c>
      <c r="R148" s="180"/>
      <c r="S148" s="180" t="s">
        <v>124</v>
      </c>
      <c r="T148" s="181" t="s">
        <v>116</v>
      </c>
      <c r="U148" s="163">
        <v>0</v>
      </c>
      <c r="V148" s="163">
        <f t="shared" si="41"/>
        <v>0</v>
      </c>
      <c r="W148" s="163"/>
      <c r="X148" s="163" t="s">
        <v>117</v>
      </c>
      <c r="Y148" s="155"/>
      <c r="Z148" s="155"/>
      <c r="AA148" s="155"/>
      <c r="AB148" s="155"/>
      <c r="AC148" s="155"/>
      <c r="AD148" s="155"/>
      <c r="AE148" s="155"/>
      <c r="AF148" s="155"/>
      <c r="AG148" s="155" t="s">
        <v>118</v>
      </c>
      <c r="AH148" s="155"/>
      <c r="AI148" s="155"/>
      <c r="AJ148" s="155"/>
      <c r="AK148" s="155"/>
      <c r="AL148" s="155"/>
      <c r="AM148" s="155"/>
      <c r="AN148" s="155"/>
      <c r="AO148" s="155"/>
      <c r="AP148" s="155"/>
      <c r="AQ148" s="155"/>
      <c r="AR148" s="155"/>
      <c r="AS148" s="155"/>
      <c r="AT148" s="155"/>
      <c r="AU148" s="155"/>
      <c r="AV148" s="155"/>
      <c r="AW148" s="155"/>
      <c r="AX148" s="155"/>
      <c r="AY148" s="155"/>
      <c r="AZ148" s="155"/>
      <c r="BA148" s="155"/>
      <c r="BB148" s="155"/>
      <c r="BC148" s="155"/>
      <c r="BD148" s="155"/>
      <c r="BE148" s="155"/>
      <c r="BF148" s="155"/>
      <c r="BG148" s="155"/>
      <c r="BH148" s="155"/>
    </row>
    <row r="149" spans="1:60" outlineLevel="1">
      <c r="A149" s="176">
        <v>122</v>
      </c>
      <c r="B149" s="177" t="s">
        <v>340</v>
      </c>
      <c r="C149" s="185" t="s">
        <v>518</v>
      </c>
      <c r="D149" s="178" t="s">
        <v>537</v>
      </c>
      <c r="E149" s="180">
        <v>2</v>
      </c>
      <c r="F149" s="179"/>
      <c r="G149" s="180">
        <f t="shared" si="35"/>
        <v>0</v>
      </c>
      <c r="H149" s="179">
        <v>0</v>
      </c>
      <c r="I149" s="180">
        <f t="shared" si="36"/>
        <v>0</v>
      </c>
      <c r="J149" s="179">
        <v>63750.400000000001</v>
      </c>
      <c r="K149" s="180">
        <f t="shared" si="37"/>
        <v>127500.8</v>
      </c>
      <c r="L149" s="180">
        <v>21</v>
      </c>
      <c r="M149" s="180">
        <f t="shared" si="38"/>
        <v>0</v>
      </c>
      <c r="N149" s="180">
        <v>0</v>
      </c>
      <c r="O149" s="180">
        <f t="shared" si="39"/>
        <v>0</v>
      </c>
      <c r="P149" s="180">
        <v>0</v>
      </c>
      <c r="Q149" s="180">
        <f t="shared" si="40"/>
        <v>0</v>
      </c>
      <c r="R149" s="180"/>
      <c r="S149" s="180" t="s">
        <v>124</v>
      </c>
      <c r="T149" s="181" t="s">
        <v>116</v>
      </c>
      <c r="U149" s="163">
        <v>0</v>
      </c>
      <c r="V149" s="163">
        <f t="shared" si="41"/>
        <v>0</v>
      </c>
      <c r="W149" s="163"/>
      <c r="X149" s="163" t="s">
        <v>117</v>
      </c>
      <c r="Y149" s="155"/>
      <c r="Z149" s="155"/>
      <c r="AA149" s="155"/>
      <c r="AB149" s="155"/>
      <c r="AC149" s="155"/>
      <c r="AD149" s="155"/>
      <c r="AE149" s="155"/>
      <c r="AF149" s="155"/>
      <c r="AG149" s="155" t="s">
        <v>118</v>
      </c>
      <c r="AH149" s="155"/>
      <c r="AI149" s="155"/>
      <c r="AJ149" s="155"/>
      <c r="AK149" s="155"/>
      <c r="AL149" s="155"/>
      <c r="AM149" s="155"/>
      <c r="AN149" s="155"/>
      <c r="AO149" s="155"/>
      <c r="AP149" s="155"/>
      <c r="AQ149" s="155"/>
      <c r="AR149" s="155"/>
      <c r="AS149" s="155"/>
      <c r="AT149" s="155"/>
      <c r="AU149" s="155"/>
      <c r="AV149" s="155"/>
      <c r="AW149" s="155"/>
      <c r="AX149" s="155"/>
      <c r="AY149" s="155"/>
      <c r="AZ149" s="155"/>
      <c r="BA149" s="155"/>
      <c r="BB149" s="155"/>
      <c r="BC149" s="155"/>
      <c r="BD149" s="155"/>
      <c r="BE149" s="155"/>
      <c r="BF149" s="155"/>
      <c r="BG149" s="155"/>
      <c r="BH149" s="155"/>
    </row>
    <row r="150" spans="1:60" outlineLevel="1">
      <c r="A150" s="176">
        <v>123</v>
      </c>
      <c r="B150" s="177" t="s">
        <v>341</v>
      </c>
      <c r="C150" s="185" t="s">
        <v>519</v>
      </c>
      <c r="D150" s="178" t="s">
        <v>537</v>
      </c>
      <c r="E150" s="180">
        <v>2</v>
      </c>
      <c r="F150" s="179"/>
      <c r="G150" s="180">
        <f t="shared" si="35"/>
        <v>0</v>
      </c>
      <c r="H150" s="179">
        <v>0</v>
      </c>
      <c r="I150" s="180">
        <f t="shared" si="36"/>
        <v>0</v>
      </c>
      <c r="J150" s="179">
        <v>25128</v>
      </c>
      <c r="K150" s="180">
        <f t="shared" si="37"/>
        <v>50256</v>
      </c>
      <c r="L150" s="180">
        <v>21</v>
      </c>
      <c r="M150" s="180">
        <f t="shared" si="38"/>
        <v>0</v>
      </c>
      <c r="N150" s="180">
        <v>0</v>
      </c>
      <c r="O150" s="180">
        <f t="shared" si="39"/>
        <v>0</v>
      </c>
      <c r="P150" s="180">
        <v>0</v>
      </c>
      <c r="Q150" s="180">
        <f t="shared" si="40"/>
        <v>0</v>
      </c>
      <c r="R150" s="180"/>
      <c r="S150" s="180" t="s">
        <v>124</v>
      </c>
      <c r="T150" s="181" t="s">
        <v>116</v>
      </c>
      <c r="U150" s="163">
        <v>0</v>
      </c>
      <c r="V150" s="163">
        <f t="shared" si="41"/>
        <v>0</v>
      </c>
      <c r="W150" s="163"/>
      <c r="X150" s="163" t="s">
        <v>117</v>
      </c>
      <c r="Y150" s="155"/>
      <c r="Z150" s="155"/>
      <c r="AA150" s="155"/>
      <c r="AB150" s="155"/>
      <c r="AC150" s="155"/>
      <c r="AD150" s="155"/>
      <c r="AE150" s="155"/>
      <c r="AF150" s="155"/>
      <c r="AG150" s="155" t="s">
        <v>118</v>
      </c>
      <c r="AH150" s="155"/>
      <c r="AI150" s="155"/>
      <c r="AJ150" s="155"/>
      <c r="AK150" s="155"/>
      <c r="AL150" s="155"/>
      <c r="AM150" s="155"/>
      <c r="AN150" s="155"/>
      <c r="AO150" s="155"/>
      <c r="AP150" s="155"/>
      <c r="AQ150" s="155"/>
      <c r="AR150" s="155"/>
      <c r="AS150" s="155"/>
      <c r="AT150" s="155"/>
      <c r="AU150" s="155"/>
      <c r="AV150" s="155"/>
      <c r="AW150" s="155"/>
      <c r="AX150" s="155"/>
      <c r="AY150" s="155"/>
      <c r="AZ150" s="155"/>
      <c r="BA150" s="155"/>
      <c r="BB150" s="155"/>
      <c r="BC150" s="155"/>
      <c r="BD150" s="155"/>
      <c r="BE150" s="155"/>
      <c r="BF150" s="155"/>
      <c r="BG150" s="155"/>
      <c r="BH150" s="155"/>
    </row>
    <row r="151" spans="1:60" outlineLevel="1">
      <c r="A151" s="176">
        <v>124</v>
      </c>
      <c r="B151" s="177" t="s">
        <v>342</v>
      </c>
      <c r="C151" s="185" t="s">
        <v>343</v>
      </c>
      <c r="D151" s="178" t="s">
        <v>123</v>
      </c>
      <c r="E151" s="180">
        <v>4</v>
      </c>
      <c r="F151" s="179"/>
      <c r="G151" s="180">
        <f t="shared" si="35"/>
        <v>0</v>
      </c>
      <c r="H151" s="179">
        <v>3431.9</v>
      </c>
      <c r="I151" s="180">
        <f t="shared" si="36"/>
        <v>13727.6</v>
      </c>
      <c r="J151" s="179">
        <v>108.1</v>
      </c>
      <c r="K151" s="180">
        <f t="shared" si="37"/>
        <v>432.4</v>
      </c>
      <c r="L151" s="180">
        <v>21</v>
      </c>
      <c r="M151" s="180">
        <f t="shared" si="38"/>
        <v>0</v>
      </c>
      <c r="N151" s="180">
        <v>2.2540000000000001E-2</v>
      </c>
      <c r="O151" s="180">
        <f t="shared" si="39"/>
        <v>0.09</v>
      </c>
      <c r="P151" s="180">
        <v>0</v>
      </c>
      <c r="Q151" s="180">
        <f t="shared" si="40"/>
        <v>0</v>
      </c>
      <c r="R151" s="180" t="s">
        <v>209</v>
      </c>
      <c r="S151" s="180" t="s">
        <v>115</v>
      </c>
      <c r="T151" s="181" t="s">
        <v>116</v>
      </c>
      <c r="U151" s="163">
        <v>0.251</v>
      </c>
      <c r="V151" s="163">
        <f t="shared" si="41"/>
        <v>1</v>
      </c>
      <c r="W151" s="163"/>
      <c r="X151" s="163" t="s">
        <v>117</v>
      </c>
      <c r="Y151" s="155"/>
      <c r="Z151" s="155"/>
      <c r="AA151" s="155"/>
      <c r="AB151" s="155"/>
      <c r="AC151" s="155"/>
      <c r="AD151" s="155"/>
      <c r="AE151" s="155"/>
      <c r="AF151" s="155"/>
      <c r="AG151" s="155" t="s">
        <v>118</v>
      </c>
      <c r="AH151" s="155"/>
      <c r="AI151" s="155"/>
      <c r="AJ151" s="155"/>
      <c r="AK151" s="155"/>
      <c r="AL151" s="155"/>
      <c r="AM151" s="155"/>
      <c r="AN151" s="155"/>
      <c r="AO151" s="155"/>
      <c r="AP151" s="155"/>
      <c r="AQ151" s="155"/>
      <c r="AR151" s="155"/>
      <c r="AS151" s="155"/>
      <c r="AT151" s="155"/>
      <c r="AU151" s="155"/>
      <c r="AV151" s="155"/>
      <c r="AW151" s="155"/>
      <c r="AX151" s="155"/>
      <c r="AY151" s="155"/>
      <c r="AZ151" s="155"/>
      <c r="BA151" s="155"/>
      <c r="BB151" s="155"/>
      <c r="BC151" s="155"/>
      <c r="BD151" s="155"/>
      <c r="BE151" s="155"/>
      <c r="BF151" s="155"/>
      <c r="BG151" s="155"/>
      <c r="BH151" s="155"/>
    </row>
    <row r="152" spans="1:60" outlineLevel="1">
      <c r="A152" s="170">
        <v>125</v>
      </c>
      <c r="B152" s="171" t="s">
        <v>344</v>
      </c>
      <c r="C152" s="184" t="s">
        <v>345</v>
      </c>
      <c r="D152" s="172" t="s">
        <v>537</v>
      </c>
      <c r="E152" s="174">
        <v>2</v>
      </c>
      <c r="F152" s="173"/>
      <c r="G152" s="174">
        <f t="shared" si="35"/>
        <v>0</v>
      </c>
      <c r="H152" s="173">
        <v>0</v>
      </c>
      <c r="I152" s="174">
        <f t="shared" si="36"/>
        <v>0</v>
      </c>
      <c r="J152" s="173">
        <v>17095.2</v>
      </c>
      <c r="K152" s="174">
        <f t="shared" si="37"/>
        <v>34190.400000000001</v>
      </c>
      <c r="L152" s="174">
        <v>21</v>
      </c>
      <c r="M152" s="174">
        <f t="shared" si="38"/>
        <v>0</v>
      </c>
      <c r="N152" s="174">
        <v>1.238E-2</v>
      </c>
      <c r="O152" s="174">
        <f t="shared" si="39"/>
        <v>0.02</v>
      </c>
      <c r="P152" s="174">
        <v>0</v>
      </c>
      <c r="Q152" s="174">
        <f t="shared" si="40"/>
        <v>0</v>
      </c>
      <c r="R152" s="174"/>
      <c r="S152" s="174" t="s">
        <v>124</v>
      </c>
      <c r="T152" s="175" t="s">
        <v>116</v>
      </c>
      <c r="U152" s="163">
        <v>0</v>
      </c>
      <c r="V152" s="163">
        <f t="shared" si="41"/>
        <v>0</v>
      </c>
      <c r="W152" s="163"/>
      <c r="X152" s="163" t="s">
        <v>117</v>
      </c>
      <c r="Y152" s="155"/>
      <c r="Z152" s="155"/>
      <c r="AA152" s="155"/>
      <c r="AB152" s="155"/>
      <c r="AC152" s="155"/>
      <c r="AD152" s="155"/>
      <c r="AE152" s="155"/>
      <c r="AF152" s="155"/>
      <c r="AG152" s="155" t="s">
        <v>118</v>
      </c>
      <c r="AH152" s="155"/>
      <c r="AI152" s="155"/>
      <c r="AJ152" s="155"/>
      <c r="AK152" s="155"/>
      <c r="AL152" s="155"/>
      <c r="AM152" s="155"/>
      <c r="AN152" s="155"/>
      <c r="AO152" s="155"/>
      <c r="AP152" s="155"/>
      <c r="AQ152" s="155"/>
      <c r="AR152" s="155"/>
      <c r="AS152" s="155"/>
      <c r="AT152" s="155"/>
      <c r="AU152" s="155"/>
      <c r="AV152" s="155"/>
      <c r="AW152" s="155"/>
      <c r="AX152" s="155"/>
      <c r="AY152" s="155"/>
      <c r="AZ152" s="155"/>
      <c r="BA152" s="155"/>
      <c r="BB152" s="155"/>
      <c r="BC152" s="155"/>
      <c r="BD152" s="155"/>
      <c r="BE152" s="155"/>
      <c r="BF152" s="155"/>
      <c r="BG152" s="155"/>
      <c r="BH152" s="155"/>
    </row>
    <row r="153" spans="1:60" outlineLevel="1">
      <c r="A153" s="161"/>
      <c r="B153" s="162"/>
      <c r="C153" s="245" t="s">
        <v>346</v>
      </c>
      <c r="D153" s="246"/>
      <c r="E153" s="246"/>
      <c r="F153" s="246"/>
      <c r="G153" s="246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5"/>
      <c r="Z153" s="155"/>
      <c r="AA153" s="155"/>
      <c r="AB153" s="155"/>
      <c r="AC153" s="155"/>
      <c r="AD153" s="155"/>
      <c r="AE153" s="155"/>
      <c r="AF153" s="155"/>
      <c r="AG153" s="155" t="s">
        <v>199</v>
      </c>
      <c r="AH153" s="155"/>
      <c r="AI153" s="155"/>
      <c r="AJ153" s="155"/>
      <c r="AK153" s="155"/>
      <c r="AL153" s="155"/>
      <c r="AM153" s="155"/>
      <c r="AN153" s="155"/>
      <c r="AO153" s="155"/>
      <c r="AP153" s="155"/>
      <c r="AQ153" s="155"/>
      <c r="AR153" s="155"/>
      <c r="AS153" s="155"/>
      <c r="AT153" s="155"/>
      <c r="AU153" s="155"/>
      <c r="AV153" s="155"/>
      <c r="AW153" s="155"/>
      <c r="AX153" s="155"/>
      <c r="AY153" s="155"/>
      <c r="AZ153" s="155"/>
      <c r="BA153" s="155"/>
      <c r="BB153" s="155"/>
      <c r="BC153" s="155"/>
      <c r="BD153" s="155"/>
      <c r="BE153" s="155"/>
      <c r="BF153" s="155"/>
      <c r="BG153" s="155"/>
      <c r="BH153" s="155"/>
    </row>
    <row r="154" spans="1:60" outlineLevel="1">
      <c r="A154" s="170">
        <v>126</v>
      </c>
      <c r="B154" s="171" t="s">
        <v>347</v>
      </c>
      <c r="C154" s="184" t="s">
        <v>348</v>
      </c>
      <c r="D154" s="172" t="s">
        <v>537</v>
      </c>
      <c r="E154" s="174">
        <v>1</v>
      </c>
      <c r="F154" s="173"/>
      <c r="G154" s="174">
        <f>ROUND(E154*F154,2)</f>
        <v>0</v>
      </c>
      <c r="H154" s="173">
        <v>0</v>
      </c>
      <c r="I154" s="174">
        <f>ROUND(E154*H154,2)</f>
        <v>0</v>
      </c>
      <c r="J154" s="173">
        <v>2480</v>
      </c>
      <c r="K154" s="174">
        <f>ROUND(E154*J154,2)</f>
        <v>2480</v>
      </c>
      <c r="L154" s="174">
        <v>21</v>
      </c>
      <c r="M154" s="174">
        <f>G154*(1+L154/100)</f>
        <v>0</v>
      </c>
      <c r="N154" s="174">
        <v>1.238E-2</v>
      </c>
      <c r="O154" s="174">
        <f>ROUND(E154*N154,2)</f>
        <v>0.01</v>
      </c>
      <c r="P154" s="174">
        <v>0</v>
      </c>
      <c r="Q154" s="174">
        <f>ROUND(E154*P154,2)</f>
        <v>0</v>
      </c>
      <c r="R154" s="174"/>
      <c r="S154" s="174" t="s">
        <v>124</v>
      </c>
      <c r="T154" s="175" t="s">
        <v>116</v>
      </c>
      <c r="U154" s="163">
        <v>0</v>
      </c>
      <c r="V154" s="163">
        <f>ROUND(E154*U154,2)</f>
        <v>0</v>
      </c>
      <c r="W154" s="163"/>
      <c r="X154" s="163" t="s">
        <v>117</v>
      </c>
      <c r="Y154" s="155"/>
      <c r="Z154" s="155"/>
      <c r="AA154" s="155"/>
      <c r="AB154" s="155"/>
      <c r="AC154" s="155"/>
      <c r="AD154" s="155"/>
      <c r="AE154" s="155"/>
      <c r="AF154" s="155"/>
      <c r="AG154" s="155" t="s">
        <v>118</v>
      </c>
      <c r="AH154" s="155"/>
      <c r="AI154" s="155"/>
      <c r="AJ154" s="155"/>
      <c r="AK154" s="155"/>
      <c r="AL154" s="155"/>
      <c r="AM154" s="155"/>
      <c r="AN154" s="155"/>
      <c r="AO154" s="155"/>
      <c r="AP154" s="155"/>
      <c r="AQ154" s="155"/>
      <c r="AR154" s="155"/>
      <c r="AS154" s="155"/>
      <c r="AT154" s="155"/>
      <c r="AU154" s="155"/>
      <c r="AV154" s="155"/>
      <c r="AW154" s="155"/>
      <c r="AX154" s="155"/>
      <c r="AY154" s="155"/>
      <c r="AZ154" s="155"/>
      <c r="BA154" s="155"/>
      <c r="BB154" s="155"/>
      <c r="BC154" s="155"/>
      <c r="BD154" s="155"/>
      <c r="BE154" s="155"/>
      <c r="BF154" s="155"/>
      <c r="BG154" s="155"/>
      <c r="BH154" s="155"/>
    </row>
    <row r="155" spans="1:60" outlineLevel="1">
      <c r="A155" s="161"/>
      <c r="B155" s="162"/>
      <c r="C155" s="245" t="s">
        <v>349</v>
      </c>
      <c r="D155" s="246"/>
      <c r="E155" s="246"/>
      <c r="F155" s="246"/>
      <c r="G155" s="246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5"/>
      <c r="Z155" s="155"/>
      <c r="AA155" s="155"/>
      <c r="AB155" s="155"/>
      <c r="AC155" s="155"/>
      <c r="AD155" s="155"/>
      <c r="AE155" s="155"/>
      <c r="AF155" s="155"/>
      <c r="AG155" s="155" t="s">
        <v>199</v>
      </c>
      <c r="AH155" s="155"/>
      <c r="AI155" s="155"/>
      <c r="AJ155" s="155"/>
      <c r="AK155" s="155"/>
      <c r="AL155" s="155"/>
      <c r="AM155" s="155"/>
      <c r="AN155" s="155"/>
      <c r="AO155" s="155"/>
      <c r="AP155" s="155"/>
      <c r="AQ155" s="155"/>
      <c r="AR155" s="155"/>
      <c r="AS155" s="155"/>
      <c r="AT155" s="155"/>
      <c r="AU155" s="155"/>
      <c r="AV155" s="155"/>
      <c r="AW155" s="155"/>
      <c r="AX155" s="155"/>
      <c r="AY155" s="155"/>
      <c r="AZ155" s="155"/>
      <c r="BA155" s="155"/>
      <c r="BB155" s="155"/>
      <c r="BC155" s="155"/>
      <c r="BD155" s="155"/>
      <c r="BE155" s="155"/>
      <c r="BF155" s="155"/>
      <c r="BG155" s="155"/>
      <c r="BH155" s="155"/>
    </row>
    <row r="156" spans="1:60" outlineLevel="1">
      <c r="A156" s="170">
        <v>127</v>
      </c>
      <c r="B156" s="171" t="s">
        <v>350</v>
      </c>
      <c r="C156" s="184" t="s">
        <v>351</v>
      </c>
      <c r="D156" s="172" t="s">
        <v>537</v>
      </c>
      <c r="E156" s="174">
        <v>4</v>
      </c>
      <c r="F156" s="173"/>
      <c r="G156" s="174">
        <f>ROUND(E156*F156,2)</f>
        <v>0</v>
      </c>
      <c r="H156" s="173">
        <v>0</v>
      </c>
      <c r="I156" s="174">
        <f>ROUND(E156*H156,2)</f>
        <v>0</v>
      </c>
      <c r="J156" s="173">
        <v>2744</v>
      </c>
      <c r="K156" s="174">
        <f>ROUND(E156*J156,2)</f>
        <v>10976</v>
      </c>
      <c r="L156" s="174">
        <v>21</v>
      </c>
      <c r="M156" s="174">
        <f>G156*(1+L156/100)</f>
        <v>0</v>
      </c>
      <c r="N156" s="174">
        <v>1.238E-2</v>
      </c>
      <c r="O156" s="174">
        <f>ROUND(E156*N156,2)</f>
        <v>0.05</v>
      </c>
      <c r="P156" s="174">
        <v>0</v>
      </c>
      <c r="Q156" s="174">
        <f>ROUND(E156*P156,2)</f>
        <v>0</v>
      </c>
      <c r="R156" s="174"/>
      <c r="S156" s="174" t="s">
        <v>124</v>
      </c>
      <c r="T156" s="175" t="s">
        <v>116</v>
      </c>
      <c r="U156" s="163">
        <v>0</v>
      </c>
      <c r="V156" s="163">
        <f>ROUND(E156*U156,2)</f>
        <v>0</v>
      </c>
      <c r="W156" s="163"/>
      <c r="X156" s="163" t="s">
        <v>117</v>
      </c>
      <c r="Y156" s="155"/>
      <c r="Z156" s="155"/>
      <c r="AA156" s="155"/>
      <c r="AB156" s="155"/>
      <c r="AC156" s="155"/>
      <c r="AD156" s="155"/>
      <c r="AE156" s="155"/>
      <c r="AF156" s="155"/>
      <c r="AG156" s="155" t="s">
        <v>118</v>
      </c>
      <c r="AH156" s="155"/>
      <c r="AI156" s="155"/>
      <c r="AJ156" s="155"/>
      <c r="AK156" s="155"/>
      <c r="AL156" s="155"/>
      <c r="AM156" s="155"/>
      <c r="AN156" s="155"/>
      <c r="AO156" s="155"/>
      <c r="AP156" s="155"/>
      <c r="AQ156" s="155"/>
      <c r="AR156" s="155"/>
      <c r="AS156" s="155"/>
      <c r="AT156" s="155"/>
      <c r="AU156" s="155"/>
      <c r="AV156" s="155"/>
      <c r="AW156" s="155"/>
      <c r="AX156" s="155"/>
      <c r="AY156" s="155"/>
      <c r="AZ156" s="155"/>
      <c r="BA156" s="155"/>
      <c r="BB156" s="155"/>
      <c r="BC156" s="155"/>
      <c r="BD156" s="155"/>
      <c r="BE156" s="155"/>
      <c r="BF156" s="155"/>
      <c r="BG156" s="155"/>
      <c r="BH156" s="155"/>
    </row>
    <row r="157" spans="1:60" outlineLevel="1">
      <c r="A157" s="161"/>
      <c r="B157" s="162"/>
      <c r="C157" s="245" t="s">
        <v>352</v>
      </c>
      <c r="D157" s="246"/>
      <c r="E157" s="246"/>
      <c r="F157" s="246"/>
      <c r="G157" s="246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5"/>
      <c r="Z157" s="155"/>
      <c r="AA157" s="155"/>
      <c r="AB157" s="155"/>
      <c r="AC157" s="155"/>
      <c r="AD157" s="155"/>
      <c r="AE157" s="155"/>
      <c r="AF157" s="155"/>
      <c r="AG157" s="155" t="s">
        <v>199</v>
      </c>
      <c r="AH157" s="155"/>
      <c r="AI157" s="155"/>
      <c r="AJ157" s="155"/>
      <c r="AK157" s="155"/>
      <c r="AL157" s="155"/>
      <c r="AM157" s="155"/>
      <c r="AN157" s="155"/>
      <c r="AO157" s="155"/>
      <c r="AP157" s="155"/>
      <c r="AQ157" s="155"/>
      <c r="AR157" s="155"/>
      <c r="AS157" s="155"/>
      <c r="AT157" s="155"/>
      <c r="AU157" s="155"/>
      <c r="AV157" s="155"/>
      <c r="AW157" s="155"/>
      <c r="AX157" s="155"/>
      <c r="AY157" s="155"/>
      <c r="AZ157" s="155"/>
      <c r="BA157" s="155"/>
      <c r="BB157" s="155"/>
      <c r="BC157" s="155"/>
      <c r="BD157" s="155"/>
      <c r="BE157" s="155"/>
      <c r="BF157" s="155"/>
      <c r="BG157" s="155"/>
      <c r="BH157" s="155"/>
    </row>
    <row r="158" spans="1:60" outlineLevel="1">
      <c r="A158" s="170">
        <v>128</v>
      </c>
      <c r="B158" s="171" t="s">
        <v>353</v>
      </c>
      <c r="C158" s="184" t="s">
        <v>354</v>
      </c>
      <c r="D158" s="172" t="s">
        <v>537</v>
      </c>
      <c r="E158" s="174">
        <v>2</v>
      </c>
      <c r="F158" s="173"/>
      <c r="G158" s="174">
        <f>ROUND(E158*F158,2)</f>
        <v>0</v>
      </c>
      <c r="H158" s="173">
        <v>0</v>
      </c>
      <c r="I158" s="174">
        <f>ROUND(E158*H158,2)</f>
        <v>0</v>
      </c>
      <c r="J158" s="173">
        <v>1534.4</v>
      </c>
      <c r="K158" s="174">
        <f>ROUND(E158*J158,2)</f>
        <v>3068.8</v>
      </c>
      <c r="L158" s="174">
        <v>21</v>
      </c>
      <c r="M158" s="174">
        <f>G158*(1+L158/100)</f>
        <v>0</v>
      </c>
      <c r="N158" s="174">
        <v>1.238E-2</v>
      </c>
      <c r="O158" s="174">
        <f>ROUND(E158*N158,2)</f>
        <v>0.02</v>
      </c>
      <c r="P158" s="174">
        <v>0</v>
      </c>
      <c r="Q158" s="174">
        <f>ROUND(E158*P158,2)</f>
        <v>0</v>
      </c>
      <c r="R158" s="174"/>
      <c r="S158" s="174" t="s">
        <v>124</v>
      </c>
      <c r="T158" s="175" t="s">
        <v>116</v>
      </c>
      <c r="U158" s="163">
        <v>0.79</v>
      </c>
      <c r="V158" s="163">
        <f>ROUND(E158*U158,2)</f>
        <v>1.58</v>
      </c>
      <c r="W158" s="163"/>
      <c r="X158" s="163" t="s">
        <v>117</v>
      </c>
      <c r="Y158" s="155"/>
      <c r="Z158" s="155"/>
      <c r="AA158" s="155"/>
      <c r="AB158" s="155"/>
      <c r="AC158" s="155"/>
      <c r="AD158" s="155"/>
      <c r="AE158" s="155"/>
      <c r="AF158" s="155"/>
      <c r="AG158" s="155" t="s">
        <v>118</v>
      </c>
      <c r="AH158" s="155"/>
      <c r="AI158" s="155"/>
      <c r="AJ158" s="155"/>
      <c r="AK158" s="155"/>
      <c r="AL158" s="155"/>
      <c r="AM158" s="155"/>
      <c r="AN158" s="155"/>
      <c r="AO158" s="155"/>
      <c r="AP158" s="155"/>
      <c r="AQ158" s="155"/>
      <c r="AR158" s="155"/>
      <c r="AS158" s="155"/>
      <c r="AT158" s="155"/>
      <c r="AU158" s="155"/>
      <c r="AV158" s="155"/>
      <c r="AW158" s="155"/>
      <c r="AX158" s="155"/>
      <c r="AY158" s="155"/>
      <c r="AZ158" s="155"/>
      <c r="BA158" s="155"/>
      <c r="BB158" s="155"/>
      <c r="BC158" s="155"/>
      <c r="BD158" s="155"/>
      <c r="BE158" s="155"/>
      <c r="BF158" s="155"/>
      <c r="BG158" s="155"/>
      <c r="BH158" s="155"/>
    </row>
    <row r="159" spans="1:60" outlineLevel="1">
      <c r="A159" s="161"/>
      <c r="B159" s="162"/>
      <c r="C159" s="245" t="s">
        <v>355</v>
      </c>
      <c r="D159" s="246"/>
      <c r="E159" s="246"/>
      <c r="F159" s="246"/>
      <c r="G159" s="246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5"/>
      <c r="Z159" s="155"/>
      <c r="AA159" s="155"/>
      <c r="AB159" s="155"/>
      <c r="AC159" s="155"/>
      <c r="AD159" s="155"/>
      <c r="AE159" s="155"/>
      <c r="AF159" s="155"/>
      <c r="AG159" s="155" t="s">
        <v>199</v>
      </c>
      <c r="AH159" s="155"/>
      <c r="AI159" s="155"/>
      <c r="AJ159" s="155"/>
      <c r="AK159" s="155"/>
      <c r="AL159" s="155"/>
      <c r="AM159" s="155"/>
      <c r="AN159" s="155"/>
      <c r="AO159" s="155"/>
      <c r="AP159" s="155"/>
      <c r="AQ159" s="155"/>
      <c r="AR159" s="155"/>
      <c r="AS159" s="155"/>
      <c r="AT159" s="155"/>
      <c r="AU159" s="155"/>
      <c r="AV159" s="155"/>
      <c r="AW159" s="155"/>
      <c r="AX159" s="155"/>
      <c r="AY159" s="155"/>
      <c r="AZ159" s="155"/>
      <c r="BA159" s="155"/>
      <c r="BB159" s="155"/>
      <c r="BC159" s="155"/>
      <c r="BD159" s="155"/>
      <c r="BE159" s="155"/>
      <c r="BF159" s="155"/>
      <c r="BG159" s="155"/>
      <c r="BH159" s="155"/>
    </row>
    <row r="160" spans="1:60" outlineLevel="1">
      <c r="A160" s="170">
        <v>129</v>
      </c>
      <c r="B160" s="171" t="s">
        <v>356</v>
      </c>
      <c r="C160" s="184" t="s">
        <v>357</v>
      </c>
      <c r="D160" s="172" t="s">
        <v>537</v>
      </c>
      <c r="E160" s="174">
        <v>8</v>
      </c>
      <c r="F160" s="173"/>
      <c r="G160" s="174">
        <f>ROUND(E160*F160,2)</f>
        <v>0</v>
      </c>
      <c r="H160" s="173">
        <v>0</v>
      </c>
      <c r="I160" s="174">
        <f>ROUND(E160*H160,2)</f>
        <v>0</v>
      </c>
      <c r="J160" s="173">
        <v>1833.6</v>
      </c>
      <c r="K160" s="174">
        <f>ROUND(E160*J160,2)</f>
        <v>14668.8</v>
      </c>
      <c r="L160" s="174">
        <v>21</v>
      </c>
      <c r="M160" s="174">
        <f>G160*(1+L160/100)</f>
        <v>0</v>
      </c>
      <c r="N160" s="174">
        <v>1.238E-2</v>
      </c>
      <c r="O160" s="174">
        <f>ROUND(E160*N160,2)</f>
        <v>0.1</v>
      </c>
      <c r="P160" s="174">
        <v>0</v>
      </c>
      <c r="Q160" s="174">
        <f>ROUND(E160*P160,2)</f>
        <v>0</v>
      </c>
      <c r="R160" s="174"/>
      <c r="S160" s="174" t="s">
        <v>124</v>
      </c>
      <c r="T160" s="175" t="s">
        <v>116</v>
      </c>
      <c r="U160" s="163">
        <v>0.79</v>
      </c>
      <c r="V160" s="163">
        <f>ROUND(E160*U160,2)</f>
        <v>6.32</v>
      </c>
      <c r="W160" s="163"/>
      <c r="X160" s="163" t="s">
        <v>117</v>
      </c>
      <c r="Y160" s="155"/>
      <c r="Z160" s="155"/>
      <c r="AA160" s="155"/>
      <c r="AB160" s="155"/>
      <c r="AC160" s="155"/>
      <c r="AD160" s="155"/>
      <c r="AE160" s="155"/>
      <c r="AF160" s="155"/>
      <c r="AG160" s="155" t="s">
        <v>118</v>
      </c>
      <c r="AH160" s="155"/>
      <c r="AI160" s="155"/>
      <c r="AJ160" s="155"/>
      <c r="AK160" s="155"/>
      <c r="AL160" s="155"/>
      <c r="AM160" s="155"/>
      <c r="AN160" s="155"/>
      <c r="AO160" s="155"/>
      <c r="AP160" s="155"/>
      <c r="AQ160" s="155"/>
      <c r="AR160" s="155"/>
      <c r="AS160" s="155"/>
      <c r="AT160" s="155"/>
      <c r="AU160" s="155"/>
      <c r="AV160" s="155"/>
      <c r="AW160" s="155"/>
      <c r="AX160" s="155"/>
      <c r="AY160" s="155"/>
      <c r="AZ160" s="155"/>
      <c r="BA160" s="155"/>
      <c r="BB160" s="155"/>
      <c r="BC160" s="155"/>
      <c r="BD160" s="155"/>
      <c r="BE160" s="155"/>
      <c r="BF160" s="155"/>
      <c r="BG160" s="155"/>
      <c r="BH160" s="155"/>
    </row>
    <row r="161" spans="1:60" outlineLevel="1">
      <c r="A161" s="161"/>
      <c r="B161" s="162"/>
      <c r="C161" s="245" t="s">
        <v>358</v>
      </c>
      <c r="D161" s="246"/>
      <c r="E161" s="246"/>
      <c r="F161" s="246"/>
      <c r="G161" s="246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5"/>
      <c r="Z161" s="155"/>
      <c r="AA161" s="155"/>
      <c r="AB161" s="155"/>
      <c r="AC161" s="155"/>
      <c r="AD161" s="155"/>
      <c r="AE161" s="155"/>
      <c r="AF161" s="155"/>
      <c r="AG161" s="155" t="s">
        <v>199</v>
      </c>
      <c r="AH161" s="155"/>
      <c r="AI161" s="155"/>
      <c r="AJ161" s="155"/>
      <c r="AK161" s="155"/>
      <c r="AL161" s="155"/>
      <c r="AM161" s="155"/>
      <c r="AN161" s="155"/>
      <c r="AO161" s="155"/>
      <c r="AP161" s="155"/>
      <c r="AQ161" s="155"/>
      <c r="AR161" s="155"/>
      <c r="AS161" s="155"/>
      <c r="AT161" s="155"/>
      <c r="AU161" s="155"/>
      <c r="AV161" s="155"/>
      <c r="AW161" s="155"/>
      <c r="AX161" s="155"/>
      <c r="AY161" s="155"/>
      <c r="AZ161" s="155"/>
      <c r="BA161" s="155"/>
      <c r="BB161" s="155"/>
      <c r="BC161" s="155"/>
      <c r="BD161" s="155"/>
      <c r="BE161" s="155"/>
      <c r="BF161" s="155"/>
      <c r="BG161" s="155"/>
      <c r="BH161" s="155"/>
    </row>
    <row r="162" spans="1:60" outlineLevel="1">
      <c r="A162" s="170">
        <v>130</v>
      </c>
      <c r="B162" s="171" t="s">
        <v>359</v>
      </c>
      <c r="C162" s="184" t="s">
        <v>360</v>
      </c>
      <c r="D162" s="172" t="s">
        <v>537</v>
      </c>
      <c r="E162" s="174">
        <v>2</v>
      </c>
      <c r="F162" s="173"/>
      <c r="G162" s="174">
        <f>ROUND(E162*F162,2)</f>
        <v>0</v>
      </c>
      <c r="H162" s="173">
        <v>0</v>
      </c>
      <c r="I162" s="174">
        <f>ROUND(E162*H162,2)</f>
        <v>0</v>
      </c>
      <c r="J162" s="173">
        <v>3808.8</v>
      </c>
      <c r="K162" s="174">
        <f>ROUND(E162*J162,2)</f>
        <v>7617.6</v>
      </c>
      <c r="L162" s="174">
        <v>21</v>
      </c>
      <c r="M162" s="174">
        <f>G162*(1+L162/100)</f>
        <v>0</v>
      </c>
      <c r="N162" s="174">
        <v>1.238E-2</v>
      </c>
      <c r="O162" s="174">
        <f>ROUND(E162*N162,2)</f>
        <v>0.02</v>
      </c>
      <c r="P162" s="174">
        <v>0</v>
      </c>
      <c r="Q162" s="174">
        <f>ROUND(E162*P162,2)</f>
        <v>0</v>
      </c>
      <c r="R162" s="174"/>
      <c r="S162" s="174" t="s">
        <v>124</v>
      </c>
      <c r="T162" s="175" t="s">
        <v>116</v>
      </c>
      <c r="U162" s="163">
        <v>0</v>
      </c>
      <c r="V162" s="163">
        <f>ROUND(E162*U162,2)</f>
        <v>0</v>
      </c>
      <c r="W162" s="163"/>
      <c r="X162" s="163" t="s">
        <v>117</v>
      </c>
      <c r="Y162" s="155"/>
      <c r="Z162" s="155"/>
      <c r="AA162" s="155"/>
      <c r="AB162" s="155"/>
      <c r="AC162" s="155"/>
      <c r="AD162" s="155"/>
      <c r="AE162" s="155"/>
      <c r="AF162" s="155"/>
      <c r="AG162" s="155" t="s">
        <v>118</v>
      </c>
      <c r="AH162" s="155"/>
      <c r="AI162" s="155"/>
      <c r="AJ162" s="155"/>
      <c r="AK162" s="155"/>
      <c r="AL162" s="155"/>
      <c r="AM162" s="155"/>
      <c r="AN162" s="155"/>
      <c r="AO162" s="155"/>
      <c r="AP162" s="155"/>
      <c r="AQ162" s="155"/>
      <c r="AR162" s="155"/>
      <c r="AS162" s="155"/>
      <c r="AT162" s="155"/>
      <c r="AU162" s="155"/>
      <c r="AV162" s="155"/>
      <c r="AW162" s="155"/>
      <c r="AX162" s="155"/>
      <c r="AY162" s="155"/>
      <c r="AZ162" s="155"/>
      <c r="BA162" s="155"/>
      <c r="BB162" s="155"/>
      <c r="BC162" s="155"/>
      <c r="BD162" s="155"/>
      <c r="BE162" s="155"/>
      <c r="BF162" s="155"/>
      <c r="BG162" s="155"/>
      <c r="BH162" s="155"/>
    </row>
    <row r="163" spans="1:60" outlineLevel="1">
      <c r="A163" s="161"/>
      <c r="B163" s="162"/>
      <c r="C163" s="245" t="s">
        <v>361</v>
      </c>
      <c r="D163" s="246"/>
      <c r="E163" s="246"/>
      <c r="F163" s="246"/>
      <c r="G163" s="246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5"/>
      <c r="Z163" s="155"/>
      <c r="AA163" s="155"/>
      <c r="AB163" s="155"/>
      <c r="AC163" s="155"/>
      <c r="AD163" s="155"/>
      <c r="AE163" s="155"/>
      <c r="AF163" s="155"/>
      <c r="AG163" s="155" t="s">
        <v>199</v>
      </c>
      <c r="AH163" s="155"/>
      <c r="AI163" s="155"/>
      <c r="AJ163" s="155"/>
      <c r="AK163" s="155"/>
      <c r="AL163" s="155"/>
      <c r="AM163" s="155"/>
      <c r="AN163" s="155"/>
      <c r="AO163" s="155"/>
      <c r="AP163" s="155"/>
      <c r="AQ163" s="155"/>
      <c r="AR163" s="155"/>
      <c r="AS163" s="155"/>
      <c r="AT163" s="155"/>
      <c r="AU163" s="155"/>
      <c r="AV163" s="155"/>
      <c r="AW163" s="155"/>
      <c r="AX163" s="155"/>
      <c r="AY163" s="155"/>
      <c r="AZ163" s="155"/>
      <c r="BA163" s="155"/>
      <c r="BB163" s="155"/>
      <c r="BC163" s="155"/>
      <c r="BD163" s="155"/>
      <c r="BE163" s="155"/>
      <c r="BF163" s="155"/>
      <c r="BG163" s="155"/>
      <c r="BH163" s="155"/>
    </row>
    <row r="164" spans="1:60" ht="22.5" outlineLevel="1">
      <c r="A164" s="176">
        <v>131</v>
      </c>
      <c r="B164" s="177" t="s">
        <v>362</v>
      </c>
      <c r="C164" s="189" t="s">
        <v>533</v>
      </c>
      <c r="D164" s="178" t="s">
        <v>537</v>
      </c>
      <c r="E164" s="180">
        <v>3</v>
      </c>
      <c r="F164" s="179"/>
      <c r="G164" s="180">
        <f>ROUND(E164*F164,2)</f>
        <v>0</v>
      </c>
      <c r="H164" s="179">
        <v>0</v>
      </c>
      <c r="I164" s="180">
        <f>ROUND(E164*H164,2)</f>
        <v>0</v>
      </c>
      <c r="J164" s="179">
        <v>5778.4</v>
      </c>
      <c r="K164" s="180">
        <f>ROUND(E164*J164,2)</f>
        <v>17335.2</v>
      </c>
      <c r="L164" s="180">
        <v>21</v>
      </c>
      <c r="M164" s="180">
        <f>G164*(1+L164/100)</f>
        <v>0</v>
      </c>
      <c r="N164" s="180">
        <v>1.238E-2</v>
      </c>
      <c r="O164" s="180">
        <f>ROUND(E164*N164,2)</f>
        <v>0.04</v>
      </c>
      <c r="P164" s="180">
        <v>0</v>
      </c>
      <c r="Q164" s="180">
        <f>ROUND(E164*P164,2)</f>
        <v>0</v>
      </c>
      <c r="R164" s="180"/>
      <c r="S164" s="180" t="s">
        <v>124</v>
      </c>
      <c r="T164" s="181" t="s">
        <v>116</v>
      </c>
      <c r="U164" s="163">
        <v>0</v>
      </c>
      <c r="V164" s="163">
        <f>ROUND(E164*U164,2)</f>
        <v>0</v>
      </c>
      <c r="W164" s="163"/>
      <c r="X164" s="163" t="s">
        <v>117</v>
      </c>
      <c r="Y164" s="155"/>
      <c r="Z164" s="155"/>
      <c r="AA164" s="155"/>
      <c r="AB164" s="155"/>
      <c r="AC164" s="155"/>
      <c r="AD164" s="155"/>
      <c r="AE164" s="155"/>
      <c r="AF164" s="155"/>
      <c r="AG164" s="155" t="s">
        <v>118</v>
      </c>
      <c r="AH164" s="155"/>
      <c r="AI164" s="155"/>
      <c r="AJ164" s="155"/>
      <c r="AK164" s="155"/>
      <c r="AL164" s="155"/>
      <c r="AM164" s="155"/>
      <c r="AN164" s="155"/>
      <c r="AO164" s="155"/>
      <c r="AP164" s="155"/>
      <c r="AQ164" s="155"/>
      <c r="AR164" s="155"/>
      <c r="AS164" s="155"/>
      <c r="AT164" s="155"/>
      <c r="AU164" s="155"/>
      <c r="AV164" s="155"/>
      <c r="AW164" s="155"/>
      <c r="AX164" s="155"/>
      <c r="AY164" s="155"/>
      <c r="AZ164" s="155"/>
      <c r="BA164" s="155"/>
      <c r="BB164" s="155"/>
      <c r="BC164" s="155"/>
      <c r="BD164" s="155"/>
      <c r="BE164" s="155"/>
      <c r="BF164" s="155"/>
      <c r="BG164" s="155"/>
      <c r="BH164" s="155"/>
    </row>
    <row r="165" spans="1:60" outlineLevel="1">
      <c r="A165" s="176">
        <v>132</v>
      </c>
      <c r="B165" s="177" t="s">
        <v>363</v>
      </c>
      <c r="C165" s="185" t="s">
        <v>520</v>
      </c>
      <c r="D165" s="178" t="s">
        <v>537</v>
      </c>
      <c r="E165" s="180">
        <v>2</v>
      </c>
      <c r="F165" s="179"/>
      <c r="G165" s="180">
        <f>ROUND(E165*F165,2)</f>
        <v>0</v>
      </c>
      <c r="H165" s="179">
        <v>0</v>
      </c>
      <c r="I165" s="180">
        <f>ROUND(E165*H165,2)</f>
        <v>0</v>
      </c>
      <c r="J165" s="179">
        <v>2678.4</v>
      </c>
      <c r="K165" s="180">
        <f>ROUND(E165*J165,2)</f>
        <v>5356.8</v>
      </c>
      <c r="L165" s="180">
        <v>21</v>
      </c>
      <c r="M165" s="180">
        <f>G165*(1+L165/100)</f>
        <v>0</v>
      </c>
      <c r="N165" s="180">
        <v>1.238E-2</v>
      </c>
      <c r="O165" s="180">
        <f>ROUND(E165*N165,2)</f>
        <v>0.02</v>
      </c>
      <c r="P165" s="180">
        <v>0</v>
      </c>
      <c r="Q165" s="180">
        <f>ROUND(E165*P165,2)</f>
        <v>0</v>
      </c>
      <c r="R165" s="180"/>
      <c r="S165" s="180" t="s">
        <v>124</v>
      </c>
      <c r="T165" s="181" t="s">
        <v>116</v>
      </c>
      <c r="U165" s="163">
        <v>0</v>
      </c>
      <c r="V165" s="163">
        <f>ROUND(E165*U165,2)</f>
        <v>0</v>
      </c>
      <c r="W165" s="163"/>
      <c r="X165" s="163" t="s">
        <v>117</v>
      </c>
      <c r="Y165" s="155"/>
      <c r="Z165" s="155"/>
      <c r="AA165" s="155"/>
      <c r="AB165" s="155"/>
      <c r="AC165" s="155"/>
      <c r="AD165" s="155"/>
      <c r="AE165" s="155"/>
      <c r="AF165" s="155"/>
      <c r="AG165" s="155" t="s">
        <v>118</v>
      </c>
      <c r="AH165" s="155"/>
      <c r="AI165" s="155"/>
      <c r="AJ165" s="155"/>
      <c r="AK165" s="155"/>
      <c r="AL165" s="155"/>
      <c r="AM165" s="155"/>
      <c r="AN165" s="155"/>
      <c r="AO165" s="155"/>
      <c r="AP165" s="155"/>
      <c r="AQ165" s="155"/>
      <c r="AR165" s="155"/>
      <c r="AS165" s="155"/>
      <c r="AT165" s="155"/>
      <c r="AU165" s="155"/>
      <c r="AV165" s="155"/>
      <c r="AW165" s="155"/>
      <c r="AX165" s="155"/>
      <c r="AY165" s="155"/>
      <c r="AZ165" s="155"/>
      <c r="BA165" s="155"/>
      <c r="BB165" s="155"/>
      <c r="BC165" s="155"/>
      <c r="BD165" s="155"/>
      <c r="BE165" s="155"/>
      <c r="BF165" s="155"/>
      <c r="BG165" s="155"/>
      <c r="BH165" s="155"/>
    </row>
    <row r="166" spans="1:60" outlineLevel="1">
      <c r="A166" s="170">
        <v>133</v>
      </c>
      <c r="B166" s="171" t="s">
        <v>364</v>
      </c>
      <c r="C166" s="184" t="s">
        <v>365</v>
      </c>
      <c r="D166" s="172" t="s">
        <v>537</v>
      </c>
      <c r="E166" s="174">
        <v>3</v>
      </c>
      <c r="F166" s="173"/>
      <c r="G166" s="174">
        <f>ROUND(E166*F166,2)</f>
        <v>0</v>
      </c>
      <c r="H166" s="173">
        <v>0</v>
      </c>
      <c r="I166" s="174">
        <f>ROUND(E166*H166,2)</f>
        <v>0</v>
      </c>
      <c r="J166" s="173">
        <v>16216.8</v>
      </c>
      <c r="K166" s="174">
        <f>ROUND(E166*J166,2)</f>
        <v>48650.400000000001</v>
      </c>
      <c r="L166" s="174">
        <v>21</v>
      </c>
      <c r="M166" s="174">
        <f>G166*(1+L166/100)</f>
        <v>0</v>
      </c>
      <c r="N166" s="174">
        <v>1.238E-2</v>
      </c>
      <c r="O166" s="174">
        <f>ROUND(E166*N166,2)</f>
        <v>0.04</v>
      </c>
      <c r="P166" s="174">
        <v>0</v>
      </c>
      <c r="Q166" s="174">
        <f>ROUND(E166*P166,2)</f>
        <v>0</v>
      </c>
      <c r="R166" s="174"/>
      <c r="S166" s="174" t="s">
        <v>124</v>
      </c>
      <c r="T166" s="175" t="s">
        <v>116</v>
      </c>
      <c r="U166" s="163">
        <v>0</v>
      </c>
      <c r="V166" s="163">
        <f>ROUND(E166*U166,2)</f>
        <v>0</v>
      </c>
      <c r="W166" s="163"/>
      <c r="X166" s="163" t="s">
        <v>117</v>
      </c>
      <c r="Y166" s="155"/>
      <c r="Z166" s="155"/>
      <c r="AA166" s="155"/>
      <c r="AB166" s="155"/>
      <c r="AC166" s="155"/>
      <c r="AD166" s="155"/>
      <c r="AE166" s="155"/>
      <c r="AF166" s="155"/>
      <c r="AG166" s="155" t="s">
        <v>118</v>
      </c>
      <c r="AH166" s="155"/>
      <c r="AI166" s="155"/>
      <c r="AJ166" s="155"/>
      <c r="AK166" s="155"/>
      <c r="AL166" s="155"/>
      <c r="AM166" s="155"/>
      <c r="AN166" s="155"/>
      <c r="AO166" s="155"/>
      <c r="AP166" s="155"/>
      <c r="AQ166" s="155"/>
      <c r="AR166" s="155"/>
      <c r="AS166" s="155"/>
      <c r="AT166" s="155"/>
      <c r="AU166" s="155"/>
      <c r="AV166" s="155"/>
      <c r="AW166" s="155"/>
      <c r="AX166" s="155"/>
      <c r="AY166" s="155"/>
      <c r="AZ166" s="155"/>
      <c r="BA166" s="155"/>
      <c r="BB166" s="155"/>
      <c r="BC166" s="155"/>
      <c r="BD166" s="155"/>
      <c r="BE166" s="155"/>
      <c r="BF166" s="155"/>
      <c r="BG166" s="155"/>
      <c r="BH166" s="155"/>
    </row>
    <row r="167" spans="1:60" outlineLevel="1">
      <c r="A167" s="161"/>
      <c r="B167" s="162"/>
      <c r="C167" s="245" t="s">
        <v>366</v>
      </c>
      <c r="D167" s="246"/>
      <c r="E167" s="246"/>
      <c r="F167" s="246"/>
      <c r="G167" s="246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55"/>
      <c r="Z167" s="155"/>
      <c r="AA167" s="155"/>
      <c r="AB167" s="155"/>
      <c r="AC167" s="155"/>
      <c r="AD167" s="155"/>
      <c r="AE167" s="155"/>
      <c r="AF167" s="155"/>
      <c r="AG167" s="155" t="s">
        <v>199</v>
      </c>
      <c r="AH167" s="155"/>
      <c r="AI167" s="155"/>
      <c r="AJ167" s="155"/>
      <c r="AK167" s="155"/>
      <c r="AL167" s="155"/>
      <c r="AM167" s="155"/>
      <c r="AN167" s="155"/>
      <c r="AO167" s="155"/>
      <c r="AP167" s="155"/>
      <c r="AQ167" s="155"/>
      <c r="AR167" s="155"/>
      <c r="AS167" s="155"/>
      <c r="AT167" s="155"/>
      <c r="AU167" s="155"/>
      <c r="AV167" s="155"/>
      <c r="AW167" s="155"/>
      <c r="AX167" s="155"/>
      <c r="AY167" s="155"/>
      <c r="AZ167" s="155"/>
      <c r="BA167" s="155"/>
      <c r="BB167" s="155"/>
      <c r="BC167" s="155"/>
      <c r="BD167" s="155"/>
      <c r="BE167" s="155"/>
      <c r="BF167" s="155"/>
      <c r="BG167" s="155"/>
      <c r="BH167" s="155"/>
    </row>
    <row r="168" spans="1:60" ht="22.5" outlineLevel="1">
      <c r="A168" s="176">
        <v>134</v>
      </c>
      <c r="B168" s="177" t="s">
        <v>367</v>
      </c>
      <c r="C168" s="185" t="s">
        <v>368</v>
      </c>
      <c r="D168" s="178" t="s">
        <v>123</v>
      </c>
      <c r="E168" s="180">
        <v>1</v>
      </c>
      <c r="F168" s="179"/>
      <c r="G168" s="180">
        <f t="shared" ref="G168:G201" si="42">ROUND(E168*F168,2)</f>
        <v>0</v>
      </c>
      <c r="H168" s="179">
        <v>4971.82</v>
      </c>
      <c r="I168" s="180">
        <f t="shared" ref="I168:I201" si="43">ROUND(E168*H168,2)</f>
        <v>4971.82</v>
      </c>
      <c r="J168" s="179">
        <v>216.18</v>
      </c>
      <c r="K168" s="180">
        <f t="shared" ref="K168:K201" si="44">ROUND(E168*J168,2)</f>
        <v>216.18</v>
      </c>
      <c r="L168" s="180">
        <v>21</v>
      </c>
      <c r="M168" s="180">
        <f t="shared" ref="M168:M201" si="45">G168*(1+L168/100)</f>
        <v>0</v>
      </c>
      <c r="N168" s="180">
        <v>1.3339999999999999E-2</v>
      </c>
      <c r="O168" s="180">
        <f t="shared" ref="O168:O201" si="46">ROUND(E168*N168,2)</f>
        <v>0.01</v>
      </c>
      <c r="P168" s="180">
        <v>0</v>
      </c>
      <c r="Q168" s="180">
        <f t="shared" ref="Q168:Q201" si="47">ROUND(E168*P168,2)</f>
        <v>0</v>
      </c>
      <c r="R168" s="180" t="s">
        <v>209</v>
      </c>
      <c r="S168" s="180" t="s">
        <v>115</v>
      </c>
      <c r="T168" s="181" t="s">
        <v>116</v>
      </c>
      <c r="U168" s="163">
        <v>0.502</v>
      </c>
      <c r="V168" s="163">
        <f t="shared" ref="V168:V201" si="48">ROUND(E168*U168,2)</f>
        <v>0.5</v>
      </c>
      <c r="W168" s="163"/>
      <c r="X168" s="163" t="s">
        <v>117</v>
      </c>
      <c r="Y168" s="155"/>
      <c r="Z168" s="155"/>
      <c r="AA168" s="155"/>
      <c r="AB168" s="155"/>
      <c r="AC168" s="155"/>
      <c r="AD168" s="155"/>
      <c r="AE168" s="155"/>
      <c r="AF168" s="155"/>
      <c r="AG168" s="155" t="s">
        <v>118</v>
      </c>
      <c r="AH168" s="155"/>
      <c r="AI168" s="155"/>
      <c r="AJ168" s="155"/>
      <c r="AK168" s="155"/>
      <c r="AL168" s="155"/>
      <c r="AM168" s="155"/>
      <c r="AN168" s="155"/>
      <c r="AO168" s="155"/>
      <c r="AP168" s="155"/>
      <c r="AQ168" s="155"/>
      <c r="AR168" s="155"/>
      <c r="AS168" s="155"/>
      <c r="AT168" s="155"/>
      <c r="AU168" s="155"/>
      <c r="AV168" s="155"/>
      <c r="AW168" s="155"/>
      <c r="AX168" s="155"/>
      <c r="AY168" s="155"/>
      <c r="AZ168" s="155"/>
      <c r="BA168" s="155"/>
      <c r="BB168" s="155"/>
      <c r="BC168" s="155"/>
      <c r="BD168" s="155"/>
      <c r="BE168" s="155"/>
      <c r="BF168" s="155"/>
      <c r="BG168" s="155"/>
      <c r="BH168" s="155"/>
    </row>
    <row r="169" spans="1:60" ht="22.5" outlineLevel="1">
      <c r="A169" s="176">
        <v>135</v>
      </c>
      <c r="B169" s="177" t="s">
        <v>369</v>
      </c>
      <c r="C169" s="185" t="s">
        <v>370</v>
      </c>
      <c r="D169" s="178" t="s">
        <v>123</v>
      </c>
      <c r="E169" s="180">
        <v>2</v>
      </c>
      <c r="F169" s="179"/>
      <c r="G169" s="180">
        <f t="shared" si="42"/>
        <v>0</v>
      </c>
      <c r="H169" s="179">
        <v>1337.37</v>
      </c>
      <c r="I169" s="180">
        <f t="shared" si="43"/>
        <v>2674.74</v>
      </c>
      <c r="J169" s="179">
        <v>65.03</v>
      </c>
      <c r="K169" s="180">
        <f t="shared" si="44"/>
        <v>130.06</v>
      </c>
      <c r="L169" s="180">
        <v>21</v>
      </c>
      <c r="M169" s="180">
        <f t="shared" si="45"/>
        <v>0</v>
      </c>
      <c r="N169" s="180">
        <v>4.1399999999999996E-3</v>
      </c>
      <c r="O169" s="180">
        <f t="shared" si="46"/>
        <v>0.01</v>
      </c>
      <c r="P169" s="180">
        <v>0</v>
      </c>
      <c r="Q169" s="180">
        <f t="shared" si="47"/>
        <v>0</v>
      </c>
      <c r="R169" s="180" t="s">
        <v>209</v>
      </c>
      <c r="S169" s="180" t="s">
        <v>115</v>
      </c>
      <c r="T169" s="181" t="s">
        <v>116</v>
      </c>
      <c r="U169" s="163">
        <v>0.151</v>
      </c>
      <c r="V169" s="163">
        <f t="shared" si="48"/>
        <v>0.3</v>
      </c>
      <c r="W169" s="163"/>
      <c r="X169" s="163" t="s">
        <v>117</v>
      </c>
      <c r="Y169" s="155"/>
      <c r="Z169" s="155"/>
      <c r="AA169" s="155"/>
      <c r="AB169" s="155"/>
      <c r="AC169" s="155"/>
      <c r="AD169" s="155"/>
      <c r="AE169" s="155"/>
      <c r="AF169" s="155"/>
      <c r="AG169" s="155" t="s">
        <v>118</v>
      </c>
      <c r="AH169" s="155"/>
      <c r="AI169" s="155"/>
      <c r="AJ169" s="155"/>
      <c r="AK169" s="155"/>
      <c r="AL169" s="155"/>
      <c r="AM169" s="155"/>
      <c r="AN169" s="155"/>
      <c r="AO169" s="155"/>
      <c r="AP169" s="155"/>
      <c r="AQ169" s="155"/>
      <c r="AR169" s="155"/>
      <c r="AS169" s="155"/>
      <c r="AT169" s="155"/>
      <c r="AU169" s="155"/>
      <c r="AV169" s="155"/>
      <c r="AW169" s="155"/>
      <c r="AX169" s="155"/>
      <c r="AY169" s="155"/>
      <c r="AZ169" s="155"/>
      <c r="BA169" s="155"/>
      <c r="BB169" s="155"/>
      <c r="BC169" s="155"/>
      <c r="BD169" s="155"/>
      <c r="BE169" s="155"/>
      <c r="BF169" s="155"/>
      <c r="BG169" s="155"/>
      <c r="BH169" s="155"/>
    </row>
    <row r="170" spans="1:60" ht="22.5" outlineLevel="1">
      <c r="A170" s="176">
        <v>136</v>
      </c>
      <c r="B170" s="177" t="s">
        <v>371</v>
      </c>
      <c r="C170" s="185" t="s">
        <v>372</v>
      </c>
      <c r="D170" s="178" t="s">
        <v>123</v>
      </c>
      <c r="E170" s="180">
        <v>14</v>
      </c>
      <c r="F170" s="179"/>
      <c r="G170" s="180">
        <f t="shared" si="42"/>
        <v>0</v>
      </c>
      <c r="H170" s="179">
        <v>1687.9</v>
      </c>
      <c r="I170" s="180">
        <f t="shared" si="43"/>
        <v>23630.6</v>
      </c>
      <c r="J170" s="179">
        <v>108.1</v>
      </c>
      <c r="K170" s="180">
        <f t="shared" si="44"/>
        <v>1513.4</v>
      </c>
      <c r="L170" s="180">
        <v>21</v>
      </c>
      <c r="M170" s="180">
        <f t="shared" si="45"/>
        <v>0</v>
      </c>
      <c r="N170" s="180">
        <v>6.0400000000000002E-3</v>
      </c>
      <c r="O170" s="180">
        <f t="shared" si="46"/>
        <v>0.08</v>
      </c>
      <c r="P170" s="180">
        <v>0</v>
      </c>
      <c r="Q170" s="180">
        <f t="shared" si="47"/>
        <v>0</v>
      </c>
      <c r="R170" s="180" t="s">
        <v>209</v>
      </c>
      <c r="S170" s="180" t="s">
        <v>115</v>
      </c>
      <c r="T170" s="181" t="s">
        <v>116</v>
      </c>
      <c r="U170" s="163">
        <v>0.251</v>
      </c>
      <c r="V170" s="163">
        <f t="shared" si="48"/>
        <v>3.51</v>
      </c>
      <c r="W170" s="163"/>
      <c r="X170" s="163" t="s">
        <v>117</v>
      </c>
      <c r="Y170" s="155"/>
      <c r="Z170" s="155"/>
      <c r="AA170" s="155"/>
      <c r="AB170" s="155"/>
      <c r="AC170" s="155"/>
      <c r="AD170" s="155"/>
      <c r="AE170" s="155"/>
      <c r="AF170" s="155"/>
      <c r="AG170" s="155" t="s">
        <v>118</v>
      </c>
      <c r="AH170" s="155"/>
      <c r="AI170" s="155"/>
      <c r="AJ170" s="155"/>
      <c r="AK170" s="155"/>
      <c r="AL170" s="155"/>
      <c r="AM170" s="155"/>
      <c r="AN170" s="155"/>
      <c r="AO170" s="155"/>
      <c r="AP170" s="155"/>
      <c r="AQ170" s="155"/>
      <c r="AR170" s="155"/>
      <c r="AS170" s="155"/>
      <c r="AT170" s="155"/>
      <c r="AU170" s="155"/>
      <c r="AV170" s="155"/>
      <c r="AW170" s="155"/>
      <c r="AX170" s="155"/>
      <c r="AY170" s="155"/>
      <c r="AZ170" s="155"/>
      <c r="BA170" s="155"/>
      <c r="BB170" s="155"/>
      <c r="BC170" s="155"/>
      <c r="BD170" s="155"/>
      <c r="BE170" s="155"/>
      <c r="BF170" s="155"/>
      <c r="BG170" s="155"/>
      <c r="BH170" s="155"/>
    </row>
    <row r="171" spans="1:60" outlineLevel="1">
      <c r="A171" s="176">
        <v>137</v>
      </c>
      <c r="B171" s="177" t="s">
        <v>373</v>
      </c>
      <c r="C171" s="185" t="s">
        <v>374</v>
      </c>
      <c r="D171" s="178" t="s">
        <v>123</v>
      </c>
      <c r="E171" s="180">
        <v>11</v>
      </c>
      <c r="F171" s="179"/>
      <c r="G171" s="180">
        <f t="shared" si="42"/>
        <v>0</v>
      </c>
      <c r="H171" s="179">
        <v>259.92</v>
      </c>
      <c r="I171" s="180">
        <f t="shared" si="43"/>
        <v>2859.12</v>
      </c>
      <c r="J171" s="179">
        <v>28.48</v>
      </c>
      <c r="K171" s="180">
        <f t="shared" si="44"/>
        <v>313.27999999999997</v>
      </c>
      <c r="L171" s="180">
        <v>21</v>
      </c>
      <c r="M171" s="180">
        <f t="shared" si="45"/>
        <v>0</v>
      </c>
      <c r="N171" s="180">
        <v>1.3999999999999999E-4</v>
      </c>
      <c r="O171" s="180">
        <f t="shared" si="46"/>
        <v>0</v>
      </c>
      <c r="P171" s="180">
        <v>0</v>
      </c>
      <c r="Q171" s="180">
        <f t="shared" si="47"/>
        <v>0</v>
      </c>
      <c r="R171" s="180" t="s">
        <v>209</v>
      </c>
      <c r="S171" s="180" t="s">
        <v>115</v>
      </c>
      <c r="T171" s="181" t="s">
        <v>116</v>
      </c>
      <c r="U171" s="163">
        <v>7.1999999999999995E-2</v>
      </c>
      <c r="V171" s="163">
        <f t="shared" si="48"/>
        <v>0.79</v>
      </c>
      <c r="W171" s="163"/>
      <c r="X171" s="163" t="s">
        <v>117</v>
      </c>
      <c r="Y171" s="155"/>
      <c r="Z171" s="155"/>
      <c r="AA171" s="155"/>
      <c r="AB171" s="155"/>
      <c r="AC171" s="155"/>
      <c r="AD171" s="155"/>
      <c r="AE171" s="155"/>
      <c r="AF171" s="155"/>
      <c r="AG171" s="155" t="s">
        <v>118</v>
      </c>
      <c r="AH171" s="155"/>
      <c r="AI171" s="155"/>
      <c r="AJ171" s="155"/>
      <c r="AK171" s="155"/>
      <c r="AL171" s="155"/>
      <c r="AM171" s="155"/>
      <c r="AN171" s="155"/>
      <c r="AO171" s="155"/>
      <c r="AP171" s="155"/>
      <c r="AQ171" s="155"/>
      <c r="AR171" s="155"/>
      <c r="AS171" s="155"/>
      <c r="AT171" s="155"/>
      <c r="AU171" s="155"/>
      <c r="AV171" s="155"/>
      <c r="AW171" s="155"/>
      <c r="AX171" s="155"/>
      <c r="AY171" s="155"/>
      <c r="AZ171" s="155"/>
      <c r="BA171" s="155"/>
      <c r="BB171" s="155"/>
      <c r="BC171" s="155"/>
      <c r="BD171" s="155"/>
      <c r="BE171" s="155"/>
      <c r="BF171" s="155"/>
      <c r="BG171" s="155"/>
      <c r="BH171" s="155"/>
    </row>
    <row r="172" spans="1:60" outlineLevel="1">
      <c r="A172" s="176">
        <v>138</v>
      </c>
      <c r="B172" s="177" t="s">
        <v>375</v>
      </c>
      <c r="C172" s="185" t="s">
        <v>376</v>
      </c>
      <c r="D172" s="178" t="s">
        <v>123</v>
      </c>
      <c r="E172" s="180">
        <v>16</v>
      </c>
      <c r="F172" s="179"/>
      <c r="G172" s="180">
        <f t="shared" si="42"/>
        <v>0</v>
      </c>
      <c r="H172" s="179">
        <v>132.32</v>
      </c>
      <c r="I172" s="180">
        <f t="shared" si="43"/>
        <v>2117.12</v>
      </c>
      <c r="J172" s="179">
        <v>65.28</v>
      </c>
      <c r="K172" s="180">
        <f t="shared" si="44"/>
        <v>1044.48</v>
      </c>
      <c r="L172" s="180">
        <v>21</v>
      </c>
      <c r="M172" s="180">
        <f t="shared" si="45"/>
        <v>0</v>
      </c>
      <c r="N172" s="180">
        <v>1.8000000000000001E-4</v>
      </c>
      <c r="O172" s="180">
        <f t="shared" si="46"/>
        <v>0</v>
      </c>
      <c r="P172" s="180">
        <v>0</v>
      </c>
      <c r="Q172" s="180">
        <f t="shared" si="47"/>
        <v>0</v>
      </c>
      <c r="R172" s="180" t="s">
        <v>209</v>
      </c>
      <c r="S172" s="180" t="s">
        <v>115</v>
      </c>
      <c r="T172" s="181" t="s">
        <v>116</v>
      </c>
      <c r="U172" s="163">
        <v>0.16500000000000001</v>
      </c>
      <c r="V172" s="163">
        <f t="shared" si="48"/>
        <v>2.64</v>
      </c>
      <c r="W172" s="163"/>
      <c r="X172" s="163" t="s">
        <v>117</v>
      </c>
      <c r="Y172" s="155"/>
      <c r="Z172" s="155"/>
      <c r="AA172" s="155"/>
      <c r="AB172" s="155"/>
      <c r="AC172" s="155"/>
      <c r="AD172" s="155"/>
      <c r="AE172" s="155"/>
      <c r="AF172" s="155"/>
      <c r="AG172" s="155" t="s">
        <v>118</v>
      </c>
      <c r="AH172" s="155"/>
      <c r="AI172" s="155"/>
      <c r="AJ172" s="155"/>
      <c r="AK172" s="155"/>
      <c r="AL172" s="155"/>
      <c r="AM172" s="155"/>
      <c r="AN172" s="155"/>
      <c r="AO172" s="155"/>
      <c r="AP172" s="155"/>
      <c r="AQ172" s="155"/>
      <c r="AR172" s="155"/>
      <c r="AS172" s="155"/>
      <c r="AT172" s="155"/>
      <c r="AU172" s="155"/>
      <c r="AV172" s="155"/>
      <c r="AW172" s="155"/>
      <c r="AX172" s="155"/>
      <c r="AY172" s="155"/>
      <c r="AZ172" s="155"/>
      <c r="BA172" s="155"/>
      <c r="BB172" s="155"/>
      <c r="BC172" s="155"/>
      <c r="BD172" s="155"/>
      <c r="BE172" s="155"/>
      <c r="BF172" s="155"/>
      <c r="BG172" s="155"/>
      <c r="BH172" s="155"/>
    </row>
    <row r="173" spans="1:60" outlineLevel="1">
      <c r="A173" s="176">
        <v>139</v>
      </c>
      <c r="B173" s="177" t="s">
        <v>377</v>
      </c>
      <c r="C173" s="185" t="s">
        <v>378</v>
      </c>
      <c r="D173" s="178" t="s">
        <v>123</v>
      </c>
      <c r="E173" s="180">
        <v>2</v>
      </c>
      <c r="F173" s="179"/>
      <c r="G173" s="180">
        <f t="shared" si="42"/>
        <v>0</v>
      </c>
      <c r="H173" s="179">
        <v>204.1</v>
      </c>
      <c r="I173" s="180">
        <f t="shared" si="43"/>
        <v>408.2</v>
      </c>
      <c r="J173" s="179">
        <v>81.900000000000006</v>
      </c>
      <c r="K173" s="180">
        <f t="shared" si="44"/>
        <v>163.80000000000001</v>
      </c>
      <c r="L173" s="180">
        <v>21</v>
      </c>
      <c r="M173" s="180">
        <f t="shared" si="45"/>
        <v>0</v>
      </c>
      <c r="N173" s="180">
        <v>3.1E-4</v>
      </c>
      <c r="O173" s="180">
        <f t="shared" si="46"/>
        <v>0</v>
      </c>
      <c r="P173" s="180">
        <v>0</v>
      </c>
      <c r="Q173" s="180">
        <f t="shared" si="47"/>
        <v>0</v>
      </c>
      <c r="R173" s="180" t="s">
        <v>209</v>
      </c>
      <c r="S173" s="180" t="s">
        <v>115</v>
      </c>
      <c r="T173" s="181" t="s">
        <v>116</v>
      </c>
      <c r="U173" s="163">
        <v>0.20699999999999999</v>
      </c>
      <c r="V173" s="163">
        <f t="shared" si="48"/>
        <v>0.41</v>
      </c>
      <c r="W173" s="163"/>
      <c r="X173" s="163" t="s">
        <v>117</v>
      </c>
      <c r="Y173" s="155"/>
      <c r="Z173" s="155"/>
      <c r="AA173" s="155"/>
      <c r="AB173" s="155"/>
      <c r="AC173" s="155"/>
      <c r="AD173" s="155"/>
      <c r="AE173" s="155"/>
      <c r="AF173" s="155"/>
      <c r="AG173" s="155" t="s">
        <v>118</v>
      </c>
      <c r="AH173" s="155"/>
      <c r="AI173" s="155"/>
      <c r="AJ173" s="155"/>
      <c r="AK173" s="155"/>
      <c r="AL173" s="155"/>
      <c r="AM173" s="155"/>
      <c r="AN173" s="155"/>
      <c r="AO173" s="155"/>
      <c r="AP173" s="155"/>
      <c r="AQ173" s="155"/>
      <c r="AR173" s="155"/>
      <c r="AS173" s="155"/>
      <c r="AT173" s="155"/>
      <c r="AU173" s="155"/>
      <c r="AV173" s="155"/>
      <c r="AW173" s="155"/>
      <c r="AX173" s="155"/>
      <c r="AY173" s="155"/>
      <c r="AZ173" s="155"/>
      <c r="BA173" s="155"/>
      <c r="BB173" s="155"/>
      <c r="BC173" s="155"/>
      <c r="BD173" s="155"/>
      <c r="BE173" s="155"/>
      <c r="BF173" s="155"/>
      <c r="BG173" s="155"/>
      <c r="BH173" s="155"/>
    </row>
    <row r="174" spans="1:60" outlineLevel="1">
      <c r="A174" s="176">
        <v>140</v>
      </c>
      <c r="B174" s="177" t="s">
        <v>379</v>
      </c>
      <c r="C174" s="185" t="s">
        <v>380</v>
      </c>
      <c r="D174" s="178" t="s">
        <v>123</v>
      </c>
      <c r="E174" s="180">
        <v>12</v>
      </c>
      <c r="F174" s="179"/>
      <c r="G174" s="180">
        <f t="shared" si="42"/>
        <v>0</v>
      </c>
      <c r="H174" s="179">
        <v>321.39</v>
      </c>
      <c r="I174" s="180">
        <f t="shared" si="43"/>
        <v>3856.68</v>
      </c>
      <c r="J174" s="179">
        <v>89.81</v>
      </c>
      <c r="K174" s="180">
        <f t="shared" si="44"/>
        <v>1077.72</v>
      </c>
      <c r="L174" s="180">
        <v>21</v>
      </c>
      <c r="M174" s="180">
        <f t="shared" si="45"/>
        <v>0</v>
      </c>
      <c r="N174" s="180">
        <v>4.8000000000000001E-4</v>
      </c>
      <c r="O174" s="180">
        <f t="shared" si="46"/>
        <v>0.01</v>
      </c>
      <c r="P174" s="180">
        <v>0</v>
      </c>
      <c r="Q174" s="180">
        <f t="shared" si="47"/>
        <v>0</v>
      </c>
      <c r="R174" s="180" t="s">
        <v>209</v>
      </c>
      <c r="S174" s="180" t="s">
        <v>115</v>
      </c>
      <c r="T174" s="181" t="s">
        <v>116</v>
      </c>
      <c r="U174" s="163">
        <v>0.22700000000000001</v>
      </c>
      <c r="V174" s="163">
        <f t="shared" si="48"/>
        <v>2.72</v>
      </c>
      <c r="W174" s="163"/>
      <c r="X174" s="163" t="s">
        <v>117</v>
      </c>
      <c r="Y174" s="155"/>
      <c r="Z174" s="155"/>
      <c r="AA174" s="155"/>
      <c r="AB174" s="155"/>
      <c r="AC174" s="155"/>
      <c r="AD174" s="155"/>
      <c r="AE174" s="155"/>
      <c r="AF174" s="155"/>
      <c r="AG174" s="155" t="s">
        <v>118</v>
      </c>
      <c r="AH174" s="155"/>
      <c r="AI174" s="155"/>
      <c r="AJ174" s="155"/>
      <c r="AK174" s="155"/>
      <c r="AL174" s="155"/>
      <c r="AM174" s="155"/>
      <c r="AN174" s="155"/>
      <c r="AO174" s="155"/>
      <c r="AP174" s="155"/>
      <c r="AQ174" s="155"/>
      <c r="AR174" s="155"/>
      <c r="AS174" s="155"/>
      <c r="AT174" s="155"/>
      <c r="AU174" s="155"/>
      <c r="AV174" s="155"/>
      <c r="AW174" s="155"/>
      <c r="AX174" s="155"/>
      <c r="AY174" s="155"/>
      <c r="AZ174" s="155"/>
      <c r="BA174" s="155"/>
      <c r="BB174" s="155"/>
      <c r="BC174" s="155"/>
      <c r="BD174" s="155"/>
      <c r="BE174" s="155"/>
      <c r="BF174" s="155"/>
      <c r="BG174" s="155"/>
      <c r="BH174" s="155"/>
    </row>
    <row r="175" spans="1:60" outlineLevel="1">
      <c r="A175" s="176">
        <v>141</v>
      </c>
      <c r="B175" s="177" t="s">
        <v>381</v>
      </c>
      <c r="C175" s="185" t="s">
        <v>382</v>
      </c>
      <c r="D175" s="178" t="s">
        <v>123</v>
      </c>
      <c r="E175" s="180">
        <v>12</v>
      </c>
      <c r="F175" s="179"/>
      <c r="G175" s="180">
        <f t="shared" si="42"/>
        <v>0</v>
      </c>
      <c r="H175" s="179">
        <v>455.98</v>
      </c>
      <c r="I175" s="180">
        <f t="shared" si="43"/>
        <v>5471.76</v>
      </c>
      <c r="J175" s="179">
        <v>106.42</v>
      </c>
      <c r="K175" s="180">
        <f t="shared" si="44"/>
        <v>1277.04</v>
      </c>
      <c r="L175" s="180">
        <v>21</v>
      </c>
      <c r="M175" s="180">
        <f t="shared" si="45"/>
        <v>0</v>
      </c>
      <c r="N175" s="180">
        <v>6.8000000000000005E-4</v>
      </c>
      <c r="O175" s="180">
        <f t="shared" si="46"/>
        <v>0.01</v>
      </c>
      <c r="P175" s="180">
        <v>0</v>
      </c>
      <c r="Q175" s="180">
        <f t="shared" si="47"/>
        <v>0</v>
      </c>
      <c r="R175" s="180" t="s">
        <v>209</v>
      </c>
      <c r="S175" s="180" t="s">
        <v>115</v>
      </c>
      <c r="T175" s="181" t="s">
        <v>116</v>
      </c>
      <c r="U175" s="163">
        <v>0.26900000000000002</v>
      </c>
      <c r="V175" s="163">
        <f t="shared" si="48"/>
        <v>3.23</v>
      </c>
      <c r="W175" s="163"/>
      <c r="X175" s="163" t="s">
        <v>117</v>
      </c>
      <c r="Y175" s="155"/>
      <c r="Z175" s="155"/>
      <c r="AA175" s="155"/>
      <c r="AB175" s="155"/>
      <c r="AC175" s="155"/>
      <c r="AD175" s="155"/>
      <c r="AE175" s="155"/>
      <c r="AF175" s="155"/>
      <c r="AG175" s="155" t="s">
        <v>118</v>
      </c>
      <c r="AH175" s="155"/>
      <c r="AI175" s="155"/>
      <c r="AJ175" s="155"/>
      <c r="AK175" s="155"/>
      <c r="AL175" s="155"/>
      <c r="AM175" s="155"/>
      <c r="AN175" s="155"/>
      <c r="AO175" s="155"/>
      <c r="AP175" s="155"/>
      <c r="AQ175" s="155"/>
      <c r="AR175" s="155"/>
      <c r="AS175" s="155"/>
      <c r="AT175" s="155"/>
      <c r="AU175" s="155"/>
      <c r="AV175" s="155"/>
      <c r="AW175" s="155"/>
      <c r="AX175" s="155"/>
      <c r="AY175" s="155"/>
      <c r="AZ175" s="155"/>
      <c r="BA175" s="155"/>
      <c r="BB175" s="155"/>
      <c r="BC175" s="155"/>
      <c r="BD175" s="155"/>
      <c r="BE175" s="155"/>
      <c r="BF175" s="155"/>
      <c r="BG175" s="155"/>
      <c r="BH175" s="155"/>
    </row>
    <row r="176" spans="1:60" outlineLevel="1">
      <c r="A176" s="176">
        <v>142</v>
      </c>
      <c r="B176" s="177" t="s">
        <v>383</v>
      </c>
      <c r="C176" s="185" t="s">
        <v>384</v>
      </c>
      <c r="D176" s="178" t="s">
        <v>123</v>
      </c>
      <c r="E176" s="180">
        <v>3</v>
      </c>
      <c r="F176" s="179"/>
      <c r="G176" s="180">
        <f t="shared" si="42"/>
        <v>0</v>
      </c>
      <c r="H176" s="179">
        <v>674.72</v>
      </c>
      <c r="I176" s="180">
        <f t="shared" si="43"/>
        <v>2024.16</v>
      </c>
      <c r="J176" s="179">
        <v>138.88</v>
      </c>
      <c r="K176" s="180">
        <f t="shared" si="44"/>
        <v>416.64</v>
      </c>
      <c r="L176" s="180">
        <v>21</v>
      </c>
      <c r="M176" s="180">
        <f t="shared" si="45"/>
        <v>0</v>
      </c>
      <c r="N176" s="180">
        <v>1.0399999999999999E-3</v>
      </c>
      <c r="O176" s="180">
        <f t="shared" si="46"/>
        <v>0</v>
      </c>
      <c r="P176" s="180">
        <v>0</v>
      </c>
      <c r="Q176" s="180">
        <f t="shared" si="47"/>
        <v>0</v>
      </c>
      <c r="R176" s="180" t="s">
        <v>209</v>
      </c>
      <c r="S176" s="180" t="s">
        <v>115</v>
      </c>
      <c r="T176" s="181" t="s">
        <v>116</v>
      </c>
      <c r="U176" s="163">
        <v>0.35</v>
      </c>
      <c r="V176" s="163">
        <f t="shared" si="48"/>
        <v>1.05</v>
      </c>
      <c r="W176" s="163"/>
      <c r="X176" s="163" t="s">
        <v>117</v>
      </c>
      <c r="Y176" s="155"/>
      <c r="Z176" s="155"/>
      <c r="AA176" s="155"/>
      <c r="AB176" s="155"/>
      <c r="AC176" s="155"/>
      <c r="AD176" s="155"/>
      <c r="AE176" s="155"/>
      <c r="AF176" s="155"/>
      <c r="AG176" s="155" t="s">
        <v>118</v>
      </c>
      <c r="AH176" s="155"/>
      <c r="AI176" s="155"/>
      <c r="AJ176" s="155"/>
      <c r="AK176" s="155"/>
      <c r="AL176" s="155"/>
      <c r="AM176" s="155"/>
      <c r="AN176" s="155"/>
      <c r="AO176" s="155"/>
      <c r="AP176" s="155"/>
      <c r="AQ176" s="155"/>
      <c r="AR176" s="155"/>
      <c r="AS176" s="155"/>
      <c r="AT176" s="155"/>
      <c r="AU176" s="155"/>
      <c r="AV176" s="155"/>
      <c r="AW176" s="155"/>
      <c r="AX176" s="155"/>
      <c r="AY176" s="155"/>
      <c r="AZ176" s="155"/>
      <c r="BA176" s="155"/>
      <c r="BB176" s="155"/>
      <c r="BC176" s="155"/>
      <c r="BD176" s="155"/>
      <c r="BE176" s="155"/>
      <c r="BF176" s="155"/>
      <c r="BG176" s="155"/>
      <c r="BH176" s="155"/>
    </row>
    <row r="177" spans="1:60" outlineLevel="1">
      <c r="A177" s="176">
        <v>143</v>
      </c>
      <c r="B177" s="177" t="s">
        <v>385</v>
      </c>
      <c r="C177" s="185" t="s">
        <v>386</v>
      </c>
      <c r="D177" s="178" t="s">
        <v>123</v>
      </c>
      <c r="E177" s="180">
        <v>25</v>
      </c>
      <c r="F177" s="179"/>
      <c r="G177" s="180">
        <f t="shared" si="42"/>
        <v>0</v>
      </c>
      <c r="H177" s="179">
        <v>1031.46</v>
      </c>
      <c r="I177" s="180">
        <f t="shared" si="43"/>
        <v>25786.5</v>
      </c>
      <c r="J177" s="179">
        <v>167.74</v>
      </c>
      <c r="K177" s="180">
        <f t="shared" si="44"/>
        <v>4193.5</v>
      </c>
      <c r="L177" s="180">
        <v>21</v>
      </c>
      <c r="M177" s="180">
        <f t="shared" si="45"/>
        <v>0</v>
      </c>
      <c r="N177" s="180">
        <v>1.6299999999999999E-3</v>
      </c>
      <c r="O177" s="180">
        <f t="shared" si="46"/>
        <v>0.04</v>
      </c>
      <c r="P177" s="180">
        <v>0</v>
      </c>
      <c r="Q177" s="180">
        <f t="shared" si="47"/>
        <v>0</v>
      </c>
      <c r="R177" s="180" t="s">
        <v>209</v>
      </c>
      <c r="S177" s="180" t="s">
        <v>115</v>
      </c>
      <c r="T177" s="181" t="s">
        <v>116</v>
      </c>
      <c r="U177" s="163">
        <v>0.42</v>
      </c>
      <c r="V177" s="163">
        <f t="shared" si="48"/>
        <v>10.5</v>
      </c>
      <c r="W177" s="163"/>
      <c r="X177" s="163" t="s">
        <v>117</v>
      </c>
      <c r="Y177" s="155"/>
      <c r="Z177" s="155"/>
      <c r="AA177" s="155"/>
      <c r="AB177" s="155"/>
      <c r="AC177" s="155"/>
      <c r="AD177" s="155"/>
      <c r="AE177" s="155"/>
      <c r="AF177" s="155"/>
      <c r="AG177" s="155" t="s">
        <v>118</v>
      </c>
      <c r="AH177" s="155"/>
      <c r="AI177" s="155"/>
      <c r="AJ177" s="155"/>
      <c r="AK177" s="155"/>
      <c r="AL177" s="155"/>
      <c r="AM177" s="155"/>
      <c r="AN177" s="155"/>
      <c r="AO177" s="155"/>
      <c r="AP177" s="155"/>
      <c r="AQ177" s="155"/>
      <c r="AR177" s="155"/>
      <c r="AS177" s="155"/>
      <c r="AT177" s="155"/>
      <c r="AU177" s="155"/>
      <c r="AV177" s="155"/>
      <c r="AW177" s="155"/>
      <c r="AX177" s="155"/>
      <c r="AY177" s="155"/>
      <c r="AZ177" s="155"/>
      <c r="BA177" s="155"/>
      <c r="BB177" s="155"/>
      <c r="BC177" s="155"/>
      <c r="BD177" s="155"/>
      <c r="BE177" s="155"/>
      <c r="BF177" s="155"/>
      <c r="BG177" s="155"/>
      <c r="BH177" s="155"/>
    </row>
    <row r="178" spans="1:60" outlineLevel="1">
      <c r="A178" s="176">
        <v>144</v>
      </c>
      <c r="B178" s="177" t="s">
        <v>387</v>
      </c>
      <c r="C178" s="185" t="s">
        <v>388</v>
      </c>
      <c r="D178" s="178" t="s">
        <v>123</v>
      </c>
      <c r="E178" s="180">
        <v>2</v>
      </c>
      <c r="F178" s="179"/>
      <c r="G178" s="180">
        <f t="shared" si="42"/>
        <v>0</v>
      </c>
      <c r="H178" s="179">
        <v>355.79</v>
      </c>
      <c r="I178" s="180">
        <f t="shared" si="43"/>
        <v>711.58</v>
      </c>
      <c r="J178" s="179">
        <v>89.81</v>
      </c>
      <c r="K178" s="180">
        <f t="shared" si="44"/>
        <v>179.62</v>
      </c>
      <c r="L178" s="180">
        <v>21</v>
      </c>
      <c r="M178" s="180">
        <f t="shared" si="45"/>
        <v>0</v>
      </c>
      <c r="N178" s="180">
        <v>3.4000000000000002E-4</v>
      </c>
      <c r="O178" s="180">
        <f t="shared" si="46"/>
        <v>0</v>
      </c>
      <c r="P178" s="180">
        <v>0</v>
      </c>
      <c r="Q178" s="180">
        <f t="shared" si="47"/>
        <v>0</v>
      </c>
      <c r="R178" s="180" t="s">
        <v>209</v>
      </c>
      <c r="S178" s="180" t="s">
        <v>115</v>
      </c>
      <c r="T178" s="181" t="s">
        <v>116</v>
      </c>
      <c r="U178" s="163">
        <v>0.22700000000000001</v>
      </c>
      <c r="V178" s="163">
        <f t="shared" si="48"/>
        <v>0.45</v>
      </c>
      <c r="W178" s="163"/>
      <c r="X178" s="163" t="s">
        <v>117</v>
      </c>
      <c r="Y178" s="155"/>
      <c r="Z178" s="155"/>
      <c r="AA178" s="155"/>
      <c r="AB178" s="155"/>
      <c r="AC178" s="155"/>
      <c r="AD178" s="155"/>
      <c r="AE178" s="155"/>
      <c r="AF178" s="155"/>
      <c r="AG178" s="155" t="s">
        <v>118</v>
      </c>
      <c r="AH178" s="155"/>
      <c r="AI178" s="155"/>
      <c r="AJ178" s="155"/>
      <c r="AK178" s="155"/>
      <c r="AL178" s="155"/>
      <c r="AM178" s="155"/>
      <c r="AN178" s="155"/>
      <c r="AO178" s="155"/>
      <c r="AP178" s="155"/>
      <c r="AQ178" s="155"/>
      <c r="AR178" s="155"/>
      <c r="AS178" s="155"/>
      <c r="AT178" s="155"/>
      <c r="AU178" s="155"/>
      <c r="AV178" s="155"/>
      <c r="AW178" s="155"/>
      <c r="AX178" s="155"/>
      <c r="AY178" s="155"/>
      <c r="AZ178" s="155"/>
      <c r="BA178" s="155"/>
      <c r="BB178" s="155"/>
      <c r="BC178" s="155"/>
      <c r="BD178" s="155"/>
      <c r="BE178" s="155"/>
      <c r="BF178" s="155"/>
      <c r="BG178" s="155"/>
      <c r="BH178" s="155"/>
    </row>
    <row r="179" spans="1:60" outlineLevel="1">
      <c r="A179" s="176">
        <v>145</v>
      </c>
      <c r="B179" s="177" t="s">
        <v>389</v>
      </c>
      <c r="C179" s="185" t="s">
        <v>390</v>
      </c>
      <c r="D179" s="178" t="s">
        <v>123</v>
      </c>
      <c r="E179" s="180">
        <v>3</v>
      </c>
      <c r="F179" s="179"/>
      <c r="G179" s="180">
        <f t="shared" si="42"/>
        <v>0</v>
      </c>
      <c r="H179" s="179">
        <v>913.86</v>
      </c>
      <c r="I179" s="180">
        <f t="shared" si="43"/>
        <v>2741.58</v>
      </c>
      <c r="J179" s="179">
        <v>167.74</v>
      </c>
      <c r="K179" s="180">
        <f t="shared" si="44"/>
        <v>503.22</v>
      </c>
      <c r="L179" s="180">
        <v>21</v>
      </c>
      <c r="M179" s="180">
        <f t="shared" si="45"/>
        <v>0</v>
      </c>
      <c r="N179" s="180">
        <v>1.06E-3</v>
      </c>
      <c r="O179" s="180">
        <f t="shared" si="46"/>
        <v>0</v>
      </c>
      <c r="P179" s="180">
        <v>0</v>
      </c>
      <c r="Q179" s="180">
        <f t="shared" si="47"/>
        <v>0</v>
      </c>
      <c r="R179" s="180" t="s">
        <v>209</v>
      </c>
      <c r="S179" s="180" t="s">
        <v>115</v>
      </c>
      <c r="T179" s="181" t="s">
        <v>116</v>
      </c>
      <c r="U179" s="163">
        <v>0.42</v>
      </c>
      <c r="V179" s="163">
        <f t="shared" si="48"/>
        <v>1.26</v>
      </c>
      <c r="W179" s="163"/>
      <c r="X179" s="163" t="s">
        <v>117</v>
      </c>
      <c r="Y179" s="155"/>
      <c r="Z179" s="155"/>
      <c r="AA179" s="155"/>
      <c r="AB179" s="155"/>
      <c r="AC179" s="155"/>
      <c r="AD179" s="155"/>
      <c r="AE179" s="155"/>
      <c r="AF179" s="155"/>
      <c r="AG179" s="155" t="s">
        <v>118</v>
      </c>
      <c r="AH179" s="155"/>
      <c r="AI179" s="155"/>
      <c r="AJ179" s="155"/>
      <c r="AK179" s="155"/>
      <c r="AL179" s="155"/>
      <c r="AM179" s="155"/>
      <c r="AN179" s="155"/>
      <c r="AO179" s="155"/>
      <c r="AP179" s="155"/>
      <c r="AQ179" s="155"/>
      <c r="AR179" s="155"/>
      <c r="AS179" s="155"/>
      <c r="AT179" s="155"/>
      <c r="AU179" s="155"/>
      <c r="AV179" s="155"/>
      <c r="AW179" s="155"/>
      <c r="AX179" s="155"/>
      <c r="AY179" s="155"/>
      <c r="AZ179" s="155"/>
      <c r="BA179" s="155"/>
      <c r="BB179" s="155"/>
      <c r="BC179" s="155"/>
      <c r="BD179" s="155"/>
      <c r="BE179" s="155"/>
      <c r="BF179" s="155"/>
      <c r="BG179" s="155"/>
      <c r="BH179" s="155"/>
    </row>
    <row r="180" spans="1:60" outlineLevel="1">
      <c r="A180" s="176">
        <v>146</v>
      </c>
      <c r="B180" s="177" t="s">
        <v>391</v>
      </c>
      <c r="C180" s="185" t="s">
        <v>521</v>
      </c>
      <c r="D180" s="178" t="s">
        <v>123</v>
      </c>
      <c r="E180" s="180">
        <v>4</v>
      </c>
      <c r="F180" s="179"/>
      <c r="G180" s="180">
        <f t="shared" si="42"/>
        <v>0</v>
      </c>
      <c r="H180" s="179">
        <v>0</v>
      </c>
      <c r="I180" s="180">
        <f t="shared" si="43"/>
        <v>0</v>
      </c>
      <c r="J180" s="179">
        <v>118.4</v>
      </c>
      <c r="K180" s="180">
        <f t="shared" si="44"/>
        <v>473.6</v>
      </c>
      <c r="L180" s="180">
        <v>21</v>
      </c>
      <c r="M180" s="180">
        <f t="shared" si="45"/>
        <v>0</v>
      </c>
      <c r="N180" s="180">
        <v>5.0000000000000001E-4</v>
      </c>
      <c r="O180" s="180">
        <f t="shared" si="46"/>
        <v>0</v>
      </c>
      <c r="P180" s="180">
        <v>0</v>
      </c>
      <c r="Q180" s="180">
        <f t="shared" si="47"/>
        <v>0</v>
      </c>
      <c r="R180" s="180"/>
      <c r="S180" s="180" t="s">
        <v>124</v>
      </c>
      <c r="T180" s="181" t="s">
        <v>116</v>
      </c>
      <c r="U180" s="163">
        <v>0</v>
      </c>
      <c r="V180" s="163">
        <f t="shared" si="48"/>
        <v>0</v>
      </c>
      <c r="W180" s="163"/>
      <c r="X180" s="163" t="s">
        <v>117</v>
      </c>
      <c r="Y180" s="155"/>
      <c r="Z180" s="155"/>
      <c r="AA180" s="155"/>
      <c r="AB180" s="155"/>
      <c r="AC180" s="155"/>
      <c r="AD180" s="155"/>
      <c r="AE180" s="155"/>
      <c r="AF180" s="155"/>
      <c r="AG180" s="155" t="s">
        <v>118</v>
      </c>
      <c r="AH180" s="155"/>
      <c r="AI180" s="155"/>
      <c r="AJ180" s="155"/>
      <c r="AK180" s="155"/>
      <c r="AL180" s="155"/>
      <c r="AM180" s="155"/>
      <c r="AN180" s="155"/>
      <c r="AO180" s="155"/>
      <c r="AP180" s="155"/>
      <c r="AQ180" s="155"/>
      <c r="AR180" s="155"/>
      <c r="AS180" s="155"/>
      <c r="AT180" s="155"/>
      <c r="AU180" s="155"/>
      <c r="AV180" s="155"/>
      <c r="AW180" s="155"/>
      <c r="AX180" s="155"/>
      <c r="AY180" s="155"/>
      <c r="AZ180" s="155"/>
      <c r="BA180" s="155"/>
      <c r="BB180" s="155"/>
      <c r="BC180" s="155"/>
      <c r="BD180" s="155"/>
      <c r="BE180" s="155"/>
      <c r="BF180" s="155"/>
      <c r="BG180" s="155"/>
      <c r="BH180" s="155"/>
    </row>
    <row r="181" spans="1:60" outlineLevel="1">
      <c r="A181" s="176">
        <v>147</v>
      </c>
      <c r="B181" s="177" t="s">
        <v>392</v>
      </c>
      <c r="C181" s="185" t="s">
        <v>522</v>
      </c>
      <c r="D181" s="178" t="s">
        <v>123</v>
      </c>
      <c r="E181" s="180">
        <v>8</v>
      </c>
      <c r="F181" s="179"/>
      <c r="G181" s="180">
        <f t="shared" si="42"/>
        <v>0</v>
      </c>
      <c r="H181" s="179">
        <v>0</v>
      </c>
      <c r="I181" s="180">
        <f t="shared" si="43"/>
        <v>0</v>
      </c>
      <c r="J181" s="179">
        <v>156</v>
      </c>
      <c r="K181" s="180">
        <f t="shared" si="44"/>
        <v>1248</v>
      </c>
      <c r="L181" s="180">
        <v>21</v>
      </c>
      <c r="M181" s="180">
        <f t="shared" si="45"/>
        <v>0</v>
      </c>
      <c r="N181" s="180">
        <v>5.0000000000000001E-4</v>
      </c>
      <c r="O181" s="180">
        <f t="shared" si="46"/>
        <v>0</v>
      </c>
      <c r="P181" s="180">
        <v>0</v>
      </c>
      <c r="Q181" s="180">
        <f t="shared" si="47"/>
        <v>0</v>
      </c>
      <c r="R181" s="180"/>
      <c r="S181" s="180" t="s">
        <v>124</v>
      </c>
      <c r="T181" s="181" t="s">
        <v>116</v>
      </c>
      <c r="U181" s="163">
        <v>0</v>
      </c>
      <c r="V181" s="163">
        <f t="shared" si="48"/>
        <v>0</v>
      </c>
      <c r="W181" s="163"/>
      <c r="X181" s="163" t="s">
        <v>117</v>
      </c>
      <c r="Y181" s="155"/>
      <c r="Z181" s="155"/>
      <c r="AA181" s="155"/>
      <c r="AB181" s="155"/>
      <c r="AC181" s="155"/>
      <c r="AD181" s="155"/>
      <c r="AE181" s="155"/>
      <c r="AF181" s="155"/>
      <c r="AG181" s="155" t="s">
        <v>118</v>
      </c>
      <c r="AH181" s="155"/>
      <c r="AI181" s="155"/>
      <c r="AJ181" s="155"/>
      <c r="AK181" s="155"/>
      <c r="AL181" s="155"/>
      <c r="AM181" s="155"/>
      <c r="AN181" s="155"/>
      <c r="AO181" s="155"/>
      <c r="AP181" s="155"/>
      <c r="AQ181" s="155"/>
      <c r="AR181" s="155"/>
      <c r="AS181" s="155"/>
      <c r="AT181" s="155"/>
      <c r="AU181" s="155"/>
      <c r="AV181" s="155"/>
      <c r="AW181" s="155"/>
      <c r="AX181" s="155"/>
      <c r="AY181" s="155"/>
      <c r="AZ181" s="155"/>
      <c r="BA181" s="155"/>
      <c r="BB181" s="155"/>
      <c r="BC181" s="155"/>
      <c r="BD181" s="155"/>
      <c r="BE181" s="155"/>
      <c r="BF181" s="155"/>
      <c r="BG181" s="155"/>
      <c r="BH181" s="155"/>
    </row>
    <row r="182" spans="1:60" outlineLevel="1">
      <c r="A182" s="176">
        <v>148</v>
      </c>
      <c r="B182" s="177" t="s">
        <v>393</v>
      </c>
      <c r="C182" s="185" t="s">
        <v>523</v>
      </c>
      <c r="D182" s="178" t="s">
        <v>123</v>
      </c>
      <c r="E182" s="180">
        <v>6</v>
      </c>
      <c r="F182" s="179"/>
      <c r="G182" s="180">
        <f t="shared" si="42"/>
        <v>0</v>
      </c>
      <c r="H182" s="179">
        <v>0</v>
      </c>
      <c r="I182" s="180">
        <f t="shared" si="43"/>
        <v>0</v>
      </c>
      <c r="J182" s="179">
        <v>148</v>
      </c>
      <c r="K182" s="180">
        <f t="shared" si="44"/>
        <v>888</v>
      </c>
      <c r="L182" s="180">
        <v>21</v>
      </c>
      <c r="M182" s="180">
        <f t="shared" si="45"/>
        <v>0</v>
      </c>
      <c r="N182" s="180">
        <v>5.0000000000000001E-4</v>
      </c>
      <c r="O182" s="180">
        <f t="shared" si="46"/>
        <v>0</v>
      </c>
      <c r="P182" s="180">
        <v>0</v>
      </c>
      <c r="Q182" s="180">
        <f t="shared" si="47"/>
        <v>0</v>
      </c>
      <c r="R182" s="180"/>
      <c r="S182" s="180" t="s">
        <v>124</v>
      </c>
      <c r="T182" s="181" t="s">
        <v>116</v>
      </c>
      <c r="U182" s="163">
        <v>0</v>
      </c>
      <c r="V182" s="163">
        <f t="shared" si="48"/>
        <v>0</v>
      </c>
      <c r="W182" s="163"/>
      <c r="X182" s="163" t="s">
        <v>117</v>
      </c>
      <c r="Y182" s="155"/>
      <c r="Z182" s="155"/>
      <c r="AA182" s="155"/>
      <c r="AB182" s="155"/>
      <c r="AC182" s="155"/>
      <c r="AD182" s="155"/>
      <c r="AE182" s="155"/>
      <c r="AF182" s="155"/>
      <c r="AG182" s="155" t="s">
        <v>118</v>
      </c>
      <c r="AH182" s="155"/>
      <c r="AI182" s="155"/>
      <c r="AJ182" s="155"/>
      <c r="AK182" s="155"/>
      <c r="AL182" s="155"/>
      <c r="AM182" s="155"/>
      <c r="AN182" s="155"/>
      <c r="AO182" s="155"/>
      <c r="AP182" s="155"/>
      <c r="AQ182" s="155"/>
      <c r="AR182" s="155"/>
      <c r="AS182" s="155"/>
      <c r="AT182" s="155"/>
      <c r="AU182" s="155"/>
      <c r="AV182" s="155"/>
      <c r="AW182" s="155"/>
      <c r="AX182" s="155"/>
      <c r="AY182" s="155"/>
      <c r="AZ182" s="155"/>
      <c r="BA182" s="155"/>
      <c r="BB182" s="155"/>
      <c r="BC182" s="155"/>
      <c r="BD182" s="155"/>
      <c r="BE182" s="155"/>
      <c r="BF182" s="155"/>
      <c r="BG182" s="155"/>
      <c r="BH182" s="155"/>
    </row>
    <row r="183" spans="1:60" ht="22.5" outlineLevel="1">
      <c r="A183" s="176">
        <v>149</v>
      </c>
      <c r="B183" s="177" t="s">
        <v>394</v>
      </c>
      <c r="C183" s="185" t="s">
        <v>395</v>
      </c>
      <c r="D183" s="178" t="s">
        <v>123</v>
      </c>
      <c r="E183" s="180">
        <v>11</v>
      </c>
      <c r="F183" s="179"/>
      <c r="G183" s="180">
        <f t="shared" si="42"/>
        <v>0</v>
      </c>
      <c r="H183" s="179">
        <v>463.92</v>
      </c>
      <c r="I183" s="180">
        <f t="shared" si="43"/>
        <v>5103.12</v>
      </c>
      <c r="J183" s="179">
        <v>64.88</v>
      </c>
      <c r="K183" s="180">
        <f t="shared" si="44"/>
        <v>713.68</v>
      </c>
      <c r="L183" s="180">
        <v>21</v>
      </c>
      <c r="M183" s="180">
        <f t="shared" si="45"/>
        <v>0</v>
      </c>
      <c r="N183" s="180">
        <v>4.4999999999999999E-4</v>
      </c>
      <c r="O183" s="180">
        <f t="shared" si="46"/>
        <v>0</v>
      </c>
      <c r="P183" s="180">
        <v>0</v>
      </c>
      <c r="Q183" s="180">
        <f t="shared" si="47"/>
        <v>0</v>
      </c>
      <c r="R183" s="180" t="s">
        <v>209</v>
      </c>
      <c r="S183" s="180" t="s">
        <v>115</v>
      </c>
      <c r="T183" s="181" t="s">
        <v>116</v>
      </c>
      <c r="U183" s="163">
        <v>0.16400000000000001</v>
      </c>
      <c r="V183" s="163">
        <f t="shared" si="48"/>
        <v>1.8</v>
      </c>
      <c r="W183" s="163"/>
      <c r="X183" s="163" t="s">
        <v>117</v>
      </c>
      <c r="Y183" s="155"/>
      <c r="Z183" s="155"/>
      <c r="AA183" s="155"/>
      <c r="AB183" s="155"/>
      <c r="AC183" s="155"/>
      <c r="AD183" s="155"/>
      <c r="AE183" s="155"/>
      <c r="AF183" s="155"/>
      <c r="AG183" s="155" t="s">
        <v>118</v>
      </c>
      <c r="AH183" s="155"/>
      <c r="AI183" s="155"/>
      <c r="AJ183" s="155"/>
      <c r="AK183" s="155"/>
      <c r="AL183" s="155"/>
      <c r="AM183" s="155"/>
      <c r="AN183" s="155"/>
      <c r="AO183" s="155"/>
      <c r="AP183" s="155"/>
      <c r="AQ183" s="155"/>
      <c r="AR183" s="155"/>
      <c r="AS183" s="155"/>
      <c r="AT183" s="155"/>
      <c r="AU183" s="155"/>
      <c r="AV183" s="155"/>
      <c r="AW183" s="155"/>
      <c r="AX183" s="155"/>
      <c r="AY183" s="155"/>
      <c r="AZ183" s="155"/>
      <c r="BA183" s="155"/>
      <c r="BB183" s="155"/>
      <c r="BC183" s="155"/>
      <c r="BD183" s="155"/>
      <c r="BE183" s="155"/>
      <c r="BF183" s="155"/>
      <c r="BG183" s="155"/>
      <c r="BH183" s="155"/>
    </row>
    <row r="184" spans="1:60" ht="22.5" outlineLevel="1">
      <c r="A184" s="176">
        <v>150</v>
      </c>
      <c r="B184" s="177" t="s">
        <v>396</v>
      </c>
      <c r="C184" s="185" t="s">
        <v>397</v>
      </c>
      <c r="D184" s="178" t="s">
        <v>123</v>
      </c>
      <c r="E184" s="180">
        <v>20</v>
      </c>
      <c r="F184" s="179"/>
      <c r="G184" s="180">
        <f t="shared" si="42"/>
        <v>0</v>
      </c>
      <c r="H184" s="179">
        <v>104.76</v>
      </c>
      <c r="I184" s="180">
        <f t="shared" si="43"/>
        <v>2095.1999999999998</v>
      </c>
      <c r="J184" s="179">
        <v>32.840000000000003</v>
      </c>
      <c r="K184" s="180">
        <f t="shared" si="44"/>
        <v>656.8</v>
      </c>
      <c r="L184" s="180">
        <v>21</v>
      </c>
      <c r="M184" s="180">
        <f t="shared" si="45"/>
        <v>0</v>
      </c>
      <c r="N184" s="180">
        <v>2.9999999999999997E-4</v>
      </c>
      <c r="O184" s="180">
        <f t="shared" si="46"/>
        <v>0.01</v>
      </c>
      <c r="P184" s="180">
        <v>0</v>
      </c>
      <c r="Q184" s="180">
        <f t="shared" si="47"/>
        <v>0</v>
      </c>
      <c r="R184" s="180" t="s">
        <v>209</v>
      </c>
      <c r="S184" s="180" t="s">
        <v>115</v>
      </c>
      <c r="T184" s="181" t="s">
        <v>116</v>
      </c>
      <c r="U184" s="163">
        <v>8.3000000000000004E-2</v>
      </c>
      <c r="V184" s="163">
        <f t="shared" si="48"/>
        <v>1.66</v>
      </c>
      <c r="W184" s="163"/>
      <c r="X184" s="163" t="s">
        <v>117</v>
      </c>
      <c r="Y184" s="155"/>
      <c r="Z184" s="155"/>
      <c r="AA184" s="155"/>
      <c r="AB184" s="155"/>
      <c r="AC184" s="155"/>
      <c r="AD184" s="155"/>
      <c r="AE184" s="155"/>
      <c r="AF184" s="155"/>
      <c r="AG184" s="155" t="s">
        <v>118</v>
      </c>
      <c r="AH184" s="155"/>
      <c r="AI184" s="155"/>
      <c r="AJ184" s="155"/>
      <c r="AK184" s="155"/>
      <c r="AL184" s="155"/>
      <c r="AM184" s="155"/>
      <c r="AN184" s="155"/>
      <c r="AO184" s="155"/>
      <c r="AP184" s="155"/>
      <c r="AQ184" s="155"/>
      <c r="AR184" s="155"/>
      <c r="AS184" s="155"/>
      <c r="AT184" s="155"/>
      <c r="AU184" s="155"/>
      <c r="AV184" s="155"/>
      <c r="AW184" s="155"/>
      <c r="AX184" s="155"/>
      <c r="AY184" s="155"/>
      <c r="AZ184" s="155"/>
      <c r="BA184" s="155"/>
      <c r="BB184" s="155"/>
      <c r="BC184" s="155"/>
      <c r="BD184" s="155"/>
      <c r="BE184" s="155"/>
      <c r="BF184" s="155"/>
      <c r="BG184" s="155"/>
      <c r="BH184" s="155"/>
    </row>
    <row r="185" spans="1:60" outlineLevel="1">
      <c r="A185" s="176">
        <v>151</v>
      </c>
      <c r="B185" s="177" t="s">
        <v>398</v>
      </c>
      <c r="C185" s="185" t="s">
        <v>399</v>
      </c>
      <c r="D185" s="178" t="s">
        <v>123</v>
      </c>
      <c r="E185" s="180">
        <v>2</v>
      </c>
      <c r="F185" s="179"/>
      <c r="G185" s="180">
        <f t="shared" si="42"/>
        <v>0</v>
      </c>
      <c r="H185" s="179">
        <v>226.19</v>
      </c>
      <c r="I185" s="180">
        <f t="shared" si="43"/>
        <v>452.38</v>
      </c>
      <c r="J185" s="179">
        <v>89.81</v>
      </c>
      <c r="K185" s="180">
        <f t="shared" si="44"/>
        <v>179.62</v>
      </c>
      <c r="L185" s="180">
        <v>21</v>
      </c>
      <c r="M185" s="180">
        <f t="shared" si="45"/>
        <v>0</v>
      </c>
      <c r="N185" s="180">
        <v>4.6000000000000001E-4</v>
      </c>
      <c r="O185" s="180">
        <f t="shared" si="46"/>
        <v>0</v>
      </c>
      <c r="P185" s="180">
        <v>0</v>
      </c>
      <c r="Q185" s="180">
        <f t="shared" si="47"/>
        <v>0</v>
      </c>
      <c r="R185" s="180" t="s">
        <v>209</v>
      </c>
      <c r="S185" s="180" t="s">
        <v>115</v>
      </c>
      <c r="T185" s="181" t="s">
        <v>116</v>
      </c>
      <c r="U185" s="163">
        <v>0.22700000000000001</v>
      </c>
      <c r="V185" s="163">
        <f t="shared" si="48"/>
        <v>0.45</v>
      </c>
      <c r="W185" s="163"/>
      <c r="X185" s="163" t="s">
        <v>117</v>
      </c>
      <c r="Y185" s="155"/>
      <c r="Z185" s="155"/>
      <c r="AA185" s="155"/>
      <c r="AB185" s="155"/>
      <c r="AC185" s="155"/>
      <c r="AD185" s="155"/>
      <c r="AE185" s="155"/>
      <c r="AF185" s="155"/>
      <c r="AG185" s="155" t="s">
        <v>118</v>
      </c>
      <c r="AH185" s="155"/>
      <c r="AI185" s="155"/>
      <c r="AJ185" s="155"/>
      <c r="AK185" s="155"/>
      <c r="AL185" s="155"/>
      <c r="AM185" s="155"/>
      <c r="AN185" s="155"/>
      <c r="AO185" s="155"/>
      <c r="AP185" s="155"/>
      <c r="AQ185" s="155"/>
      <c r="AR185" s="155"/>
      <c r="AS185" s="155"/>
      <c r="AT185" s="155"/>
      <c r="AU185" s="155"/>
      <c r="AV185" s="155"/>
      <c r="AW185" s="155"/>
      <c r="AX185" s="155"/>
      <c r="AY185" s="155"/>
      <c r="AZ185" s="155"/>
      <c r="BA185" s="155"/>
      <c r="BB185" s="155"/>
      <c r="BC185" s="155"/>
      <c r="BD185" s="155"/>
      <c r="BE185" s="155"/>
      <c r="BF185" s="155"/>
      <c r="BG185" s="155"/>
      <c r="BH185" s="155"/>
    </row>
    <row r="186" spans="1:60" outlineLevel="1">
      <c r="A186" s="176">
        <v>152</v>
      </c>
      <c r="B186" s="177" t="s">
        <v>400</v>
      </c>
      <c r="C186" s="185" t="s">
        <v>401</v>
      </c>
      <c r="D186" s="178" t="s">
        <v>123</v>
      </c>
      <c r="E186" s="180">
        <v>7</v>
      </c>
      <c r="F186" s="179"/>
      <c r="G186" s="180">
        <f t="shared" si="42"/>
        <v>0</v>
      </c>
      <c r="H186" s="179">
        <v>373.58</v>
      </c>
      <c r="I186" s="180">
        <f t="shared" si="43"/>
        <v>2615.06</v>
      </c>
      <c r="J186" s="179">
        <v>106.42</v>
      </c>
      <c r="K186" s="180">
        <f t="shared" si="44"/>
        <v>744.94</v>
      </c>
      <c r="L186" s="180">
        <v>21</v>
      </c>
      <c r="M186" s="180">
        <f t="shared" si="45"/>
        <v>0</v>
      </c>
      <c r="N186" s="180">
        <v>5.5999999999999995E-4</v>
      </c>
      <c r="O186" s="180">
        <f t="shared" si="46"/>
        <v>0</v>
      </c>
      <c r="P186" s="180">
        <v>0</v>
      </c>
      <c r="Q186" s="180">
        <f t="shared" si="47"/>
        <v>0</v>
      </c>
      <c r="R186" s="180" t="s">
        <v>209</v>
      </c>
      <c r="S186" s="180" t="s">
        <v>115</v>
      </c>
      <c r="T186" s="181" t="s">
        <v>116</v>
      </c>
      <c r="U186" s="163">
        <v>0.26900000000000002</v>
      </c>
      <c r="V186" s="163">
        <f t="shared" si="48"/>
        <v>1.88</v>
      </c>
      <c r="W186" s="163"/>
      <c r="X186" s="163" t="s">
        <v>117</v>
      </c>
      <c r="Y186" s="155"/>
      <c r="Z186" s="155"/>
      <c r="AA186" s="155"/>
      <c r="AB186" s="155"/>
      <c r="AC186" s="155"/>
      <c r="AD186" s="155"/>
      <c r="AE186" s="155"/>
      <c r="AF186" s="155"/>
      <c r="AG186" s="155" t="s">
        <v>118</v>
      </c>
      <c r="AH186" s="155"/>
      <c r="AI186" s="155"/>
      <c r="AJ186" s="155"/>
      <c r="AK186" s="155"/>
      <c r="AL186" s="155"/>
      <c r="AM186" s="155"/>
      <c r="AN186" s="155"/>
      <c r="AO186" s="155"/>
      <c r="AP186" s="155"/>
      <c r="AQ186" s="155"/>
      <c r="AR186" s="155"/>
      <c r="AS186" s="155"/>
      <c r="AT186" s="155"/>
      <c r="AU186" s="155"/>
      <c r="AV186" s="155"/>
      <c r="AW186" s="155"/>
      <c r="AX186" s="155"/>
      <c r="AY186" s="155"/>
      <c r="AZ186" s="155"/>
      <c r="BA186" s="155"/>
      <c r="BB186" s="155"/>
      <c r="BC186" s="155"/>
      <c r="BD186" s="155"/>
      <c r="BE186" s="155"/>
      <c r="BF186" s="155"/>
      <c r="BG186" s="155"/>
      <c r="BH186" s="155"/>
    </row>
    <row r="187" spans="1:60" outlineLevel="1">
      <c r="A187" s="176">
        <v>153</v>
      </c>
      <c r="B187" s="177" t="s">
        <v>402</v>
      </c>
      <c r="C187" s="185" t="s">
        <v>403</v>
      </c>
      <c r="D187" s="178" t="s">
        <v>123</v>
      </c>
      <c r="E187" s="180">
        <v>7</v>
      </c>
      <c r="F187" s="179"/>
      <c r="G187" s="180">
        <f t="shared" si="42"/>
        <v>0</v>
      </c>
      <c r="H187" s="179">
        <v>1035.46</v>
      </c>
      <c r="I187" s="180">
        <f t="shared" si="43"/>
        <v>7248.22</v>
      </c>
      <c r="J187" s="179">
        <v>167.74</v>
      </c>
      <c r="K187" s="180">
        <f t="shared" si="44"/>
        <v>1174.18</v>
      </c>
      <c r="L187" s="180">
        <v>21</v>
      </c>
      <c r="M187" s="180">
        <f t="shared" si="45"/>
        <v>0</v>
      </c>
      <c r="N187" s="180">
        <v>1.42E-3</v>
      </c>
      <c r="O187" s="180">
        <f t="shared" si="46"/>
        <v>0.01</v>
      </c>
      <c r="P187" s="180">
        <v>0</v>
      </c>
      <c r="Q187" s="180">
        <f t="shared" si="47"/>
        <v>0</v>
      </c>
      <c r="R187" s="180" t="s">
        <v>209</v>
      </c>
      <c r="S187" s="180" t="s">
        <v>115</v>
      </c>
      <c r="T187" s="181" t="s">
        <v>116</v>
      </c>
      <c r="U187" s="163">
        <v>0.42</v>
      </c>
      <c r="V187" s="163">
        <f t="shared" si="48"/>
        <v>2.94</v>
      </c>
      <c r="W187" s="163"/>
      <c r="X187" s="163" t="s">
        <v>117</v>
      </c>
      <c r="Y187" s="155"/>
      <c r="Z187" s="155"/>
      <c r="AA187" s="155"/>
      <c r="AB187" s="155"/>
      <c r="AC187" s="155"/>
      <c r="AD187" s="155"/>
      <c r="AE187" s="155"/>
      <c r="AF187" s="155"/>
      <c r="AG187" s="155" t="s">
        <v>118</v>
      </c>
      <c r="AH187" s="155"/>
      <c r="AI187" s="155"/>
      <c r="AJ187" s="155"/>
      <c r="AK187" s="155"/>
      <c r="AL187" s="155"/>
      <c r="AM187" s="155"/>
      <c r="AN187" s="155"/>
      <c r="AO187" s="155"/>
      <c r="AP187" s="155"/>
      <c r="AQ187" s="155"/>
      <c r="AR187" s="155"/>
      <c r="AS187" s="155"/>
      <c r="AT187" s="155"/>
      <c r="AU187" s="155"/>
      <c r="AV187" s="155"/>
      <c r="AW187" s="155"/>
      <c r="AX187" s="155"/>
      <c r="AY187" s="155"/>
      <c r="AZ187" s="155"/>
      <c r="BA187" s="155"/>
      <c r="BB187" s="155"/>
      <c r="BC187" s="155"/>
      <c r="BD187" s="155"/>
      <c r="BE187" s="155"/>
      <c r="BF187" s="155"/>
      <c r="BG187" s="155"/>
      <c r="BH187" s="155"/>
    </row>
    <row r="188" spans="1:60" outlineLevel="1">
      <c r="A188" s="176">
        <v>154</v>
      </c>
      <c r="B188" s="177" t="s">
        <v>404</v>
      </c>
      <c r="C188" s="185" t="s">
        <v>405</v>
      </c>
      <c r="D188" s="178" t="s">
        <v>123</v>
      </c>
      <c r="E188" s="180">
        <v>6</v>
      </c>
      <c r="F188" s="179"/>
      <c r="G188" s="180">
        <f t="shared" si="42"/>
        <v>0</v>
      </c>
      <c r="H188" s="179">
        <v>3418.26</v>
      </c>
      <c r="I188" s="180">
        <f t="shared" si="43"/>
        <v>20509.560000000001</v>
      </c>
      <c r="J188" s="179">
        <v>313.74</v>
      </c>
      <c r="K188" s="180">
        <f t="shared" si="44"/>
        <v>1882.44</v>
      </c>
      <c r="L188" s="180">
        <v>21</v>
      </c>
      <c r="M188" s="180">
        <f t="shared" si="45"/>
        <v>0</v>
      </c>
      <c r="N188" s="180">
        <v>5.4400000000000004E-3</v>
      </c>
      <c r="O188" s="180">
        <f t="shared" si="46"/>
        <v>0.03</v>
      </c>
      <c r="P188" s="180">
        <v>0</v>
      </c>
      <c r="Q188" s="180">
        <f t="shared" si="47"/>
        <v>0</v>
      </c>
      <c r="R188" s="180" t="s">
        <v>209</v>
      </c>
      <c r="S188" s="180" t="s">
        <v>115</v>
      </c>
      <c r="T188" s="181" t="s">
        <v>116</v>
      </c>
      <c r="U188" s="163">
        <v>0.79300000000000004</v>
      </c>
      <c r="V188" s="163">
        <f t="shared" si="48"/>
        <v>4.76</v>
      </c>
      <c r="W188" s="163"/>
      <c r="X188" s="163" t="s">
        <v>117</v>
      </c>
      <c r="Y188" s="155"/>
      <c r="Z188" s="155"/>
      <c r="AA188" s="155"/>
      <c r="AB188" s="155"/>
      <c r="AC188" s="155"/>
      <c r="AD188" s="155"/>
      <c r="AE188" s="155"/>
      <c r="AF188" s="155"/>
      <c r="AG188" s="155" t="s">
        <v>118</v>
      </c>
      <c r="AH188" s="155"/>
      <c r="AI188" s="155"/>
      <c r="AJ188" s="155"/>
      <c r="AK188" s="155"/>
      <c r="AL188" s="155"/>
      <c r="AM188" s="155"/>
      <c r="AN188" s="155"/>
      <c r="AO188" s="155"/>
      <c r="AP188" s="155"/>
      <c r="AQ188" s="155"/>
      <c r="AR188" s="155"/>
      <c r="AS188" s="155"/>
      <c r="AT188" s="155"/>
      <c r="AU188" s="155"/>
      <c r="AV188" s="155"/>
      <c r="AW188" s="155"/>
      <c r="AX188" s="155"/>
      <c r="AY188" s="155"/>
      <c r="AZ188" s="155"/>
      <c r="BA188" s="155"/>
      <c r="BB188" s="155"/>
      <c r="BC188" s="155"/>
      <c r="BD188" s="155"/>
      <c r="BE188" s="155"/>
      <c r="BF188" s="155"/>
      <c r="BG188" s="155"/>
      <c r="BH188" s="155"/>
    </row>
    <row r="189" spans="1:60" outlineLevel="1">
      <c r="A189" s="176">
        <v>155</v>
      </c>
      <c r="B189" s="177" t="s">
        <v>406</v>
      </c>
      <c r="C189" s="185" t="s">
        <v>407</v>
      </c>
      <c r="D189" s="178" t="s">
        <v>123</v>
      </c>
      <c r="E189" s="180">
        <v>56</v>
      </c>
      <c r="F189" s="179"/>
      <c r="G189" s="180">
        <f t="shared" si="42"/>
        <v>0</v>
      </c>
      <c r="H189" s="179">
        <v>37.22</v>
      </c>
      <c r="I189" s="180">
        <f t="shared" si="43"/>
        <v>2084.3200000000002</v>
      </c>
      <c r="J189" s="179">
        <v>119.58</v>
      </c>
      <c r="K189" s="180">
        <f t="shared" si="44"/>
        <v>6696.48</v>
      </c>
      <c r="L189" s="180">
        <v>21</v>
      </c>
      <c r="M189" s="180">
        <f t="shared" si="45"/>
        <v>0</v>
      </c>
      <c r="N189" s="180">
        <v>2.4000000000000001E-4</v>
      </c>
      <c r="O189" s="180">
        <f t="shared" si="46"/>
        <v>0.01</v>
      </c>
      <c r="P189" s="180">
        <v>0</v>
      </c>
      <c r="Q189" s="180">
        <f t="shared" si="47"/>
        <v>0</v>
      </c>
      <c r="R189" s="180" t="s">
        <v>209</v>
      </c>
      <c r="S189" s="180" t="s">
        <v>115</v>
      </c>
      <c r="T189" s="181" t="s">
        <v>116</v>
      </c>
      <c r="U189" s="163">
        <v>0.27800000000000002</v>
      </c>
      <c r="V189" s="163">
        <f t="shared" si="48"/>
        <v>15.57</v>
      </c>
      <c r="W189" s="163"/>
      <c r="X189" s="163" t="s">
        <v>117</v>
      </c>
      <c r="Y189" s="155"/>
      <c r="Z189" s="155"/>
      <c r="AA189" s="155"/>
      <c r="AB189" s="155"/>
      <c r="AC189" s="155"/>
      <c r="AD189" s="155"/>
      <c r="AE189" s="155"/>
      <c r="AF189" s="155"/>
      <c r="AG189" s="155" t="s">
        <v>118</v>
      </c>
      <c r="AH189" s="155"/>
      <c r="AI189" s="155"/>
      <c r="AJ189" s="155"/>
      <c r="AK189" s="155"/>
      <c r="AL189" s="155"/>
      <c r="AM189" s="155"/>
      <c r="AN189" s="155"/>
      <c r="AO189" s="155"/>
      <c r="AP189" s="155"/>
      <c r="AQ189" s="155"/>
      <c r="AR189" s="155"/>
      <c r="AS189" s="155"/>
      <c r="AT189" s="155"/>
      <c r="AU189" s="155"/>
      <c r="AV189" s="155"/>
      <c r="AW189" s="155"/>
      <c r="AX189" s="155"/>
      <c r="AY189" s="155"/>
      <c r="AZ189" s="155"/>
      <c r="BA189" s="155"/>
      <c r="BB189" s="155"/>
      <c r="BC189" s="155"/>
      <c r="BD189" s="155"/>
      <c r="BE189" s="155"/>
      <c r="BF189" s="155"/>
      <c r="BG189" s="155"/>
      <c r="BH189" s="155"/>
    </row>
    <row r="190" spans="1:60" outlineLevel="1">
      <c r="A190" s="176">
        <v>156</v>
      </c>
      <c r="B190" s="177" t="s">
        <v>408</v>
      </c>
      <c r="C190" s="189" t="s">
        <v>534</v>
      </c>
      <c r="D190" s="178" t="s">
        <v>537</v>
      </c>
      <c r="E190" s="180">
        <v>8</v>
      </c>
      <c r="F190" s="179"/>
      <c r="G190" s="180">
        <f t="shared" si="42"/>
        <v>0</v>
      </c>
      <c r="H190" s="179">
        <v>0</v>
      </c>
      <c r="I190" s="180">
        <f t="shared" si="43"/>
        <v>0</v>
      </c>
      <c r="J190" s="179">
        <v>17038.400000000001</v>
      </c>
      <c r="K190" s="180">
        <f t="shared" si="44"/>
        <v>136307.20000000001</v>
      </c>
      <c r="L190" s="180">
        <v>21</v>
      </c>
      <c r="M190" s="180">
        <f t="shared" si="45"/>
        <v>0</v>
      </c>
      <c r="N190" s="180">
        <v>0</v>
      </c>
      <c r="O190" s="180">
        <f t="shared" si="46"/>
        <v>0</v>
      </c>
      <c r="P190" s="180">
        <v>0</v>
      </c>
      <c r="Q190" s="180">
        <f t="shared" si="47"/>
        <v>0</v>
      </c>
      <c r="R190" s="180"/>
      <c r="S190" s="180" t="s">
        <v>124</v>
      </c>
      <c r="T190" s="181" t="s">
        <v>116</v>
      </c>
      <c r="U190" s="163">
        <v>0</v>
      </c>
      <c r="V190" s="163">
        <f t="shared" si="48"/>
        <v>0</v>
      </c>
      <c r="W190" s="163"/>
      <c r="X190" s="163" t="s">
        <v>117</v>
      </c>
      <c r="Y190" s="155"/>
      <c r="Z190" s="155"/>
      <c r="AA190" s="155"/>
      <c r="AB190" s="155"/>
      <c r="AC190" s="155"/>
      <c r="AD190" s="155"/>
      <c r="AE190" s="155"/>
      <c r="AF190" s="155"/>
      <c r="AG190" s="155" t="s">
        <v>118</v>
      </c>
      <c r="AH190" s="155"/>
      <c r="AI190" s="155"/>
      <c r="AJ190" s="155"/>
      <c r="AK190" s="155"/>
      <c r="AL190" s="155"/>
      <c r="AM190" s="155"/>
      <c r="AN190" s="155"/>
      <c r="AO190" s="155"/>
      <c r="AP190" s="155"/>
      <c r="AQ190" s="155"/>
      <c r="AR190" s="155"/>
      <c r="AS190" s="155"/>
      <c r="AT190" s="155"/>
      <c r="AU190" s="155"/>
      <c r="AV190" s="155"/>
      <c r="AW190" s="155"/>
      <c r="AX190" s="155"/>
      <c r="AY190" s="155"/>
      <c r="AZ190" s="155"/>
      <c r="BA190" s="155"/>
      <c r="BB190" s="155"/>
      <c r="BC190" s="155"/>
      <c r="BD190" s="155"/>
      <c r="BE190" s="155"/>
      <c r="BF190" s="155"/>
      <c r="BG190" s="155"/>
      <c r="BH190" s="155"/>
    </row>
    <row r="191" spans="1:60" outlineLevel="1">
      <c r="A191" s="176">
        <v>157</v>
      </c>
      <c r="B191" s="177" t="s">
        <v>409</v>
      </c>
      <c r="C191" s="189" t="s">
        <v>535</v>
      </c>
      <c r="D191" s="178" t="s">
        <v>537</v>
      </c>
      <c r="E191" s="180">
        <v>6</v>
      </c>
      <c r="F191" s="179"/>
      <c r="G191" s="180">
        <f t="shared" si="42"/>
        <v>0</v>
      </c>
      <c r="H191" s="179">
        <v>0</v>
      </c>
      <c r="I191" s="180">
        <f t="shared" si="43"/>
        <v>0</v>
      </c>
      <c r="J191" s="179">
        <v>1461.6</v>
      </c>
      <c r="K191" s="180">
        <f t="shared" si="44"/>
        <v>8769.6</v>
      </c>
      <c r="L191" s="180">
        <v>21</v>
      </c>
      <c r="M191" s="180">
        <f t="shared" si="45"/>
        <v>0</v>
      </c>
      <c r="N191" s="180">
        <v>0</v>
      </c>
      <c r="O191" s="180">
        <f t="shared" si="46"/>
        <v>0</v>
      </c>
      <c r="P191" s="180">
        <v>0</v>
      </c>
      <c r="Q191" s="180">
        <f t="shared" si="47"/>
        <v>0</v>
      </c>
      <c r="R191" s="180"/>
      <c r="S191" s="180" t="s">
        <v>124</v>
      </c>
      <c r="T191" s="181" t="s">
        <v>116</v>
      </c>
      <c r="U191" s="163">
        <v>0</v>
      </c>
      <c r="V191" s="163">
        <f t="shared" si="48"/>
        <v>0</v>
      </c>
      <c r="W191" s="163"/>
      <c r="X191" s="163" t="s">
        <v>117</v>
      </c>
      <c r="Y191" s="155"/>
      <c r="Z191" s="155"/>
      <c r="AA191" s="155"/>
      <c r="AB191" s="155"/>
      <c r="AC191" s="155"/>
      <c r="AD191" s="155"/>
      <c r="AE191" s="155"/>
      <c r="AF191" s="155"/>
      <c r="AG191" s="155" t="s">
        <v>118</v>
      </c>
      <c r="AH191" s="155"/>
      <c r="AI191" s="155"/>
      <c r="AJ191" s="155"/>
      <c r="AK191" s="155"/>
      <c r="AL191" s="155"/>
      <c r="AM191" s="155"/>
      <c r="AN191" s="155"/>
      <c r="AO191" s="155"/>
      <c r="AP191" s="155"/>
      <c r="AQ191" s="155"/>
      <c r="AR191" s="155"/>
      <c r="AS191" s="155"/>
      <c r="AT191" s="155"/>
      <c r="AU191" s="155"/>
      <c r="AV191" s="155"/>
      <c r="AW191" s="155"/>
      <c r="AX191" s="155"/>
      <c r="AY191" s="155"/>
      <c r="AZ191" s="155"/>
      <c r="BA191" s="155"/>
      <c r="BB191" s="155"/>
      <c r="BC191" s="155"/>
      <c r="BD191" s="155"/>
      <c r="BE191" s="155"/>
      <c r="BF191" s="155"/>
      <c r="BG191" s="155"/>
      <c r="BH191" s="155"/>
    </row>
    <row r="192" spans="1:60" outlineLevel="1">
      <c r="A192" s="176">
        <v>158</v>
      </c>
      <c r="B192" s="177" t="s">
        <v>410</v>
      </c>
      <c r="C192" s="189" t="s">
        <v>536</v>
      </c>
      <c r="D192" s="178" t="s">
        <v>537</v>
      </c>
      <c r="E192" s="180">
        <v>2</v>
      </c>
      <c r="F192" s="179"/>
      <c r="G192" s="180">
        <f t="shared" si="42"/>
        <v>0</v>
      </c>
      <c r="H192" s="179">
        <v>0</v>
      </c>
      <c r="I192" s="180">
        <f t="shared" si="43"/>
        <v>0</v>
      </c>
      <c r="J192" s="179">
        <v>1461.6</v>
      </c>
      <c r="K192" s="180">
        <f t="shared" si="44"/>
        <v>2923.2</v>
      </c>
      <c r="L192" s="180">
        <v>21</v>
      </c>
      <c r="M192" s="180">
        <f t="shared" si="45"/>
        <v>0</v>
      </c>
      <c r="N192" s="180">
        <v>0</v>
      </c>
      <c r="O192" s="180">
        <f t="shared" si="46"/>
        <v>0</v>
      </c>
      <c r="P192" s="180">
        <v>0</v>
      </c>
      <c r="Q192" s="180">
        <f t="shared" si="47"/>
        <v>0</v>
      </c>
      <c r="R192" s="180"/>
      <c r="S192" s="180" t="s">
        <v>124</v>
      </c>
      <c r="T192" s="181" t="s">
        <v>116</v>
      </c>
      <c r="U192" s="163">
        <v>0</v>
      </c>
      <c r="V192" s="163">
        <f t="shared" si="48"/>
        <v>0</v>
      </c>
      <c r="W192" s="163"/>
      <c r="X192" s="163" t="s">
        <v>117</v>
      </c>
      <c r="Y192" s="155"/>
      <c r="Z192" s="155"/>
      <c r="AA192" s="155"/>
      <c r="AB192" s="155"/>
      <c r="AC192" s="155"/>
      <c r="AD192" s="155"/>
      <c r="AE192" s="155"/>
      <c r="AF192" s="155"/>
      <c r="AG192" s="155" t="s">
        <v>118</v>
      </c>
      <c r="AH192" s="155"/>
      <c r="AI192" s="155"/>
      <c r="AJ192" s="155"/>
      <c r="AK192" s="155"/>
      <c r="AL192" s="155"/>
      <c r="AM192" s="155"/>
      <c r="AN192" s="155"/>
      <c r="AO192" s="155"/>
      <c r="AP192" s="155"/>
      <c r="AQ192" s="155"/>
      <c r="AR192" s="155"/>
      <c r="AS192" s="155"/>
      <c r="AT192" s="155"/>
      <c r="AU192" s="155"/>
      <c r="AV192" s="155"/>
      <c r="AW192" s="155"/>
      <c r="AX192" s="155"/>
      <c r="AY192" s="155"/>
      <c r="AZ192" s="155"/>
      <c r="BA192" s="155"/>
      <c r="BB192" s="155"/>
      <c r="BC192" s="155"/>
      <c r="BD192" s="155"/>
      <c r="BE192" s="155"/>
      <c r="BF192" s="155"/>
      <c r="BG192" s="155"/>
      <c r="BH192" s="155"/>
    </row>
    <row r="193" spans="1:60" outlineLevel="1">
      <c r="A193" s="176">
        <v>159</v>
      </c>
      <c r="B193" s="177" t="s">
        <v>411</v>
      </c>
      <c r="C193" s="185" t="s">
        <v>524</v>
      </c>
      <c r="D193" s="178" t="s">
        <v>537</v>
      </c>
      <c r="E193" s="180">
        <v>2</v>
      </c>
      <c r="F193" s="179"/>
      <c r="G193" s="180">
        <f t="shared" si="42"/>
        <v>0</v>
      </c>
      <c r="H193" s="179">
        <v>2072</v>
      </c>
      <c r="I193" s="180">
        <f t="shared" si="43"/>
        <v>4144</v>
      </c>
      <c r="J193" s="179">
        <v>0</v>
      </c>
      <c r="K193" s="180">
        <f t="shared" si="44"/>
        <v>0</v>
      </c>
      <c r="L193" s="180">
        <v>21</v>
      </c>
      <c r="M193" s="180">
        <f t="shared" si="45"/>
        <v>0</v>
      </c>
      <c r="N193" s="180">
        <v>0</v>
      </c>
      <c r="O193" s="180">
        <f t="shared" si="46"/>
        <v>0</v>
      </c>
      <c r="P193" s="180">
        <v>0</v>
      </c>
      <c r="Q193" s="180">
        <f t="shared" si="47"/>
        <v>0</v>
      </c>
      <c r="R193" s="180"/>
      <c r="S193" s="180" t="s">
        <v>124</v>
      </c>
      <c r="T193" s="181" t="s">
        <v>116</v>
      </c>
      <c r="U193" s="163">
        <v>0</v>
      </c>
      <c r="V193" s="163">
        <f t="shared" si="48"/>
        <v>0</v>
      </c>
      <c r="W193" s="163"/>
      <c r="X193" s="163" t="s">
        <v>158</v>
      </c>
      <c r="Y193" s="155"/>
      <c r="Z193" s="155"/>
      <c r="AA193" s="155"/>
      <c r="AB193" s="155"/>
      <c r="AC193" s="155"/>
      <c r="AD193" s="155"/>
      <c r="AE193" s="155"/>
      <c r="AF193" s="155"/>
      <c r="AG193" s="155" t="s">
        <v>159</v>
      </c>
      <c r="AH193" s="155"/>
      <c r="AI193" s="155"/>
      <c r="AJ193" s="155"/>
      <c r="AK193" s="155"/>
      <c r="AL193" s="155"/>
      <c r="AM193" s="155"/>
      <c r="AN193" s="155"/>
      <c r="AO193" s="155"/>
      <c r="AP193" s="155"/>
      <c r="AQ193" s="155"/>
      <c r="AR193" s="155"/>
      <c r="AS193" s="155"/>
      <c r="AT193" s="155"/>
      <c r="AU193" s="155"/>
      <c r="AV193" s="155"/>
      <c r="AW193" s="155"/>
      <c r="AX193" s="155"/>
      <c r="AY193" s="155"/>
      <c r="AZ193" s="155"/>
      <c r="BA193" s="155"/>
      <c r="BB193" s="155"/>
      <c r="BC193" s="155"/>
      <c r="BD193" s="155"/>
      <c r="BE193" s="155"/>
      <c r="BF193" s="155"/>
      <c r="BG193" s="155"/>
      <c r="BH193" s="155"/>
    </row>
    <row r="194" spans="1:60" outlineLevel="1">
      <c r="A194" s="176">
        <v>160</v>
      </c>
      <c r="B194" s="177" t="s">
        <v>412</v>
      </c>
      <c r="C194" s="185" t="s">
        <v>525</v>
      </c>
      <c r="D194" s="178" t="s">
        <v>537</v>
      </c>
      <c r="E194" s="180">
        <v>2</v>
      </c>
      <c r="F194" s="179"/>
      <c r="G194" s="180">
        <f t="shared" si="42"/>
        <v>0</v>
      </c>
      <c r="H194" s="179">
        <v>1376</v>
      </c>
      <c r="I194" s="180">
        <f t="shared" si="43"/>
        <v>2752</v>
      </c>
      <c r="J194" s="179">
        <v>0</v>
      </c>
      <c r="K194" s="180">
        <f t="shared" si="44"/>
        <v>0</v>
      </c>
      <c r="L194" s="180">
        <v>21</v>
      </c>
      <c r="M194" s="180">
        <f t="shared" si="45"/>
        <v>0</v>
      </c>
      <c r="N194" s="180">
        <v>0</v>
      </c>
      <c r="O194" s="180">
        <f t="shared" si="46"/>
        <v>0</v>
      </c>
      <c r="P194" s="180">
        <v>0</v>
      </c>
      <c r="Q194" s="180">
        <f t="shared" si="47"/>
        <v>0</v>
      </c>
      <c r="R194" s="180"/>
      <c r="S194" s="180" t="s">
        <v>124</v>
      </c>
      <c r="T194" s="181" t="s">
        <v>116</v>
      </c>
      <c r="U194" s="163">
        <v>0</v>
      </c>
      <c r="V194" s="163">
        <f t="shared" si="48"/>
        <v>0</v>
      </c>
      <c r="W194" s="163"/>
      <c r="X194" s="163" t="s">
        <v>158</v>
      </c>
      <c r="Y194" s="155"/>
      <c r="Z194" s="155"/>
      <c r="AA194" s="155"/>
      <c r="AB194" s="155"/>
      <c r="AC194" s="155"/>
      <c r="AD194" s="155"/>
      <c r="AE194" s="155"/>
      <c r="AF194" s="155"/>
      <c r="AG194" s="155" t="s">
        <v>159</v>
      </c>
      <c r="AH194" s="155"/>
      <c r="AI194" s="155"/>
      <c r="AJ194" s="155"/>
      <c r="AK194" s="155"/>
      <c r="AL194" s="155"/>
      <c r="AM194" s="155"/>
      <c r="AN194" s="155"/>
      <c r="AO194" s="155"/>
      <c r="AP194" s="155"/>
      <c r="AQ194" s="155"/>
      <c r="AR194" s="155"/>
      <c r="AS194" s="155"/>
      <c r="AT194" s="155"/>
      <c r="AU194" s="155"/>
      <c r="AV194" s="155"/>
      <c r="AW194" s="155"/>
      <c r="AX194" s="155"/>
      <c r="AY194" s="155"/>
      <c r="AZ194" s="155"/>
      <c r="BA194" s="155"/>
      <c r="BB194" s="155"/>
      <c r="BC194" s="155"/>
      <c r="BD194" s="155"/>
      <c r="BE194" s="155"/>
      <c r="BF194" s="155"/>
      <c r="BG194" s="155"/>
      <c r="BH194" s="155"/>
    </row>
    <row r="195" spans="1:60" ht="22.5" outlineLevel="1">
      <c r="A195" s="176">
        <v>161</v>
      </c>
      <c r="B195" s="177" t="s">
        <v>413</v>
      </c>
      <c r="C195" s="185" t="s">
        <v>526</v>
      </c>
      <c r="D195" s="178" t="s">
        <v>537</v>
      </c>
      <c r="E195" s="180">
        <v>1</v>
      </c>
      <c r="F195" s="179"/>
      <c r="G195" s="180">
        <f t="shared" si="42"/>
        <v>0</v>
      </c>
      <c r="H195" s="179">
        <v>28080</v>
      </c>
      <c r="I195" s="180">
        <f t="shared" si="43"/>
        <v>28080</v>
      </c>
      <c r="J195" s="179">
        <v>0</v>
      </c>
      <c r="K195" s="180">
        <f t="shared" si="44"/>
        <v>0</v>
      </c>
      <c r="L195" s="180">
        <v>21</v>
      </c>
      <c r="M195" s="180">
        <f t="shared" si="45"/>
        <v>0</v>
      </c>
      <c r="N195" s="180">
        <v>0</v>
      </c>
      <c r="O195" s="180">
        <f t="shared" si="46"/>
        <v>0</v>
      </c>
      <c r="P195" s="180">
        <v>0</v>
      </c>
      <c r="Q195" s="180">
        <f t="shared" si="47"/>
        <v>0</v>
      </c>
      <c r="R195" s="180"/>
      <c r="S195" s="180" t="s">
        <v>124</v>
      </c>
      <c r="T195" s="181" t="s">
        <v>116</v>
      </c>
      <c r="U195" s="163">
        <v>0</v>
      </c>
      <c r="V195" s="163">
        <f t="shared" si="48"/>
        <v>0</v>
      </c>
      <c r="W195" s="163"/>
      <c r="X195" s="163" t="s">
        <v>158</v>
      </c>
      <c r="Y195" s="155"/>
      <c r="Z195" s="155"/>
      <c r="AA195" s="155"/>
      <c r="AB195" s="155"/>
      <c r="AC195" s="155"/>
      <c r="AD195" s="155"/>
      <c r="AE195" s="155"/>
      <c r="AF195" s="155"/>
      <c r="AG195" s="155" t="s">
        <v>159</v>
      </c>
      <c r="AH195" s="155"/>
      <c r="AI195" s="155"/>
      <c r="AJ195" s="155"/>
      <c r="AK195" s="155"/>
      <c r="AL195" s="155"/>
      <c r="AM195" s="155"/>
      <c r="AN195" s="155"/>
      <c r="AO195" s="155"/>
      <c r="AP195" s="155"/>
      <c r="AQ195" s="155"/>
      <c r="AR195" s="155"/>
      <c r="AS195" s="155"/>
      <c r="AT195" s="155"/>
      <c r="AU195" s="155"/>
      <c r="AV195" s="155"/>
      <c r="AW195" s="155"/>
      <c r="AX195" s="155"/>
      <c r="AY195" s="155"/>
      <c r="AZ195" s="155"/>
      <c r="BA195" s="155"/>
      <c r="BB195" s="155"/>
      <c r="BC195" s="155"/>
      <c r="BD195" s="155"/>
      <c r="BE195" s="155"/>
      <c r="BF195" s="155"/>
      <c r="BG195" s="155"/>
      <c r="BH195" s="155"/>
    </row>
    <row r="196" spans="1:60" outlineLevel="1">
      <c r="A196" s="176">
        <v>162</v>
      </c>
      <c r="B196" s="177" t="s">
        <v>414</v>
      </c>
      <c r="C196" s="185" t="s">
        <v>527</v>
      </c>
      <c r="D196" s="178" t="s">
        <v>537</v>
      </c>
      <c r="E196" s="180">
        <v>1</v>
      </c>
      <c r="F196" s="179"/>
      <c r="G196" s="180">
        <f t="shared" si="42"/>
        <v>0</v>
      </c>
      <c r="H196" s="179">
        <v>5904</v>
      </c>
      <c r="I196" s="180">
        <f t="shared" si="43"/>
        <v>5904</v>
      </c>
      <c r="J196" s="179">
        <v>0</v>
      </c>
      <c r="K196" s="180">
        <f t="shared" si="44"/>
        <v>0</v>
      </c>
      <c r="L196" s="180">
        <v>21</v>
      </c>
      <c r="M196" s="180">
        <f t="shared" si="45"/>
        <v>0</v>
      </c>
      <c r="N196" s="180">
        <v>0</v>
      </c>
      <c r="O196" s="180">
        <f t="shared" si="46"/>
        <v>0</v>
      </c>
      <c r="P196" s="180">
        <v>0</v>
      </c>
      <c r="Q196" s="180">
        <f t="shared" si="47"/>
        <v>0</v>
      </c>
      <c r="R196" s="180"/>
      <c r="S196" s="180" t="s">
        <v>124</v>
      </c>
      <c r="T196" s="181" t="s">
        <v>116</v>
      </c>
      <c r="U196" s="163">
        <v>0</v>
      </c>
      <c r="V196" s="163">
        <f t="shared" si="48"/>
        <v>0</v>
      </c>
      <c r="W196" s="163"/>
      <c r="X196" s="163" t="s">
        <v>158</v>
      </c>
      <c r="Y196" s="155"/>
      <c r="Z196" s="155"/>
      <c r="AA196" s="155"/>
      <c r="AB196" s="155"/>
      <c r="AC196" s="155"/>
      <c r="AD196" s="155"/>
      <c r="AE196" s="155"/>
      <c r="AF196" s="155"/>
      <c r="AG196" s="155" t="s">
        <v>159</v>
      </c>
      <c r="AH196" s="155"/>
      <c r="AI196" s="155"/>
      <c r="AJ196" s="155"/>
      <c r="AK196" s="155"/>
      <c r="AL196" s="155"/>
      <c r="AM196" s="155"/>
      <c r="AN196" s="155"/>
      <c r="AO196" s="155"/>
      <c r="AP196" s="155"/>
      <c r="AQ196" s="155"/>
      <c r="AR196" s="155"/>
      <c r="AS196" s="155"/>
      <c r="AT196" s="155"/>
      <c r="AU196" s="155"/>
      <c r="AV196" s="155"/>
      <c r="AW196" s="155"/>
      <c r="AX196" s="155"/>
      <c r="AY196" s="155"/>
      <c r="AZ196" s="155"/>
      <c r="BA196" s="155"/>
      <c r="BB196" s="155"/>
      <c r="BC196" s="155"/>
      <c r="BD196" s="155"/>
      <c r="BE196" s="155"/>
      <c r="BF196" s="155"/>
      <c r="BG196" s="155"/>
      <c r="BH196" s="155"/>
    </row>
    <row r="197" spans="1:60" ht="33.75" outlineLevel="1">
      <c r="A197" s="176">
        <v>163</v>
      </c>
      <c r="B197" s="177" t="s">
        <v>415</v>
      </c>
      <c r="C197" s="185" t="s">
        <v>416</v>
      </c>
      <c r="D197" s="178" t="s">
        <v>123</v>
      </c>
      <c r="E197" s="180">
        <v>32</v>
      </c>
      <c r="F197" s="179"/>
      <c r="G197" s="180">
        <f t="shared" si="42"/>
        <v>0</v>
      </c>
      <c r="H197" s="179">
        <v>112.8</v>
      </c>
      <c r="I197" s="180">
        <f t="shared" si="43"/>
        <v>3609.6</v>
      </c>
      <c r="J197" s="179">
        <v>0</v>
      </c>
      <c r="K197" s="180">
        <f t="shared" si="44"/>
        <v>0</v>
      </c>
      <c r="L197" s="180">
        <v>21</v>
      </c>
      <c r="M197" s="180">
        <f t="shared" si="45"/>
        <v>0</v>
      </c>
      <c r="N197" s="180">
        <v>0</v>
      </c>
      <c r="O197" s="180">
        <f t="shared" si="46"/>
        <v>0</v>
      </c>
      <c r="P197" s="180">
        <v>0</v>
      </c>
      <c r="Q197" s="180">
        <f t="shared" si="47"/>
        <v>0</v>
      </c>
      <c r="R197" s="180" t="s">
        <v>157</v>
      </c>
      <c r="S197" s="180" t="s">
        <v>115</v>
      </c>
      <c r="T197" s="181" t="s">
        <v>116</v>
      </c>
      <c r="U197" s="163">
        <v>0</v>
      </c>
      <c r="V197" s="163">
        <f t="shared" si="48"/>
        <v>0</v>
      </c>
      <c r="W197" s="163"/>
      <c r="X197" s="163" t="s">
        <v>158</v>
      </c>
      <c r="Y197" s="155"/>
      <c r="Z197" s="155"/>
      <c r="AA197" s="155"/>
      <c r="AB197" s="155"/>
      <c r="AC197" s="155"/>
      <c r="AD197" s="155"/>
      <c r="AE197" s="155"/>
      <c r="AF197" s="155"/>
      <c r="AG197" s="155" t="s">
        <v>159</v>
      </c>
      <c r="AH197" s="155"/>
      <c r="AI197" s="155"/>
      <c r="AJ197" s="155"/>
      <c r="AK197" s="155"/>
      <c r="AL197" s="155"/>
      <c r="AM197" s="155"/>
      <c r="AN197" s="155"/>
      <c r="AO197" s="155"/>
      <c r="AP197" s="155"/>
      <c r="AQ197" s="155"/>
      <c r="AR197" s="155"/>
      <c r="AS197" s="155"/>
      <c r="AT197" s="155"/>
      <c r="AU197" s="155"/>
      <c r="AV197" s="155"/>
      <c r="AW197" s="155"/>
      <c r="AX197" s="155"/>
      <c r="AY197" s="155"/>
      <c r="AZ197" s="155"/>
      <c r="BA197" s="155"/>
      <c r="BB197" s="155"/>
      <c r="BC197" s="155"/>
      <c r="BD197" s="155"/>
      <c r="BE197" s="155"/>
      <c r="BF197" s="155"/>
      <c r="BG197" s="155"/>
      <c r="BH197" s="155"/>
    </row>
    <row r="198" spans="1:60" outlineLevel="1">
      <c r="A198" s="176">
        <v>164</v>
      </c>
      <c r="B198" s="177" t="s">
        <v>417</v>
      </c>
      <c r="C198" s="185" t="s">
        <v>528</v>
      </c>
      <c r="D198" s="178" t="s">
        <v>537</v>
      </c>
      <c r="E198" s="180">
        <v>1</v>
      </c>
      <c r="F198" s="179"/>
      <c r="G198" s="180">
        <f t="shared" si="42"/>
        <v>0</v>
      </c>
      <c r="H198" s="179">
        <v>795.2</v>
      </c>
      <c r="I198" s="180">
        <f t="shared" si="43"/>
        <v>795.2</v>
      </c>
      <c r="J198" s="179">
        <v>0</v>
      </c>
      <c r="K198" s="180">
        <f t="shared" si="44"/>
        <v>0</v>
      </c>
      <c r="L198" s="180">
        <v>21</v>
      </c>
      <c r="M198" s="180">
        <f t="shared" si="45"/>
        <v>0</v>
      </c>
      <c r="N198" s="180">
        <v>0</v>
      </c>
      <c r="O198" s="180">
        <f t="shared" si="46"/>
        <v>0</v>
      </c>
      <c r="P198" s="180">
        <v>0</v>
      </c>
      <c r="Q198" s="180">
        <f t="shared" si="47"/>
        <v>0</v>
      </c>
      <c r="R198" s="180"/>
      <c r="S198" s="180" t="s">
        <v>124</v>
      </c>
      <c r="T198" s="181" t="s">
        <v>116</v>
      </c>
      <c r="U198" s="163">
        <v>0</v>
      </c>
      <c r="V198" s="163">
        <f t="shared" si="48"/>
        <v>0</v>
      </c>
      <c r="W198" s="163"/>
      <c r="X198" s="163" t="s">
        <v>158</v>
      </c>
      <c r="Y198" s="155"/>
      <c r="Z198" s="155"/>
      <c r="AA198" s="155"/>
      <c r="AB198" s="155"/>
      <c r="AC198" s="155"/>
      <c r="AD198" s="155"/>
      <c r="AE198" s="155"/>
      <c r="AF198" s="155"/>
      <c r="AG198" s="155" t="s">
        <v>159</v>
      </c>
      <c r="AH198" s="155"/>
      <c r="AI198" s="155"/>
      <c r="AJ198" s="155"/>
      <c r="AK198" s="155"/>
      <c r="AL198" s="155"/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/>
      <c r="BB198" s="155"/>
      <c r="BC198" s="155"/>
      <c r="BD198" s="155"/>
      <c r="BE198" s="155"/>
      <c r="BF198" s="155"/>
      <c r="BG198" s="155"/>
      <c r="BH198" s="155"/>
    </row>
    <row r="199" spans="1:60" outlineLevel="1">
      <c r="A199" s="176">
        <v>165</v>
      </c>
      <c r="B199" s="177" t="s">
        <v>418</v>
      </c>
      <c r="C199" s="185" t="s">
        <v>529</v>
      </c>
      <c r="D199" s="178" t="s">
        <v>537</v>
      </c>
      <c r="E199" s="180">
        <v>1</v>
      </c>
      <c r="F199" s="179"/>
      <c r="G199" s="180">
        <f t="shared" si="42"/>
        <v>0</v>
      </c>
      <c r="H199" s="179">
        <v>3504</v>
      </c>
      <c r="I199" s="180">
        <f t="shared" si="43"/>
        <v>3504</v>
      </c>
      <c r="J199" s="179">
        <v>0</v>
      </c>
      <c r="K199" s="180">
        <f t="shared" si="44"/>
        <v>0</v>
      </c>
      <c r="L199" s="180">
        <v>21</v>
      </c>
      <c r="M199" s="180">
        <f t="shared" si="45"/>
        <v>0</v>
      </c>
      <c r="N199" s="180">
        <v>0</v>
      </c>
      <c r="O199" s="180">
        <f t="shared" si="46"/>
        <v>0</v>
      </c>
      <c r="P199" s="180">
        <v>0</v>
      </c>
      <c r="Q199" s="180">
        <f t="shared" si="47"/>
        <v>0</v>
      </c>
      <c r="R199" s="180"/>
      <c r="S199" s="180" t="s">
        <v>124</v>
      </c>
      <c r="T199" s="181" t="s">
        <v>116</v>
      </c>
      <c r="U199" s="163">
        <v>0</v>
      </c>
      <c r="V199" s="163">
        <f t="shared" si="48"/>
        <v>0</v>
      </c>
      <c r="W199" s="163"/>
      <c r="X199" s="163" t="s">
        <v>158</v>
      </c>
      <c r="Y199" s="155"/>
      <c r="Z199" s="155"/>
      <c r="AA199" s="155"/>
      <c r="AB199" s="155"/>
      <c r="AC199" s="155"/>
      <c r="AD199" s="155"/>
      <c r="AE199" s="155"/>
      <c r="AF199" s="155"/>
      <c r="AG199" s="155" t="s">
        <v>159</v>
      </c>
      <c r="AH199" s="155"/>
      <c r="AI199" s="155"/>
      <c r="AJ199" s="155"/>
      <c r="AK199" s="155"/>
      <c r="AL199" s="155"/>
      <c r="AM199" s="155"/>
      <c r="AN199" s="155"/>
      <c r="AO199" s="155"/>
      <c r="AP199" s="155"/>
      <c r="AQ199" s="155"/>
      <c r="AR199" s="155"/>
      <c r="AS199" s="155"/>
      <c r="AT199" s="155"/>
      <c r="AU199" s="155"/>
      <c r="AV199" s="155"/>
      <c r="AW199" s="155"/>
      <c r="AX199" s="155"/>
      <c r="AY199" s="155"/>
      <c r="AZ199" s="155"/>
      <c r="BA199" s="155"/>
      <c r="BB199" s="155"/>
      <c r="BC199" s="155"/>
      <c r="BD199" s="155"/>
      <c r="BE199" s="155"/>
      <c r="BF199" s="155"/>
      <c r="BG199" s="155"/>
      <c r="BH199" s="155"/>
    </row>
    <row r="200" spans="1:60" outlineLevel="1">
      <c r="A200" s="176">
        <v>166</v>
      </c>
      <c r="B200" s="177" t="s">
        <v>419</v>
      </c>
      <c r="C200" s="185" t="s">
        <v>420</v>
      </c>
      <c r="D200" s="178" t="s">
        <v>123</v>
      </c>
      <c r="E200" s="180">
        <v>8</v>
      </c>
      <c r="F200" s="179"/>
      <c r="G200" s="180">
        <f t="shared" si="42"/>
        <v>0</v>
      </c>
      <c r="H200" s="179">
        <v>389.2</v>
      </c>
      <c r="I200" s="180">
        <f t="shared" si="43"/>
        <v>3113.6</v>
      </c>
      <c r="J200" s="179">
        <v>0</v>
      </c>
      <c r="K200" s="180">
        <f t="shared" si="44"/>
        <v>0</v>
      </c>
      <c r="L200" s="180">
        <v>21</v>
      </c>
      <c r="M200" s="180">
        <f t="shared" si="45"/>
        <v>0</v>
      </c>
      <c r="N200" s="180">
        <v>3.4000000000000002E-4</v>
      </c>
      <c r="O200" s="180">
        <f t="shared" si="46"/>
        <v>0</v>
      </c>
      <c r="P200" s="180">
        <v>0</v>
      </c>
      <c r="Q200" s="180">
        <f t="shared" si="47"/>
        <v>0</v>
      </c>
      <c r="R200" s="180" t="s">
        <v>157</v>
      </c>
      <c r="S200" s="180" t="s">
        <v>115</v>
      </c>
      <c r="T200" s="181" t="s">
        <v>116</v>
      </c>
      <c r="U200" s="163">
        <v>0</v>
      </c>
      <c r="V200" s="163">
        <f t="shared" si="48"/>
        <v>0</v>
      </c>
      <c r="W200" s="163"/>
      <c r="X200" s="163" t="s">
        <v>158</v>
      </c>
      <c r="Y200" s="155"/>
      <c r="Z200" s="155"/>
      <c r="AA200" s="155"/>
      <c r="AB200" s="155"/>
      <c r="AC200" s="155"/>
      <c r="AD200" s="155"/>
      <c r="AE200" s="155"/>
      <c r="AF200" s="155"/>
      <c r="AG200" s="155" t="s">
        <v>159</v>
      </c>
      <c r="AH200" s="155"/>
      <c r="AI200" s="155"/>
      <c r="AJ200" s="155"/>
      <c r="AK200" s="155"/>
      <c r="AL200" s="155"/>
      <c r="AM200" s="155"/>
      <c r="AN200" s="155"/>
      <c r="AO200" s="155"/>
      <c r="AP200" s="155"/>
      <c r="AQ200" s="155"/>
      <c r="AR200" s="155"/>
      <c r="AS200" s="155"/>
      <c r="AT200" s="155"/>
      <c r="AU200" s="155"/>
      <c r="AV200" s="155"/>
      <c r="AW200" s="155"/>
      <c r="AX200" s="155"/>
      <c r="AY200" s="155"/>
      <c r="AZ200" s="155"/>
      <c r="BA200" s="155"/>
      <c r="BB200" s="155"/>
      <c r="BC200" s="155"/>
      <c r="BD200" s="155"/>
      <c r="BE200" s="155"/>
      <c r="BF200" s="155"/>
      <c r="BG200" s="155"/>
      <c r="BH200" s="155"/>
    </row>
    <row r="201" spans="1:60" outlineLevel="1">
      <c r="A201" s="176">
        <v>167</v>
      </c>
      <c r="B201" s="259" t="s">
        <v>545</v>
      </c>
      <c r="C201" s="260" t="s">
        <v>546</v>
      </c>
      <c r="D201" s="178" t="s">
        <v>0</v>
      </c>
      <c r="E201" s="261">
        <v>0.4</v>
      </c>
      <c r="F201" s="179"/>
      <c r="G201" s="180">
        <f t="shared" si="42"/>
        <v>0</v>
      </c>
      <c r="H201" s="179">
        <v>0</v>
      </c>
      <c r="I201" s="180">
        <f t="shared" si="43"/>
        <v>0</v>
      </c>
      <c r="J201" s="179">
        <v>0.3</v>
      </c>
      <c r="K201" s="180">
        <f t="shared" si="44"/>
        <v>0.12</v>
      </c>
      <c r="L201" s="180">
        <v>21</v>
      </c>
      <c r="M201" s="180">
        <f t="shared" si="45"/>
        <v>0</v>
      </c>
      <c r="N201" s="180">
        <v>0</v>
      </c>
      <c r="O201" s="180">
        <f t="shared" si="46"/>
        <v>0</v>
      </c>
      <c r="P201" s="180">
        <v>0</v>
      </c>
      <c r="Q201" s="180">
        <f t="shared" si="47"/>
        <v>0</v>
      </c>
      <c r="R201" s="180" t="s">
        <v>209</v>
      </c>
      <c r="S201" s="180" t="s">
        <v>115</v>
      </c>
      <c r="T201" s="181" t="s">
        <v>116</v>
      </c>
      <c r="U201" s="163">
        <v>0</v>
      </c>
      <c r="V201" s="163">
        <f t="shared" si="48"/>
        <v>0</v>
      </c>
      <c r="W201" s="163"/>
      <c r="X201" s="163" t="s">
        <v>185</v>
      </c>
      <c r="Y201" s="155"/>
      <c r="Z201" s="155"/>
      <c r="AA201" s="155"/>
      <c r="AB201" s="155"/>
      <c r="AC201" s="155"/>
      <c r="AD201" s="155"/>
      <c r="AE201" s="155"/>
      <c r="AF201" s="155"/>
      <c r="AG201" s="155" t="s">
        <v>186</v>
      </c>
      <c r="AH201" s="155"/>
      <c r="AI201" s="155"/>
      <c r="AJ201" s="155"/>
      <c r="AK201" s="155"/>
      <c r="AL201" s="155"/>
      <c r="AM201" s="155"/>
      <c r="AN201" s="155"/>
      <c r="AO201" s="155"/>
      <c r="AP201" s="155"/>
      <c r="AQ201" s="155"/>
      <c r="AR201" s="155"/>
      <c r="AS201" s="155"/>
      <c r="AT201" s="155"/>
      <c r="AU201" s="155"/>
      <c r="AV201" s="155"/>
      <c r="AW201" s="155"/>
      <c r="AX201" s="155"/>
      <c r="AY201" s="155"/>
      <c r="AZ201" s="155"/>
      <c r="BA201" s="155"/>
      <c r="BB201" s="155"/>
      <c r="BC201" s="155"/>
      <c r="BD201" s="155"/>
      <c r="BE201" s="155"/>
      <c r="BF201" s="155"/>
      <c r="BG201" s="155"/>
      <c r="BH201" s="155"/>
    </row>
    <row r="202" spans="1:60">
      <c r="A202" s="165" t="s">
        <v>109</v>
      </c>
      <c r="B202" s="166" t="s">
        <v>74</v>
      </c>
      <c r="C202" s="183" t="s">
        <v>75</v>
      </c>
      <c r="D202" s="167"/>
      <c r="E202" s="168"/>
      <c r="F202" s="168"/>
      <c r="G202" s="168">
        <f>SUMIF(AG203:AG208,"&lt;&gt;NOR",G203:G208)</f>
        <v>0</v>
      </c>
      <c r="H202" s="168"/>
      <c r="I202" s="168">
        <f>SUM(I203:I208)</f>
        <v>56476.37</v>
      </c>
      <c r="J202" s="168"/>
      <c r="K202" s="168">
        <f>SUM(K203:K208)</f>
        <v>18783.96</v>
      </c>
      <c r="L202" s="168"/>
      <c r="M202" s="168">
        <f>SUM(M203:M208)</f>
        <v>0</v>
      </c>
      <c r="N202" s="168"/>
      <c r="O202" s="168">
        <f>SUM(O203:O208)</f>
        <v>0.53999999999999992</v>
      </c>
      <c r="P202" s="168"/>
      <c r="Q202" s="168">
        <f>SUM(Q203:Q208)</f>
        <v>0</v>
      </c>
      <c r="R202" s="168"/>
      <c r="S202" s="168"/>
      <c r="T202" s="169"/>
      <c r="U202" s="164"/>
      <c r="V202" s="164">
        <f>SUM(V203:V208)</f>
        <v>10.199999999999999</v>
      </c>
      <c r="W202" s="164"/>
      <c r="X202" s="164"/>
      <c r="AG202" t="s">
        <v>110</v>
      </c>
    </row>
    <row r="203" spans="1:60" ht="33.75" outlineLevel="1">
      <c r="A203" s="176">
        <v>168</v>
      </c>
      <c r="B203" s="177" t="s">
        <v>421</v>
      </c>
      <c r="C203" s="185" t="s">
        <v>422</v>
      </c>
      <c r="D203" s="178" t="s">
        <v>123</v>
      </c>
      <c r="E203" s="180">
        <v>3</v>
      </c>
      <c r="F203" s="179"/>
      <c r="G203" s="180">
        <f t="shared" ref="G203:G208" si="49">ROUND(E203*F203,2)</f>
        <v>0</v>
      </c>
      <c r="H203" s="179">
        <v>4656.45</v>
      </c>
      <c r="I203" s="180">
        <f t="shared" ref="I203:I208" si="50">ROUND(E203*H203,2)</f>
        <v>13969.35</v>
      </c>
      <c r="J203" s="179">
        <v>331.55</v>
      </c>
      <c r="K203" s="180">
        <f t="shared" ref="K203:K208" si="51">ROUND(E203*J203,2)</f>
        <v>994.65</v>
      </c>
      <c r="L203" s="180">
        <v>21</v>
      </c>
      <c r="M203" s="180">
        <f t="shared" ref="M203:M208" si="52">G203*(1+L203/100)</f>
        <v>0</v>
      </c>
      <c r="N203" s="180">
        <v>3.6600000000000001E-2</v>
      </c>
      <c r="O203" s="180">
        <f t="shared" ref="O203:O208" si="53">ROUND(E203*N203,2)</f>
        <v>0.11</v>
      </c>
      <c r="P203" s="180">
        <v>0</v>
      </c>
      <c r="Q203" s="180">
        <f t="shared" ref="Q203:Q208" si="54">ROUND(E203*P203,2)</f>
        <v>0</v>
      </c>
      <c r="R203" s="180" t="s">
        <v>209</v>
      </c>
      <c r="S203" s="180" t="s">
        <v>115</v>
      </c>
      <c r="T203" s="181" t="s">
        <v>116</v>
      </c>
      <c r="U203" s="163">
        <v>1</v>
      </c>
      <c r="V203" s="163">
        <f t="shared" ref="V203:V208" si="55">ROUND(E203*U203,2)</f>
        <v>3</v>
      </c>
      <c r="W203" s="163"/>
      <c r="X203" s="163" t="s">
        <v>117</v>
      </c>
      <c r="Y203" s="155"/>
      <c r="Z203" s="155"/>
      <c r="AA203" s="155"/>
      <c r="AB203" s="155"/>
      <c r="AC203" s="155"/>
      <c r="AD203" s="155"/>
      <c r="AE203" s="155"/>
      <c r="AF203" s="155"/>
      <c r="AG203" s="155" t="s">
        <v>118</v>
      </c>
      <c r="AH203" s="155"/>
      <c r="AI203" s="155"/>
      <c r="AJ203" s="155"/>
      <c r="AK203" s="155"/>
      <c r="AL203" s="155"/>
      <c r="AM203" s="155"/>
      <c r="AN203" s="155"/>
      <c r="AO203" s="155"/>
      <c r="AP203" s="155"/>
      <c r="AQ203" s="155"/>
      <c r="AR203" s="155"/>
      <c r="AS203" s="155"/>
      <c r="AT203" s="155"/>
      <c r="AU203" s="155"/>
      <c r="AV203" s="155"/>
      <c r="AW203" s="155"/>
      <c r="AX203" s="155"/>
      <c r="AY203" s="155"/>
      <c r="AZ203" s="155"/>
      <c r="BA203" s="155"/>
      <c r="BB203" s="155"/>
      <c r="BC203" s="155"/>
      <c r="BD203" s="155"/>
      <c r="BE203" s="155"/>
      <c r="BF203" s="155"/>
      <c r="BG203" s="155"/>
      <c r="BH203" s="155"/>
    </row>
    <row r="204" spans="1:60" ht="33.75" outlineLevel="1">
      <c r="A204" s="176">
        <v>169</v>
      </c>
      <c r="B204" s="177" t="s">
        <v>423</v>
      </c>
      <c r="C204" s="185" t="s">
        <v>424</v>
      </c>
      <c r="D204" s="178" t="s">
        <v>123</v>
      </c>
      <c r="E204" s="180">
        <v>3</v>
      </c>
      <c r="F204" s="179"/>
      <c r="G204" s="180">
        <f t="shared" si="49"/>
        <v>0</v>
      </c>
      <c r="H204" s="179">
        <v>6253.69</v>
      </c>
      <c r="I204" s="180">
        <f t="shared" si="50"/>
        <v>18761.07</v>
      </c>
      <c r="J204" s="179">
        <v>402.31</v>
      </c>
      <c r="K204" s="180">
        <f t="shared" si="51"/>
        <v>1206.93</v>
      </c>
      <c r="L204" s="180">
        <v>21</v>
      </c>
      <c r="M204" s="180">
        <f t="shared" si="52"/>
        <v>0</v>
      </c>
      <c r="N204" s="180">
        <v>6.0999999999999999E-2</v>
      </c>
      <c r="O204" s="180">
        <f t="shared" si="53"/>
        <v>0.18</v>
      </c>
      <c r="P204" s="180">
        <v>0</v>
      </c>
      <c r="Q204" s="180">
        <f t="shared" si="54"/>
        <v>0</v>
      </c>
      <c r="R204" s="180" t="s">
        <v>209</v>
      </c>
      <c r="S204" s="180" t="s">
        <v>115</v>
      </c>
      <c r="T204" s="181" t="s">
        <v>116</v>
      </c>
      <c r="U204" s="163">
        <v>1.1964999999999999</v>
      </c>
      <c r="V204" s="163">
        <f t="shared" si="55"/>
        <v>3.59</v>
      </c>
      <c r="W204" s="163"/>
      <c r="X204" s="163" t="s">
        <v>117</v>
      </c>
      <c r="Y204" s="155"/>
      <c r="Z204" s="155"/>
      <c r="AA204" s="155"/>
      <c r="AB204" s="155"/>
      <c r="AC204" s="155"/>
      <c r="AD204" s="155"/>
      <c r="AE204" s="155"/>
      <c r="AF204" s="155"/>
      <c r="AG204" s="155" t="s">
        <v>118</v>
      </c>
      <c r="AH204" s="155"/>
      <c r="AI204" s="155"/>
      <c r="AJ204" s="155"/>
      <c r="AK204" s="155"/>
      <c r="AL204" s="155"/>
      <c r="AM204" s="155"/>
      <c r="AN204" s="155"/>
      <c r="AO204" s="155"/>
      <c r="AP204" s="155"/>
      <c r="AQ204" s="155"/>
      <c r="AR204" s="155"/>
      <c r="AS204" s="155"/>
      <c r="AT204" s="155"/>
      <c r="AU204" s="155"/>
      <c r="AV204" s="155"/>
      <c r="AW204" s="155"/>
      <c r="AX204" s="155"/>
      <c r="AY204" s="155"/>
      <c r="AZ204" s="155"/>
      <c r="BA204" s="155"/>
      <c r="BB204" s="155"/>
      <c r="BC204" s="155"/>
      <c r="BD204" s="155"/>
      <c r="BE204" s="155"/>
      <c r="BF204" s="155"/>
      <c r="BG204" s="155"/>
      <c r="BH204" s="155"/>
    </row>
    <row r="205" spans="1:60" ht="33.75" outlineLevel="1">
      <c r="A205" s="176">
        <v>170</v>
      </c>
      <c r="B205" s="177" t="s">
        <v>425</v>
      </c>
      <c r="C205" s="185" t="s">
        <v>426</v>
      </c>
      <c r="D205" s="178" t="s">
        <v>123</v>
      </c>
      <c r="E205" s="180">
        <v>2</v>
      </c>
      <c r="F205" s="179"/>
      <c r="G205" s="180">
        <f t="shared" si="49"/>
        <v>0</v>
      </c>
      <c r="H205" s="179">
        <v>7888.65</v>
      </c>
      <c r="I205" s="180">
        <f t="shared" si="50"/>
        <v>15777.3</v>
      </c>
      <c r="J205" s="179">
        <v>407.35</v>
      </c>
      <c r="K205" s="180">
        <f t="shared" si="51"/>
        <v>814.7</v>
      </c>
      <c r="L205" s="180">
        <v>21</v>
      </c>
      <c r="M205" s="180">
        <f t="shared" si="52"/>
        <v>0</v>
      </c>
      <c r="N205" s="180">
        <v>8.4599999999999995E-2</v>
      </c>
      <c r="O205" s="180">
        <f t="shared" si="53"/>
        <v>0.17</v>
      </c>
      <c r="P205" s="180">
        <v>0</v>
      </c>
      <c r="Q205" s="180">
        <f t="shared" si="54"/>
        <v>0</v>
      </c>
      <c r="R205" s="180" t="s">
        <v>209</v>
      </c>
      <c r="S205" s="180" t="s">
        <v>115</v>
      </c>
      <c r="T205" s="181" t="s">
        <v>116</v>
      </c>
      <c r="U205" s="163">
        <v>1.2104999999999999</v>
      </c>
      <c r="V205" s="163">
        <f t="shared" si="55"/>
        <v>2.42</v>
      </c>
      <c r="W205" s="163"/>
      <c r="X205" s="163" t="s">
        <v>117</v>
      </c>
      <c r="Y205" s="155"/>
      <c r="Z205" s="155"/>
      <c r="AA205" s="155"/>
      <c r="AB205" s="155"/>
      <c r="AC205" s="155"/>
      <c r="AD205" s="155"/>
      <c r="AE205" s="155"/>
      <c r="AF205" s="155"/>
      <c r="AG205" s="155" t="s">
        <v>118</v>
      </c>
      <c r="AH205" s="155"/>
      <c r="AI205" s="155"/>
      <c r="AJ205" s="155"/>
      <c r="AK205" s="155"/>
      <c r="AL205" s="155"/>
      <c r="AM205" s="155"/>
      <c r="AN205" s="155"/>
      <c r="AO205" s="155"/>
      <c r="AP205" s="155"/>
      <c r="AQ205" s="155"/>
      <c r="AR205" s="155"/>
      <c r="AS205" s="155"/>
      <c r="AT205" s="155"/>
      <c r="AU205" s="155"/>
      <c r="AV205" s="155"/>
      <c r="AW205" s="155"/>
      <c r="AX205" s="155"/>
      <c r="AY205" s="155"/>
      <c r="AZ205" s="155"/>
      <c r="BA205" s="155"/>
      <c r="BB205" s="155"/>
      <c r="BC205" s="155"/>
      <c r="BD205" s="155"/>
      <c r="BE205" s="155"/>
      <c r="BF205" s="155"/>
      <c r="BG205" s="155"/>
      <c r="BH205" s="155"/>
    </row>
    <row r="206" spans="1:60" ht="33.75" outlineLevel="1">
      <c r="A206" s="176">
        <v>171</v>
      </c>
      <c r="B206" s="177" t="s">
        <v>427</v>
      </c>
      <c r="C206" s="185" t="s">
        <v>428</v>
      </c>
      <c r="D206" s="178" t="s">
        <v>123</v>
      </c>
      <c r="E206" s="180">
        <v>1</v>
      </c>
      <c r="F206" s="179"/>
      <c r="G206" s="180">
        <f t="shared" si="49"/>
        <v>0</v>
      </c>
      <c r="H206" s="179">
        <v>7968.65</v>
      </c>
      <c r="I206" s="180">
        <f t="shared" si="50"/>
        <v>7968.65</v>
      </c>
      <c r="J206" s="179">
        <v>399.35</v>
      </c>
      <c r="K206" s="180">
        <f t="shared" si="51"/>
        <v>399.35</v>
      </c>
      <c r="L206" s="180">
        <v>21</v>
      </c>
      <c r="M206" s="180">
        <f t="shared" si="52"/>
        <v>0</v>
      </c>
      <c r="N206" s="180">
        <v>7.714E-2</v>
      </c>
      <c r="O206" s="180">
        <f t="shared" si="53"/>
        <v>0.08</v>
      </c>
      <c r="P206" s="180">
        <v>0</v>
      </c>
      <c r="Q206" s="180">
        <f t="shared" si="54"/>
        <v>0</v>
      </c>
      <c r="R206" s="180" t="s">
        <v>209</v>
      </c>
      <c r="S206" s="180" t="s">
        <v>115</v>
      </c>
      <c r="T206" s="181" t="s">
        <v>116</v>
      </c>
      <c r="U206" s="163">
        <v>1.1879999999999999</v>
      </c>
      <c r="V206" s="163">
        <f t="shared" si="55"/>
        <v>1.19</v>
      </c>
      <c r="W206" s="163"/>
      <c r="X206" s="163" t="s">
        <v>117</v>
      </c>
      <c r="Y206" s="155"/>
      <c r="Z206" s="155"/>
      <c r="AA206" s="155"/>
      <c r="AB206" s="155"/>
      <c r="AC206" s="155"/>
      <c r="AD206" s="155"/>
      <c r="AE206" s="155"/>
      <c r="AF206" s="155"/>
      <c r="AG206" s="155" t="s">
        <v>118</v>
      </c>
      <c r="AH206" s="155"/>
      <c r="AI206" s="155"/>
      <c r="AJ206" s="155"/>
      <c r="AK206" s="155"/>
      <c r="AL206" s="155"/>
      <c r="AM206" s="155"/>
      <c r="AN206" s="155"/>
      <c r="AO206" s="155"/>
      <c r="AP206" s="155"/>
      <c r="AQ206" s="155"/>
      <c r="AR206" s="155"/>
      <c r="AS206" s="155"/>
      <c r="AT206" s="155"/>
      <c r="AU206" s="155"/>
      <c r="AV206" s="155"/>
      <c r="AW206" s="155"/>
      <c r="AX206" s="155"/>
      <c r="AY206" s="155"/>
      <c r="AZ206" s="155"/>
      <c r="BA206" s="155"/>
      <c r="BB206" s="155"/>
      <c r="BC206" s="155"/>
      <c r="BD206" s="155"/>
      <c r="BE206" s="155"/>
      <c r="BF206" s="155"/>
      <c r="BG206" s="155"/>
      <c r="BH206" s="155"/>
    </row>
    <row r="207" spans="1:60" outlineLevel="1">
      <c r="A207" s="170">
        <v>172</v>
      </c>
      <c r="B207" s="171" t="s">
        <v>429</v>
      </c>
      <c r="C207" s="184" t="s">
        <v>530</v>
      </c>
      <c r="D207" s="172" t="s">
        <v>537</v>
      </c>
      <c r="E207" s="174">
        <v>2</v>
      </c>
      <c r="F207" s="173"/>
      <c r="G207" s="174">
        <f t="shared" si="49"/>
        <v>0</v>
      </c>
      <c r="H207" s="173">
        <v>0</v>
      </c>
      <c r="I207" s="174">
        <f t="shared" si="50"/>
        <v>0</v>
      </c>
      <c r="J207" s="173">
        <v>7680.8</v>
      </c>
      <c r="K207" s="174">
        <f t="shared" si="51"/>
        <v>15361.6</v>
      </c>
      <c r="L207" s="174">
        <v>21</v>
      </c>
      <c r="M207" s="174">
        <f t="shared" si="52"/>
        <v>0</v>
      </c>
      <c r="N207" s="174">
        <v>0</v>
      </c>
      <c r="O207" s="174">
        <f t="shared" si="53"/>
        <v>0</v>
      </c>
      <c r="P207" s="174">
        <v>0</v>
      </c>
      <c r="Q207" s="174">
        <f t="shared" si="54"/>
        <v>0</v>
      </c>
      <c r="R207" s="174"/>
      <c r="S207" s="174" t="s">
        <v>124</v>
      </c>
      <c r="T207" s="175" t="s">
        <v>116</v>
      </c>
      <c r="U207" s="163">
        <v>0</v>
      </c>
      <c r="V207" s="163">
        <f t="shared" si="55"/>
        <v>0</v>
      </c>
      <c r="W207" s="163"/>
      <c r="X207" s="163" t="s">
        <v>117</v>
      </c>
      <c r="Y207" s="155"/>
      <c r="Z207" s="155"/>
      <c r="AA207" s="155"/>
      <c r="AB207" s="155"/>
      <c r="AC207" s="155"/>
      <c r="AD207" s="155"/>
      <c r="AE207" s="155"/>
      <c r="AF207" s="155"/>
      <c r="AG207" s="155" t="s">
        <v>118</v>
      </c>
      <c r="AH207" s="155"/>
      <c r="AI207" s="155"/>
      <c r="AJ207" s="155"/>
      <c r="AK207" s="155"/>
      <c r="AL207" s="155"/>
      <c r="AM207" s="155"/>
      <c r="AN207" s="155"/>
      <c r="AO207" s="155"/>
      <c r="AP207" s="155"/>
      <c r="AQ207" s="155"/>
      <c r="AR207" s="155"/>
      <c r="AS207" s="155"/>
      <c r="AT207" s="155"/>
      <c r="AU207" s="155"/>
      <c r="AV207" s="155"/>
      <c r="AW207" s="155"/>
      <c r="AX207" s="155"/>
      <c r="AY207" s="155"/>
      <c r="AZ207" s="155"/>
      <c r="BA207" s="155"/>
      <c r="BB207" s="155"/>
      <c r="BC207" s="155"/>
      <c r="BD207" s="155"/>
      <c r="BE207" s="155"/>
      <c r="BF207" s="155"/>
      <c r="BG207" s="155"/>
      <c r="BH207" s="155"/>
    </row>
    <row r="208" spans="1:60" outlineLevel="1">
      <c r="A208" s="176">
        <v>173</v>
      </c>
      <c r="B208" s="259" t="s">
        <v>547</v>
      </c>
      <c r="C208" s="260" t="s">
        <v>548</v>
      </c>
      <c r="D208" s="178" t="s">
        <v>0</v>
      </c>
      <c r="E208" s="261">
        <v>2.95</v>
      </c>
      <c r="F208" s="179"/>
      <c r="G208" s="180">
        <f t="shared" si="49"/>
        <v>0</v>
      </c>
      <c r="H208" s="179">
        <v>0</v>
      </c>
      <c r="I208" s="180">
        <f t="shared" si="50"/>
        <v>0</v>
      </c>
      <c r="J208" s="179">
        <v>2.2799999999999998</v>
      </c>
      <c r="K208" s="180">
        <f t="shared" si="51"/>
        <v>6.73</v>
      </c>
      <c r="L208" s="180">
        <v>21</v>
      </c>
      <c r="M208" s="180">
        <f t="shared" si="52"/>
        <v>0</v>
      </c>
      <c r="N208" s="180">
        <v>0</v>
      </c>
      <c r="O208" s="180">
        <f t="shared" si="53"/>
        <v>0</v>
      </c>
      <c r="P208" s="180">
        <v>0</v>
      </c>
      <c r="Q208" s="180">
        <f t="shared" si="54"/>
        <v>0</v>
      </c>
      <c r="R208" s="180" t="s">
        <v>209</v>
      </c>
      <c r="S208" s="180" t="s">
        <v>115</v>
      </c>
      <c r="T208" s="181" t="s">
        <v>116</v>
      </c>
      <c r="U208" s="163">
        <v>0</v>
      </c>
      <c r="V208" s="163">
        <f t="shared" si="55"/>
        <v>0</v>
      </c>
      <c r="W208" s="163"/>
      <c r="X208" s="163" t="s">
        <v>185</v>
      </c>
      <c r="Y208" s="155"/>
      <c r="Z208" s="155"/>
      <c r="AA208" s="155"/>
      <c r="AB208" s="155"/>
      <c r="AC208" s="155"/>
      <c r="AD208" s="155"/>
      <c r="AE208" s="155"/>
      <c r="AF208" s="155"/>
      <c r="AG208" s="155" t="s">
        <v>186</v>
      </c>
      <c r="AH208" s="155"/>
      <c r="AI208" s="155"/>
      <c r="AJ208" s="155"/>
      <c r="AK208" s="155"/>
      <c r="AL208" s="155"/>
      <c r="AM208" s="155"/>
      <c r="AN208" s="155"/>
      <c r="AO208" s="155"/>
      <c r="AP208" s="155"/>
      <c r="AQ208" s="155"/>
      <c r="AR208" s="155"/>
      <c r="AS208" s="155"/>
      <c r="AT208" s="155"/>
      <c r="AU208" s="155"/>
      <c r="AV208" s="155"/>
      <c r="AW208" s="155"/>
      <c r="AX208" s="155"/>
      <c r="AY208" s="155"/>
      <c r="AZ208" s="155"/>
      <c r="BA208" s="155"/>
      <c r="BB208" s="155"/>
      <c r="BC208" s="155"/>
      <c r="BD208" s="155"/>
      <c r="BE208" s="155"/>
      <c r="BF208" s="155"/>
      <c r="BG208" s="155"/>
      <c r="BH208" s="155"/>
    </row>
    <row r="209" spans="1:60">
      <c r="A209" s="165" t="s">
        <v>109</v>
      </c>
      <c r="B209" s="166" t="s">
        <v>76</v>
      </c>
      <c r="C209" s="183" t="s">
        <v>77</v>
      </c>
      <c r="D209" s="167"/>
      <c r="E209" s="168"/>
      <c r="F209" s="168"/>
      <c r="G209" s="168">
        <f>SUMIF(AG210:AG224,"&lt;&gt;NOR",G210:G224)</f>
        <v>0</v>
      </c>
      <c r="H209" s="168"/>
      <c r="I209" s="168">
        <f>SUM(I210:I224)</f>
        <v>13757.76</v>
      </c>
      <c r="J209" s="168"/>
      <c r="K209" s="168">
        <f>SUM(K210:K224)</f>
        <v>44717.54</v>
      </c>
      <c r="L209" s="168"/>
      <c r="M209" s="168">
        <f>SUM(M210:M224)</f>
        <v>0</v>
      </c>
      <c r="N209" s="168"/>
      <c r="O209" s="168">
        <f>SUM(O210:O224)</f>
        <v>0.22000000000000003</v>
      </c>
      <c r="P209" s="168"/>
      <c r="Q209" s="168">
        <f>SUM(Q210:Q224)</f>
        <v>0</v>
      </c>
      <c r="R209" s="168"/>
      <c r="S209" s="168"/>
      <c r="T209" s="169"/>
      <c r="U209" s="164"/>
      <c r="V209" s="164">
        <f>SUM(V210:V224)</f>
        <v>0</v>
      </c>
      <c r="W209" s="164"/>
      <c r="X209" s="164"/>
      <c r="AG209" t="s">
        <v>110</v>
      </c>
    </row>
    <row r="210" spans="1:60" outlineLevel="1">
      <c r="A210" s="170">
        <v>174</v>
      </c>
      <c r="B210" s="171" t="s">
        <v>430</v>
      </c>
      <c r="C210" s="184" t="s">
        <v>431</v>
      </c>
      <c r="D210" s="172" t="s">
        <v>537</v>
      </c>
      <c r="E210" s="174">
        <v>180</v>
      </c>
      <c r="F210" s="173"/>
      <c r="G210" s="174">
        <f t="shared" ref="G210:G223" si="56">ROUND(E210*F210,2)</f>
        <v>0</v>
      </c>
      <c r="H210" s="173">
        <v>0</v>
      </c>
      <c r="I210" s="174">
        <f t="shared" ref="I210:I223" si="57">ROUND(E210*H210,2)</f>
        <v>0</v>
      </c>
      <c r="J210" s="173">
        <v>66.34</v>
      </c>
      <c r="K210" s="174">
        <f t="shared" ref="K210:K223" si="58">ROUND(E210*J210,2)</f>
        <v>11941.2</v>
      </c>
      <c r="L210" s="174">
        <v>21</v>
      </c>
      <c r="M210" s="174">
        <f t="shared" ref="M210:M223" si="59">G210*(1+L210/100)</f>
        <v>0</v>
      </c>
      <c r="N210" s="174">
        <v>1.7000000000000001E-4</v>
      </c>
      <c r="O210" s="174">
        <f t="shared" ref="O210:O223" si="60">ROUND(E210*N210,2)</f>
        <v>0.03</v>
      </c>
      <c r="P210" s="174">
        <v>0</v>
      </c>
      <c r="Q210" s="174">
        <f t="shared" ref="Q210:Q223" si="61">ROUND(E210*P210,2)</f>
        <v>0</v>
      </c>
      <c r="R210" s="174"/>
      <c r="S210" s="174" t="s">
        <v>124</v>
      </c>
      <c r="T210" s="175" t="s">
        <v>116</v>
      </c>
      <c r="U210" s="163">
        <v>0</v>
      </c>
      <c r="V210" s="163">
        <f t="shared" ref="V210:V223" si="62">ROUND(E210*U210,2)</f>
        <v>0</v>
      </c>
      <c r="W210" s="163"/>
      <c r="X210" s="163" t="s">
        <v>117</v>
      </c>
      <c r="Y210" s="155"/>
      <c r="Z210" s="155"/>
      <c r="AA210" s="155"/>
      <c r="AB210" s="155"/>
      <c r="AC210" s="155"/>
      <c r="AD210" s="155"/>
      <c r="AE210" s="155"/>
      <c r="AF210" s="155"/>
      <c r="AG210" s="155" t="s">
        <v>118</v>
      </c>
      <c r="AH210" s="155"/>
      <c r="AI210" s="155"/>
      <c r="AJ210" s="155"/>
      <c r="AK210" s="155"/>
      <c r="AL210" s="155"/>
      <c r="AM210" s="155"/>
      <c r="AN210" s="155"/>
      <c r="AO210" s="155"/>
      <c r="AP210" s="155"/>
      <c r="AQ210" s="155"/>
      <c r="AR210" s="155"/>
      <c r="AS210" s="155"/>
      <c r="AT210" s="155"/>
      <c r="AU210" s="155"/>
      <c r="AV210" s="155"/>
      <c r="AW210" s="155"/>
      <c r="AX210" s="155"/>
      <c r="AY210" s="155"/>
      <c r="AZ210" s="155"/>
      <c r="BA210" s="155"/>
      <c r="BB210" s="155"/>
      <c r="BC210" s="155"/>
      <c r="BD210" s="155"/>
      <c r="BE210" s="155"/>
      <c r="BF210" s="155"/>
      <c r="BG210" s="155"/>
      <c r="BH210" s="155"/>
    </row>
    <row r="211" spans="1:60" outlineLevel="1">
      <c r="A211" s="170">
        <v>175</v>
      </c>
      <c r="B211" s="171" t="s">
        <v>432</v>
      </c>
      <c r="C211" s="184" t="s">
        <v>433</v>
      </c>
      <c r="D211" s="172" t="s">
        <v>537</v>
      </c>
      <c r="E211" s="174">
        <v>162</v>
      </c>
      <c r="F211" s="173"/>
      <c r="G211" s="174">
        <f t="shared" si="56"/>
        <v>0</v>
      </c>
      <c r="H211" s="173">
        <v>0</v>
      </c>
      <c r="I211" s="174">
        <f t="shared" si="57"/>
        <v>0</v>
      </c>
      <c r="J211" s="173">
        <v>157.86000000000001</v>
      </c>
      <c r="K211" s="174">
        <f t="shared" si="58"/>
        <v>25573.32</v>
      </c>
      <c r="L211" s="174">
        <v>21</v>
      </c>
      <c r="M211" s="174">
        <f t="shared" si="59"/>
        <v>0</v>
      </c>
      <c r="N211" s="174">
        <v>1.7000000000000001E-4</v>
      </c>
      <c r="O211" s="174">
        <f t="shared" si="60"/>
        <v>0.03</v>
      </c>
      <c r="P211" s="174">
        <v>0</v>
      </c>
      <c r="Q211" s="174">
        <f t="shared" si="61"/>
        <v>0</v>
      </c>
      <c r="R211" s="174"/>
      <c r="S211" s="174" t="s">
        <v>124</v>
      </c>
      <c r="T211" s="175" t="s">
        <v>116</v>
      </c>
      <c r="U211" s="163">
        <v>0</v>
      </c>
      <c r="V211" s="163">
        <f t="shared" si="62"/>
        <v>0</v>
      </c>
      <c r="W211" s="163"/>
      <c r="X211" s="163" t="s">
        <v>117</v>
      </c>
      <c r="Y211" s="155"/>
      <c r="Z211" s="155"/>
      <c r="AA211" s="155"/>
      <c r="AB211" s="155"/>
      <c r="AC211" s="155"/>
      <c r="AD211" s="155"/>
      <c r="AE211" s="155"/>
      <c r="AF211" s="155"/>
      <c r="AG211" s="155" t="s">
        <v>118</v>
      </c>
      <c r="AH211" s="155"/>
      <c r="AI211" s="155"/>
      <c r="AJ211" s="155"/>
      <c r="AK211" s="155"/>
      <c r="AL211" s="155"/>
      <c r="AM211" s="155"/>
      <c r="AN211" s="155"/>
      <c r="AO211" s="155"/>
      <c r="AP211" s="155"/>
      <c r="AQ211" s="155"/>
      <c r="AR211" s="155"/>
      <c r="AS211" s="155"/>
      <c r="AT211" s="155"/>
      <c r="AU211" s="155"/>
      <c r="AV211" s="155"/>
      <c r="AW211" s="155"/>
      <c r="AX211" s="155"/>
      <c r="AY211" s="155"/>
      <c r="AZ211" s="155"/>
      <c r="BA211" s="155"/>
      <c r="BB211" s="155"/>
      <c r="BC211" s="155"/>
      <c r="BD211" s="155"/>
      <c r="BE211" s="155"/>
      <c r="BF211" s="155"/>
      <c r="BG211" s="155"/>
      <c r="BH211" s="155"/>
    </row>
    <row r="212" spans="1:60" outlineLevel="1">
      <c r="A212" s="170">
        <v>176</v>
      </c>
      <c r="B212" s="171" t="s">
        <v>434</v>
      </c>
      <c r="C212" s="184" t="s">
        <v>435</v>
      </c>
      <c r="D212" s="172" t="s">
        <v>436</v>
      </c>
      <c r="E212" s="174">
        <v>200</v>
      </c>
      <c r="F212" s="173"/>
      <c r="G212" s="174">
        <f t="shared" si="56"/>
        <v>0</v>
      </c>
      <c r="H212" s="173">
        <v>0</v>
      </c>
      <c r="I212" s="174">
        <f t="shared" si="57"/>
        <v>0</v>
      </c>
      <c r="J212" s="173">
        <v>36</v>
      </c>
      <c r="K212" s="174">
        <f t="shared" si="58"/>
        <v>7200</v>
      </c>
      <c r="L212" s="174">
        <v>21</v>
      </c>
      <c r="M212" s="174">
        <f t="shared" si="59"/>
        <v>0</v>
      </c>
      <c r="N212" s="174">
        <v>1.7000000000000001E-4</v>
      </c>
      <c r="O212" s="174">
        <f t="shared" si="60"/>
        <v>0.03</v>
      </c>
      <c r="P212" s="174">
        <v>0</v>
      </c>
      <c r="Q212" s="174">
        <f t="shared" si="61"/>
        <v>0</v>
      </c>
      <c r="R212" s="174"/>
      <c r="S212" s="174" t="s">
        <v>124</v>
      </c>
      <c r="T212" s="175" t="s">
        <v>116</v>
      </c>
      <c r="U212" s="163">
        <v>0</v>
      </c>
      <c r="V212" s="163">
        <f t="shared" si="62"/>
        <v>0</v>
      </c>
      <c r="W212" s="163"/>
      <c r="X212" s="163" t="s">
        <v>117</v>
      </c>
      <c r="Y212" s="155"/>
      <c r="Z212" s="155"/>
      <c r="AA212" s="155"/>
      <c r="AB212" s="155"/>
      <c r="AC212" s="155"/>
      <c r="AD212" s="155"/>
      <c r="AE212" s="155"/>
      <c r="AF212" s="155"/>
      <c r="AG212" s="155" t="s">
        <v>118</v>
      </c>
      <c r="AH212" s="155"/>
      <c r="AI212" s="155"/>
      <c r="AJ212" s="155"/>
      <c r="AK212" s="155"/>
      <c r="AL212" s="155"/>
      <c r="AM212" s="155"/>
      <c r="AN212" s="155"/>
      <c r="AO212" s="155"/>
      <c r="AP212" s="155"/>
      <c r="AQ212" s="155"/>
      <c r="AR212" s="155"/>
      <c r="AS212" s="155"/>
      <c r="AT212" s="155"/>
      <c r="AU212" s="155"/>
      <c r="AV212" s="155"/>
      <c r="AW212" s="155"/>
      <c r="AX212" s="155"/>
      <c r="AY212" s="155"/>
      <c r="AZ212" s="155"/>
      <c r="BA212" s="155"/>
      <c r="BB212" s="155"/>
      <c r="BC212" s="155"/>
      <c r="BD212" s="155"/>
      <c r="BE212" s="155"/>
      <c r="BF212" s="155"/>
      <c r="BG212" s="155"/>
      <c r="BH212" s="155"/>
    </row>
    <row r="213" spans="1:60" outlineLevel="1">
      <c r="A213" s="176">
        <v>177</v>
      </c>
      <c r="B213" s="177" t="s">
        <v>437</v>
      </c>
      <c r="C213" s="185" t="s">
        <v>438</v>
      </c>
      <c r="D213" s="178" t="s">
        <v>113</v>
      </c>
      <c r="E213" s="180">
        <v>112</v>
      </c>
      <c r="F213" s="179"/>
      <c r="G213" s="180">
        <f t="shared" si="56"/>
        <v>0</v>
      </c>
      <c r="H213" s="179">
        <v>13.04</v>
      </c>
      <c r="I213" s="180">
        <f t="shared" si="57"/>
        <v>1460.48</v>
      </c>
      <c r="J213" s="179">
        <v>0</v>
      </c>
      <c r="K213" s="180">
        <f t="shared" si="58"/>
        <v>0</v>
      </c>
      <c r="L213" s="180">
        <v>21</v>
      </c>
      <c r="M213" s="180">
        <f t="shared" si="59"/>
        <v>0</v>
      </c>
      <c r="N213" s="180">
        <v>3.2000000000000003E-4</v>
      </c>
      <c r="O213" s="180">
        <f t="shared" si="60"/>
        <v>0.04</v>
      </c>
      <c r="P213" s="180">
        <v>0</v>
      </c>
      <c r="Q213" s="180">
        <f t="shared" si="61"/>
        <v>0</v>
      </c>
      <c r="R213" s="180" t="s">
        <v>157</v>
      </c>
      <c r="S213" s="180" t="s">
        <v>115</v>
      </c>
      <c r="T213" s="181" t="s">
        <v>116</v>
      </c>
      <c r="U213" s="163">
        <v>0</v>
      </c>
      <c r="V213" s="163">
        <f t="shared" si="62"/>
        <v>0</v>
      </c>
      <c r="W213" s="163"/>
      <c r="X213" s="163" t="s">
        <v>158</v>
      </c>
      <c r="Y213" s="155"/>
      <c r="Z213" s="155"/>
      <c r="AA213" s="155"/>
      <c r="AB213" s="155"/>
      <c r="AC213" s="155"/>
      <c r="AD213" s="155"/>
      <c r="AE213" s="155"/>
      <c r="AF213" s="155"/>
      <c r="AG213" s="155" t="s">
        <v>159</v>
      </c>
      <c r="AH213" s="155"/>
      <c r="AI213" s="155"/>
      <c r="AJ213" s="155"/>
      <c r="AK213" s="155"/>
      <c r="AL213" s="155"/>
      <c r="AM213" s="155"/>
      <c r="AN213" s="155"/>
      <c r="AO213" s="155"/>
      <c r="AP213" s="155"/>
      <c r="AQ213" s="155"/>
      <c r="AR213" s="155"/>
      <c r="AS213" s="155"/>
      <c r="AT213" s="155"/>
      <c r="AU213" s="155"/>
      <c r="AV213" s="155"/>
      <c r="AW213" s="155"/>
      <c r="AX213" s="155"/>
      <c r="AY213" s="155"/>
      <c r="AZ213" s="155"/>
      <c r="BA213" s="155"/>
      <c r="BB213" s="155"/>
      <c r="BC213" s="155"/>
      <c r="BD213" s="155"/>
      <c r="BE213" s="155"/>
      <c r="BF213" s="155"/>
      <c r="BG213" s="155"/>
      <c r="BH213" s="155"/>
    </row>
    <row r="214" spans="1:60" outlineLevel="1">
      <c r="A214" s="176">
        <v>178</v>
      </c>
      <c r="B214" s="177" t="s">
        <v>439</v>
      </c>
      <c r="C214" s="185" t="s">
        <v>440</v>
      </c>
      <c r="D214" s="178" t="s">
        <v>113</v>
      </c>
      <c r="E214" s="180">
        <v>64</v>
      </c>
      <c r="F214" s="179"/>
      <c r="G214" s="180">
        <f t="shared" si="56"/>
        <v>0</v>
      </c>
      <c r="H214" s="179">
        <v>18.8</v>
      </c>
      <c r="I214" s="180">
        <f t="shared" si="57"/>
        <v>1203.2</v>
      </c>
      <c r="J214" s="179">
        <v>0</v>
      </c>
      <c r="K214" s="180">
        <f t="shared" si="58"/>
        <v>0</v>
      </c>
      <c r="L214" s="180">
        <v>21</v>
      </c>
      <c r="M214" s="180">
        <f t="shared" si="59"/>
        <v>0</v>
      </c>
      <c r="N214" s="180">
        <v>5.0000000000000001E-4</v>
      </c>
      <c r="O214" s="180">
        <f t="shared" si="60"/>
        <v>0.03</v>
      </c>
      <c r="P214" s="180">
        <v>0</v>
      </c>
      <c r="Q214" s="180">
        <f t="shared" si="61"/>
        <v>0</v>
      </c>
      <c r="R214" s="180" t="s">
        <v>157</v>
      </c>
      <c r="S214" s="180" t="s">
        <v>115</v>
      </c>
      <c r="T214" s="181" t="s">
        <v>116</v>
      </c>
      <c r="U214" s="163">
        <v>0</v>
      </c>
      <c r="V214" s="163">
        <f t="shared" si="62"/>
        <v>0</v>
      </c>
      <c r="W214" s="163"/>
      <c r="X214" s="163" t="s">
        <v>158</v>
      </c>
      <c r="Y214" s="155"/>
      <c r="Z214" s="155"/>
      <c r="AA214" s="155"/>
      <c r="AB214" s="155"/>
      <c r="AC214" s="155"/>
      <c r="AD214" s="155"/>
      <c r="AE214" s="155"/>
      <c r="AF214" s="155"/>
      <c r="AG214" s="155" t="s">
        <v>159</v>
      </c>
      <c r="AH214" s="155"/>
      <c r="AI214" s="155"/>
      <c r="AJ214" s="155"/>
      <c r="AK214" s="155"/>
      <c r="AL214" s="155"/>
      <c r="AM214" s="155"/>
      <c r="AN214" s="155"/>
      <c r="AO214" s="155"/>
      <c r="AP214" s="155"/>
      <c r="AQ214" s="155"/>
      <c r="AR214" s="155"/>
      <c r="AS214" s="155"/>
      <c r="AT214" s="155"/>
      <c r="AU214" s="155"/>
      <c r="AV214" s="155"/>
      <c r="AW214" s="155"/>
      <c r="AX214" s="155"/>
      <c r="AY214" s="155"/>
      <c r="AZ214" s="155"/>
      <c r="BA214" s="155"/>
      <c r="BB214" s="155"/>
      <c r="BC214" s="155"/>
      <c r="BD214" s="155"/>
      <c r="BE214" s="155"/>
      <c r="BF214" s="155"/>
      <c r="BG214" s="155"/>
      <c r="BH214" s="155"/>
    </row>
    <row r="215" spans="1:60" ht="33.75" outlineLevel="1">
      <c r="A215" s="176">
        <v>179</v>
      </c>
      <c r="B215" s="177" t="s">
        <v>441</v>
      </c>
      <c r="C215" s="185" t="s">
        <v>442</v>
      </c>
      <c r="D215" s="178" t="s">
        <v>123</v>
      </c>
      <c r="E215" s="180">
        <v>110</v>
      </c>
      <c r="F215" s="179"/>
      <c r="G215" s="180">
        <f t="shared" si="56"/>
        <v>0</v>
      </c>
      <c r="H215" s="179">
        <v>11.12</v>
      </c>
      <c r="I215" s="180">
        <f t="shared" si="57"/>
        <v>1223.2</v>
      </c>
      <c r="J215" s="179">
        <v>0</v>
      </c>
      <c r="K215" s="180">
        <f t="shared" si="58"/>
        <v>0</v>
      </c>
      <c r="L215" s="180">
        <v>21</v>
      </c>
      <c r="M215" s="180">
        <f t="shared" si="59"/>
        <v>0</v>
      </c>
      <c r="N215" s="180">
        <v>5.0000000000000002E-5</v>
      </c>
      <c r="O215" s="180">
        <f t="shared" si="60"/>
        <v>0.01</v>
      </c>
      <c r="P215" s="180">
        <v>0</v>
      </c>
      <c r="Q215" s="180">
        <f t="shared" si="61"/>
        <v>0</v>
      </c>
      <c r="R215" s="180" t="s">
        <v>157</v>
      </c>
      <c r="S215" s="180" t="s">
        <v>115</v>
      </c>
      <c r="T215" s="181" t="s">
        <v>116</v>
      </c>
      <c r="U215" s="163">
        <v>0</v>
      </c>
      <c r="V215" s="163">
        <f t="shared" si="62"/>
        <v>0</v>
      </c>
      <c r="W215" s="163"/>
      <c r="X215" s="163" t="s">
        <v>158</v>
      </c>
      <c r="Y215" s="155"/>
      <c r="Z215" s="155"/>
      <c r="AA215" s="155"/>
      <c r="AB215" s="155"/>
      <c r="AC215" s="155"/>
      <c r="AD215" s="155"/>
      <c r="AE215" s="155"/>
      <c r="AF215" s="155"/>
      <c r="AG215" s="155" t="s">
        <v>159</v>
      </c>
      <c r="AH215" s="155"/>
      <c r="AI215" s="155"/>
      <c r="AJ215" s="155"/>
      <c r="AK215" s="155"/>
      <c r="AL215" s="155"/>
      <c r="AM215" s="155"/>
      <c r="AN215" s="155"/>
      <c r="AO215" s="155"/>
      <c r="AP215" s="155"/>
      <c r="AQ215" s="155"/>
      <c r="AR215" s="155"/>
      <c r="AS215" s="155"/>
      <c r="AT215" s="155"/>
      <c r="AU215" s="155"/>
      <c r="AV215" s="155"/>
      <c r="AW215" s="155"/>
      <c r="AX215" s="155"/>
      <c r="AY215" s="155"/>
      <c r="AZ215" s="155"/>
      <c r="BA215" s="155"/>
      <c r="BB215" s="155"/>
      <c r="BC215" s="155"/>
      <c r="BD215" s="155"/>
      <c r="BE215" s="155"/>
      <c r="BF215" s="155"/>
      <c r="BG215" s="155"/>
      <c r="BH215" s="155"/>
    </row>
    <row r="216" spans="1:60" ht="33.75" outlineLevel="1">
      <c r="A216" s="176">
        <v>180</v>
      </c>
      <c r="B216" s="177" t="s">
        <v>443</v>
      </c>
      <c r="C216" s="185" t="s">
        <v>444</v>
      </c>
      <c r="D216" s="178" t="s">
        <v>123</v>
      </c>
      <c r="E216" s="180">
        <v>36</v>
      </c>
      <c r="F216" s="179"/>
      <c r="G216" s="180">
        <f t="shared" si="56"/>
        <v>0</v>
      </c>
      <c r="H216" s="179">
        <v>11.92</v>
      </c>
      <c r="I216" s="180">
        <f t="shared" si="57"/>
        <v>429.12</v>
      </c>
      <c r="J216" s="179">
        <v>0</v>
      </c>
      <c r="K216" s="180">
        <f t="shared" si="58"/>
        <v>0</v>
      </c>
      <c r="L216" s="180">
        <v>21</v>
      </c>
      <c r="M216" s="180">
        <f t="shared" si="59"/>
        <v>0</v>
      </c>
      <c r="N216" s="180">
        <v>5.0000000000000002E-5</v>
      </c>
      <c r="O216" s="180">
        <f t="shared" si="60"/>
        <v>0</v>
      </c>
      <c r="P216" s="180">
        <v>0</v>
      </c>
      <c r="Q216" s="180">
        <f t="shared" si="61"/>
        <v>0</v>
      </c>
      <c r="R216" s="180" t="s">
        <v>157</v>
      </c>
      <c r="S216" s="180" t="s">
        <v>115</v>
      </c>
      <c r="T216" s="181" t="s">
        <v>116</v>
      </c>
      <c r="U216" s="163">
        <v>0</v>
      </c>
      <c r="V216" s="163">
        <f t="shared" si="62"/>
        <v>0</v>
      </c>
      <c r="W216" s="163"/>
      <c r="X216" s="163" t="s">
        <v>158</v>
      </c>
      <c r="Y216" s="155"/>
      <c r="Z216" s="155"/>
      <c r="AA216" s="155"/>
      <c r="AB216" s="155"/>
      <c r="AC216" s="155"/>
      <c r="AD216" s="155"/>
      <c r="AE216" s="155"/>
      <c r="AF216" s="155"/>
      <c r="AG216" s="155" t="s">
        <v>159</v>
      </c>
      <c r="AH216" s="155"/>
      <c r="AI216" s="155"/>
      <c r="AJ216" s="155"/>
      <c r="AK216" s="155"/>
      <c r="AL216" s="155"/>
      <c r="AM216" s="155"/>
      <c r="AN216" s="155"/>
      <c r="AO216" s="155"/>
      <c r="AP216" s="155"/>
      <c r="AQ216" s="155"/>
      <c r="AR216" s="155"/>
      <c r="AS216" s="155"/>
      <c r="AT216" s="155"/>
      <c r="AU216" s="155"/>
      <c r="AV216" s="155"/>
      <c r="AW216" s="155"/>
      <c r="AX216" s="155"/>
      <c r="AY216" s="155"/>
      <c r="AZ216" s="155"/>
      <c r="BA216" s="155"/>
      <c r="BB216" s="155"/>
      <c r="BC216" s="155"/>
      <c r="BD216" s="155"/>
      <c r="BE216" s="155"/>
      <c r="BF216" s="155"/>
      <c r="BG216" s="155"/>
      <c r="BH216" s="155"/>
    </row>
    <row r="217" spans="1:60" ht="33.75" outlineLevel="1">
      <c r="A217" s="176">
        <v>181</v>
      </c>
      <c r="B217" s="177" t="s">
        <v>445</v>
      </c>
      <c r="C217" s="185" t="s">
        <v>446</v>
      </c>
      <c r="D217" s="178" t="s">
        <v>123</v>
      </c>
      <c r="E217" s="180">
        <v>85</v>
      </c>
      <c r="F217" s="179"/>
      <c r="G217" s="180">
        <f t="shared" si="56"/>
        <v>0</v>
      </c>
      <c r="H217" s="179">
        <v>12.64</v>
      </c>
      <c r="I217" s="180">
        <f t="shared" si="57"/>
        <v>1074.4000000000001</v>
      </c>
      <c r="J217" s="179">
        <v>0</v>
      </c>
      <c r="K217" s="180">
        <f t="shared" si="58"/>
        <v>0</v>
      </c>
      <c r="L217" s="180">
        <v>21</v>
      </c>
      <c r="M217" s="180">
        <f t="shared" si="59"/>
        <v>0</v>
      </c>
      <c r="N217" s="180">
        <v>6.0000000000000002E-5</v>
      </c>
      <c r="O217" s="180">
        <f t="shared" si="60"/>
        <v>0.01</v>
      </c>
      <c r="P217" s="180">
        <v>0</v>
      </c>
      <c r="Q217" s="180">
        <f t="shared" si="61"/>
        <v>0</v>
      </c>
      <c r="R217" s="180" t="s">
        <v>157</v>
      </c>
      <c r="S217" s="180" t="s">
        <v>115</v>
      </c>
      <c r="T217" s="181" t="s">
        <v>116</v>
      </c>
      <c r="U217" s="163">
        <v>0</v>
      </c>
      <c r="V217" s="163">
        <f t="shared" si="62"/>
        <v>0</v>
      </c>
      <c r="W217" s="163"/>
      <c r="X217" s="163" t="s">
        <v>158</v>
      </c>
      <c r="Y217" s="155"/>
      <c r="Z217" s="155"/>
      <c r="AA217" s="155"/>
      <c r="AB217" s="155"/>
      <c r="AC217" s="155"/>
      <c r="AD217" s="155"/>
      <c r="AE217" s="155"/>
      <c r="AF217" s="155"/>
      <c r="AG217" s="155" t="s">
        <v>159</v>
      </c>
      <c r="AH217" s="155"/>
      <c r="AI217" s="155"/>
      <c r="AJ217" s="155"/>
      <c r="AK217" s="155"/>
      <c r="AL217" s="155"/>
      <c r="AM217" s="155"/>
      <c r="AN217" s="155"/>
      <c r="AO217" s="155"/>
      <c r="AP217" s="155"/>
      <c r="AQ217" s="155"/>
      <c r="AR217" s="155"/>
      <c r="AS217" s="155"/>
      <c r="AT217" s="155"/>
      <c r="AU217" s="155"/>
      <c r="AV217" s="155"/>
      <c r="AW217" s="155"/>
      <c r="AX217" s="155"/>
      <c r="AY217" s="155"/>
      <c r="AZ217" s="155"/>
      <c r="BA217" s="155"/>
      <c r="BB217" s="155"/>
      <c r="BC217" s="155"/>
      <c r="BD217" s="155"/>
      <c r="BE217" s="155"/>
      <c r="BF217" s="155"/>
      <c r="BG217" s="155"/>
      <c r="BH217" s="155"/>
    </row>
    <row r="218" spans="1:60" ht="33.75" outlineLevel="1">
      <c r="A218" s="176">
        <v>182</v>
      </c>
      <c r="B218" s="177" t="s">
        <v>447</v>
      </c>
      <c r="C218" s="185" t="s">
        <v>448</v>
      </c>
      <c r="D218" s="178" t="s">
        <v>123</v>
      </c>
      <c r="E218" s="180">
        <v>106</v>
      </c>
      <c r="F218" s="179"/>
      <c r="G218" s="180">
        <f t="shared" si="56"/>
        <v>0</v>
      </c>
      <c r="H218" s="179">
        <v>13.84</v>
      </c>
      <c r="I218" s="180">
        <f t="shared" si="57"/>
        <v>1467.04</v>
      </c>
      <c r="J218" s="179">
        <v>0</v>
      </c>
      <c r="K218" s="180">
        <f t="shared" si="58"/>
        <v>0</v>
      </c>
      <c r="L218" s="180">
        <v>21</v>
      </c>
      <c r="M218" s="180">
        <f t="shared" si="59"/>
        <v>0</v>
      </c>
      <c r="N218" s="180">
        <v>6.9999999999999994E-5</v>
      </c>
      <c r="O218" s="180">
        <f t="shared" si="60"/>
        <v>0.01</v>
      </c>
      <c r="P218" s="180">
        <v>0</v>
      </c>
      <c r="Q218" s="180">
        <f t="shared" si="61"/>
        <v>0</v>
      </c>
      <c r="R218" s="180" t="s">
        <v>157</v>
      </c>
      <c r="S218" s="180" t="s">
        <v>115</v>
      </c>
      <c r="T218" s="181" t="s">
        <v>116</v>
      </c>
      <c r="U218" s="163">
        <v>0</v>
      </c>
      <c r="V218" s="163">
        <f t="shared" si="62"/>
        <v>0</v>
      </c>
      <c r="W218" s="163"/>
      <c r="X218" s="163" t="s">
        <v>158</v>
      </c>
      <c r="Y218" s="155"/>
      <c r="Z218" s="155"/>
      <c r="AA218" s="155"/>
      <c r="AB218" s="155"/>
      <c r="AC218" s="155"/>
      <c r="AD218" s="155"/>
      <c r="AE218" s="155"/>
      <c r="AF218" s="155"/>
      <c r="AG218" s="155" t="s">
        <v>159</v>
      </c>
      <c r="AH218" s="155"/>
      <c r="AI218" s="155"/>
      <c r="AJ218" s="155"/>
      <c r="AK218" s="155"/>
      <c r="AL218" s="155"/>
      <c r="AM218" s="155"/>
      <c r="AN218" s="155"/>
      <c r="AO218" s="155"/>
      <c r="AP218" s="155"/>
      <c r="AQ218" s="155"/>
      <c r="AR218" s="155"/>
      <c r="AS218" s="155"/>
      <c r="AT218" s="155"/>
      <c r="AU218" s="155"/>
      <c r="AV218" s="155"/>
      <c r="AW218" s="155"/>
      <c r="AX218" s="155"/>
      <c r="AY218" s="155"/>
      <c r="AZ218" s="155"/>
      <c r="BA218" s="155"/>
      <c r="BB218" s="155"/>
      <c r="BC218" s="155"/>
      <c r="BD218" s="155"/>
      <c r="BE218" s="155"/>
      <c r="BF218" s="155"/>
      <c r="BG218" s="155"/>
      <c r="BH218" s="155"/>
    </row>
    <row r="219" spans="1:60" ht="33.75" outlineLevel="1">
      <c r="A219" s="176">
        <v>183</v>
      </c>
      <c r="B219" s="177" t="s">
        <v>449</v>
      </c>
      <c r="C219" s="185" t="s">
        <v>450</v>
      </c>
      <c r="D219" s="178" t="s">
        <v>123</v>
      </c>
      <c r="E219" s="180">
        <v>36</v>
      </c>
      <c r="F219" s="179"/>
      <c r="G219" s="180">
        <f t="shared" si="56"/>
        <v>0</v>
      </c>
      <c r="H219" s="179">
        <v>14.88</v>
      </c>
      <c r="I219" s="180">
        <f t="shared" si="57"/>
        <v>535.67999999999995</v>
      </c>
      <c r="J219" s="179">
        <v>0</v>
      </c>
      <c r="K219" s="180">
        <f t="shared" si="58"/>
        <v>0</v>
      </c>
      <c r="L219" s="180">
        <v>21</v>
      </c>
      <c r="M219" s="180">
        <f t="shared" si="59"/>
        <v>0</v>
      </c>
      <c r="N219" s="180">
        <v>8.0000000000000007E-5</v>
      </c>
      <c r="O219" s="180">
        <f t="shared" si="60"/>
        <v>0</v>
      </c>
      <c r="P219" s="180">
        <v>0</v>
      </c>
      <c r="Q219" s="180">
        <f t="shared" si="61"/>
        <v>0</v>
      </c>
      <c r="R219" s="180" t="s">
        <v>157</v>
      </c>
      <c r="S219" s="180" t="s">
        <v>115</v>
      </c>
      <c r="T219" s="181" t="s">
        <v>116</v>
      </c>
      <c r="U219" s="163">
        <v>0</v>
      </c>
      <c r="V219" s="163">
        <f t="shared" si="62"/>
        <v>0</v>
      </c>
      <c r="W219" s="163"/>
      <c r="X219" s="163" t="s">
        <v>158</v>
      </c>
      <c r="Y219" s="155"/>
      <c r="Z219" s="155"/>
      <c r="AA219" s="155"/>
      <c r="AB219" s="155"/>
      <c r="AC219" s="155"/>
      <c r="AD219" s="155"/>
      <c r="AE219" s="155"/>
      <c r="AF219" s="155"/>
      <c r="AG219" s="155" t="s">
        <v>159</v>
      </c>
      <c r="AH219" s="155"/>
      <c r="AI219" s="155"/>
      <c r="AJ219" s="155"/>
      <c r="AK219" s="155"/>
      <c r="AL219" s="155"/>
      <c r="AM219" s="155"/>
      <c r="AN219" s="155"/>
      <c r="AO219" s="155"/>
      <c r="AP219" s="155"/>
      <c r="AQ219" s="155"/>
      <c r="AR219" s="155"/>
      <c r="AS219" s="155"/>
      <c r="AT219" s="155"/>
      <c r="AU219" s="155"/>
      <c r="AV219" s="155"/>
      <c r="AW219" s="155"/>
      <c r="AX219" s="155"/>
      <c r="AY219" s="155"/>
      <c r="AZ219" s="155"/>
      <c r="BA219" s="155"/>
      <c r="BB219" s="155"/>
      <c r="BC219" s="155"/>
      <c r="BD219" s="155"/>
      <c r="BE219" s="155"/>
      <c r="BF219" s="155"/>
      <c r="BG219" s="155"/>
      <c r="BH219" s="155"/>
    </row>
    <row r="220" spans="1:60" ht="33.75" outlineLevel="1">
      <c r="A220" s="176">
        <v>184</v>
      </c>
      <c r="B220" s="177" t="s">
        <v>451</v>
      </c>
      <c r="C220" s="185" t="s">
        <v>452</v>
      </c>
      <c r="D220" s="178" t="s">
        <v>123</v>
      </c>
      <c r="E220" s="180">
        <v>32</v>
      </c>
      <c r="F220" s="179"/>
      <c r="G220" s="180">
        <f t="shared" si="56"/>
        <v>0</v>
      </c>
      <c r="H220" s="179">
        <v>22.96</v>
      </c>
      <c r="I220" s="180">
        <f t="shared" si="57"/>
        <v>734.72</v>
      </c>
      <c r="J220" s="179">
        <v>0</v>
      </c>
      <c r="K220" s="180">
        <f t="shared" si="58"/>
        <v>0</v>
      </c>
      <c r="L220" s="180">
        <v>21</v>
      </c>
      <c r="M220" s="180">
        <f t="shared" si="59"/>
        <v>0</v>
      </c>
      <c r="N220" s="180">
        <v>1E-4</v>
      </c>
      <c r="O220" s="180">
        <f t="shared" si="60"/>
        <v>0</v>
      </c>
      <c r="P220" s="180">
        <v>0</v>
      </c>
      <c r="Q220" s="180">
        <f t="shared" si="61"/>
        <v>0</v>
      </c>
      <c r="R220" s="180" t="s">
        <v>157</v>
      </c>
      <c r="S220" s="180" t="s">
        <v>115</v>
      </c>
      <c r="T220" s="181" t="s">
        <v>116</v>
      </c>
      <c r="U220" s="163">
        <v>0</v>
      </c>
      <c r="V220" s="163">
        <f t="shared" si="62"/>
        <v>0</v>
      </c>
      <c r="W220" s="163"/>
      <c r="X220" s="163" t="s">
        <v>158</v>
      </c>
      <c r="Y220" s="155"/>
      <c r="Z220" s="155"/>
      <c r="AA220" s="155"/>
      <c r="AB220" s="155"/>
      <c r="AC220" s="155"/>
      <c r="AD220" s="155"/>
      <c r="AE220" s="155"/>
      <c r="AF220" s="155"/>
      <c r="AG220" s="155" t="s">
        <v>159</v>
      </c>
      <c r="AH220" s="155"/>
      <c r="AI220" s="155"/>
      <c r="AJ220" s="155"/>
      <c r="AK220" s="155"/>
      <c r="AL220" s="155"/>
      <c r="AM220" s="155"/>
      <c r="AN220" s="155"/>
      <c r="AO220" s="155"/>
      <c r="AP220" s="155"/>
      <c r="AQ220" s="155"/>
      <c r="AR220" s="155"/>
      <c r="AS220" s="155"/>
      <c r="AT220" s="155"/>
      <c r="AU220" s="155"/>
      <c r="AV220" s="155"/>
      <c r="AW220" s="155"/>
      <c r="AX220" s="155"/>
      <c r="AY220" s="155"/>
      <c r="AZ220" s="155"/>
      <c r="BA220" s="155"/>
      <c r="BB220" s="155"/>
      <c r="BC220" s="155"/>
      <c r="BD220" s="155"/>
      <c r="BE220" s="155"/>
      <c r="BF220" s="155"/>
      <c r="BG220" s="155"/>
      <c r="BH220" s="155"/>
    </row>
    <row r="221" spans="1:60" ht="33.75" outlineLevel="1">
      <c r="A221" s="176">
        <v>185</v>
      </c>
      <c r="B221" s="177" t="s">
        <v>453</v>
      </c>
      <c r="C221" s="185" t="s">
        <v>454</v>
      </c>
      <c r="D221" s="178" t="s">
        <v>123</v>
      </c>
      <c r="E221" s="180">
        <v>36</v>
      </c>
      <c r="F221" s="179"/>
      <c r="G221" s="180">
        <f t="shared" si="56"/>
        <v>0</v>
      </c>
      <c r="H221" s="179">
        <v>30.72</v>
      </c>
      <c r="I221" s="180">
        <f t="shared" si="57"/>
        <v>1105.92</v>
      </c>
      <c r="J221" s="179">
        <v>0</v>
      </c>
      <c r="K221" s="180">
        <f t="shared" si="58"/>
        <v>0</v>
      </c>
      <c r="L221" s="180">
        <v>21</v>
      </c>
      <c r="M221" s="180">
        <f t="shared" si="59"/>
        <v>0</v>
      </c>
      <c r="N221" s="180">
        <v>1.6000000000000001E-4</v>
      </c>
      <c r="O221" s="180">
        <f t="shared" si="60"/>
        <v>0.01</v>
      </c>
      <c r="P221" s="180">
        <v>0</v>
      </c>
      <c r="Q221" s="180">
        <f t="shared" si="61"/>
        <v>0</v>
      </c>
      <c r="R221" s="180" t="s">
        <v>157</v>
      </c>
      <c r="S221" s="180" t="s">
        <v>115</v>
      </c>
      <c r="T221" s="181" t="s">
        <v>116</v>
      </c>
      <c r="U221" s="163">
        <v>0</v>
      </c>
      <c r="V221" s="163">
        <f t="shared" si="62"/>
        <v>0</v>
      </c>
      <c r="W221" s="163"/>
      <c r="X221" s="163" t="s">
        <v>158</v>
      </c>
      <c r="Y221" s="155"/>
      <c r="Z221" s="155"/>
      <c r="AA221" s="155"/>
      <c r="AB221" s="155"/>
      <c r="AC221" s="155"/>
      <c r="AD221" s="155"/>
      <c r="AE221" s="155"/>
      <c r="AF221" s="155"/>
      <c r="AG221" s="155" t="s">
        <v>159</v>
      </c>
      <c r="AH221" s="155"/>
      <c r="AI221" s="155"/>
      <c r="AJ221" s="155"/>
      <c r="AK221" s="155"/>
      <c r="AL221" s="155"/>
      <c r="AM221" s="155"/>
      <c r="AN221" s="155"/>
      <c r="AO221" s="155"/>
      <c r="AP221" s="155"/>
      <c r="AQ221" s="155"/>
      <c r="AR221" s="155"/>
      <c r="AS221" s="155"/>
      <c r="AT221" s="155"/>
      <c r="AU221" s="155"/>
      <c r="AV221" s="155"/>
      <c r="AW221" s="155"/>
      <c r="AX221" s="155"/>
      <c r="AY221" s="155"/>
      <c r="AZ221" s="155"/>
      <c r="BA221" s="155"/>
      <c r="BB221" s="155"/>
      <c r="BC221" s="155"/>
      <c r="BD221" s="155"/>
      <c r="BE221" s="155"/>
      <c r="BF221" s="155"/>
      <c r="BG221" s="155"/>
      <c r="BH221" s="155"/>
    </row>
    <row r="222" spans="1:60" ht="33.75" outlineLevel="1">
      <c r="A222" s="176">
        <v>186</v>
      </c>
      <c r="B222" s="177" t="s">
        <v>455</v>
      </c>
      <c r="C222" s="185" t="s">
        <v>456</v>
      </c>
      <c r="D222" s="178" t="s">
        <v>123</v>
      </c>
      <c r="E222" s="180">
        <v>130</v>
      </c>
      <c r="F222" s="179"/>
      <c r="G222" s="180">
        <f t="shared" si="56"/>
        <v>0</v>
      </c>
      <c r="H222" s="179">
        <v>34.799999999999997</v>
      </c>
      <c r="I222" s="180">
        <f t="shared" si="57"/>
        <v>4524</v>
      </c>
      <c r="J222" s="179">
        <v>0</v>
      </c>
      <c r="K222" s="180">
        <f t="shared" si="58"/>
        <v>0</v>
      </c>
      <c r="L222" s="180">
        <v>21</v>
      </c>
      <c r="M222" s="180">
        <f t="shared" si="59"/>
        <v>0</v>
      </c>
      <c r="N222" s="180">
        <v>1.9000000000000001E-4</v>
      </c>
      <c r="O222" s="180">
        <f t="shared" si="60"/>
        <v>0.02</v>
      </c>
      <c r="P222" s="180">
        <v>0</v>
      </c>
      <c r="Q222" s="180">
        <f t="shared" si="61"/>
        <v>0</v>
      </c>
      <c r="R222" s="180" t="s">
        <v>157</v>
      </c>
      <c r="S222" s="180" t="s">
        <v>115</v>
      </c>
      <c r="T222" s="181" t="s">
        <v>116</v>
      </c>
      <c r="U222" s="163">
        <v>0</v>
      </c>
      <c r="V222" s="163">
        <f t="shared" si="62"/>
        <v>0</v>
      </c>
      <c r="W222" s="163"/>
      <c r="X222" s="163" t="s">
        <v>158</v>
      </c>
      <c r="Y222" s="155"/>
      <c r="Z222" s="155"/>
      <c r="AA222" s="155"/>
      <c r="AB222" s="155"/>
      <c r="AC222" s="155"/>
      <c r="AD222" s="155"/>
      <c r="AE222" s="155"/>
      <c r="AF222" s="155"/>
      <c r="AG222" s="155" t="s">
        <v>159</v>
      </c>
      <c r="AH222" s="155"/>
      <c r="AI222" s="155"/>
      <c r="AJ222" s="155"/>
      <c r="AK222" s="155"/>
      <c r="AL222" s="155"/>
      <c r="AM222" s="155"/>
      <c r="AN222" s="155"/>
      <c r="AO222" s="155"/>
      <c r="AP222" s="155"/>
      <c r="AQ222" s="155"/>
      <c r="AR222" s="155"/>
      <c r="AS222" s="155"/>
      <c r="AT222" s="155"/>
      <c r="AU222" s="155"/>
      <c r="AV222" s="155"/>
      <c r="AW222" s="155"/>
      <c r="AX222" s="155"/>
      <c r="AY222" s="155"/>
      <c r="AZ222" s="155"/>
      <c r="BA222" s="155"/>
      <c r="BB222" s="155"/>
      <c r="BC222" s="155"/>
      <c r="BD222" s="155"/>
      <c r="BE222" s="155"/>
      <c r="BF222" s="155"/>
      <c r="BG222" s="155"/>
      <c r="BH222" s="155"/>
    </row>
    <row r="223" spans="1:60" outlineLevel="1">
      <c r="A223" s="170">
        <v>187</v>
      </c>
      <c r="B223" s="256" t="s">
        <v>549</v>
      </c>
      <c r="C223" s="257" t="s">
        <v>550</v>
      </c>
      <c r="D223" s="172" t="s">
        <v>0</v>
      </c>
      <c r="E223" s="258">
        <v>2.1</v>
      </c>
      <c r="F223" s="173"/>
      <c r="G223" s="174">
        <f t="shared" si="56"/>
        <v>0</v>
      </c>
      <c r="H223" s="173">
        <v>0</v>
      </c>
      <c r="I223" s="174">
        <f t="shared" si="57"/>
        <v>0</v>
      </c>
      <c r="J223" s="173">
        <v>1.44</v>
      </c>
      <c r="K223" s="174">
        <f t="shared" si="58"/>
        <v>3.02</v>
      </c>
      <c r="L223" s="174">
        <v>21</v>
      </c>
      <c r="M223" s="174">
        <f t="shared" si="59"/>
        <v>0</v>
      </c>
      <c r="N223" s="174">
        <v>0</v>
      </c>
      <c r="O223" s="174">
        <f t="shared" si="60"/>
        <v>0</v>
      </c>
      <c r="P223" s="174">
        <v>0</v>
      </c>
      <c r="Q223" s="174">
        <f t="shared" si="61"/>
        <v>0</v>
      </c>
      <c r="R223" s="174" t="s">
        <v>457</v>
      </c>
      <c r="S223" s="174" t="s">
        <v>115</v>
      </c>
      <c r="T223" s="175" t="s">
        <v>116</v>
      </c>
      <c r="U223" s="163">
        <v>0</v>
      </c>
      <c r="V223" s="163">
        <f t="shared" si="62"/>
        <v>0</v>
      </c>
      <c r="W223" s="163"/>
      <c r="X223" s="163" t="s">
        <v>185</v>
      </c>
      <c r="Y223" s="155"/>
      <c r="Z223" s="155"/>
      <c r="AA223" s="155"/>
      <c r="AB223" s="155"/>
      <c r="AC223" s="155"/>
      <c r="AD223" s="155"/>
      <c r="AE223" s="155"/>
      <c r="AF223" s="155"/>
      <c r="AG223" s="155" t="s">
        <v>186</v>
      </c>
      <c r="AH223" s="155"/>
      <c r="AI223" s="155"/>
      <c r="AJ223" s="155"/>
      <c r="AK223" s="155"/>
      <c r="AL223" s="155"/>
      <c r="AM223" s="155"/>
      <c r="AN223" s="155"/>
      <c r="AO223" s="155"/>
      <c r="AP223" s="155"/>
      <c r="AQ223" s="155"/>
      <c r="AR223" s="155"/>
      <c r="AS223" s="155"/>
      <c r="AT223" s="155"/>
      <c r="AU223" s="155"/>
      <c r="AV223" s="155"/>
      <c r="AW223" s="155"/>
      <c r="AX223" s="155"/>
      <c r="AY223" s="155"/>
      <c r="AZ223" s="155"/>
      <c r="BA223" s="155"/>
      <c r="BB223" s="155"/>
      <c r="BC223" s="155"/>
      <c r="BD223" s="155"/>
      <c r="BE223" s="155"/>
      <c r="BF223" s="155"/>
      <c r="BG223" s="155"/>
      <c r="BH223" s="155"/>
    </row>
    <row r="224" spans="1:60" outlineLevel="1">
      <c r="A224" s="161"/>
      <c r="B224" s="162"/>
      <c r="C224" s="243" t="s">
        <v>187</v>
      </c>
      <c r="D224" s="244"/>
      <c r="E224" s="244"/>
      <c r="F224" s="244"/>
      <c r="G224" s="244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5"/>
      <c r="Z224" s="155"/>
      <c r="AA224" s="155"/>
      <c r="AB224" s="155"/>
      <c r="AC224" s="155"/>
      <c r="AD224" s="155"/>
      <c r="AE224" s="155"/>
      <c r="AF224" s="155"/>
      <c r="AG224" s="155" t="s">
        <v>120</v>
      </c>
      <c r="AH224" s="155"/>
      <c r="AI224" s="155"/>
      <c r="AJ224" s="155"/>
      <c r="AK224" s="155"/>
      <c r="AL224" s="155"/>
      <c r="AM224" s="155"/>
      <c r="AN224" s="155"/>
      <c r="AO224" s="155"/>
      <c r="AP224" s="155"/>
      <c r="AQ224" s="155"/>
      <c r="AR224" s="155"/>
      <c r="AS224" s="155"/>
      <c r="AT224" s="155"/>
      <c r="AU224" s="155"/>
      <c r="AV224" s="155"/>
      <c r="AW224" s="155"/>
      <c r="AX224" s="155"/>
      <c r="AY224" s="155"/>
      <c r="AZ224" s="155"/>
      <c r="BA224" s="155"/>
      <c r="BB224" s="155"/>
      <c r="BC224" s="155"/>
      <c r="BD224" s="155"/>
      <c r="BE224" s="155"/>
      <c r="BF224" s="155"/>
      <c r="BG224" s="155"/>
      <c r="BH224" s="155"/>
    </row>
    <row r="225" spans="1:60">
      <c r="A225" s="165" t="s">
        <v>109</v>
      </c>
      <c r="B225" s="166" t="s">
        <v>78</v>
      </c>
      <c r="C225" s="183" t="s">
        <v>79</v>
      </c>
      <c r="D225" s="167"/>
      <c r="E225" s="168"/>
      <c r="F225" s="168"/>
      <c r="G225" s="168">
        <f>SUMIF(AG226:AG227,"&lt;&gt;NOR",G226:G227)</f>
        <v>0</v>
      </c>
      <c r="H225" s="168"/>
      <c r="I225" s="168">
        <f>SUM(I226:I227)</f>
        <v>10044</v>
      </c>
      <c r="J225" s="168"/>
      <c r="K225" s="168">
        <f>SUM(K226:K227)</f>
        <v>35886.239999999998</v>
      </c>
      <c r="L225" s="168"/>
      <c r="M225" s="168">
        <f>SUM(M226:M227)</f>
        <v>0</v>
      </c>
      <c r="N225" s="168"/>
      <c r="O225" s="168">
        <f>SUM(O226:O227)</f>
        <v>0.08</v>
      </c>
      <c r="P225" s="168"/>
      <c r="Q225" s="168">
        <f>SUM(Q226:Q227)</f>
        <v>0</v>
      </c>
      <c r="R225" s="168"/>
      <c r="S225" s="168"/>
      <c r="T225" s="169"/>
      <c r="U225" s="164"/>
      <c r="V225" s="164">
        <f>SUM(V226:V227)</f>
        <v>90.72</v>
      </c>
      <c r="W225" s="164"/>
      <c r="X225" s="164"/>
      <c r="AG225" t="s">
        <v>110</v>
      </c>
    </row>
    <row r="226" spans="1:60" ht="22.5" outlineLevel="1">
      <c r="A226" s="170">
        <v>188</v>
      </c>
      <c r="B226" s="171" t="s">
        <v>458</v>
      </c>
      <c r="C226" s="184" t="s">
        <v>459</v>
      </c>
      <c r="D226" s="172" t="s">
        <v>113</v>
      </c>
      <c r="E226" s="174">
        <v>648</v>
      </c>
      <c r="F226" s="173"/>
      <c r="G226" s="174">
        <f>ROUND(E226*F226,2)</f>
        <v>0</v>
      </c>
      <c r="H226" s="173">
        <v>15.5</v>
      </c>
      <c r="I226" s="174">
        <f>ROUND(E226*H226,2)</f>
        <v>10044</v>
      </c>
      <c r="J226" s="173">
        <v>55.38</v>
      </c>
      <c r="K226" s="174">
        <f>ROUND(E226*J226,2)</f>
        <v>35886.239999999998</v>
      </c>
      <c r="L226" s="174">
        <v>21</v>
      </c>
      <c r="M226" s="174">
        <f>G226*(1+L226/100)</f>
        <v>0</v>
      </c>
      <c r="N226" s="174">
        <v>1.2E-4</v>
      </c>
      <c r="O226" s="174">
        <f>ROUND(E226*N226,2)</f>
        <v>0.08</v>
      </c>
      <c r="P226" s="174">
        <v>0</v>
      </c>
      <c r="Q226" s="174">
        <f>ROUND(E226*P226,2)</f>
        <v>0</v>
      </c>
      <c r="R226" s="174" t="s">
        <v>460</v>
      </c>
      <c r="S226" s="174" t="s">
        <v>115</v>
      </c>
      <c r="T226" s="175" t="s">
        <v>116</v>
      </c>
      <c r="U226" s="163">
        <v>0.14000000000000001</v>
      </c>
      <c r="V226" s="163">
        <f>ROUND(E226*U226,2)</f>
        <v>90.72</v>
      </c>
      <c r="W226" s="163"/>
      <c r="X226" s="163" t="s">
        <v>117</v>
      </c>
      <c r="Y226" s="155"/>
      <c r="Z226" s="155"/>
      <c r="AA226" s="155"/>
      <c r="AB226" s="155"/>
      <c r="AC226" s="155"/>
      <c r="AD226" s="155"/>
      <c r="AE226" s="155"/>
      <c r="AF226" s="155"/>
      <c r="AG226" s="155" t="s">
        <v>118</v>
      </c>
      <c r="AH226" s="155"/>
      <c r="AI226" s="155"/>
      <c r="AJ226" s="155"/>
      <c r="AK226" s="155"/>
      <c r="AL226" s="155"/>
      <c r="AM226" s="155"/>
      <c r="AN226" s="155"/>
      <c r="AO226" s="155"/>
      <c r="AP226" s="155"/>
      <c r="AQ226" s="155"/>
      <c r="AR226" s="155"/>
      <c r="AS226" s="155"/>
      <c r="AT226" s="155"/>
      <c r="AU226" s="155"/>
      <c r="AV226" s="155"/>
      <c r="AW226" s="155"/>
      <c r="AX226" s="155"/>
      <c r="AY226" s="155"/>
      <c r="AZ226" s="155"/>
      <c r="BA226" s="155"/>
      <c r="BB226" s="155"/>
      <c r="BC226" s="155"/>
      <c r="BD226" s="155"/>
      <c r="BE226" s="155"/>
      <c r="BF226" s="155"/>
      <c r="BG226" s="155"/>
      <c r="BH226" s="155"/>
    </row>
    <row r="227" spans="1:60" outlineLevel="1">
      <c r="A227" s="161"/>
      <c r="B227" s="162"/>
      <c r="C227" s="243" t="s">
        <v>461</v>
      </c>
      <c r="D227" s="244"/>
      <c r="E227" s="244"/>
      <c r="F227" s="244"/>
      <c r="G227" s="244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5"/>
      <c r="Z227" s="155"/>
      <c r="AA227" s="155"/>
      <c r="AB227" s="155"/>
      <c r="AC227" s="155"/>
      <c r="AD227" s="155"/>
      <c r="AE227" s="155"/>
      <c r="AF227" s="155"/>
      <c r="AG227" s="155" t="s">
        <v>120</v>
      </c>
      <c r="AH227" s="155"/>
      <c r="AI227" s="155"/>
      <c r="AJ227" s="155"/>
      <c r="AK227" s="155"/>
      <c r="AL227" s="155"/>
      <c r="AM227" s="155"/>
      <c r="AN227" s="155"/>
      <c r="AO227" s="155"/>
      <c r="AP227" s="155"/>
      <c r="AQ227" s="155"/>
      <c r="AR227" s="155"/>
      <c r="AS227" s="155"/>
      <c r="AT227" s="155"/>
      <c r="AU227" s="155"/>
      <c r="AV227" s="155"/>
      <c r="AW227" s="155"/>
      <c r="AX227" s="155"/>
      <c r="AY227" s="155"/>
      <c r="AZ227" s="155"/>
      <c r="BA227" s="155"/>
      <c r="BB227" s="155"/>
      <c r="BC227" s="155"/>
      <c r="BD227" s="155"/>
      <c r="BE227" s="155"/>
      <c r="BF227" s="155"/>
      <c r="BG227" s="155"/>
      <c r="BH227" s="155"/>
    </row>
    <row r="228" spans="1:60">
      <c r="A228" s="165" t="s">
        <v>109</v>
      </c>
      <c r="B228" s="166" t="s">
        <v>80</v>
      </c>
      <c r="C228" s="183" t="s">
        <v>81</v>
      </c>
      <c r="D228" s="167"/>
      <c r="E228" s="168"/>
      <c r="F228" s="168"/>
      <c r="G228" s="168">
        <f>SUMIF(AG229:AG237,"&lt;&gt;NOR",G229:G237)</f>
        <v>0</v>
      </c>
      <c r="H228" s="168"/>
      <c r="I228" s="168">
        <f>SUM(I229:I237)</f>
        <v>0</v>
      </c>
      <c r="J228" s="168"/>
      <c r="K228" s="168">
        <f>SUM(K229:K237)</f>
        <v>153440</v>
      </c>
      <c r="L228" s="168"/>
      <c r="M228" s="168">
        <f>SUM(M229:M237)</f>
        <v>0</v>
      </c>
      <c r="N228" s="168"/>
      <c r="O228" s="168">
        <f>SUM(O229:O237)</f>
        <v>0</v>
      </c>
      <c r="P228" s="168"/>
      <c r="Q228" s="168">
        <f>SUM(Q229:Q237)</f>
        <v>0</v>
      </c>
      <c r="R228" s="168"/>
      <c r="S228" s="168"/>
      <c r="T228" s="169"/>
      <c r="U228" s="164"/>
      <c r="V228" s="164">
        <f>SUM(V229:V237)</f>
        <v>0</v>
      </c>
      <c r="W228" s="164"/>
      <c r="X228" s="164"/>
      <c r="AG228" t="s">
        <v>110</v>
      </c>
    </row>
    <row r="229" spans="1:60" outlineLevel="1">
      <c r="A229" s="176">
        <v>189</v>
      </c>
      <c r="B229" s="177" t="s">
        <v>462</v>
      </c>
      <c r="C229" s="185" t="s">
        <v>463</v>
      </c>
      <c r="D229" s="178" t="s">
        <v>130</v>
      </c>
      <c r="E229" s="180">
        <v>12</v>
      </c>
      <c r="F229" s="179"/>
      <c r="G229" s="180">
        <f t="shared" ref="G229:G237" si="63">ROUND(E229*F229,2)</f>
        <v>0</v>
      </c>
      <c r="H229" s="179">
        <v>0</v>
      </c>
      <c r="I229" s="180">
        <f t="shared" ref="I229:I237" si="64">ROUND(E229*H229,2)</f>
        <v>0</v>
      </c>
      <c r="J229" s="179">
        <v>360</v>
      </c>
      <c r="K229" s="180">
        <f t="shared" ref="K229:K237" si="65">ROUND(E229*J229,2)</f>
        <v>4320</v>
      </c>
      <c r="L229" s="180">
        <v>21</v>
      </c>
      <c r="M229" s="180">
        <f t="shared" ref="M229:M237" si="66">G229*(1+L229/100)</f>
        <v>0</v>
      </c>
      <c r="N229" s="180">
        <v>0</v>
      </c>
      <c r="O229" s="180">
        <f t="shared" ref="O229:O237" si="67">ROUND(E229*N229,2)</f>
        <v>0</v>
      </c>
      <c r="P229" s="180">
        <v>0</v>
      </c>
      <c r="Q229" s="180">
        <f t="shared" ref="Q229:Q237" si="68">ROUND(E229*P229,2)</f>
        <v>0</v>
      </c>
      <c r="R229" s="180"/>
      <c r="S229" s="180" t="s">
        <v>124</v>
      </c>
      <c r="T229" s="181" t="s">
        <v>116</v>
      </c>
      <c r="U229" s="163">
        <v>0</v>
      </c>
      <c r="V229" s="163">
        <f t="shared" ref="V229:V237" si="69">ROUND(E229*U229,2)</f>
        <v>0</v>
      </c>
      <c r="W229" s="163"/>
      <c r="X229" s="163" t="s">
        <v>131</v>
      </c>
      <c r="Y229" s="155"/>
      <c r="Z229" s="155"/>
      <c r="AA229" s="155"/>
      <c r="AB229" s="155"/>
      <c r="AC229" s="155"/>
      <c r="AD229" s="155"/>
      <c r="AE229" s="155"/>
      <c r="AF229" s="155"/>
      <c r="AG229" s="155" t="s">
        <v>132</v>
      </c>
      <c r="AH229" s="155"/>
      <c r="AI229" s="155"/>
      <c r="AJ229" s="155"/>
      <c r="AK229" s="155"/>
      <c r="AL229" s="155"/>
      <c r="AM229" s="155"/>
      <c r="AN229" s="155"/>
      <c r="AO229" s="155"/>
      <c r="AP229" s="155"/>
      <c r="AQ229" s="155"/>
      <c r="AR229" s="155"/>
      <c r="AS229" s="155"/>
      <c r="AT229" s="155"/>
      <c r="AU229" s="155"/>
      <c r="AV229" s="155"/>
      <c r="AW229" s="155"/>
      <c r="AX229" s="155"/>
      <c r="AY229" s="155"/>
      <c r="AZ229" s="155"/>
      <c r="BA229" s="155"/>
      <c r="BB229" s="155"/>
      <c r="BC229" s="155"/>
      <c r="BD229" s="155"/>
      <c r="BE229" s="155"/>
      <c r="BF229" s="155"/>
      <c r="BG229" s="155"/>
      <c r="BH229" s="155"/>
    </row>
    <row r="230" spans="1:60" outlineLevel="1">
      <c r="A230" s="176">
        <v>190</v>
      </c>
      <c r="B230" s="177" t="s">
        <v>464</v>
      </c>
      <c r="C230" s="185" t="s">
        <v>465</v>
      </c>
      <c r="D230" s="178" t="s">
        <v>130</v>
      </c>
      <c r="E230" s="180">
        <v>72</v>
      </c>
      <c r="F230" s="179"/>
      <c r="G230" s="180">
        <f t="shared" si="63"/>
        <v>0</v>
      </c>
      <c r="H230" s="179">
        <v>0</v>
      </c>
      <c r="I230" s="180">
        <f t="shared" si="64"/>
        <v>0</v>
      </c>
      <c r="J230" s="179">
        <v>360</v>
      </c>
      <c r="K230" s="180">
        <f t="shared" si="65"/>
        <v>25920</v>
      </c>
      <c r="L230" s="180">
        <v>21</v>
      </c>
      <c r="M230" s="180">
        <f t="shared" si="66"/>
        <v>0</v>
      </c>
      <c r="N230" s="180">
        <v>0</v>
      </c>
      <c r="O230" s="180">
        <f t="shared" si="67"/>
        <v>0</v>
      </c>
      <c r="P230" s="180">
        <v>0</v>
      </c>
      <c r="Q230" s="180">
        <f t="shared" si="68"/>
        <v>0</v>
      </c>
      <c r="R230" s="180"/>
      <c r="S230" s="180" t="s">
        <v>124</v>
      </c>
      <c r="T230" s="181" t="s">
        <v>116</v>
      </c>
      <c r="U230" s="163">
        <v>0</v>
      </c>
      <c r="V230" s="163">
        <f t="shared" si="69"/>
        <v>0</v>
      </c>
      <c r="W230" s="163"/>
      <c r="X230" s="163" t="s">
        <v>131</v>
      </c>
      <c r="Y230" s="155"/>
      <c r="Z230" s="155"/>
      <c r="AA230" s="155"/>
      <c r="AB230" s="155"/>
      <c r="AC230" s="155"/>
      <c r="AD230" s="155"/>
      <c r="AE230" s="155"/>
      <c r="AF230" s="155"/>
      <c r="AG230" s="155" t="s">
        <v>132</v>
      </c>
      <c r="AH230" s="155"/>
      <c r="AI230" s="155"/>
      <c r="AJ230" s="155"/>
      <c r="AK230" s="155"/>
      <c r="AL230" s="155"/>
      <c r="AM230" s="155"/>
      <c r="AN230" s="155"/>
      <c r="AO230" s="155"/>
      <c r="AP230" s="155"/>
      <c r="AQ230" s="155"/>
      <c r="AR230" s="155"/>
      <c r="AS230" s="155"/>
      <c r="AT230" s="155"/>
      <c r="AU230" s="155"/>
      <c r="AV230" s="155"/>
      <c r="AW230" s="155"/>
      <c r="AX230" s="155"/>
      <c r="AY230" s="155"/>
      <c r="AZ230" s="155"/>
      <c r="BA230" s="155"/>
      <c r="BB230" s="155"/>
      <c r="BC230" s="155"/>
      <c r="BD230" s="155"/>
      <c r="BE230" s="155"/>
      <c r="BF230" s="155"/>
      <c r="BG230" s="155"/>
      <c r="BH230" s="155"/>
    </row>
    <row r="231" spans="1:60" outlineLevel="1">
      <c r="A231" s="176">
        <v>191</v>
      </c>
      <c r="B231" s="177" t="s">
        <v>466</v>
      </c>
      <c r="C231" s="185" t="s">
        <v>467</v>
      </c>
      <c r="D231" s="178" t="s">
        <v>130</v>
      </c>
      <c r="E231" s="180">
        <v>32</v>
      </c>
      <c r="F231" s="179"/>
      <c r="G231" s="180">
        <f t="shared" si="63"/>
        <v>0</v>
      </c>
      <c r="H231" s="179">
        <v>0</v>
      </c>
      <c r="I231" s="180">
        <f t="shared" si="64"/>
        <v>0</v>
      </c>
      <c r="J231" s="179">
        <v>360</v>
      </c>
      <c r="K231" s="180">
        <f t="shared" si="65"/>
        <v>11520</v>
      </c>
      <c r="L231" s="180">
        <v>21</v>
      </c>
      <c r="M231" s="180">
        <f t="shared" si="66"/>
        <v>0</v>
      </c>
      <c r="N231" s="180">
        <v>0</v>
      </c>
      <c r="O231" s="180">
        <f t="shared" si="67"/>
        <v>0</v>
      </c>
      <c r="P231" s="180">
        <v>0</v>
      </c>
      <c r="Q231" s="180">
        <f t="shared" si="68"/>
        <v>0</v>
      </c>
      <c r="R231" s="180"/>
      <c r="S231" s="180" t="s">
        <v>124</v>
      </c>
      <c r="T231" s="181" t="s">
        <v>116</v>
      </c>
      <c r="U231" s="163">
        <v>0</v>
      </c>
      <c r="V231" s="163">
        <f t="shared" si="69"/>
        <v>0</v>
      </c>
      <c r="W231" s="163"/>
      <c r="X231" s="163" t="s">
        <v>131</v>
      </c>
      <c r="Y231" s="155"/>
      <c r="Z231" s="155"/>
      <c r="AA231" s="155"/>
      <c r="AB231" s="155"/>
      <c r="AC231" s="155"/>
      <c r="AD231" s="155"/>
      <c r="AE231" s="155"/>
      <c r="AF231" s="155"/>
      <c r="AG231" s="155" t="s">
        <v>132</v>
      </c>
      <c r="AH231" s="155"/>
      <c r="AI231" s="155"/>
      <c r="AJ231" s="155"/>
      <c r="AK231" s="155"/>
      <c r="AL231" s="155"/>
      <c r="AM231" s="155"/>
      <c r="AN231" s="155"/>
      <c r="AO231" s="155"/>
      <c r="AP231" s="155"/>
      <c r="AQ231" s="155"/>
      <c r="AR231" s="155"/>
      <c r="AS231" s="155"/>
      <c r="AT231" s="155"/>
      <c r="AU231" s="155"/>
      <c r="AV231" s="155"/>
      <c r="AW231" s="155"/>
      <c r="AX231" s="155"/>
      <c r="AY231" s="155"/>
      <c r="AZ231" s="155"/>
      <c r="BA231" s="155"/>
      <c r="BB231" s="155"/>
      <c r="BC231" s="155"/>
      <c r="BD231" s="155"/>
      <c r="BE231" s="155"/>
      <c r="BF231" s="155"/>
      <c r="BG231" s="155"/>
      <c r="BH231" s="155"/>
    </row>
    <row r="232" spans="1:60" outlineLevel="1">
      <c r="A232" s="176">
        <v>192</v>
      </c>
      <c r="B232" s="177" t="s">
        <v>468</v>
      </c>
      <c r="C232" s="185" t="s">
        <v>469</v>
      </c>
      <c r="D232" s="178" t="s">
        <v>130</v>
      </c>
      <c r="E232" s="180">
        <v>8</v>
      </c>
      <c r="F232" s="179"/>
      <c r="G232" s="180">
        <f t="shared" si="63"/>
        <v>0</v>
      </c>
      <c r="H232" s="179">
        <v>0</v>
      </c>
      <c r="I232" s="180">
        <f t="shared" si="64"/>
        <v>0</v>
      </c>
      <c r="J232" s="179">
        <v>320</v>
      </c>
      <c r="K232" s="180">
        <f t="shared" si="65"/>
        <v>2560</v>
      </c>
      <c r="L232" s="180">
        <v>21</v>
      </c>
      <c r="M232" s="180">
        <f t="shared" si="66"/>
        <v>0</v>
      </c>
      <c r="N232" s="180">
        <v>0</v>
      </c>
      <c r="O232" s="180">
        <f t="shared" si="67"/>
        <v>0</v>
      </c>
      <c r="P232" s="180">
        <v>0</v>
      </c>
      <c r="Q232" s="180">
        <f t="shared" si="68"/>
        <v>0</v>
      </c>
      <c r="R232" s="180"/>
      <c r="S232" s="180" t="s">
        <v>124</v>
      </c>
      <c r="T232" s="181" t="s">
        <v>116</v>
      </c>
      <c r="U232" s="163">
        <v>0</v>
      </c>
      <c r="V232" s="163">
        <f t="shared" si="69"/>
        <v>0</v>
      </c>
      <c r="W232" s="163"/>
      <c r="X232" s="163" t="s">
        <v>131</v>
      </c>
      <c r="Y232" s="155"/>
      <c r="Z232" s="155"/>
      <c r="AA232" s="155"/>
      <c r="AB232" s="155"/>
      <c r="AC232" s="155"/>
      <c r="AD232" s="155"/>
      <c r="AE232" s="155"/>
      <c r="AF232" s="155"/>
      <c r="AG232" s="155" t="s">
        <v>132</v>
      </c>
      <c r="AH232" s="155"/>
      <c r="AI232" s="155"/>
      <c r="AJ232" s="155"/>
      <c r="AK232" s="155"/>
      <c r="AL232" s="155"/>
      <c r="AM232" s="155"/>
      <c r="AN232" s="155"/>
      <c r="AO232" s="155"/>
      <c r="AP232" s="155"/>
      <c r="AQ232" s="155"/>
      <c r="AR232" s="155"/>
      <c r="AS232" s="155"/>
      <c r="AT232" s="155"/>
      <c r="AU232" s="155"/>
      <c r="AV232" s="155"/>
      <c r="AW232" s="155"/>
      <c r="AX232" s="155"/>
      <c r="AY232" s="155"/>
      <c r="AZ232" s="155"/>
      <c r="BA232" s="155"/>
      <c r="BB232" s="155"/>
      <c r="BC232" s="155"/>
      <c r="BD232" s="155"/>
      <c r="BE232" s="155"/>
      <c r="BF232" s="155"/>
      <c r="BG232" s="155"/>
      <c r="BH232" s="155"/>
    </row>
    <row r="233" spans="1:60" outlineLevel="1">
      <c r="A233" s="176">
        <v>193</v>
      </c>
      <c r="B233" s="177" t="s">
        <v>470</v>
      </c>
      <c r="C233" s="185" t="s">
        <v>471</v>
      </c>
      <c r="D233" s="178" t="s">
        <v>130</v>
      </c>
      <c r="E233" s="180">
        <v>12</v>
      </c>
      <c r="F233" s="179"/>
      <c r="G233" s="180">
        <f t="shared" si="63"/>
        <v>0</v>
      </c>
      <c r="H233" s="179">
        <v>0</v>
      </c>
      <c r="I233" s="180">
        <f t="shared" si="64"/>
        <v>0</v>
      </c>
      <c r="J233" s="179">
        <v>360</v>
      </c>
      <c r="K233" s="180">
        <f t="shared" si="65"/>
        <v>4320</v>
      </c>
      <c r="L233" s="180">
        <v>21</v>
      </c>
      <c r="M233" s="180">
        <f t="shared" si="66"/>
        <v>0</v>
      </c>
      <c r="N233" s="180">
        <v>0</v>
      </c>
      <c r="O233" s="180">
        <f t="shared" si="67"/>
        <v>0</v>
      </c>
      <c r="P233" s="180">
        <v>0</v>
      </c>
      <c r="Q233" s="180">
        <f t="shared" si="68"/>
        <v>0</v>
      </c>
      <c r="R233" s="180"/>
      <c r="S233" s="180" t="s">
        <v>124</v>
      </c>
      <c r="T233" s="181" t="s">
        <v>116</v>
      </c>
      <c r="U233" s="163">
        <v>0</v>
      </c>
      <c r="V233" s="163">
        <f t="shared" si="69"/>
        <v>0</v>
      </c>
      <c r="W233" s="163"/>
      <c r="X233" s="163" t="s">
        <v>131</v>
      </c>
      <c r="Y233" s="155"/>
      <c r="Z233" s="155"/>
      <c r="AA233" s="155"/>
      <c r="AB233" s="155"/>
      <c r="AC233" s="155"/>
      <c r="AD233" s="155"/>
      <c r="AE233" s="155"/>
      <c r="AF233" s="155"/>
      <c r="AG233" s="155" t="s">
        <v>132</v>
      </c>
      <c r="AH233" s="155"/>
      <c r="AI233" s="155"/>
      <c r="AJ233" s="155"/>
      <c r="AK233" s="155"/>
      <c r="AL233" s="155"/>
      <c r="AM233" s="155"/>
      <c r="AN233" s="155"/>
      <c r="AO233" s="155"/>
      <c r="AP233" s="155"/>
      <c r="AQ233" s="155"/>
      <c r="AR233" s="155"/>
      <c r="AS233" s="155"/>
      <c r="AT233" s="155"/>
      <c r="AU233" s="155"/>
      <c r="AV233" s="155"/>
      <c r="AW233" s="155"/>
      <c r="AX233" s="155"/>
      <c r="AY233" s="155"/>
      <c r="AZ233" s="155"/>
      <c r="BA233" s="155"/>
      <c r="BB233" s="155"/>
      <c r="BC233" s="155"/>
      <c r="BD233" s="155"/>
      <c r="BE233" s="155"/>
      <c r="BF233" s="155"/>
      <c r="BG233" s="155"/>
      <c r="BH233" s="155"/>
    </row>
    <row r="234" spans="1:60" ht="22.5" outlineLevel="1">
      <c r="A234" s="176">
        <v>194</v>
      </c>
      <c r="B234" s="177" t="s">
        <v>472</v>
      </c>
      <c r="C234" s="185" t="s">
        <v>473</v>
      </c>
      <c r="D234" s="178" t="s">
        <v>123</v>
      </c>
      <c r="E234" s="180">
        <v>1</v>
      </c>
      <c r="F234" s="179"/>
      <c r="G234" s="180">
        <f t="shared" si="63"/>
        <v>0</v>
      </c>
      <c r="H234" s="179">
        <v>0</v>
      </c>
      <c r="I234" s="180">
        <f t="shared" si="64"/>
        <v>0</v>
      </c>
      <c r="J234" s="179">
        <v>9600</v>
      </c>
      <c r="K234" s="180">
        <f t="shared" si="65"/>
        <v>9600</v>
      </c>
      <c r="L234" s="180">
        <v>21</v>
      </c>
      <c r="M234" s="180">
        <f t="shared" si="66"/>
        <v>0</v>
      </c>
      <c r="N234" s="180">
        <v>0</v>
      </c>
      <c r="O234" s="180">
        <f t="shared" si="67"/>
        <v>0</v>
      </c>
      <c r="P234" s="180">
        <v>0</v>
      </c>
      <c r="Q234" s="180">
        <f t="shared" si="68"/>
        <v>0</v>
      </c>
      <c r="R234" s="180"/>
      <c r="S234" s="180" t="s">
        <v>124</v>
      </c>
      <c r="T234" s="181" t="s">
        <v>116</v>
      </c>
      <c r="U234" s="163">
        <v>0</v>
      </c>
      <c r="V234" s="163">
        <f t="shared" si="69"/>
        <v>0</v>
      </c>
      <c r="W234" s="163"/>
      <c r="X234" s="163" t="s">
        <v>131</v>
      </c>
      <c r="Y234" s="155"/>
      <c r="Z234" s="155"/>
      <c r="AA234" s="155"/>
      <c r="AB234" s="155"/>
      <c r="AC234" s="155"/>
      <c r="AD234" s="155"/>
      <c r="AE234" s="155"/>
      <c r="AF234" s="155"/>
      <c r="AG234" s="155" t="s">
        <v>132</v>
      </c>
      <c r="AH234" s="155"/>
      <c r="AI234" s="155"/>
      <c r="AJ234" s="155"/>
      <c r="AK234" s="155"/>
      <c r="AL234" s="155"/>
      <c r="AM234" s="155"/>
      <c r="AN234" s="155"/>
      <c r="AO234" s="155"/>
      <c r="AP234" s="155"/>
      <c r="AQ234" s="155"/>
      <c r="AR234" s="155"/>
      <c r="AS234" s="155"/>
      <c r="AT234" s="155"/>
      <c r="AU234" s="155"/>
      <c r="AV234" s="155"/>
      <c r="AW234" s="155"/>
      <c r="AX234" s="155"/>
      <c r="AY234" s="155"/>
      <c r="AZ234" s="155"/>
      <c r="BA234" s="155"/>
      <c r="BB234" s="155"/>
      <c r="BC234" s="155"/>
      <c r="BD234" s="155"/>
      <c r="BE234" s="155"/>
      <c r="BF234" s="155"/>
      <c r="BG234" s="155"/>
      <c r="BH234" s="155"/>
    </row>
    <row r="235" spans="1:60" outlineLevel="1">
      <c r="A235" s="176">
        <v>195</v>
      </c>
      <c r="B235" s="177" t="s">
        <v>474</v>
      </c>
      <c r="C235" s="185" t="s">
        <v>475</v>
      </c>
      <c r="D235" s="178" t="s">
        <v>130</v>
      </c>
      <c r="E235" s="180">
        <v>20</v>
      </c>
      <c r="F235" s="179"/>
      <c r="G235" s="180">
        <f t="shared" si="63"/>
        <v>0</v>
      </c>
      <c r="H235" s="179">
        <v>0</v>
      </c>
      <c r="I235" s="180">
        <f t="shared" si="64"/>
        <v>0</v>
      </c>
      <c r="J235" s="179">
        <v>360</v>
      </c>
      <c r="K235" s="180">
        <f t="shared" si="65"/>
        <v>7200</v>
      </c>
      <c r="L235" s="180">
        <v>21</v>
      </c>
      <c r="M235" s="180">
        <f t="shared" si="66"/>
        <v>0</v>
      </c>
      <c r="N235" s="180">
        <v>0</v>
      </c>
      <c r="O235" s="180">
        <f t="shared" si="67"/>
        <v>0</v>
      </c>
      <c r="P235" s="180">
        <v>0</v>
      </c>
      <c r="Q235" s="180">
        <f t="shared" si="68"/>
        <v>0</v>
      </c>
      <c r="R235" s="180"/>
      <c r="S235" s="180" t="s">
        <v>124</v>
      </c>
      <c r="T235" s="181" t="s">
        <v>116</v>
      </c>
      <c r="U235" s="163">
        <v>0</v>
      </c>
      <c r="V235" s="163">
        <f t="shared" si="69"/>
        <v>0</v>
      </c>
      <c r="W235" s="163"/>
      <c r="X235" s="163" t="s">
        <v>131</v>
      </c>
      <c r="Y235" s="155"/>
      <c r="Z235" s="155"/>
      <c r="AA235" s="155"/>
      <c r="AB235" s="155"/>
      <c r="AC235" s="155"/>
      <c r="AD235" s="155"/>
      <c r="AE235" s="155"/>
      <c r="AF235" s="155"/>
      <c r="AG235" s="155" t="s">
        <v>132</v>
      </c>
      <c r="AH235" s="155"/>
      <c r="AI235" s="155"/>
      <c r="AJ235" s="155"/>
      <c r="AK235" s="155"/>
      <c r="AL235" s="155"/>
      <c r="AM235" s="155"/>
      <c r="AN235" s="155"/>
      <c r="AO235" s="155"/>
      <c r="AP235" s="155"/>
      <c r="AQ235" s="155"/>
      <c r="AR235" s="155"/>
      <c r="AS235" s="155"/>
      <c r="AT235" s="155"/>
      <c r="AU235" s="155"/>
      <c r="AV235" s="155"/>
      <c r="AW235" s="155"/>
      <c r="AX235" s="155"/>
      <c r="AY235" s="155"/>
      <c r="AZ235" s="155"/>
      <c r="BA235" s="155"/>
      <c r="BB235" s="155"/>
      <c r="BC235" s="155"/>
      <c r="BD235" s="155"/>
      <c r="BE235" s="155"/>
      <c r="BF235" s="155"/>
      <c r="BG235" s="155"/>
      <c r="BH235" s="155"/>
    </row>
    <row r="236" spans="1:60" outlineLevel="1">
      <c r="A236" s="176">
        <v>196</v>
      </c>
      <c r="B236" s="177" t="s">
        <v>476</v>
      </c>
      <c r="C236" s="185" t="s">
        <v>477</v>
      </c>
      <c r="D236" s="178" t="s">
        <v>123</v>
      </c>
      <c r="E236" s="180">
        <v>1</v>
      </c>
      <c r="F236" s="179"/>
      <c r="G236" s="180">
        <f t="shared" si="63"/>
        <v>0</v>
      </c>
      <c r="H236" s="179">
        <v>0</v>
      </c>
      <c r="I236" s="180">
        <f t="shared" si="64"/>
        <v>0</v>
      </c>
      <c r="J236" s="179">
        <v>16000</v>
      </c>
      <c r="K236" s="180">
        <f t="shared" si="65"/>
        <v>16000</v>
      </c>
      <c r="L236" s="180">
        <v>21</v>
      </c>
      <c r="M236" s="180">
        <f t="shared" si="66"/>
        <v>0</v>
      </c>
      <c r="N236" s="180">
        <v>0</v>
      </c>
      <c r="O236" s="180">
        <f t="shared" si="67"/>
        <v>0</v>
      </c>
      <c r="P236" s="180">
        <v>0</v>
      </c>
      <c r="Q236" s="180">
        <f t="shared" si="68"/>
        <v>0</v>
      </c>
      <c r="R236" s="180"/>
      <c r="S236" s="180" t="s">
        <v>124</v>
      </c>
      <c r="T236" s="181" t="s">
        <v>116</v>
      </c>
      <c r="U236" s="163">
        <v>0</v>
      </c>
      <c r="V236" s="163">
        <f t="shared" si="69"/>
        <v>0</v>
      </c>
      <c r="W236" s="163"/>
      <c r="X236" s="163" t="s">
        <v>131</v>
      </c>
      <c r="Y236" s="155"/>
      <c r="Z236" s="155"/>
      <c r="AA236" s="155"/>
      <c r="AB236" s="155"/>
      <c r="AC236" s="155"/>
      <c r="AD236" s="155"/>
      <c r="AE236" s="155"/>
      <c r="AF236" s="155"/>
      <c r="AG236" s="155" t="s">
        <v>132</v>
      </c>
      <c r="AH236" s="155"/>
      <c r="AI236" s="155"/>
      <c r="AJ236" s="155"/>
      <c r="AK236" s="155"/>
      <c r="AL236" s="155"/>
      <c r="AM236" s="155"/>
      <c r="AN236" s="155"/>
      <c r="AO236" s="155"/>
      <c r="AP236" s="155"/>
      <c r="AQ236" s="155"/>
      <c r="AR236" s="155"/>
      <c r="AS236" s="155"/>
      <c r="AT236" s="155"/>
      <c r="AU236" s="155"/>
      <c r="AV236" s="155"/>
      <c r="AW236" s="155"/>
      <c r="AX236" s="155"/>
      <c r="AY236" s="155"/>
      <c r="AZ236" s="155"/>
      <c r="BA236" s="155"/>
      <c r="BB236" s="155"/>
      <c r="BC236" s="155"/>
      <c r="BD236" s="155"/>
      <c r="BE236" s="155"/>
      <c r="BF236" s="155"/>
      <c r="BG236" s="155"/>
      <c r="BH236" s="155"/>
    </row>
    <row r="237" spans="1:60" outlineLevel="1">
      <c r="A237" s="170">
        <v>197</v>
      </c>
      <c r="B237" s="171" t="s">
        <v>478</v>
      </c>
      <c r="C237" s="257" t="s">
        <v>553</v>
      </c>
      <c r="D237" s="172" t="s">
        <v>130</v>
      </c>
      <c r="E237" s="174">
        <v>200</v>
      </c>
      <c r="F237" s="173"/>
      <c r="G237" s="174">
        <f t="shared" si="63"/>
        <v>0</v>
      </c>
      <c r="H237" s="173">
        <v>0</v>
      </c>
      <c r="I237" s="174">
        <f t="shared" si="64"/>
        <v>0</v>
      </c>
      <c r="J237" s="173">
        <v>360</v>
      </c>
      <c r="K237" s="174">
        <f t="shared" si="65"/>
        <v>72000</v>
      </c>
      <c r="L237" s="174">
        <v>21</v>
      </c>
      <c r="M237" s="174">
        <f t="shared" si="66"/>
        <v>0</v>
      </c>
      <c r="N237" s="174">
        <v>0</v>
      </c>
      <c r="O237" s="174">
        <f t="shared" si="67"/>
        <v>0</v>
      </c>
      <c r="P237" s="174">
        <v>0</v>
      </c>
      <c r="Q237" s="174">
        <f t="shared" si="68"/>
        <v>0</v>
      </c>
      <c r="R237" s="174"/>
      <c r="S237" s="174" t="s">
        <v>124</v>
      </c>
      <c r="T237" s="175" t="s">
        <v>116</v>
      </c>
      <c r="U237" s="163">
        <v>0</v>
      </c>
      <c r="V237" s="163">
        <f t="shared" si="69"/>
        <v>0</v>
      </c>
      <c r="W237" s="163"/>
      <c r="X237" s="163" t="s">
        <v>131</v>
      </c>
      <c r="Y237" s="155"/>
      <c r="Z237" s="155"/>
      <c r="AA237" s="155"/>
      <c r="AB237" s="155"/>
      <c r="AC237" s="155"/>
      <c r="AD237" s="155"/>
      <c r="AE237" s="155"/>
      <c r="AF237" s="155"/>
      <c r="AG237" s="155" t="s">
        <v>132</v>
      </c>
      <c r="AH237" s="155"/>
      <c r="AI237" s="155"/>
      <c r="AJ237" s="155"/>
      <c r="AK237" s="155"/>
      <c r="AL237" s="155"/>
      <c r="AM237" s="155"/>
      <c r="AN237" s="155"/>
      <c r="AO237" s="155"/>
      <c r="AP237" s="155"/>
      <c r="AQ237" s="155"/>
      <c r="AR237" s="155"/>
      <c r="AS237" s="155"/>
      <c r="AT237" s="155"/>
      <c r="AU237" s="155"/>
      <c r="AV237" s="155"/>
      <c r="AW237" s="155"/>
      <c r="AX237" s="155"/>
      <c r="AY237" s="155"/>
      <c r="AZ237" s="155"/>
      <c r="BA237" s="155"/>
      <c r="BB237" s="155"/>
      <c r="BC237" s="155"/>
      <c r="BD237" s="155"/>
      <c r="BE237" s="155"/>
      <c r="BF237" s="155"/>
      <c r="BG237" s="155"/>
      <c r="BH237" s="155"/>
    </row>
    <row r="238" spans="1:60">
      <c r="A238" s="5"/>
      <c r="B238" s="6"/>
      <c r="C238" s="186"/>
      <c r="D238" s="8"/>
      <c r="E238" s="15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AE238">
        <v>15</v>
      </c>
      <c r="AF238">
        <v>21</v>
      </c>
    </row>
    <row r="239" spans="1:60">
      <c r="A239" s="157"/>
      <c r="B239" s="158" t="s">
        <v>29</v>
      </c>
      <c r="C239" s="187"/>
      <c r="D239" s="159"/>
      <c r="E239" s="192"/>
      <c r="F239" s="160"/>
      <c r="G239" s="182">
        <f>G8+G14+G40+G44+G75+G142+G202+G209+G225+G228</f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AE239">
        <f>SUMIF(L7:L237,AE238,G7:G237)</f>
        <v>0</v>
      </c>
      <c r="AF239">
        <f>SUMIF(L7:L237,AF238,G7:G237)</f>
        <v>0</v>
      </c>
      <c r="AG239" t="s">
        <v>479</v>
      </c>
    </row>
    <row r="240" spans="1:60">
      <c r="C240" s="188"/>
      <c r="AG240" t="s">
        <v>480</v>
      </c>
    </row>
    <row r="241" spans="2:3">
      <c r="B241" s="262"/>
      <c r="C241" s="90" t="s">
        <v>551</v>
      </c>
    </row>
  </sheetData>
  <sheetProtection password="CCE1" sheet="1" objects="1" scenarios="1"/>
  <protectedRanges>
    <protectedRange sqref="F9 F11:F13 F15:F38 F41:F43 F45:F47 F50:F60 F62:F94 F96 F98 F100 F102 F104 F106 F108 F110:F141 F143 F145:F152 F154 F156 F158 F160 F162 F164:F166 F168:F223 F226 F229:F237" name="Oblast1"/>
  </protectedRanges>
  <mergeCells count="27">
    <mergeCell ref="C39:G39"/>
    <mergeCell ref="A1:G1"/>
    <mergeCell ref="C2:G2"/>
    <mergeCell ref="C3:G3"/>
    <mergeCell ref="C4:G4"/>
    <mergeCell ref="C10:G10"/>
    <mergeCell ref="C144:G144"/>
    <mergeCell ref="C48:G48"/>
    <mergeCell ref="C49:G49"/>
    <mergeCell ref="C61:G61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224:G224"/>
    <mergeCell ref="C227:G227"/>
    <mergeCell ref="C167:G167"/>
    <mergeCell ref="C153:G153"/>
    <mergeCell ref="C155:G155"/>
    <mergeCell ref="C157:G157"/>
    <mergeCell ref="C159:G159"/>
    <mergeCell ref="C161:G161"/>
    <mergeCell ref="C163:G16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06809A-7CB8-410F-8933-C66D2855F6C8}"/>
</file>

<file path=customXml/itemProps2.xml><?xml version="1.0" encoding="utf-8"?>
<ds:datastoreItem xmlns:ds="http://schemas.openxmlformats.org/officeDocument/2006/customXml" ds:itemID="{3C7C97AF-6BED-40A1-9660-110A2A955A75}"/>
</file>

<file path=customXml/itemProps3.xml><?xml version="1.0" encoding="utf-8"?>
<ds:datastoreItem xmlns:ds="http://schemas.openxmlformats.org/officeDocument/2006/customXml" ds:itemID="{E6F055F1-DCDC-4F8E-9E1C-4B0E920C11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2014-02-28T09:52:57Z</cp:lastPrinted>
  <dcterms:created xsi:type="dcterms:W3CDTF">2009-04-08T07:15:50Z</dcterms:created>
  <dcterms:modified xsi:type="dcterms:W3CDTF">2021-05-17T14:25:38Z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