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CEPPRE\Nabídky\2021nc\SŠUM Táborská 185\PD\"/>
    </mc:Choice>
  </mc:AlternateContent>
  <xr:revisionPtr revIDLastSave="0" documentId="13_ncr:1_{8A205BCC-A47F-4A50-B823-74C3F1C9D1BB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1" i="12" l="1"/>
  <c r="F39" i="1" s="1"/>
  <c r="AD51" i="12"/>
  <c r="G39" i="1" s="1"/>
  <c r="G40" i="1" s="1"/>
  <c r="G25" i="1" s="1"/>
  <c r="G26" i="1" s="1"/>
  <c r="BA42" i="12"/>
  <c r="BA40" i="12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G8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G15" i="12" s="1"/>
  <c r="I48" i="1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K28" i="12"/>
  <c r="G29" i="12"/>
  <c r="G28" i="12" s="1"/>
  <c r="I49" i="1" s="1"/>
  <c r="I29" i="12"/>
  <c r="I28" i="12" s="1"/>
  <c r="K29" i="12"/>
  <c r="O29" i="12"/>
  <c r="O28" i="12" s="1"/>
  <c r="Q29" i="12"/>
  <c r="Q28" i="12" s="1"/>
  <c r="U29" i="12"/>
  <c r="U28" i="12" s="1"/>
  <c r="G31" i="12"/>
  <c r="G30" i="12" s="1"/>
  <c r="I50" i="1" s="1"/>
  <c r="I20" i="1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U38" i="12"/>
  <c r="G39" i="12"/>
  <c r="M39" i="12" s="1"/>
  <c r="I39" i="12"/>
  <c r="K39" i="12"/>
  <c r="O39" i="12"/>
  <c r="Q39" i="12"/>
  <c r="U39" i="12"/>
  <c r="G41" i="12"/>
  <c r="M41" i="12" s="1"/>
  <c r="I41" i="12"/>
  <c r="K41" i="12"/>
  <c r="K38" i="12" s="1"/>
  <c r="O41" i="12"/>
  <c r="O38" i="12" s="1"/>
  <c r="Q41" i="12"/>
  <c r="U41" i="12"/>
  <c r="I43" i="12"/>
  <c r="K43" i="12"/>
  <c r="G44" i="12"/>
  <c r="I44" i="12"/>
  <c r="K44" i="12"/>
  <c r="M44" i="12"/>
  <c r="O44" i="12"/>
  <c r="O43" i="12" s="1"/>
  <c r="Q44" i="12"/>
  <c r="U44" i="12"/>
  <c r="U43" i="12" s="1"/>
  <c r="G45" i="12"/>
  <c r="G43" i="12" s="1"/>
  <c r="I52" i="1" s="1"/>
  <c r="I16" i="1" s="1"/>
  <c r="I45" i="12"/>
  <c r="K45" i="12"/>
  <c r="O45" i="12"/>
  <c r="Q45" i="12"/>
  <c r="U45" i="12"/>
  <c r="G46" i="12"/>
  <c r="I53" i="1" s="1"/>
  <c r="O46" i="12"/>
  <c r="G47" i="12"/>
  <c r="M47" i="12" s="1"/>
  <c r="I47" i="12"/>
  <c r="K47" i="12"/>
  <c r="O47" i="12"/>
  <c r="Q47" i="12"/>
  <c r="Q46" i="12" s="1"/>
  <c r="U47" i="12"/>
  <c r="U46" i="12" s="1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I18" i="1"/>
  <c r="G27" i="1"/>
  <c r="J28" i="1"/>
  <c r="J26" i="1"/>
  <c r="G38" i="1"/>
  <c r="F38" i="1"/>
  <c r="J23" i="1"/>
  <c r="J24" i="1"/>
  <c r="J25" i="1"/>
  <c r="J27" i="1"/>
  <c r="E24" i="1"/>
  <c r="E26" i="1"/>
  <c r="H39" i="1" l="1"/>
  <c r="H40" i="1" s="1"/>
  <c r="F40" i="1"/>
  <c r="Q43" i="12"/>
  <c r="K46" i="12"/>
  <c r="M45" i="12"/>
  <c r="M43" i="12" s="1"/>
  <c r="K15" i="12"/>
  <c r="K8" i="12"/>
  <c r="I8" i="12"/>
  <c r="G38" i="12"/>
  <c r="I51" i="1" s="1"/>
  <c r="I19" i="1" s="1"/>
  <c r="I21" i="1" s="1"/>
  <c r="U30" i="12"/>
  <c r="O30" i="12"/>
  <c r="K30" i="12"/>
  <c r="I15" i="12"/>
  <c r="I47" i="1"/>
  <c r="I17" i="1" s="1"/>
  <c r="I38" i="12"/>
  <c r="I30" i="12"/>
  <c r="U8" i="12"/>
  <c r="M38" i="12"/>
  <c r="Q8" i="12"/>
  <c r="U15" i="12"/>
  <c r="O8" i="12"/>
  <c r="I46" i="12"/>
  <c r="Q38" i="12"/>
  <c r="Q30" i="12"/>
  <c r="Q15" i="12"/>
  <c r="O15" i="12"/>
  <c r="G28" i="1"/>
  <c r="G23" i="1"/>
  <c r="M15" i="12"/>
  <c r="M46" i="12"/>
  <c r="M29" i="12"/>
  <c r="M28" i="12" s="1"/>
  <c r="M13" i="12"/>
  <c r="M8" i="12" s="1"/>
  <c r="M31" i="12"/>
  <c r="M30" i="12" s="1"/>
  <c r="M23" i="12"/>
  <c r="I39" i="1"/>
  <c r="I40" i="1" s="1"/>
  <c r="J39" i="1" s="1"/>
  <c r="J40" i="1" s="1"/>
  <c r="I54" i="1" l="1"/>
  <c r="G51" i="12"/>
  <c r="G24" i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<sst xmlns="http://schemas.openxmlformats.org/spreadsheetml/2006/main" count="307" uniqueCount="179">
  <si>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</si>
  <si>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</si>
  <si>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</si>
  <si>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</si>
  <si>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</si>
  <si>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</si>
  <si>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</si>
  <si>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</si>
  <si>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</si>
  <si>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</si>
  <si>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</si>
  <si>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</si>
  <si>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</si>
  <si>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</si>
  <si>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</si>
  <si>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</si>
  <si>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</si>
  <si>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</si>
  <si>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</si>
  <si>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</si>
  <si>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</si>
  <si>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</si>
  <si>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</si>
  <si>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</si>
  <si>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</si>
  <si>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</si>
  <si>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</si>
  <si>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</si>
  <si>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</si>
  <si>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</si>
  <si>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</si>
  <si>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</si>
  <si>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</si>
  <si>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</si>
  <si>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</si>
  <si>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</si>
  <si>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</si>
  <si>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</si>
  <si>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</si>
  <si>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</si>
  <si>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</si>
  <si>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</si>
  <si>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Židenice</t>
  </si>
  <si>
    <t>Rozpočet:</t>
  </si>
  <si>
    <t>Misto</t>
  </si>
  <si>
    <t>Technická pomoc - výměna TRV SŠUM Táborská 185</t>
  </si>
  <si>
    <t>Statutární město Brno, MMB - OSM</t>
  </si>
  <si>
    <t>Husova 3</t>
  </si>
  <si>
    <t>Brno</t>
  </si>
  <si>
    <t>60167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</si>
  <si>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</si>
  <si>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</si>
  <si>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</si>
  <si>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</si>
  <si>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</si>
  <si>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</si>
  <si>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</si>
  <si>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</si>
  <si>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733</t>
  </si>
  <si>
    <t>Rozvod potrubí</t>
  </si>
  <si>
    <t>735</t>
  </si>
  <si>
    <t>Otopná tělesa</t>
  </si>
  <si>
    <t>783</t>
  </si>
  <si>
    <t>Nátěry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</si>
  <si>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</si>
  <si>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</si>
  <si>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</si>
  <si>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</si>
  <si>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</si>
  <si>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</si>
  <si>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</si>
  <si>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</si>
  <si>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</si>
  <si>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</si>
  <si>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</si>
  <si>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</si>
  <si>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</si>
  <si>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</si>
  <si>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</si>
  <si>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</si>
  <si>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</si>
  <si>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</si>
  <si>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</si>
  <si>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</si>
  <si>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</si>
  <si>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</si>
  <si>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</si>
  <si>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</si>
  <si>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</si>
  <si>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</si>
  <si>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</si>
  <si>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</si>
  <si>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</si>
  <si>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</si>
  <si>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</si>
  <si>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</si>
  <si>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</si>
  <si>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733121110R00</t>
  </si>
  <si>
    <t>Potrubí hladké bezešvé D 22 x 2,6 mm</t>
  </si>
  <si>
    <t>m</t>
  </si>
  <si>
    <t>POL1_0</t>
  </si>
  <si>
    <t>733121111R00</t>
  </si>
  <si>
    <t>Potrubí hladké bezešvé D 25 x 2,6 mm</t>
  </si>
  <si>
    <t>733-R0001</t>
  </si>
  <si>
    <t>Převaření uzavíracího šroubení</t>
  </si>
  <si>
    <t>ks</t>
  </si>
  <si>
    <t>733190106R00</t>
  </si>
  <si>
    <t xml:space="preserve">Tlaková zkouška potrubí </t>
  </si>
  <si>
    <t>soubor</t>
  </si>
  <si>
    <t>998733293R00</t>
  </si>
  <si>
    <t>Příplatek zvětš. přesun, rozvody potrubí do 500 m</t>
  </si>
  <si>
    <t>998733201R00</t>
  </si>
  <si>
    <t>Přesun hmot pro rozvody potrubí, výšky do 6 m</t>
  </si>
  <si>
    <t>734266221R00</t>
  </si>
  <si>
    <t>Šroubení reg.přímé,Regulux DN 10</t>
  </si>
  <si>
    <t>kus</t>
  </si>
  <si>
    <t>734266222R00</t>
  </si>
  <si>
    <t>Šroubení reg.přímé,Regulux DN 15</t>
  </si>
  <si>
    <t>734226211R00</t>
  </si>
  <si>
    <t>Ventil term.přímý,V-exakt DN 10</t>
  </si>
  <si>
    <t>734226212R00</t>
  </si>
  <si>
    <t>Ventil term.přímý,V-exakt DN 15</t>
  </si>
  <si>
    <t>73420910-R00</t>
  </si>
  <si>
    <t>Demontáž ventilu odvzdušňovacího</t>
  </si>
  <si>
    <t>735153300R00</t>
  </si>
  <si>
    <t>Odvzdušňovací ventil</t>
  </si>
  <si>
    <t>73537340R</t>
  </si>
  <si>
    <t xml:space="preserve">Hlavice termostatická </t>
  </si>
  <si>
    <t>POL3_0</t>
  </si>
  <si>
    <t>735-R001</t>
  </si>
  <si>
    <t>Demontáž TRV ventilu</t>
  </si>
  <si>
    <t>735-R002</t>
  </si>
  <si>
    <t>Montáž TRV ventilu</t>
  </si>
  <si>
    <t>735-R003</t>
  </si>
  <si>
    <t>Montáž odvzdušňovacícho ventilu</t>
  </si>
  <si>
    <t>998735201R00</t>
  </si>
  <si>
    <t>Přesun hmot pro otopná tělesa, výšky do 6 m</t>
  </si>
  <si>
    <t>998735293R00</t>
  </si>
  <si>
    <t>Příplatek zvětšený přesun, otopná tělesa do 500 m</t>
  </si>
  <si>
    <t>783225100R00</t>
  </si>
  <si>
    <t>Nátěr syntetický kovových konstrukcí , 2x + 1x email, včetně pomocného lešení</t>
  </si>
  <si>
    <t>m2</t>
  </si>
  <si>
    <t>005241010R</t>
  </si>
  <si>
    <t>Výpočet hydraulického vyvážení vč. top. větví</t>
  </si>
  <si>
    <t>006241010R</t>
  </si>
  <si>
    <t>Hydraulické vyvážení soustavy, přednastavení TRV</t>
  </si>
  <si>
    <t>Soubor</t>
  </si>
  <si>
    <t>005261030R</t>
  </si>
  <si>
    <t>Nepředvídané topenářské práce</t>
  </si>
  <si>
    <t>hod</t>
  </si>
  <si>
    <t>ON-R-001</t>
  </si>
  <si>
    <t>Mimostaveništní doprava</t>
  </si>
  <si>
    <t>ON-R-002</t>
  </si>
  <si>
    <t>Úklid a likvidace odpadu</t>
  </si>
  <si>
    <t>ON-R-003</t>
  </si>
  <si>
    <t>Požární hlídka</t>
  </si>
  <si>
    <t>ON-R-004</t>
  </si>
  <si>
    <t>Dokumentace skutečného stavu</t>
  </si>
  <si>
    <t>005121020R</t>
  </si>
  <si>
    <t xml:space="preserve">Zařízení staveniště </t>
  </si>
  <si>
    <t>Veškeré náklady spojené s vybudováním, provozem a odstraněním zařízení staveniště</t>
  </si>
  <si>
    <t>POP</t>
  </si>
  <si>
    <t>005124010R</t>
  </si>
  <si>
    <t>Koordinační činnost</t>
  </si>
  <si>
    <t>Koordinace stavebních a technologických dodávek</t>
  </si>
  <si>
    <t>799-R-004</t>
  </si>
  <si>
    <t>Zaškolení obsluhy</t>
  </si>
  <si>
    <t>799-R-006</t>
  </si>
  <si>
    <t>Dokladová část k realizaci</t>
  </si>
  <si>
    <t>M99-R-002</t>
  </si>
  <si>
    <t>Topná zkouška</t>
  </si>
  <si>
    <t>M99-R-003</t>
  </si>
  <si>
    <t>Proplach systému</t>
  </si>
  <si>
    <t>M99-R-004</t>
  </si>
  <si>
    <t>Napuštění vody do systému upravenou vodou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</si>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</sst>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++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37</v>
      </c>
    </row>
    <row r="2" spans="1:7" ht="57.75" customHeight="1" x14ac:dyDescent="0.25">
      <c r="A2" s="196" t="s">
        <v>38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1" zoomScaleNormal="100" zoomScaleSheetLayoutView="75" workbookViewId="0">
      <selection activeCell="B30" sqref="B30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35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5">
      <c r="A2" s="4"/>
      <c r="B2" s="81" t="s">
        <v>39</v>
      </c>
      <c r="C2" s="82"/>
      <c r="D2" s="213" t="s">
        <v>45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5">
      <c r="A3" s="4"/>
      <c r="B3" s="83" t="s">
        <v>44</v>
      </c>
      <c r="C3" s="84"/>
      <c r="D3" s="241" t="s">
        <v>42</v>
      </c>
      <c r="E3" s="242"/>
      <c r="F3" s="242"/>
      <c r="G3" s="242"/>
      <c r="H3" s="242"/>
      <c r="I3" s="242"/>
      <c r="J3" s="243"/>
    </row>
    <row r="4" spans="1:15" ht="23.25" hidden="1" customHeight="1" x14ac:dyDescent="0.25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0" t="s">
        <v>50</v>
      </c>
      <c r="E11" s="220"/>
      <c r="F11" s="220"/>
      <c r="G11" s="220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9" t="s">
        <v>51</v>
      </c>
      <c r="E12" s="239"/>
      <c r="F12" s="239"/>
      <c r="G12" s="239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 t="s">
        <v>52</v>
      </c>
      <c r="D13" s="240" t="s">
        <v>48</v>
      </c>
      <c r="E13" s="240"/>
      <c r="F13" s="240"/>
      <c r="G13" s="240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SUMIF(F47:F53,A16,I47:I53)+SUMIF(F47:F53,"PSU",I47:I53)</f>
        <v>0</v>
      </c>
      <c r="J16" s="218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SUMIF(F47:F53,A17,I47:I53)</f>
        <v>0</v>
      </c>
      <c r="J17" s="218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SUMIF(F47:F53,A18,I47:I53)</f>
        <v>0</v>
      </c>
      <c r="J18" s="218"/>
    </row>
    <row r="19" spans="1:10" ht="23.25" customHeight="1" x14ac:dyDescent="0.25">
      <c r="A19" s="141" t="s">
        <v>65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SUMIF(F47:F53,A19,I47:I53)</f>
        <v>0</v>
      </c>
      <c r="J19" s="218"/>
    </row>
    <row r="20" spans="1:10" ht="23.25" customHeight="1" x14ac:dyDescent="0.25">
      <c r="A20" s="141" t="s">
        <v>64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SUMIF(F47:F53,A20,I47:I53)</f>
        <v>0</v>
      </c>
      <c r="J20" s="218"/>
    </row>
    <row r="21" spans="1:10" ht="23.25" customHeight="1" x14ac:dyDescent="0.25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3">
      <c r="A29" s="4"/>
      <c r="B29" s="113" t="s">
        <v>22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36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53</v>
      </c>
      <c r="C39" s="204" t="s">
        <v>45</v>
      </c>
      <c r="D39" s="205"/>
      <c r="E39" s="205"/>
      <c r="F39" s="108">
        <f>'Rozpočet Pol'!AC51</f>
        <v>0</v>
      </c>
      <c r="G39" s="109">
        <f>'Rozpočet Pol'!AD51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06" t="s">
        <v>54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56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09" t="s">
        <v>28</v>
      </c>
      <c r="J46" s="209"/>
    </row>
    <row r="47" spans="1:10" ht="25.5" customHeight="1" x14ac:dyDescent="0.25">
      <c r="A47" s="122"/>
      <c r="B47" s="130" t="s">
        <v>58</v>
      </c>
      <c r="C47" s="211" t="s">
        <v>59</v>
      </c>
      <c r="D47" s="212"/>
      <c r="E47" s="212"/>
      <c r="F47" s="132" t="s">
        <v>24</v>
      </c>
      <c r="G47" s="133"/>
      <c r="H47" s="133"/>
      <c r="I47" s="210">
        <f>'Rozpočet Pol'!G8</f>
        <v>0</v>
      </c>
      <c r="J47" s="210"/>
    </row>
    <row r="48" spans="1:10" ht="25.5" customHeight="1" x14ac:dyDescent="0.25">
      <c r="A48" s="122"/>
      <c r="B48" s="124" t="s">
        <v>60</v>
      </c>
      <c r="C48" s="198" t="s">
        <v>61</v>
      </c>
      <c r="D48" s="199"/>
      <c r="E48" s="199"/>
      <c r="F48" s="134" t="s">
        <v>24</v>
      </c>
      <c r="G48" s="135"/>
      <c r="H48" s="135"/>
      <c r="I48" s="197">
        <f>'Rozpočet Pol'!G15</f>
        <v>0</v>
      </c>
      <c r="J48" s="197"/>
    </row>
    <row r="49" spans="1:10" ht="25.5" customHeight="1" x14ac:dyDescent="0.25">
      <c r="A49" s="122"/>
      <c r="B49" s="124" t="s">
        <v>62</v>
      </c>
      <c r="C49" s="198" t="s">
        <v>63</v>
      </c>
      <c r="D49" s="199"/>
      <c r="E49" s="199"/>
      <c r="F49" s="134" t="s">
        <v>24</v>
      </c>
      <c r="G49" s="135"/>
      <c r="H49" s="135"/>
      <c r="I49" s="197">
        <f>'Rozpočet Pol'!G28</f>
        <v>0</v>
      </c>
      <c r="J49" s="197"/>
    </row>
    <row r="50" spans="1:10" ht="25.5" customHeight="1" x14ac:dyDescent="0.25">
      <c r="A50" s="122"/>
      <c r="B50" s="124" t="s">
        <v>64</v>
      </c>
      <c r="C50" s="198" t="s">
        <v>27</v>
      </c>
      <c r="D50" s="199"/>
      <c r="E50" s="199"/>
      <c r="F50" s="134" t="s">
        <v>64</v>
      </c>
      <c r="G50" s="135"/>
      <c r="H50" s="135"/>
      <c r="I50" s="197">
        <f>'Rozpočet Pol'!G30</f>
        <v>0</v>
      </c>
      <c r="J50" s="197"/>
    </row>
    <row r="51" spans="1:10" ht="25.5" customHeight="1" x14ac:dyDescent="0.25">
      <c r="A51" s="122"/>
      <c r="B51" s="124" t="s">
        <v>65</v>
      </c>
      <c r="C51" s="198" t="s">
        <v>26</v>
      </c>
      <c r="D51" s="199"/>
      <c r="E51" s="199"/>
      <c r="F51" s="134" t="s">
        <v>65</v>
      </c>
      <c r="G51" s="135"/>
      <c r="H51" s="135"/>
      <c r="I51" s="197">
        <f>'Rozpočet Pol'!G38</f>
        <v>0</v>
      </c>
      <c r="J51" s="197"/>
    </row>
    <row r="52" spans="1:10" ht="25.5" customHeight="1" x14ac:dyDescent="0.25">
      <c r="A52" s="122"/>
      <c r="B52" s="124" t="s">
        <v>66</v>
      </c>
      <c r="C52" s="198" t="s">
        <v>67</v>
      </c>
      <c r="D52" s="199"/>
      <c r="E52" s="199"/>
      <c r="F52" s="134" t="s">
        <v>23</v>
      </c>
      <c r="G52" s="135"/>
      <c r="H52" s="135"/>
      <c r="I52" s="197">
        <f>'Rozpočet Pol'!G43</f>
        <v>0</v>
      </c>
      <c r="J52" s="197"/>
    </row>
    <row r="53" spans="1:10" ht="25.5" customHeight="1" x14ac:dyDescent="0.25">
      <c r="A53" s="122"/>
      <c r="B53" s="131" t="s">
        <v>68</v>
      </c>
      <c r="C53" s="201" t="s">
        <v>69</v>
      </c>
      <c r="D53" s="202"/>
      <c r="E53" s="202"/>
      <c r="F53" s="136" t="s">
        <v>23</v>
      </c>
      <c r="G53" s="137"/>
      <c r="H53" s="137"/>
      <c r="I53" s="200">
        <f>'Rozpočet Pol'!G46</f>
        <v>0</v>
      </c>
      <c r="J53" s="200"/>
    </row>
    <row r="54" spans="1:10" ht="25.5" customHeight="1" x14ac:dyDescent="0.25">
      <c r="A54" s="123"/>
      <c r="B54" s="127" t="s">
        <v>1</v>
      </c>
      <c r="C54" s="127"/>
      <c r="D54" s="128"/>
      <c r="E54" s="128"/>
      <c r="F54" s="138"/>
      <c r="G54" s="139"/>
      <c r="H54" s="139"/>
      <c r="I54" s="203">
        <f>SUM(I47:I53)</f>
        <v>0</v>
      </c>
      <c r="J54" s="203"/>
    </row>
    <row r="55" spans="1:10" x14ac:dyDescent="0.25">
      <c r="F55" s="140"/>
      <c r="G55" s="96"/>
      <c r="H55" s="140"/>
      <c r="I55" s="96"/>
      <c r="J55" s="96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79" t="s">
        <v>40</v>
      </c>
      <c r="B2" s="78"/>
      <c r="C2" s="246"/>
      <c r="D2" s="246"/>
      <c r="E2" s="246"/>
      <c r="F2" s="246"/>
      <c r="G2" s="247"/>
    </row>
    <row r="3" spans="1:7" ht="24.9" hidden="1" customHeight="1" x14ac:dyDescent="0.25">
      <c r="A3" s="79" t="s">
        <v>7</v>
      </c>
      <c r="B3" s="78"/>
      <c r="C3" s="246"/>
      <c r="D3" s="246"/>
      <c r="E3" s="246"/>
      <c r="F3" s="246"/>
      <c r="G3" s="247"/>
    </row>
    <row r="4" spans="1:7" ht="24.9" hidden="1" customHeight="1" x14ac:dyDescent="0.25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1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2" t="s">
        <v>6</v>
      </c>
      <c r="B1" s="262"/>
      <c r="C1" s="262"/>
      <c r="D1" s="262"/>
      <c r="E1" s="262"/>
      <c r="F1" s="262"/>
      <c r="G1" s="262"/>
      <c r="AE1" t="s">
        <v>71</v>
      </c>
    </row>
    <row r="2" spans="1:60" ht="25.05" customHeight="1" x14ac:dyDescent="0.25">
      <c r="A2" s="145" t="s">
        <v>70</v>
      </c>
      <c r="B2" s="143"/>
      <c r="C2" s="263" t="s">
        <v>45</v>
      </c>
      <c r="D2" s="264"/>
      <c r="E2" s="264"/>
      <c r="F2" s="264"/>
      <c r="G2" s="265"/>
      <c r="AE2" t="s">
        <v>72</v>
      </c>
    </row>
    <row r="3" spans="1:60" ht="25.05" customHeight="1" x14ac:dyDescent="0.25">
      <c r="A3" s="146" t="s">
        <v>7</v>
      </c>
      <c r="B3" s="144"/>
      <c r="C3" s="266" t="s">
        <v>42</v>
      </c>
      <c r="D3" s="267"/>
      <c r="E3" s="267"/>
      <c r="F3" s="267"/>
      <c r="G3" s="268"/>
      <c r="AE3" t="s">
        <v>73</v>
      </c>
    </row>
    <row r="4" spans="1:60" ht="25.05" hidden="1" customHeight="1" x14ac:dyDescent="0.25">
      <c r="A4" s="146" t="s">
        <v>8</v>
      </c>
      <c r="B4" s="144"/>
      <c r="C4" s="266"/>
      <c r="D4" s="267"/>
      <c r="E4" s="267"/>
      <c r="F4" s="267"/>
      <c r="G4" s="268"/>
      <c r="AE4" t="s">
        <v>74</v>
      </c>
    </row>
    <row r="5" spans="1:60" hidden="1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7" t="s">
        <v>77</v>
      </c>
      <c r="B7" s="158" t="s">
        <v>78</v>
      </c>
      <c r="C7" s="158" t="s">
        <v>79</v>
      </c>
      <c r="D7" s="157" t="s">
        <v>80</v>
      </c>
      <c r="E7" s="157" t="s">
        <v>81</v>
      </c>
      <c r="F7" s="152" t="s">
        <v>82</v>
      </c>
      <c r="G7" s="172" t="s">
        <v>28</v>
      </c>
      <c r="H7" s="173" t="s">
        <v>29</v>
      </c>
      <c r="I7" s="173" t="s">
        <v>83</v>
      </c>
      <c r="J7" s="173" t="s">
        <v>30</v>
      </c>
      <c r="K7" s="173" t="s">
        <v>84</v>
      </c>
      <c r="L7" s="173" t="s">
        <v>85</v>
      </c>
      <c r="M7" s="173" t="s">
        <v>86</v>
      </c>
      <c r="N7" s="173" t="s">
        <v>87</v>
      </c>
      <c r="O7" s="173" t="s">
        <v>88</v>
      </c>
      <c r="P7" s="173" t="s">
        <v>89</v>
      </c>
      <c r="Q7" s="173" t="s">
        <v>90</v>
      </c>
      <c r="R7" s="173" t="s">
        <v>91</v>
      </c>
      <c r="S7" s="173" t="s">
        <v>92</v>
      </c>
      <c r="T7" s="173" t="s">
        <v>93</v>
      </c>
      <c r="U7" s="160" t="s">
        <v>94</v>
      </c>
    </row>
    <row r="8" spans="1:60" x14ac:dyDescent="0.25">
      <c r="A8" s="174" t="s">
        <v>95</v>
      </c>
      <c r="B8" s="175" t="s">
        <v>58</v>
      </c>
      <c r="C8" s="176" t="s">
        <v>59</v>
      </c>
      <c r="D8" s="159"/>
      <c r="E8" s="177"/>
      <c r="F8" s="178"/>
      <c r="G8" s="178">
        <f>SUMIF(AE9:AE14,"&lt;&gt;NOR",G9:G14)</f>
        <v>0</v>
      </c>
      <c r="H8" s="178"/>
      <c r="I8" s="178">
        <f>SUM(I9:I14)</f>
        <v>0</v>
      </c>
      <c r="J8" s="178"/>
      <c r="K8" s="178">
        <f>SUM(K9:K14)</f>
        <v>0</v>
      </c>
      <c r="L8" s="178"/>
      <c r="M8" s="178">
        <f>SUM(M9:M14)</f>
        <v>0</v>
      </c>
      <c r="N8" s="159"/>
      <c r="O8" s="159">
        <f>SUM(O9:O14)</f>
        <v>4.9079999999999999E-2</v>
      </c>
      <c r="P8" s="159"/>
      <c r="Q8" s="159">
        <f>SUM(Q9:Q14)</f>
        <v>0</v>
      </c>
      <c r="R8" s="159"/>
      <c r="S8" s="159"/>
      <c r="T8" s="174"/>
      <c r="U8" s="159">
        <f>SUM(U9:U14)</f>
        <v>3.3000000000000003</v>
      </c>
      <c r="AE8" t="s">
        <v>96</v>
      </c>
    </row>
    <row r="9" spans="1:60" outlineLevel="1" x14ac:dyDescent="0.25">
      <c r="A9" s="154">
        <v>1</v>
      </c>
      <c r="B9" s="161" t="s">
        <v>97</v>
      </c>
      <c r="C9" s="190" t="s">
        <v>98</v>
      </c>
      <c r="D9" s="163" t="s">
        <v>99</v>
      </c>
      <c r="E9" s="167">
        <v>8.5</v>
      </c>
      <c r="F9" s="169"/>
      <c r="G9" s="170">
        <f t="shared" ref="G9:G14" si="0">ROUND(E9*F9,2)</f>
        <v>0</v>
      </c>
      <c r="H9" s="169"/>
      <c r="I9" s="170">
        <f t="shared" ref="I9:I14" si="1">ROUND(E9*H9,2)</f>
        <v>0</v>
      </c>
      <c r="J9" s="169"/>
      <c r="K9" s="170">
        <f t="shared" ref="K9:K14" si="2">ROUND(E9*J9,2)</f>
        <v>0</v>
      </c>
      <c r="L9" s="170">
        <v>0</v>
      </c>
      <c r="M9" s="170">
        <f t="shared" ref="M9:M14" si="3">G9*(1+L9/100)</f>
        <v>0</v>
      </c>
      <c r="N9" s="163">
        <v>5.3800000000000002E-3</v>
      </c>
      <c r="O9" s="163">
        <f t="shared" ref="O9:O14" si="4">ROUND(E9*N9,5)</f>
        <v>4.573E-2</v>
      </c>
      <c r="P9" s="163">
        <v>0</v>
      </c>
      <c r="Q9" s="163">
        <f t="shared" ref="Q9:Q14" si="5">ROUND(E9*P9,5)</f>
        <v>0</v>
      </c>
      <c r="R9" s="163"/>
      <c r="S9" s="163"/>
      <c r="T9" s="164">
        <v>0.36</v>
      </c>
      <c r="U9" s="163">
        <f t="shared" ref="U9:U14" si="6">ROUND(E9*T9,2)</f>
        <v>3.06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>
        <v>2</v>
      </c>
      <c r="B10" s="161" t="s">
        <v>101</v>
      </c>
      <c r="C10" s="190" t="s">
        <v>102</v>
      </c>
      <c r="D10" s="163" t="s">
        <v>99</v>
      </c>
      <c r="E10" s="167">
        <v>0.6</v>
      </c>
      <c r="F10" s="169"/>
      <c r="G10" s="170">
        <f t="shared" si="0"/>
        <v>0</v>
      </c>
      <c r="H10" s="169"/>
      <c r="I10" s="170">
        <f t="shared" si="1"/>
        <v>0</v>
      </c>
      <c r="J10" s="169"/>
      <c r="K10" s="170">
        <f t="shared" si="2"/>
        <v>0</v>
      </c>
      <c r="L10" s="170">
        <v>0</v>
      </c>
      <c r="M10" s="170">
        <f t="shared" si="3"/>
        <v>0</v>
      </c>
      <c r="N10" s="163">
        <v>5.5900000000000004E-3</v>
      </c>
      <c r="O10" s="163">
        <f t="shared" si="4"/>
        <v>3.3500000000000001E-3</v>
      </c>
      <c r="P10" s="163">
        <v>0</v>
      </c>
      <c r="Q10" s="163">
        <f t="shared" si="5"/>
        <v>0</v>
      </c>
      <c r="R10" s="163"/>
      <c r="S10" s="163"/>
      <c r="T10" s="164">
        <v>0.36</v>
      </c>
      <c r="U10" s="163">
        <f t="shared" si="6"/>
        <v>0.22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100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>
        <v>3</v>
      </c>
      <c r="B11" s="161" t="s">
        <v>103</v>
      </c>
      <c r="C11" s="190" t="s">
        <v>104</v>
      </c>
      <c r="D11" s="163" t="s">
        <v>105</v>
      </c>
      <c r="E11" s="167">
        <v>46</v>
      </c>
      <c r="F11" s="169"/>
      <c r="G11" s="170">
        <f t="shared" si="0"/>
        <v>0</v>
      </c>
      <c r="H11" s="169"/>
      <c r="I11" s="170">
        <f t="shared" si="1"/>
        <v>0</v>
      </c>
      <c r="J11" s="169"/>
      <c r="K11" s="170">
        <f t="shared" si="2"/>
        <v>0</v>
      </c>
      <c r="L11" s="170">
        <v>0</v>
      </c>
      <c r="M11" s="170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0</v>
      </c>
      <c r="U11" s="163">
        <f t="shared" si="6"/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>
        <v>4</v>
      </c>
      <c r="B12" s="161" t="s">
        <v>106</v>
      </c>
      <c r="C12" s="190" t="s">
        <v>107</v>
      </c>
      <c r="D12" s="163" t="s">
        <v>108</v>
      </c>
      <c r="E12" s="167">
        <v>1</v>
      </c>
      <c r="F12" s="169"/>
      <c r="G12" s="170">
        <f t="shared" si="0"/>
        <v>0</v>
      </c>
      <c r="H12" s="169"/>
      <c r="I12" s="170">
        <f t="shared" si="1"/>
        <v>0</v>
      </c>
      <c r="J12" s="169"/>
      <c r="K12" s="170">
        <f t="shared" si="2"/>
        <v>0</v>
      </c>
      <c r="L12" s="170">
        <v>0</v>
      </c>
      <c r="M12" s="170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1.7999999999999999E-2</v>
      </c>
      <c r="U12" s="163">
        <f t="shared" si="6"/>
        <v>0.02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100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>
        <v>5</v>
      </c>
      <c r="B13" s="161" t="s">
        <v>109</v>
      </c>
      <c r="C13" s="190" t="s">
        <v>110</v>
      </c>
      <c r="D13" s="163" t="s">
        <v>0</v>
      </c>
      <c r="E13" s="167">
        <v>368.35950000000003</v>
      </c>
      <c r="F13" s="169"/>
      <c r="G13" s="170">
        <f t="shared" si="0"/>
        <v>0</v>
      </c>
      <c r="H13" s="169"/>
      <c r="I13" s="170">
        <f t="shared" si="1"/>
        <v>0</v>
      </c>
      <c r="J13" s="169"/>
      <c r="K13" s="170">
        <f t="shared" si="2"/>
        <v>0</v>
      </c>
      <c r="L13" s="170">
        <v>0</v>
      </c>
      <c r="M13" s="170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</v>
      </c>
      <c r="U13" s="163">
        <f t="shared" si="6"/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6</v>
      </c>
      <c r="B14" s="161" t="s">
        <v>111</v>
      </c>
      <c r="C14" s="190" t="s">
        <v>112</v>
      </c>
      <c r="D14" s="163" t="s">
        <v>0</v>
      </c>
      <c r="E14" s="167">
        <v>368.35950000000003</v>
      </c>
      <c r="F14" s="169"/>
      <c r="G14" s="170">
        <f t="shared" si="0"/>
        <v>0</v>
      </c>
      <c r="H14" s="169"/>
      <c r="I14" s="170">
        <f t="shared" si="1"/>
        <v>0</v>
      </c>
      <c r="J14" s="169"/>
      <c r="K14" s="170">
        <f t="shared" si="2"/>
        <v>0</v>
      </c>
      <c r="L14" s="170">
        <v>0</v>
      </c>
      <c r="M14" s="170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</v>
      </c>
      <c r="U14" s="163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x14ac:dyDescent="0.25">
      <c r="A15" s="155" t="s">
        <v>95</v>
      </c>
      <c r="B15" s="162" t="s">
        <v>60</v>
      </c>
      <c r="C15" s="191" t="s">
        <v>61</v>
      </c>
      <c r="D15" s="165"/>
      <c r="E15" s="168"/>
      <c r="F15" s="171"/>
      <c r="G15" s="171">
        <f>SUMIF(AE16:AE27,"&lt;&gt;NOR",G16:G27)</f>
        <v>0</v>
      </c>
      <c r="H15" s="171"/>
      <c r="I15" s="171">
        <f>SUM(I16:I27)</f>
        <v>0</v>
      </c>
      <c r="J15" s="171"/>
      <c r="K15" s="171">
        <f>SUM(K16:K27)</f>
        <v>0</v>
      </c>
      <c r="L15" s="171"/>
      <c r="M15" s="171">
        <f>SUM(M16:M27)</f>
        <v>0</v>
      </c>
      <c r="N15" s="165"/>
      <c r="O15" s="165">
        <f>SUM(O16:O27)</f>
        <v>3.3680000000000002E-2</v>
      </c>
      <c r="P15" s="165"/>
      <c r="Q15" s="165">
        <f>SUM(Q16:Q27)</f>
        <v>0</v>
      </c>
      <c r="R15" s="165"/>
      <c r="S15" s="165"/>
      <c r="T15" s="166"/>
      <c r="U15" s="165">
        <f>SUM(U16:U27)</f>
        <v>17.02</v>
      </c>
      <c r="AE15" t="s">
        <v>96</v>
      </c>
    </row>
    <row r="16" spans="1:60" outlineLevel="1" x14ac:dyDescent="0.25">
      <c r="A16" s="154">
        <v>7</v>
      </c>
      <c r="B16" s="161" t="s">
        <v>113</v>
      </c>
      <c r="C16" s="190" t="s">
        <v>114</v>
      </c>
      <c r="D16" s="163" t="s">
        <v>115</v>
      </c>
      <c r="E16" s="167">
        <v>30</v>
      </c>
      <c r="F16" s="169"/>
      <c r="G16" s="170">
        <f t="shared" ref="G16:G27" si="7">ROUND(E16*F16,2)</f>
        <v>0</v>
      </c>
      <c r="H16" s="169"/>
      <c r="I16" s="170">
        <f t="shared" ref="I16:I27" si="8">ROUND(E16*H16,2)</f>
        <v>0</v>
      </c>
      <c r="J16" s="169"/>
      <c r="K16" s="170">
        <f t="shared" ref="K16:K27" si="9">ROUND(E16*J16,2)</f>
        <v>0</v>
      </c>
      <c r="L16" s="170">
        <v>0</v>
      </c>
      <c r="M16" s="170">
        <f t="shared" ref="M16:M27" si="10">G16*(1+L16/100)</f>
        <v>0</v>
      </c>
      <c r="N16" s="163">
        <v>2.2000000000000001E-4</v>
      </c>
      <c r="O16" s="163">
        <f t="shared" ref="O16:O27" si="11">ROUND(E16*N16,5)</f>
        <v>6.6E-3</v>
      </c>
      <c r="P16" s="163">
        <v>0</v>
      </c>
      <c r="Q16" s="163">
        <f t="shared" ref="Q16:Q27" si="12">ROUND(E16*P16,5)</f>
        <v>0</v>
      </c>
      <c r="R16" s="163"/>
      <c r="S16" s="163"/>
      <c r="T16" s="164">
        <v>8.2000000000000003E-2</v>
      </c>
      <c r="U16" s="163">
        <f t="shared" ref="U16:U27" si="13">ROUND(E16*T16,2)</f>
        <v>2.46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>
        <v>8</v>
      </c>
      <c r="B17" s="161" t="s">
        <v>116</v>
      </c>
      <c r="C17" s="190" t="s">
        <v>117</v>
      </c>
      <c r="D17" s="163" t="s">
        <v>115</v>
      </c>
      <c r="E17" s="167">
        <v>16</v>
      </c>
      <c r="F17" s="169"/>
      <c r="G17" s="170">
        <f t="shared" si="7"/>
        <v>0</v>
      </c>
      <c r="H17" s="169"/>
      <c r="I17" s="170">
        <f t="shared" si="8"/>
        <v>0</v>
      </c>
      <c r="J17" s="169"/>
      <c r="K17" s="170">
        <f t="shared" si="9"/>
        <v>0</v>
      </c>
      <c r="L17" s="170">
        <v>0</v>
      </c>
      <c r="M17" s="170">
        <f t="shared" si="10"/>
        <v>0</v>
      </c>
      <c r="N17" s="163">
        <v>2.5999999999999998E-4</v>
      </c>
      <c r="O17" s="163">
        <f t="shared" si="11"/>
        <v>4.1599999999999996E-3</v>
      </c>
      <c r="P17" s="163">
        <v>0</v>
      </c>
      <c r="Q17" s="163">
        <f t="shared" si="12"/>
        <v>0</v>
      </c>
      <c r="R17" s="163"/>
      <c r="S17" s="163"/>
      <c r="T17" s="164">
        <v>8.2000000000000003E-2</v>
      </c>
      <c r="U17" s="163">
        <f t="shared" si="13"/>
        <v>1.31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>
        <v>9</v>
      </c>
      <c r="B18" s="161" t="s">
        <v>118</v>
      </c>
      <c r="C18" s="190" t="s">
        <v>119</v>
      </c>
      <c r="D18" s="163" t="s">
        <v>115</v>
      </c>
      <c r="E18" s="167">
        <v>30</v>
      </c>
      <c r="F18" s="169"/>
      <c r="G18" s="170">
        <f t="shared" si="7"/>
        <v>0</v>
      </c>
      <c r="H18" s="169"/>
      <c r="I18" s="170">
        <f t="shared" si="8"/>
        <v>0</v>
      </c>
      <c r="J18" s="169"/>
      <c r="K18" s="170">
        <f t="shared" si="9"/>
        <v>0</v>
      </c>
      <c r="L18" s="170">
        <v>0</v>
      </c>
      <c r="M18" s="170">
        <f t="shared" si="10"/>
        <v>0</v>
      </c>
      <c r="N18" s="163">
        <v>2.0000000000000001E-4</v>
      </c>
      <c r="O18" s="163">
        <f t="shared" si="11"/>
        <v>6.0000000000000001E-3</v>
      </c>
      <c r="P18" s="163">
        <v>0</v>
      </c>
      <c r="Q18" s="163">
        <f t="shared" si="12"/>
        <v>0</v>
      </c>
      <c r="R18" s="163"/>
      <c r="S18" s="163"/>
      <c r="T18" s="164">
        <v>0.17499999999999999</v>
      </c>
      <c r="U18" s="163">
        <f t="shared" si="13"/>
        <v>5.25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>
        <v>10</v>
      </c>
      <c r="B19" s="161" t="s">
        <v>120</v>
      </c>
      <c r="C19" s="190" t="s">
        <v>121</v>
      </c>
      <c r="D19" s="163" t="s">
        <v>115</v>
      </c>
      <c r="E19" s="167">
        <v>16</v>
      </c>
      <c r="F19" s="169"/>
      <c r="G19" s="170">
        <f t="shared" si="7"/>
        <v>0</v>
      </c>
      <c r="H19" s="169"/>
      <c r="I19" s="170">
        <f t="shared" si="8"/>
        <v>0</v>
      </c>
      <c r="J19" s="169"/>
      <c r="K19" s="170">
        <f t="shared" si="9"/>
        <v>0</v>
      </c>
      <c r="L19" s="170">
        <v>0</v>
      </c>
      <c r="M19" s="170">
        <f t="shared" si="10"/>
        <v>0</v>
      </c>
      <c r="N19" s="163">
        <v>2.0000000000000001E-4</v>
      </c>
      <c r="O19" s="163">
        <f t="shared" si="11"/>
        <v>3.2000000000000002E-3</v>
      </c>
      <c r="P19" s="163">
        <v>0</v>
      </c>
      <c r="Q19" s="163">
        <f t="shared" si="12"/>
        <v>0</v>
      </c>
      <c r="R19" s="163"/>
      <c r="S19" s="163"/>
      <c r="T19" s="164">
        <v>0.17499999999999999</v>
      </c>
      <c r="U19" s="163">
        <f t="shared" si="13"/>
        <v>2.8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11</v>
      </c>
      <c r="B20" s="161" t="s">
        <v>122</v>
      </c>
      <c r="C20" s="190" t="s">
        <v>123</v>
      </c>
      <c r="D20" s="163" t="s">
        <v>115</v>
      </c>
      <c r="E20" s="167">
        <v>46</v>
      </c>
      <c r="F20" s="169"/>
      <c r="G20" s="170">
        <f t="shared" si="7"/>
        <v>0</v>
      </c>
      <c r="H20" s="169"/>
      <c r="I20" s="170">
        <f t="shared" si="8"/>
        <v>0</v>
      </c>
      <c r="J20" s="169"/>
      <c r="K20" s="170">
        <f t="shared" si="9"/>
        <v>0</v>
      </c>
      <c r="L20" s="170">
        <v>0</v>
      </c>
      <c r="M20" s="170">
        <f t="shared" si="10"/>
        <v>0</v>
      </c>
      <c r="N20" s="163">
        <v>8.0000000000000007E-5</v>
      </c>
      <c r="O20" s="163">
        <f t="shared" si="11"/>
        <v>3.6800000000000001E-3</v>
      </c>
      <c r="P20" s="163">
        <v>0</v>
      </c>
      <c r="Q20" s="163">
        <f t="shared" si="12"/>
        <v>0</v>
      </c>
      <c r="R20" s="163"/>
      <c r="S20" s="163"/>
      <c r="T20" s="164">
        <v>5.0999999999999997E-2</v>
      </c>
      <c r="U20" s="163">
        <f t="shared" si="13"/>
        <v>2.35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>
        <v>12</v>
      </c>
      <c r="B21" s="161" t="s">
        <v>124</v>
      </c>
      <c r="C21" s="190" t="s">
        <v>125</v>
      </c>
      <c r="D21" s="163" t="s">
        <v>115</v>
      </c>
      <c r="E21" s="167">
        <v>46</v>
      </c>
      <c r="F21" s="169"/>
      <c r="G21" s="170">
        <f t="shared" si="7"/>
        <v>0</v>
      </c>
      <c r="H21" s="169"/>
      <c r="I21" s="170">
        <f t="shared" si="8"/>
        <v>0</v>
      </c>
      <c r="J21" s="169"/>
      <c r="K21" s="170">
        <f t="shared" si="9"/>
        <v>0</v>
      </c>
      <c r="L21" s="170">
        <v>0</v>
      </c>
      <c r="M21" s="170">
        <f t="shared" si="10"/>
        <v>0</v>
      </c>
      <c r="N21" s="163">
        <v>4.0000000000000003E-5</v>
      </c>
      <c r="O21" s="163">
        <f t="shared" si="11"/>
        <v>1.8400000000000001E-3</v>
      </c>
      <c r="P21" s="163">
        <v>0</v>
      </c>
      <c r="Q21" s="163">
        <f t="shared" si="12"/>
        <v>0</v>
      </c>
      <c r="R21" s="163"/>
      <c r="S21" s="163"/>
      <c r="T21" s="164">
        <v>6.2E-2</v>
      </c>
      <c r="U21" s="163">
        <f t="shared" si="13"/>
        <v>2.85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13</v>
      </c>
      <c r="B22" s="161" t="s">
        <v>126</v>
      </c>
      <c r="C22" s="190" t="s">
        <v>127</v>
      </c>
      <c r="D22" s="163" t="s">
        <v>115</v>
      </c>
      <c r="E22" s="167">
        <v>41</v>
      </c>
      <c r="F22" s="169"/>
      <c r="G22" s="170">
        <f t="shared" si="7"/>
        <v>0</v>
      </c>
      <c r="H22" s="169"/>
      <c r="I22" s="170">
        <f t="shared" si="8"/>
        <v>0</v>
      </c>
      <c r="J22" s="169"/>
      <c r="K22" s="170">
        <f t="shared" si="9"/>
        <v>0</v>
      </c>
      <c r="L22" s="170">
        <v>0</v>
      </c>
      <c r="M22" s="170">
        <f t="shared" si="10"/>
        <v>0</v>
      </c>
      <c r="N22" s="163">
        <v>2.0000000000000001E-4</v>
      </c>
      <c r="O22" s="163">
        <f t="shared" si="11"/>
        <v>8.2000000000000007E-3</v>
      </c>
      <c r="P22" s="163">
        <v>0</v>
      </c>
      <c r="Q22" s="163">
        <f t="shared" si="12"/>
        <v>0</v>
      </c>
      <c r="R22" s="163"/>
      <c r="S22" s="163"/>
      <c r="T22" s="164">
        <v>0</v>
      </c>
      <c r="U22" s="163">
        <f t="shared" si="13"/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>
        <v>14</v>
      </c>
      <c r="B23" s="161" t="s">
        <v>129</v>
      </c>
      <c r="C23" s="190" t="s">
        <v>130</v>
      </c>
      <c r="D23" s="163" t="s">
        <v>105</v>
      </c>
      <c r="E23" s="167">
        <v>46</v>
      </c>
      <c r="F23" s="169"/>
      <c r="G23" s="170">
        <f t="shared" si="7"/>
        <v>0</v>
      </c>
      <c r="H23" s="169"/>
      <c r="I23" s="170">
        <f t="shared" si="8"/>
        <v>0</v>
      </c>
      <c r="J23" s="169"/>
      <c r="K23" s="170">
        <f t="shared" si="9"/>
        <v>0</v>
      </c>
      <c r="L23" s="170">
        <v>0</v>
      </c>
      <c r="M23" s="170">
        <f t="shared" si="10"/>
        <v>0</v>
      </c>
      <c r="N23" s="163">
        <v>0</v>
      </c>
      <c r="O23" s="163">
        <f t="shared" si="11"/>
        <v>0</v>
      </c>
      <c r="P23" s="163">
        <v>0</v>
      </c>
      <c r="Q23" s="163">
        <f t="shared" si="12"/>
        <v>0</v>
      </c>
      <c r="R23" s="163"/>
      <c r="S23" s="163"/>
      <c r="T23" s="164">
        <v>0</v>
      </c>
      <c r="U23" s="163">
        <f t="shared" si="13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100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>
        <v>15</v>
      </c>
      <c r="B24" s="161" t="s">
        <v>131</v>
      </c>
      <c r="C24" s="190" t="s">
        <v>132</v>
      </c>
      <c r="D24" s="163" t="s">
        <v>105</v>
      </c>
      <c r="E24" s="167">
        <v>46</v>
      </c>
      <c r="F24" s="169"/>
      <c r="G24" s="170">
        <f t="shared" si="7"/>
        <v>0</v>
      </c>
      <c r="H24" s="169"/>
      <c r="I24" s="170">
        <f t="shared" si="8"/>
        <v>0</v>
      </c>
      <c r="J24" s="169"/>
      <c r="K24" s="170">
        <f t="shared" si="9"/>
        <v>0</v>
      </c>
      <c r="L24" s="170">
        <v>0</v>
      </c>
      <c r="M24" s="170">
        <f t="shared" si="10"/>
        <v>0</v>
      </c>
      <c r="N24" s="163">
        <v>0</v>
      </c>
      <c r="O24" s="163">
        <f t="shared" si="11"/>
        <v>0</v>
      </c>
      <c r="P24" s="163">
        <v>0</v>
      </c>
      <c r="Q24" s="163">
        <f t="shared" si="12"/>
        <v>0</v>
      </c>
      <c r="R24" s="163"/>
      <c r="S24" s="163"/>
      <c r="T24" s="164">
        <v>0</v>
      </c>
      <c r="U24" s="163">
        <f t="shared" si="13"/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16</v>
      </c>
      <c r="B25" s="161" t="s">
        <v>133</v>
      </c>
      <c r="C25" s="190" t="s">
        <v>134</v>
      </c>
      <c r="D25" s="163" t="s">
        <v>105</v>
      </c>
      <c r="E25" s="167">
        <v>46</v>
      </c>
      <c r="F25" s="169"/>
      <c r="G25" s="170">
        <f t="shared" si="7"/>
        <v>0</v>
      </c>
      <c r="H25" s="169"/>
      <c r="I25" s="170">
        <f t="shared" si="8"/>
        <v>0</v>
      </c>
      <c r="J25" s="169"/>
      <c r="K25" s="170">
        <f t="shared" si="9"/>
        <v>0</v>
      </c>
      <c r="L25" s="170">
        <v>0</v>
      </c>
      <c r="M25" s="170">
        <f t="shared" si="10"/>
        <v>0</v>
      </c>
      <c r="N25" s="163">
        <v>0</v>
      </c>
      <c r="O25" s="163">
        <f t="shared" si="11"/>
        <v>0</v>
      </c>
      <c r="P25" s="163">
        <v>0</v>
      </c>
      <c r="Q25" s="163">
        <f t="shared" si="12"/>
        <v>0</v>
      </c>
      <c r="R25" s="163"/>
      <c r="S25" s="163"/>
      <c r="T25" s="164">
        <v>0</v>
      </c>
      <c r="U25" s="163">
        <f t="shared" si="13"/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>
        <v>17</v>
      </c>
      <c r="B26" s="161" t="s">
        <v>135</v>
      </c>
      <c r="C26" s="190" t="s">
        <v>136</v>
      </c>
      <c r="D26" s="163" t="s">
        <v>0</v>
      </c>
      <c r="E26" s="167">
        <v>828.5</v>
      </c>
      <c r="F26" s="169"/>
      <c r="G26" s="170">
        <f t="shared" si="7"/>
        <v>0</v>
      </c>
      <c r="H26" s="169"/>
      <c r="I26" s="170">
        <f t="shared" si="8"/>
        <v>0</v>
      </c>
      <c r="J26" s="169"/>
      <c r="K26" s="170">
        <f t="shared" si="9"/>
        <v>0</v>
      </c>
      <c r="L26" s="170">
        <v>0</v>
      </c>
      <c r="M26" s="170">
        <f t="shared" si="10"/>
        <v>0</v>
      </c>
      <c r="N26" s="163">
        <v>0</v>
      </c>
      <c r="O26" s="163">
        <f t="shared" si="11"/>
        <v>0</v>
      </c>
      <c r="P26" s="163">
        <v>0</v>
      </c>
      <c r="Q26" s="163">
        <f t="shared" si="12"/>
        <v>0</v>
      </c>
      <c r="R26" s="163"/>
      <c r="S26" s="163"/>
      <c r="T26" s="164">
        <v>0</v>
      </c>
      <c r="U26" s="163">
        <f t="shared" si="13"/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>
        <v>18</v>
      </c>
      <c r="B27" s="161" t="s">
        <v>137</v>
      </c>
      <c r="C27" s="190" t="s">
        <v>138</v>
      </c>
      <c r="D27" s="163" t="s">
        <v>0</v>
      </c>
      <c r="E27" s="167">
        <v>828.5</v>
      </c>
      <c r="F27" s="169"/>
      <c r="G27" s="170">
        <f t="shared" si="7"/>
        <v>0</v>
      </c>
      <c r="H27" s="169"/>
      <c r="I27" s="170">
        <f t="shared" si="8"/>
        <v>0</v>
      </c>
      <c r="J27" s="169"/>
      <c r="K27" s="170">
        <f t="shared" si="9"/>
        <v>0</v>
      </c>
      <c r="L27" s="170">
        <v>0</v>
      </c>
      <c r="M27" s="170">
        <f t="shared" si="10"/>
        <v>0</v>
      </c>
      <c r="N27" s="163">
        <v>0</v>
      </c>
      <c r="O27" s="163">
        <f t="shared" si="11"/>
        <v>0</v>
      </c>
      <c r="P27" s="163">
        <v>0</v>
      </c>
      <c r="Q27" s="163">
        <f t="shared" si="12"/>
        <v>0</v>
      </c>
      <c r="R27" s="163"/>
      <c r="S27" s="163"/>
      <c r="T27" s="164">
        <v>0</v>
      </c>
      <c r="U27" s="163">
        <f t="shared" si="13"/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x14ac:dyDescent="0.25">
      <c r="A28" s="155" t="s">
        <v>95</v>
      </c>
      <c r="B28" s="162" t="s">
        <v>62</v>
      </c>
      <c r="C28" s="191" t="s">
        <v>63</v>
      </c>
      <c r="D28" s="165"/>
      <c r="E28" s="168"/>
      <c r="F28" s="171"/>
      <c r="G28" s="171">
        <f>SUMIF(AE29:AE29,"&lt;&gt;NOR",G29:G29)</f>
        <v>0</v>
      </c>
      <c r="H28" s="171"/>
      <c r="I28" s="171">
        <f>SUM(I29:I29)</f>
        <v>0</v>
      </c>
      <c r="J28" s="171"/>
      <c r="K28" s="171">
        <f>SUM(K29:K29)</f>
        <v>0</v>
      </c>
      <c r="L28" s="171"/>
      <c r="M28" s="171">
        <f>SUM(M29:M29)</f>
        <v>0</v>
      </c>
      <c r="N28" s="165"/>
      <c r="O28" s="165">
        <f>SUM(O29:O29)</f>
        <v>1.8600000000000001E-3</v>
      </c>
      <c r="P28" s="165"/>
      <c r="Q28" s="165">
        <f>SUM(Q29:Q29)</f>
        <v>0</v>
      </c>
      <c r="R28" s="165"/>
      <c r="S28" s="165"/>
      <c r="T28" s="166"/>
      <c r="U28" s="165">
        <f>SUM(U29:U29)</f>
        <v>2.42</v>
      </c>
      <c r="AE28" t="s">
        <v>96</v>
      </c>
    </row>
    <row r="29" spans="1:60" ht="20.399999999999999" outlineLevel="1" x14ac:dyDescent="0.25">
      <c r="A29" s="154">
        <v>19</v>
      </c>
      <c r="B29" s="161" t="s">
        <v>139</v>
      </c>
      <c r="C29" s="190" t="s">
        <v>140</v>
      </c>
      <c r="D29" s="163" t="s">
        <v>141</v>
      </c>
      <c r="E29" s="167">
        <v>6</v>
      </c>
      <c r="F29" s="169"/>
      <c r="G29" s="170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0</v>
      </c>
      <c r="M29" s="170">
        <f>G29*(1+L29/100)</f>
        <v>0</v>
      </c>
      <c r="N29" s="163">
        <v>3.1E-4</v>
      </c>
      <c r="O29" s="163">
        <f>ROUND(E29*N29,5)</f>
        <v>1.8600000000000001E-3</v>
      </c>
      <c r="P29" s="163">
        <v>0</v>
      </c>
      <c r="Q29" s="163">
        <f>ROUND(E29*P29,5)</f>
        <v>0</v>
      </c>
      <c r="R29" s="163"/>
      <c r="S29" s="163"/>
      <c r="T29" s="164">
        <v>0.40300000000000002</v>
      </c>
      <c r="U29" s="163">
        <f>ROUND(E29*T29,2)</f>
        <v>2.42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5">
      <c r="A30" s="155" t="s">
        <v>95</v>
      </c>
      <c r="B30" s="162" t="s">
        <v>64</v>
      </c>
      <c r="C30" s="191" t="s">
        <v>27</v>
      </c>
      <c r="D30" s="165"/>
      <c r="E30" s="168"/>
      <c r="F30" s="171"/>
      <c r="G30" s="171">
        <f>SUMIF(AE31:AE37,"&lt;&gt;NOR",G31:G37)</f>
        <v>0</v>
      </c>
      <c r="H30" s="171"/>
      <c r="I30" s="171">
        <f>SUM(I31:I37)</f>
        <v>0</v>
      </c>
      <c r="J30" s="171"/>
      <c r="K30" s="171">
        <f>SUM(K31:K37)</f>
        <v>0</v>
      </c>
      <c r="L30" s="171"/>
      <c r="M30" s="171">
        <f>SUM(M31:M37)</f>
        <v>0</v>
      </c>
      <c r="N30" s="165"/>
      <c r="O30" s="165">
        <f>SUM(O31:O37)</f>
        <v>0</v>
      </c>
      <c r="P30" s="165"/>
      <c r="Q30" s="165">
        <f>SUM(Q31:Q37)</f>
        <v>0</v>
      </c>
      <c r="R30" s="165"/>
      <c r="S30" s="165"/>
      <c r="T30" s="166"/>
      <c r="U30" s="165">
        <f>SUM(U31:U37)</f>
        <v>0</v>
      </c>
      <c r="AE30" t="s">
        <v>96</v>
      </c>
    </row>
    <row r="31" spans="1:60" outlineLevel="1" x14ac:dyDescent="0.25">
      <c r="A31" s="154">
        <v>20</v>
      </c>
      <c r="B31" s="161" t="s">
        <v>142</v>
      </c>
      <c r="C31" s="190" t="s">
        <v>143</v>
      </c>
      <c r="D31" s="163" t="s">
        <v>105</v>
      </c>
      <c r="E31" s="167">
        <v>55</v>
      </c>
      <c r="F31" s="169"/>
      <c r="G31" s="170">
        <f t="shared" ref="G31:G37" si="14">ROUND(E31*F31,2)</f>
        <v>0</v>
      </c>
      <c r="H31" s="169"/>
      <c r="I31" s="170">
        <f t="shared" ref="I31:I37" si="15">ROUND(E31*H31,2)</f>
        <v>0</v>
      </c>
      <c r="J31" s="169"/>
      <c r="K31" s="170">
        <f t="shared" ref="K31:K37" si="16">ROUND(E31*J31,2)</f>
        <v>0</v>
      </c>
      <c r="L31" s="170">
        <v>0</v>
      </c>
      <c r="M31" s="170">
        <f t="shared" ref="M31:M37" si="17">G31*(1+L31/100)</f>
        <v>0</v>
      </c>
      <c r="N31" s="163">
        <v>0</v>
      </c>
      <c r="O31" s="163">
        <f t="shared" ref="O31:O37" si="18">ROUND(E31*N31,5)</f>
        <v>0</v>
      </c>
      <c r="P31" s="163">
        <v>0</v>
      </c>
      <c r="Q31" s="163">
        <f t="shared" ref="Q31:Q37" si="19">ROUND(E31*P31,5)</f>
        <v>0</v>
      </c>
      <c r="R31" s="163"/>
      <c r="S31" s="163"/>
      <c r="T31" s="164">
        <v>0</v>
      </c>
      <c r="U31" s="163">
        <f t="shared" ref="U31:U37" si="20">ROUND(E31*T31,2)</f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>
        <v>21</v>
      </c>
      <c r="B32" s="161" t="s">
        <v>144</v>
      </c>
      <c r="C32" s="190" t="s">
        <v>145</v>
      </c>
      <c r="D32" s="163" t="s">
        <v>146</v>
      </c>
      <c r="E32" s="167">
        <v>1</v>
      </c>
      <c r="F32" s="169"/>
      <c r="G32" s="170">
        <f t="shared" si="14"/>
        <v>0</v>
      </c>
      <c r="H32" s="169"/>
      <c r="I32" s="170">
        <f t="shared" si="15"/>
        <v>0</v>
      </c>
      <c r="J32" s="169"/>
      <c r="K32" s="170">
        <f t="shared" si="16"/>
        <v>0</v>
      </c>
      <c r="L32" s="170">
        <v>0</v>
      </c>
      <c r="M32" s="170">
        <f t="shared" si="17"/>
        <v>0</v>
      </c>
      <c r="N32" s="163">
        <v>0</v>
      </c>
      <c r="O32" s="163">
        <f t="shared" si="18"/>
        <v>0</v>
      </c>
      <c r="P32" s="163">
        <v>0</v>
      </c>
      <c r="Q32" s="163">
        <f t="shared" si="19"/>
        <v>0</v>
      </c>
      <c r="R32" s="163"/>
      <c r="S32" s="163"/>
      <c r="T32" s="164">
        <v>0</v>
      </c>
      <c r="U32" s="163">
        <f t="shared" si="20"/>
        <v>0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22</v>
      </c>
      <c r="B33" s="161" t="s">
        <v>147</v>
      </c>
      <c r="C33" s="190" t="s">
        <v>148</v>
      </c>
      <c r="D33" s="163" t="s">
        <v>149</v>
      </c>
      <c r="E33" s="167">
        <v>40</v>
      </c>
      <c r="F33" s="169"/>
      <c r="G33" s="170">
        <f t="shared" si="14"/>
        <v>0</v>
      </c>
      <c r="H33" s="169"/>
      <c r="I33" s="170">
        <f t="shared" si="15"/>
        <v>0</v>
      </c>
      <c r="J33" s="169"/>
      <c r="K33" s="170">
        <f t="shared" si="16"/>
        <v>0</v>
      </c>
      <c r="L33" s="170">
        <v>0</v>
      </c>
      <c r="M33" s="170">
        <f t="shared" si="17"/>
        <v>0</v>
      </c>
      <c r="N33" s="163">
        <v>0</v>
      </c>
      <c r="O33" s="163">
        <f t="shared" si="18"/>
        <v>0</v>
      </c>
      <c r="P33" s="163">
        <v>0</v>
      </c>
      <c r="Q33" s="163">
        <f t="shared" si="19"/>
        <v>0</v>
      </c>
      <c r="R33" s="163"/>
      <c r="S33" s="163"/>
      <c r="T33" s="164">
        <v>0</v>
      </c>
      <c r="U33" s="163">
        <f t="shared" si="20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>
        <v>23</v>
      </c>
      <c r="B34" s="161" t="s">
        <v>150</v>
      </c>
      <c r="C34" s="190" t="s">
        <v>151</v>
      </c>
      <c r="D34" s="163" t="s">
        <v>146</v>
      </c>
      <c r="E34" s="167">
        <v>1</v>
      </c>
      <c r="F34" s="169"/>
      <c r="G34" s="170">
        <f t="shared" si="14"/>
        <v>0</v>
      </c>
      <c r="H34" s="169"/>
      <c r="I34" s="170">
        <f t="shared" si="15"/>
        <v>0</v>
      </c>
      <c r="J34" s="169"/>
      <c r="K34" s="170">
        <f t="shared" si="16"/>
        <v>0</v>
      </c>
      <c r="L34" s="170">
        <v>0</v>
      </c>
      <c r="M34" s="170">
        <f t="shared" si="17"/>
        <v>0</v>
      </c>
      <c r="N34" s="163">
        <v>0</v>
      </c>
      <c r="O34" s="163">
        <f t="shared" si="18"/>
        <v>0</v>
      </c>
      <c r="P34" s="163">
        <v>0</v>
      </c>
      <c r="Q34" s="163">
        <f t="shared" si="19"/>
        <v>0</v>
      </c>
      <c r="R34" s="163"/>
      <c r="S34" s="163"/>
      <c r="T34" s="164">
        <v>0</v>
      </c>
      <c r="U34" s="163">
        <f t="shared" si="20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>
        <v>24</v>
      </c>
      <c r="B35" s="161" t="s">
        <v>152</v>
      </c>
      <c r="C35" s="190" t="s">
        <v>153</v>
      </c>
      <c r="D35" s="163" t="s">
        <v>146</v>
      </c>
      <c r="E35" s="167">
        <v>1</v>
      </c>
      <c r="F35" s="169"/>
      <c r="G35" s="170">
        <f t="shared" si="14"/>
        <v>0</v>
      </c>
      <c r="H35" s="169"/>
      <c r="I35" s="170">
        <f t="shared" si="15"/>
        <v>0</v>
      </c>
      <c r="J35" s="169"/>
      <c r="K35" s="170">
        <f t="shared" si="16"/>
        <v>0</v>
      </c>
      <c r="L35" s="170">
        <v>0</v>
      </c>
      <c r="M35" s="170">
        <f t="shared" si="17"/>
        <v>0</v>
      </c>
      <c r="N35" s="163">
        <v>0</v>
      </c>
      <c r="O35" s="163">
        <f t="shared" si="18"/>
        <v>0</v>
      </c>
      <c r="P35" s="163">
        <v>0</v>
      </c>
      <c r="Q35" s="163">
        <f t="shared" si="19"/>
        <v>0</v>
      </c>
      <c r="R35" s="163"/>
      <c r="S35" s="163"/>
      <c r="T35" s="164">
        <v>0</v>
      </c>
      <c r="U35" s="163">
        <f t="shared" si="20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>
        <v>25</v>
      </c>
      <c r="B36" s="161" t="s">
        <v>154</v>
      </c>
      <c r="C36" s="190" t="s">
        <v>155</v>
      </c>
      <c r="D36" s="163" t="s">
        <v>149</v>
      </c>
      <c r="E36" s="167">
        <v>16</v>
      </c>
      <c r="F36" s="169"/>
      <c r="G36" s="170">
        <f t="shared" si="14"/>
        <v>0</v>
      </c>
      <c r="H36" s="169"/>
      <c r="I36" s="170">
        <f t="shared" si="15"/>
        <v>0</v>
      </c>
      <c r="J36" s="169"/>
      <c r="K36" s="170">
        <f t="shared" si="16"/>
        <v>0</v>
      </c>
      <c r="L36" s="170">
        <v>0</v>
      </c>
      <c r="M36" s="170">
        <f t="shared" si="17"/>
        <v>0</v>
      </c>
      <c r="N36" s="163">
        <v>0</v>
      </c>
      <c r="O36" s="163">
        <f t="shared" si="18"/>
        <v>0</v>
      </c>
      <c r="P36" s="163">
        <v>0</v>
      </c>
      <c r="Q36" s="163">
        <f t="shared" si="19"/>
        <v>0</v>
      </c>
      <c r="R36" s="163"/>
      <c r="S36" s="163"/>
      <c r="T36" s="164">
        <v>0</v>
      </c>
      <c r="U36" s="163">
        <f t="shared" si="20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>
        <v>26</v>
      </c>
      <c r="B37" s="161" t="s">
        <v>156</v>
      </c>
      <c r="C37" s="190" t="s">
        <v>157</v>
      </c>
      <c r="D37" s="163" t="s">
        <v>108</v>
      </c>
      <c r="E37" s="167">
        <v>1</v>
      </c>
      <c r="F37" s="169"/>
      <c r="G37" s="170">
        <f t="shared" si="14"/>
        <v>0</v>
      </c>
      <c r="H37" s="169"/>
      <c r="I37" s="170">
        <f t="shared" si="15"/>
        <v>0</v>
      </c>
      <c r="J37" s="169"/>
      <c r="K37" s="170">
        <f t="shared" si="16"/>
        <v>0</v>
      </c>
      <c r="L37" s="170">
        <v>0</v>
      </c>
      <c r="M37" s="170">
        <f t="shared" si="17"/>
        <v>0</v>
      </c>
      <c r="N37" s="163">
        <v>0</v>
      </c>
      <c r="O37" s="163">
        <f t="shared" si="18"/>
        <v>0</v>
      </c>
      <c r="P37" s="163">
        <v>0</v>
      </c>
      <c r="Q37" s="163">
        <f t="shared" si="19"/>
        <v>0</v>
      </c>
      <c r="R37" s="163"/>
      <c r="S37" s="163"/>
      <c r="T37" s="164">
        <v>0</v>
      </c>
      <c r="U37" s="163">
        <f t="shared" si="20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5">
      <c r="A38" s="155" t="s">
        <v>95</v>
      </c>
      <c r="B38" s="162" t="s">
        <v>65</v>
      </c>
      <c r="C38" s="191" t="s">
        <v>26</v>
      </c>
      <c r="D38" s="165"/>
      <c r="E38" s="168"/>
      <c r="F38" s="171"/>
      <c r="G38" s="171">
        <f>SUMIF(AE39:AE42,"&lt;&gt;NOR",G39:G42)</f>
        <v>0</v>
      </c>
      <c r="H38" s="171"/>
      <c r="I38" s="171">
        <f>SUM(I39:I42)</f>
        <v>0</v>
      </c>
      <c r="J38" s="171"/>
      <c r="K38" s="171">
        <f>SUM(K39:K42)</f>
        <v>0</v>
      </c>
      <c r="L38" s="171"/>
      <c r="M38" s="171">
        <f>SUM(M39:M42)</f>
        <v>0</v>
      </c>
      <c r="N38" s="165"/>
      <c r="O38" s="165">
        <f>SUM(O39:O42)</f>
        <v>0</v>
      </c>
      <c r="P38" s="165"/>
      <c r="Q38" s="165">
        <f>SUM(Q39:Q42)</f>
        <v>0</v>
      </c>
      <c r="R38" s="165"/>
      <c r="S38" s="165"/>
      <c r="T38" s="166"/>
      <c r="U38" s="165">
        <f>SUM(U39:U42)</f>
        <v>0</v>
      </c>
      <c r="AE38" t="s">
        <v>96</v>
      </c>
    </row>
    <row r="39" spans="1:60" outlineLevel="1" x14ac:dyDescent="0.25">
      <c r="A39" s="154">
        <v>27</v>
      </c>
      <c r="B39" s="161" t="s">
        <v>158</v>
      </c>
      <c r="C39" s="190" t="s">
        <v>159</v>
      </c>
      <c r="D39" s="163" t="s">
        <v>146</v>
      </c>
      <c r="E39" s="167">
        <v>1</v>
      </c>
      <c r="F39" s="169"/>
      <c r="G39" s="170">
        <f>ROUND(E39*F39,2)</f>
        <v>0</v>
      </c>
      <c r="H39" s="169"/>
      <c r="I39" s="170">
        <f>ROUND(E39*H39,2)</f>
        <v>0</v>
      </c>
      <c r="J39" s="169"/>
      <c r="K39" s="170">
        <f>ROUND(E39*J39,2)</f>
        <v>0</v>
      </c>
      <c r="L39" s="170">
        <v>0</v>
      </c>
      <c r="M39" s="170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</v>
      </c>
      <c r="U39" s="163">
        <f>ROUND(E39*T39,2)</f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1"/>
      <c r="C40" s="269" t="s">
        <v>160</v>
      </c>
      <c r="D40" s="270"/>
      <c r="E40" s="271"/>
      <c r="F40" s="272"/>
      <c r="G40" s="273"/>
      <c r="H40" s="170"/>
      <c r="I40" s="170"/>
      <c r="J40" s="170"/>
      <c r="K40" s="170"/>
      <c r="L40" s="170"/>
      <c r="M40" s="170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161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Veškeré náklady spojené s vybudováním, provozem a odstraněním zařízení staveniště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>
        <v>28</v>
      </c>
      <c r="B41" s="161" t="s">
        <v>162</v>
      </c>
      <c r="C41" s="190" t="s">
        <v>163</v>
      </c>
      <c r="D41" s="163" t="s">
        <v>146</v>
      </c>
      <c r="E41" s="167">
        <v>1</v>
      </c>
      <c r="F41" s="169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0</v>
      </c>
      <c r="M41" s="170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100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1"/>
      <c r="C42" s="269" t="s">
        <v>164</v>
      </c>
      <c r="D42" s="270"/>
      <c r="E42" s="271"/>
      <c r="F42" s="272"/>
      <c r="G42" s="273"/>
      <c r="H42" s="170"/>
      <c r="I42" s="170"/>
      <c r="J42" s="170"/>
      <c r="K42" s="170"/>
      <c r="L42" s="170"/>
      <c r="M42" s="170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161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6" t="str">
        <f>C42</f>
        <v>Koordinace stavebních a technologických dodávek</v>
      </c>
      <c r="BB42" s="153"/>
      <c r="BC42" s="153"/>
      <c r="BD42" s="153"/>
      <c r="BE42" s="153"/>
      <c r="BF42" s="153"/>
      <c r="BG42" s="153"/>
      <c r="BH42" s="153"/>
    </row>
    <row r="43" spans="1:60" x14ac:dyDescent="0.25">
      <c r="A43" s="155" t="s">
        <v>95</v>
      </c>
      <c r="B43" s="162" t="s">
        <v>66</v>
      </c>
      <c r="C43" s="191" t="s">
        <v>67</v>
      </c>
      <c r="D43" s="165"/>
      <c r="E43" s="168"/>
      <c r="F43" s="171"/>
      <c r="G43" s="171">
        <f>SUMIF(AE44:AE45,"&lt;&gt;NOR",G44:G45)</f>
        <v>0</v>
      </c>
      <c r="H43" s="171"/>
      <c r="I43" s="171">
        <f>SUM(I44:I45)</f>
        <v>0</v>
      </c>
      <c r="J43" s="171"/>
      <c r="K43" s="171">
        <f>SUM(K44:K45)</f>
        <v>0</v>
      </c>
      <c r="L43" s="171"/>
      <c r="M43" s="171">
        <f>SUM(M44:M45)</f>
        <v>0</v>
      </c>
      <c r="N43" s="165"/>
      <c r="O43" s="165">
        <f>SUM(O44:O45)</f>
        <v>8.0000000000000007E-5</v>
      </c>
      <c r="P43" s="165"/>
      <c r="Q43" s="165">
        <f>SUM(Q44:Q45)</f>
        <v>0</v>
      </c>
      <c r="R43" s="165"/>
      <c r="S43" s="165"/>
      <c r="T43" s="166"/>
      <c r="U43" s="165">
        <f>SUM(U44:U45)</f>
        <v>7.0000000000000007E-2</v>
      </c>
      <c r="AE43" t="s">
        <v>96</v>
      </c>
    </row>
    <row r="44" spans="1:60" outlineLevel="1" x14ac:dyDescent="0.25">
      <c r="A44" s="154">
        <v>29</v>
      </c>
      <c r="B44" s="161" t="s">
        <v>165</v>
      </c>
      <c r="C44" s="190" t="s">
        <v>166</v>
      </c>
      <c r="D44" s="163" t="s">
        <v>149</v>
      </c>
      <c r="E44" s="167">
        <v>1.5</v>
      </c>
      <c r="F44" s="169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0</v>
      </c>
      <c r="M44" s="170">
        <f>G44*(1+L44/100)</f>
        <v>0</v>
      </c>
      <c r="N44" s="163">
        <v>3.0000000000000001E-5</v>
      </c>
      <c r="O44" s="163">
        <f>ROUND(E44*N44,5)</f>
        <v>5.0000000000000002E-5</v>
      </c>
      <c r="P44" s="163">
        <v>0</v>
      </c>
      <c r="Q44" s="163">
        <f>ROUND(E44*P44,5)</f>
        <v>0</v>
      </c>
      <c r="R44" s="163"/>
      <c r="S44" s="163"/>
      <c r="T44" s="164">
        <v>2.9000000000000001E-2</v>
      </c>
      <c r="U44" s="163">
        <f>ROUND(E44*T44,2)</f>
        <v>0.04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>
        <v>30</v>
      </c>
      <c r="B45" s="161" t="s">
        <v>167</v>
      </c>
      <c r="C45" s="190" t="s">
        <v>168</v>
      </c>
      <c r="D45" s="163" t="s">
        <v>105</v>
      </c>
      <c r="E45" s="167">
        <v>1</v>
      </c>
      <c r="F45" s="169"/>
      <c r="G45" s="170">
        <f>ROUND(E45*F45,2)</f>
        <v>0</v>
      </c>
      <c r="H45" s="169"/>
      <c r="I45" s="170">
        <f>ROUND(E45*H45,2)</f>
        <v>0</v>
      </c>
      <c r="J45" s="169"/>
      <c r="K45" s="170">
        <f>ROUND(E45*J45,2)</f>
        <v>0</v>
      </c>
      <c r="L45" s="170">
        <v>0</v>
      </c>
      <c r="M45" s="170">
        <f>G45*(1+L45/100)</f>
        <v>0</v>
      </c>
      <c r="N45" s="163">
        <v>3.0000000000000001E-5</v>
      </c>
      <c r="O45" s="163">
        <f>ROUND(E45*N45,5)</f>
        <v>3.0000000000000001E-5</v>
      </c>
      <c r="P45" s="163">
        <v>0</v>
      </c>
      <c r="Q45" s="163">
        <f>ROUND(E45*P45,5)</f>
        <v>0</v>
      </c>
      <c r="R45" s="163"/>
      <c r="S45" s="163"/>
      <c r="T45" s="164">
        <v>2.9000000000000001E-2</v>
      </c>
      <c r="U45" s="163">
        <f>ROUND(E45*T45,2)</f>
        <v>0.03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5">
      <c r="A46" s="155" t="s">
        <v>95</v>
      </c>
      <c r="B46" s="162" t="s">
        <v>68</v>
      </c>
      <c r="C46" s="191" t="s">
        <v>69</v>
      </c>
      <c r="D46" s="165"/>
      <c r="E46" s="168"/>
      <c r="F46" s="171"/>
      <c r="G46" s="171">
        <f>SUMIF(AE47:AE49,"&lt;&gt;NOR",G47:G49)</f>
        <v>0</v>
      </c>
      <c r="H46" s="171"/>
      <c r="I46" s="171">
        <f>SUM(I47:I49)</f>
        <v>0</v>
      </c>
      <c r="J46" s="171"/>
      <c r="K46" s="171">
        <f>SUM(K47:K49)</f>
        <v>0</v>
      </c>
      <c r="L46" s="171"/>
      <c r="M46" s="171">
        <f>SUM(M47:M49)</f>
        <v>0</v>
      </c>
      <c r="N46" s="165"/>
      <c r="O46" s="165">
        <f>SUM(O47:O49)</f>
        <v>0</v>
      </c>
      <c r="P46" s="165"/>
      <c r="Q46" s="165">
        <f>SUM(Q47:Q49)</f>
        <v>0</v>
      </c>
      <c r="R46" s="165"/>
      <c r="S46" s="165"/>
      <c r="T46" s="166"/>
      <c r="U46" s="165">
        <f>SUM(U47:U49)</f>
        <v>3</v>
      </c>
      <c r="AE46" t="s">
        <v>96</v>
      </c>
    </row>
    <row r="47" spans="1:60" outlineLevel="1" x14ac:dyDescent="0.25">
      <c r="A47" s="154">
        <v>31</v>
      </c>
      <c r="B47" s="161" t="s">
        <v>169</v>
      </c>
      <c r="C47" s="190" t="s">
        <v>170</v>
      </c>
      <c r="D47" s="163" t="s">
        <v>108</v>
      </c>
      <c r="E47" s="167">
        <v>1</v>
      </c>
      <c r="F47" s="169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0</v>
      </c>
      <c r="M47" s="170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1</v>
      </c>
      <c r="U47" s="163">
        <f>ROUND(E47*T47,2)</f>
        <v>1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100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32</v>
      </c>
      <c r="B48" s="161" t="s">
        <v>171</v>
      </c>
      <c r="C48" s="190" t="s">
        <v>172</v>
      </c>
      <c r="D48" s="163" t="s">
        <v>108</v>
      </c>
      <c r="E48" s="167">
        <v>1</v>
      </c>
      <c r="F48" s="169"/>
      <c r="G48" s="170">
        <f>ROUND(E48*F48,2)</f>
        <v>0</v>
      </c>
      <c r="H48" s="169"/>
      <c r="I48" s="170">
        <f>ROUND(E48*H48,2)</f>
        <v>0</v>
      </c>
      <c r="J48" s="169"/>
      <c r="K48" s="170">
        <f>ROUND(E48*J48,2)</f>
        <v>0</v>
      </c>
      <c r="L48" s="170">
        <v>0</v>
      </c>
      <c r="M48" s="170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1</v>
      </c>
      <c r="U48" s="163">
        <f>ROUND(E48*T48,2)</f>
        <v>1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100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79">
        <v>33</v>
      </c>
      <c r="B49" s="180" t="s">
        <v>173</v>
      </c>
      <c r="C49" s="192" t="s">
        <v>174</v>
      </c>
      <c r="D49" s="181" t="s">
        <v>108</v>
      </c>
      <c r="E49" s="182">
        <v>1</v>
      </c>
      <c r="F49" s="183"/>
      <c r="G49" s="184">
        <f>ROUND(E49*F49,2)</f>
        <v>0</v>
      </c>
      <c r="H49" s="183"/>
      <c r="I49" s="184">
        <f>ROUND(E49*H49,2)</f>
        <v>0</v>
      </c>
      <c r="J49" s="183"/>
      <c r="K49" s="184">
        <f>ROUND(E49*J49,2)</f>
        <v>0</v>
      </c>
      <c r="L49" s="184">
        <v>0</v>
      </c>
      <c r="M49" s="184">
        <f>G49*(1+L49/100)</f>
        <v>0</v>
      </c>
      <c r="N49" s="181">
        <v>0</v>
      </c>
      <c r="O49" s="181">
        <f>ROUND(E49*N49,5)</f>
        <v>0</v>
      </c>
      <c r="P49" s="181">
        <v>0</v>
      </c>
      <c r="Q49" s="181">
        <f>ROUND(E49*P49,5)</f>
        <v>0</v>
      </c>
      <c r="R49" s="181"/>
      <c r="S49" s="181"/>
      <c r="T49" s="185">
        <v>1</v>
      </c>
      <c r="U49" s="181">
        <f>ROUND(E49*T49,2)</f>
        <v>1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5">
      <c r="A50" s="6"/>
      <c r="B50" s="7" t="s">
        <v>175</v>
      </c>
      <c r="C50" s="193" t="s">
        <v>175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5">
      <c r="A51" s="186"/>
      <c r="B51" s="187">
        <v>26</v>
      </c>
      <c r="C51" s="194" t="s">
        <v>175</v>
      </c>
      <c r="D51" s="188"/>
      <c r="E51" s="188"/>
      <c r="F51" s="188"/>
      <c r="G51" s="189">
        <f>G8+G15+G28+G30+G38+G43+G46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176</v>
      </c>
    </row>
    <row r="52" spans="1:60" x14ac:dyDescent="0.25">
      <c r="A52" s="6"/>
      <c r="B52" s="7" t="s">
        <v>175</v>
      </c>
      <c r="C52" s="193" t="s">
        <v>175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5">
      <c r="A53" s="6"/>
      <c r="B53" s="7" t="s">
        <v>175</v>
      </c>
      <c r="C53" s="193" t="s">
        <v>175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5">
      <c r="A54" s="248">
        <v>33</v>
      </c>
      <c r="B54" s="248"/>
      <c r="C54" s="249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5">
      <c r="A55" s="250"/>
      <c r="B55" s="251"/>
      <c r="C55" s="252"/>
      <c r="D55" s="251"/>
      <c r="E55" s="251"/>
      <c r="F55" s="251"/>
      <c r="G55" s="253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177</v>
      </c>
    </row>
    <row r="56" spans="1:60" x14ac:dyDescent="0.25">
      <c r="A56" s="254"/>
      <c r="B56" s="255"/>
      <c r="C56" s="256"/>
      <c r="D56" s="255"/>
      <c r="E56" s="255"/>
      <c r="F56" s="255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5">
      <c r="A57" s="254"/>
      <c r="B57" s="255"/>
      <c r="C57" s="256"/>
      <c r="D57" s="255"/>
      <c r="E57" s="255"/>
      <c r="F57" s="255"/>
      <c r="G57" s="25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5">
      <c r="A58" s="254"/>
      <c r="B58" s="255"/>
      <c r="C58" s="256"/>
      <c r="D58" s="255"/>
      <c r="E58" s="255"/>
      <c r="F58" s="255"/>
      <c r="G58" s="25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5">
      <c r="A59" s="258"/>
      <c r="B59" s="259"/>
      <c r="C59" s="260"/>
      <c r="D59" s="259"/>
      <c r="E59" s="259"/>
      <c r="F59" s="259"/>
      <c r="G59" s="26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6"/>
      <c r="B60" s="7" t="s">
        <v>175</v>
      </c>
      <c r="C60" s="193" t="s">
        <v>175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C61" s="195"/>
      <c r="AE61" t="s">
        <v>178</v>
      </c>
    </row>
  </sheetData>
  <mergeCells count="8">
    <mergeCell ref="A54:C54"/>
    <mergeCell ref="A55:G59"/>
    <mergeCell ref="A1:G1"/>
    <mergeCell ref="C2:G2"/>
    <mergeCell ref="C3:G3"/>
    <mergeCell ref="C4:G4"/>
    <mergeCell ref="C40:G40"/>
    <mergeCell ref="C42:G4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Dell</cp:lastModifiedBy>
  <cp:lastPrinted>2014-02-28T09:52:57Z</cp:lastPrinted>
  <dcterms:created xsi:type="dcterms:W3CDTF">2009-04-08T07:15:50Z</dcterms:created>
  <dcterms:modified xsi:type="dcterms:W3CDTF">2021-05-11T06:20:45Z</dcterms:modified>
</cp:coreProperties>
</file>