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acasovm\Desktop\"/>
    </mc:Choice>
  </mc:AlternateContent>
  <bookViews>
    <workbookView xWindow="-105" yWindow="-105" windowWidth="30930" windowHeight="16890" tabRatio="757"/>
  </bookViews>
  <sheets>
    <sheet name="REKAPITULACE ČÁSTÍ" sheetId="1" r:id="rId1"/>
    <sheet name="05_SVĚTLA, OSVĚTLENÍ" sheetId="6" r:id="rId2"/>
    <sheet name="06 AV_TECHNIKA" sheetId="7" r:id="rId3"/>
  </sheets>
  <definedNames>
    <definedName name="_xlnm.Print_Area" localSheetId="0">'REKAPITULACE ČÁSTÍ'!$A$5:$J$9</definedName>
  </definedNames>
  <calcPr calcId="171027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7" l="1"/>
  <c r="F17" i="7"/>
  <c r="G17" i="7"/>
  <c r="H17" i="7"/>
  <c r="F32" i="7"/>
  <c r="G32" i="7"/>
  <c r="H32" i="7"/>
  <c r="F33" i="7"/>
  <c r="G33" i="7"/>
  <c r="H33" i="7"/>
  <c r="F34" i="7"/>
  <c r="G34" i="7"/>
  <c r="H34" i="7"/>
  <c r="F35" i="7"/>
  <c r="G35" i="7"/>
  <c r="H35" i="7"/>
  <c r="F36" i="7"/>
  <c r="G36" i="7"/>
  <c r="H36" i="7"/>
  <c r="F31" i="7"/>
  <c r="G31" i="7"/>
  <c r="H31" i="7"/>
  <c r="F16" i="7"/>
  <c r="G16" i="7"/>
  <c r="H16" i="7"/>
  <c r="F14" i="7"/>
  <c r="G14" i="7"/>
  <c r="H14" i="7"/>
  <c r="F13" i="7"/>
  <c r="G13" i="7"/>
  <c r="H13" i="7"/>
  <c r="F10" i="7"/>
  <c r="G10" i="7"/>
  <c r="H10" i="7"/>
  <c r="F25" i="7"/>
  <c r="G25" i="7"/>
  <c r="H25" i="7"/>
  <c r="F21" i="7"/>
  <c r="G21" i="7"/>
  <c r="H21" i="7"/>
  <c r="E19" i="6"/>
  <c r="F19" i="6"/>
  <c r="G19" i="6"/>
  <c r="E17" i="6"/>
  <c r="F17" i="6"/>
  <c r="G17" i="6"/>
  <c r="E10" i="6"/>
  <c r="F10" i="6"/>
  <c r="G10" i="6"/>
  <c r="E11" i="6"/>
  <c r="F11" i="6"/>
  <c r="G11" i="6"/>
  <c r="E12" i="6"/>
  <c r="F12" i="6"/>
  <c r="G12" i="6"/>
  <c r="E13" i="6"/>
  <c r="F13" i="6"/>
  <c r="G13" i="6"/>
  <c r="E14" i="6"/>
  <c r="F14" i="6"/>
  <c r="G14" i="6"/>
  <c r="E15" i="6"/>
  <c r="F15" i="6"/>
  <c r="G15" i="6"/>
  <c r="E16" i="6"/>
  <c r="F16" i="6"/>
  <c r="G16" i="6"/>
  <c r="E18" i="6"/>
  <c r="F18" i="6"/>
  <c r="G18" i="6"/>
  <c r="E20" i="6"/>
  <c r="F20" i="6"/>
  <c r="G20" i="6"/>
  <c r="E9" i="6"/>
  <c r="F9" i="6"/>
  <c r="G9" i="6"/>
  <c r="E7" i="6"/>
  <c r="F7" i="6"/>
  <c r="G7" i="6"/>
  <c r="E8" i="6"/>
  <c r="F8" i="6"/>
  <c r="G8" i="6"/>
  <c r="G24" i="6"/>
  <c r="F23" i="6"/>
  <c r="E22" i="6"/>
  <c r="F26" i="7"/>
  <c r="G26" i="7"/>
  <c r="H26" i="7"/>
  <c r="G9" i="7"/>
  <c r="H9" i="7"/>
  <c r="F11" i="7"/>
  <c r="G11" i="7"/>
  <c r="H11" i="7"/>
  <c r="F18" i="7"/>
  <c r="G18" i="7"/>
  <c r="H18" i="7"/>
  <c r="F19" i="7"/>
  <c r="G19" i="7"/>
  <c r="H19" i="7"/>
  <c r="F20" i="7"/>
  <c r="G20" i="7"/>
  <c r="H20" i="7"/>
  <c r="F23" i="7"/>
  <c r="G23" i="7"/>
  <c r="H23" i="7"/>
  <c r="F22" i="7"/>
  <c r="G22" i="7"/>
  <c r="H22" i="7"/>
  <c r="F24" i="7"/>
  <c r="G24" i="7"/>
  <c r="H24" i="7"/>
  <c r="F27" i="7"/>
  <c r="G27" i="7"/>
  <c r="H27" i="7"/>
  <c r="F28" i="7"/>
  <c r="G28" i="7"/>
  <c r="H28" i="7"/>
  <c r="F29" i="7"/>
  <c r="G29" i="7"/>
  <c r="H29" i="7"/>
  <c r="F30" i="7"/>
  <c r="G30" i="7"/>
  <c r="H30" i="7"/>
  <c r="F37" i="7"/>
  <c r="G37" i="7"/>
  <c r="H37" i="7"/>
  <c r="F12" i="7"/>
  <c r="G12" i="7"/>
  <c r="H12" i="7"/>
  <c r="F39" i="7"/>
  <c r="C8" i="1"/>
  <c r="G40" i="7"/>
  <c r="D8" i="1"/>
  <c r="H41" i="7"/>
  <c r="E8" i="1"/>
  <c r="D7" i="1"/>
  <c r="C7" i="1"/>
  <c r="E7" i="1"/>
  <c r="C9" i="1"/>
  <c r="D9" i="1"/>
  <c r="E9" i="1"/>
  <c r="E11" i="1"/>
</calcChain>
</file>

<file path=xl/sharedStrings.xml><?xml version="1.0" encoding="utf-8"?>
<sst xmlns="http://schemas.openxmlformats.org/spreadsheetml/2006/main" count="174" uniqueCount="154">
  <si>
    <t xml:space="preserve">VÝSTAVA: ADAPTACE VÝSTAVY URBANIA PRO OBJEKT BÝVALÉ KÁZNICE V BRNĚ
</t>
  </si>
  <si>
    <t>VÝKAZ PRVKŮ  - REKAPITULACE ČÁSTÍ</t>
  </si>
  <si>
    <t>ČÍSLO ODDÍLU</t>
  </si>
  <si>
    <t>NÁZEV ODDÍLU</t>
  </si>
  <si>
    <t>Cena v Kč bez DPH</t>
  </si>
  <si>
    <t>DPH 21%</t>
  </si>
  <si>
    <t>Cena v Kč včetně DPH</t>
  </si>
  <si>
    <t>05</t>
  </si>
  <si>
    <t xml:space="preserve">S_SVĚTLA, OSVĚTLENÍ </t>
  </si>
  <si>
    <t>06</t>
  </si>
  <si>
    <t>AV_TECHNIKA</t>
  </si>
  <si>
    <t>kontrolní součet</t>
  </si>
  <si>
    <r>
      <t>Celková nabídková cena v Kč včetně DPH 21%</t>
    </r>
    <r>
      <rPr>
        <sz val="11"/>
        <rFont val="Arial"/>
        <family val="2"/>
        <charset val="238"/>
      </rPr>
      <t xml:space="preserve"> (zaokrouhleno na celé Kč)</t>
    </r>
    <r>
      <rPr>
        <sz val="14"/>
        <rFont val="Arial"/>
        <family val="2"/>
        <charset val="238"/>
      </rPr>
      <t>:</t>
    </r>
  </si>
  <si>
    <t>Tento list se nevyplňuje, uchazeč vyplňuje pouze pole označené zelenou barvou na jednotlivých listech</t>
  </si>
  <si>
    <t>VÝSTAVA: ADAPTACE VÝSTAVY URBANIA PRO OBJEKT BÝVALÉ KÁZNICE V BRNĚ</t>
  </si>
  <si>
    <t>VÝKAZ PRVKŮ  - Osvětlení, světla a příslušenství</t>
  </si>
  <si>
    <t>dodání světel a osvětlení včetně dopravy, instalace a deisnatalace výstavy</t>
  </si>
  <si>
    <t>SV</t>
  </si>
  <si>
    <r>
      <t xml:space="preserve">Popis </t>
    </r>
    <r>
      <rPr>
        <b/>
        <i/>
        <sz val="10"/>
        <rFont val="MS Sans Serif"/>
        <charset val="238"/>
      </rPr>
      <t>(Technická specifikace svítidel a příslušenství dle projektu audiovizuální techniky)</t>
    </r>
  </si>
  <si>
    <t>počet</t>
  </si>
  <si>
    <t>cena v Kč za jednotku bez DPH</t>
  </si>
  <si>
    <t>cena v Kč bez DPH celkem</t>
  </si>
  <si>
    <t>cena celkem v Kč vč. DPH</t>
  </si>
  <si>
    <t>OSV01</t>
  </si>
  <si>
    <t>Světlo S9 - LED technologie, nastavitelná teplota bílého světla v rozmezí minimálně 3500-6000K, úhel vyzařování v rozmezí 30 až 50°, CRI minimálně 90, výkon LED diod v součtu minimálně 100W, XLR konektory DMX IN a DMX OUT, ovládání protokolem DMX512, včetně klapek před svítidlo, neblikající světelný zdroj (tzv. flicker-free), váha max 7kg, včetně uchycení na 50mm trubku (kompatibilní s dodávanou technickou konstrukcí)</t>
  </si>
  <si>
    <t>OSV02</t>
  </si>
  <si>
    <t>Světlo S10 - LED technologie, nastavitelná teplota bílého světla v rozmezí minimálně 3500-6000K, úhel vyzařování v rozmezí 8 až 15°, CRI minimálně 90, výkon LED diod v součtu minimálně 40W, XLR konektory DMX IN a DMX OUT, ovládání protokolem DMX512, neblikající světelný zdroj (tzv. flicker-free), váha max 4kg, včetně uchycení na 50mm trubku (kompatibilní s dodávanou technickou konstrukcí)</t>
  </si>
  <si>
    <t>OSV03</t>
  </si>
  <si>
    <t>Světlo S11 - UV LED reflektor, vlnová délka v rozmezí 380-410nm, plošné svítidlo (úhel vyzařování minimálně 70, výkon LED diod v součtu minimálně 100W, XLR konektory DMX IN a DMX OUT, ovládání protokolem DMX512, neblikající světelný zdroj (tzv. flicker-free), váha max 8kg, včetně uchycení na 50mm trubku (kompatibilní s dodávanou technickou konstrukcí)</t>
  </si>
  <si>
    <t>OSV04</t>
  </si>
  <si>
    <t>DMX přehrávač s podporou vstupních OSC příkazů a 4x GPIO vstupem, možnost záznamu DMX signálu, 2x výstupní relé, 2x DMX výstup, podpora Art-Net, sACN, OSC, DMX512 a RS232 protokolů, vestavěný webový server pro konfiguraci playlistů</t>
  </si>
  <si>
    <t>OSV05</t>
  </si>
  <si>
    <t>DMX driver pro svítidlo S1 a S2 (napájení 230V, ovládací vstup protokol DMX512, výstup schopný ovládat zařízení s napětím 10-54V a odběrem 100-700mA, rozsah stmívání 0-100%, IP20 krytí)</t>
  </si>
  <si>
    <t>OSV06</t>
  </si>
  <si>
    <t>DMX stmívač pro světlo S3 a S4 (DMX stmívač pro LED pásky, napětí 24V, odběr na jeden kanál 120W, minimálně 4 kanály, rozsah stmívání 0-100%)</t>
  </si>
  <si>
    <t>OSV07</t>
  </si>
  <si>
    <t>DMX stmívač pro světlo S7 (DMX stmívač žárovky, napětí 230V, odběr 40W, rozsah stmívání 0-100%)</t>
  </si>
  <si>
    <t>OSV08</t>
  </si>
  <si>
    <t>DMX kabeláž propojující všechna svítidla S9-S11, profesionální digitální 110Ohm kabel pro distribuci DMX512 signálu</t>
  </si>
  <si>
    <t>OSV09</t>
  </si>
  <si>
    <t>DMX kabeláž k místům napojení exponátů, profesionální digitální 110Ohm kabel pro distribuci DMX512 signálu</t>
  </si>
  <si>
    <t>OSV10</t>
  </si>
  <si>
    <t>DMX splitter (izolované výstupy, min 4x DMX out XLR konektor)</t>
  </si>
  <si>
    <t>PRSV01</t>
  </si>
  <si>
    <t>Zavěšení světel S9-S11 dle výkresu Scénické osvětlení - strop</t>
  </si>
  <si>
    <t>PRSV02</t>
  </si>
  <si>
    <t>Instalace DMX kabeláže ke svítidlům S9-S11 a k místům napojení exponátů</t>
  </si>
  <si>
    <t>PRSV03</t>
  </si>
  <si>
    <t>Instalace 230V kabeláže ke svítidlům S9-S11</t>
  </si>
  <si>
    <t>PRSV04</t>
  </si>
  <si>
    <t>Nastavení světel ve spolupráci se světelným designérem (focus)</t>
  </si>
  <si>
    <t xml:space="preserve"> CENA CELKEM (BEZ DPH)</t>
  </si>
  <si>
    <t>DPH 21% CELKEM</t>
  </si>
  <si>
    <t>CENA CELKEM VČ. DPH</t>
  </si>
  <si>
    <t>VÝKAZ PRVKŮ  - AV Materiál</t>
  </si>
  <si>
    <t>dodání včetně dopravy, instalace a deinstalace výstavy</t>
  </si>
  <si>
    <t>AV</t>
  </si>
  <si>
    <t>Název výrobku</t>
  </si>
  <si>
    <t>Materiál</t>
  </si>
  <si>
    <t>AV0.01</t>
  </si>
  <si>
    <t>Počítač sčítání hlasů</t>
  </si>
  <si>
    <t>PC v šasí typu USF (rozměry max 250 x 250 x 70 mm), min 1x USB 2.0, 1x LAN RJ45, včetně zdroje, dostupné ovladače pro aktuální operační systémy (například MS Windows 10 64-bit)</t>
  </si>
  <si>
    <t>dodá zadavatel</t>
  </si>
  <si>
    <t>-</t>
  </si>
  <si>
    <t>AV0.02</t>
  </si>
  <si>
    <t>Tablet ovládání výstavy</t>
  </si>
  <si>
    <t>Dotykový tablet s vlastním operačním systémem v poslední dostupné verzi, úhlopříčka min 8", výdrž na baterii min 6 hodin, možnost instalace aplikací přes obchod výrobce, včetně ochranného obalu a fólie na displej</t>
  </si>
  <si>
    <t>AV1.01</t>
  </si>
  <si>
    <t>Rozvaděč elektro</t>
  </si>
  <si>
    <t>Rozvaděč 400V, CEE 32A 5p vstup, 230V/16A výstup, jističe typ "C", výstup min 6x zásuvka CEE 7/5 nebo 7/7</t>
  </si>
  <si>
    <t>AV1.02</t>
  </si>
  <si>
    <t>400V propojovací kabel</t>
  </si>
  <si>
    <t>Přívodní 400V kabel s CEE 32A 5p konektory, 20m</t>
  </si>
  <si>
    <t>AV2.01</t>
  </si>
  <si>
    <t>Rozvaděč stojanový</t>
  </si>
  <si>
    <t>Rozvaděč systému 19" rack, vnitřní ližiny, minimálně 12U, hloubka minimálně 450mm, uzamykatelný</t>
  </si>
  <si>
    <t>AV2.02</t>
  </si>
  <si>
    <t>Systém uchycení</t>
  </si>
  <si>
    <t>Spojovací materiál, ližiny, 1x police pevná 1U hloubka 400mm</t>
  </si>
  <si>
    <t>AV2.03</t>
  </si>
  <si>
    <t>Záložní zdroj</t>
  </si>
  <si>
    <t>UPS záložní zdroj min 1000VA, montáž do racku</t>
  </si>
  <si>
    <t>AV2.04</t>
  </si>
  <si>
    <t>Rackový distributor</t>
  </si>
  <si>
    <t>Přívod 230V připojený na zálohovaný výstup Záložního zdroje (UPS), minimálně 6 zásuvek CEE 7/5 nebo 7/7, montáž do 19" racku</t>
  </si>
  <si>
    <t>AV2.05</t>
  </si>
  <si>
    <t>LTE Router</t>
  </si>
  <si>
    <t>LTE router funkční v ČR včetně aktivní datové SIM karty po dobu instalace a běhu výstavy, DHCP server schopný obsloužit min 40 zařízení, firewall, NAT, UPnP, QoS</t>
  </si>
  <si>
    <t>AV2.06</t>
  </si>
  <si>
    <t>Switch 24port</t>
  </si>
  <si>
    <t>Gigabitový switch, 24x port s rychlostí min 100/1000Mbps a přepínací kapacitou minimálně 24Gbps, montáž do 19" racku</t>
  </si>
  <si>
    <t>AV2.07</t>
  </si>
  <si>
    <t>Bezdrátový bod</t>
  </si>
  <si>
    <t>Přístupový Wi-Fi bod standardu minimálně 802.11n, vybavený 2.4GHz i 5GHz rádiem pro souběžný provoz, schopný obsluhovat minimálně 30 současných zařízení</t>
  </si>
  <si>
    <t>AV2.08</t>
  </si>
  <si>
    <t>Externí zvuková karta</t>
  </si>
  <si>
    <t>Rozhraní min 10 linkových výstupů v symetrickém zapojení zvukového signálu, MIDI vstup/výstup, vzorkovací frekvence 192kHz/24bit, podpora aktuálních operačních systémů (zejména Win 10 Pro 64-bti a macOS Big Sur)</t>
  </si>
  <si>
    <t>AV2.09</t>
  </si>
  <si>
    <t>Zesilovač / zvukový procesor</t>
  </si>
  <si>
    <t>Zesilovač / zvukový procesor pro veškeré repro dle potřeby instalovaných reproduktorů, montáž do 19" racku</t>
  </si>
  <si>
    <t>AV2.10</t>
  </si>
  <si>
    <t>Zvukový kabel</t>
  </si>
  <si>
    <t>symetrickém zapojení, 1m, profesionální zvukový kabel se dvěma vodiči min o průměru 0,22mm^2 a stíněním</t>
  </si>
  <si>
    <t>AV3.01</t>
  </si>
  <si>
    <t>Reproduktor</t>
  </si>
  <si>
    <t>Reproduktor s možností montáže na stěnu / strop, výškový měnič max 1,5", středobasový měnič min 6", zatížitelnost min 60W, rozměry max 450 x 220 x 220 mm, frekvenční rozsah min 70-20.000 Hz, váha max 5 kg</t>
  </si>
  <si>
    <t>AV3.02</t>
  </si>
  <si>
    <t>Subwoofer</t>
  </si>
  <si>
    <t>Aktivní subwoofer s min 1x 8" měničem, minimální frekvenční rozsah definovaný výrobcem v technickém listu 20-180 Hz, minimální výkon peak 120W a RMS 60W, minimální výkon SPL ve vzdálenosti 1m od subwooferu 105 dB, váha max 16 kg, barva černá</t>
  </si>
  <si>
    <t>AV3.03</t>
  </si>
  <si>
    <t>Držák reproduktoru</t>
  </si>
  <si>
    <t>Držák pro uchycení ke sloupu technické konstrukce</t>
  </si>
  <si>
    <t>AV3.04</t>
  </si>
  <si>
    <t>Držák subwooferu</t>
  </si>
  <si>
    <t>Držák pro uchycení k technické konstrukci</t>
  </si>
  <si>
    <t>AV3.05</t>
  </si>
  <si>
    <t>Kabel k reproduktorům</t>
  </si>
  <si>
    <t>Kabel pro 100V rozvod, min 2x 1.5mm průměr vodiče, lanko, černý, metráž</t>
  </si>
  <si>
    <t>AV4.01</t>
  </si>
  <si>
    <t>Projektor</t>
  </si>
  <si>
    <t>Projektor s laserovým světelným zdrojem a možností montáže s projekcí svisle dolů, min 7000 ANSI, vyměnitelné objektivy, rozlišení čipu min WUXGA (1920x1200px), konektory min. 1x HDMI, 1x LAN RJ45, možnost ovládání projektoru pomocí TCP nebo UDP paketů po LAN</t>
  </si>
  <si>
    <t>AV4.02</t>
  </si>
  <si>
    <t>Objektiv</t>
  </si>
  <si>
    <t>Objektiv kompatibilní s projektorem AV4.01, throw ratio 0.8:1</t>
  </si>
  <si>
    <t>AV4.03</t>
  </si>
  <si>
    <t>Držák projektoru</t>
  </si>
  <si>
    <t>Veškerá potřebná kabeláž k propojení repro (kabeláž bude řešena kabelem o průměru vodičů min 2x1.5mm2 (v případě pasivního systému), nebo symetrickým vedením kabelu se signálovými vodiči o průměru min 0,22mm2 s kvalitním stíněním a rozvodu 230V o průměru vodičů min 3x1.5mm2 (v případě aktivního systému))</t>
  </si>
  <si>
    <t>AV4.04</t>
  </si>
  <si>
    <t>HDMI kabel</t>
  </si>
  <si>
    <t>Přívodní HDMI kabel, min HDMI 1.4a, optický, 20m</t>
  </si>
  <si>
    <t>AV5.01</t>
  </si>
  <si>
    <t>230V kabeláž</t>
  </si>
  <si>
    <t>Kabeláž propojující všechna místa připojení exponátů, projektor centrální projekce a veškeré prvky v hlavním rozvaděči, barva černá, vodiče minimálně 3x1,5mm</t>
  </si>
  <si>
    <t>AV6.01</t>
  </si>
  <si>
    <t>CAT5e LAN kabeláž</t>
  </si>
  <si>
    <t>Kabeláž propojující všechna místa připojení exponátů, projektor centrální projekce a veškeré prvky v hlavním rozvaděči, standard kabelu minimálně CAT5e, barva černá</t>
  </si>
  <si>
    <t>PRAV01</t>
  </si>
  <si>
    <t>Instalace napájení</t>
  </si>
  <si>
    <t>Instalace přívodního 400V kabelu, rozvaděče a veškerých propojovacích kabelů 230V od hlavního rozvaděče k jednotlivým místum napojení exponátů a k projektoru pro centrální projekci a projektoru pro projekci na exponát M1</t>
  </si>
  <si>
    <t>PRAV02</t>
  </si>
  <si>
    <t>Instalace LAN sítě</t>
  </si>
  <si>
    <t>Instalace kompletní strukturované kabeláže AV6.01, zapojení rozvaděče AV2 a veškerých síťových prvků v něm, instalace 1x CAT5e kabelu ke každému místu napojení exponátu a k projektoru pro centrální projekci</t>
  </si>
  <si>
    <t>PRAV03</t>
  </si>
  <si>
    <t>Instalace reproduktorů</t>
  </si>
  <si>
    <t>Zavěšení reproduktorů a natažení kabeláže</t>
  </si>
  <si>
    <t>PRAV04</t>
  </si>
  <si>
    <t>Instalace projektoru</t>
  </si>
  <si>
    <t>Instalace projektoru AV4.01 včetně objektivu a držáku, zavěšení, nastavení, dovedení kabeláže HDMI</t>
  </si>
  <si>
    <t>PRAV05</t>
  </si>
  <si>
    <t>Zapojení exponátů</t>
  </si>
  <si>
    <t>Propojení exponátů v místech napojení s nově instalovanou kabeláží 230V, DMX a CAT5e</t>
  </si>
  <si>
    <t>X1</t>
  </si>
  <si>
    <t>Zabalení prvků AV techniky (součást výstavy)</t>
  </si>
  <si>
    <t>Součástí dodávky je i rozebrání AV prvků v exponátech a jejich zabalení dle instrukcí zadavatele a/nebo AV integrátora. Přepravní obaly na zobrazovací zařízení jsou součástí výstavy, po vybalení techniky je nutné je uschovat v suchém a čistém místě tak, aby nedošlo k jejich poškození po dobu trvání výstavy. Po skončení dodavatel zabalí zobrazovací prvky a další AV techniku do původních obalů, nebo zabalí do nových jednorázových obalů, pokud takto AV prvky byly zabaleny (například bublinková fólie na obalení přehrávačů).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</si>
</sst>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#,##0\ &quot;Kč&quot;;[Red]\-#,##0\ &quot;Kč&quot;"/>
    <numFmt numFmtId="8" formatCode="#,##0.00\ &quot;Kč&quot;;[Red]\-#,##0.00\ &quot;Kč&quot;"/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#,##0.00&quot;$&quot;"/>
    <numFmt numFmtId="166" formatCode="#,##0[$ Kč]"/>
  </numFmts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u/>
      <sz val="15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MS Sans Serif"/>
      <charset val="238"/>
    </font>
    <font>
      <b/>
      <i/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7" applyNumberFormat="0" applyAlignment="0" applyProtection="0"/>
    <xf numFmtId="0" fontId="19" fillId="10" borderId="0" applyNumberFormat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0" fillId="0" borderId="0" xfId="0" applyNumberFormat="1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164" fontId="0" fillId="0" borderId="0" xfId="0" applyNumberForma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center" vertical="center" wrapText="1"/>
    </xf>
    <xf numFmtId="165" fontId="11" fillId="6" borderId="5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164" fontId="8" fillId="5" borderId="0" xfId="3" applyNumberFormat="1" applyBorder="1"/>
    <xf numFmtId="0" fontId="8" fillId="5" borderId="0" xfId="3" applyBorder="1"/>
    <xf numFmtId="0" fontId="17" fillId="6" borderId="5" xfId="0" applyFont="1" applyFill="1" applyBorder="1" applyAlignment="1">
      <alignment wrapText="1"/>
    </xf>
    <xf numFmtId="0" fontId="17" fillId="6" borderId="5" xfId="0" applyFont="1" applyFill="1" applyBorder="1"/>
    <xf numFmtId="0" fontId="17" fillId="6" borderId="5" xfId="0" applyFont="1" applyFill="1" applyBorder="1" applyAlignment="1">
      <alignment horizontal="right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42" fontId="0" fillId="0" borderId="5" xfId="0" applyNumberFormat="1" applyBorder="1"/>
    <xf numFmtId="0" fontId="10" fillId="6" borderId="15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9" borderId="15" xfId="0" applyFont="1" applyFill="1" applyBorder="1" applyAlignment="1">
      <alignment horizontal="right" vertical="top" wrapText="1"/>
    </xf>
    <xf numFmtId="44" fontId="10" fillId="6" borderId="17" xfId="0" applyNumberFormat="1" applyFont="1" applyFill="1" applyBorder="1" applyAlignment="1">
      <alignment vertical="top" wrapText="1"/>
    </xf>
    <xf numFmtId="0" fontId="0" fillId="6" borderId="17" xfId="0" applyFill="1" applyBorder="1"/>
    <xf numFmtId="44" fontId="10" fillId="6" borderId="3" xfId="0" applyNumberFormat="1" applyFont="1" applyFill="1" applyBorder="1" applyAlignment="1">
      <alignment vertical="top" wrapText="1"/>
    </xf>
    <xf numFmtId="44" fontId="10" fillId="8" borderId="17" xfId="0" applyNumberFormat="1" applyFont="1" applyFill="1" applyBorder="1" applyAlignment="1">
      <alignment vertical="top" wrapText="1"/>
    </xf>
    <xf numFmtId="0" fontId="10" fillId="8" borderId="15" xfId="0" applyFont="1" applyFill="1" applyBorder="1" applyAlignment="1">
      <alignment horizontal="right" vertical="top" wrapText="1"/>
    </xf>
    <xf numFmtId="0" fontId="0" fillId="8" borderId="17" xfId="0" applyFill="1" applyBorder="1"/>
    <xf numFmtId="44" fontId="10" fillId="8" borderId="3" xfId="0" applyNumberFormat="1" applyFont="1" applyFill="1" applyBorder="1" applyAlignment="1">
      <alignment vertical="top" wrapText="1"/>
    </xf>
    <xf numFmtId="42" fontId="10" fillId="9" borderId="17" xfId="0" applyNumberFormat="1" applyFont="1" applyFill="1" applyBorder="1" applyAlignment="1">
      <alignment vertical="top"/>
    </xf>
    <xf numFmtId="0" fontId="0" fillId="9" borderId="17" xfId="0" applyFill="1" applyBorder="1"/>
    <xf numFmtId="42" fontId="10" fillId="9" borderId="3" xfId="0" applyNumberFormat="1" applyFont="1" applyFill="1" applyBorder="1" applyAlignment="1">
      <alignment vertical="top"/>
    </xf>
    <xf numFmtId="42" fontId="10" fillId="6" borderId="16" xfId="0" applyNumberFormat="1" applyFont="1" applyFill="1" applyBorder="1" applyAlignment="1">
      <alignment vertical="center"/>
    </xf>
    <xf numFmtId="0" fontId="17" fillId="6" borderId="5" xfId="0" applyFont="1" applyFill="1" applyBorder="1" applyAlignment="1">
      <alignment vertical="top"/>
    </xf>
    <xf numFmtId="165" fontId="11" fillId="6" borderId="5" xfId="0" applyNumberFormat="1" applyFont="1" applyFill="1" applyBorder="1" applyAlignment="1">
      <alignment vertical="top" wrapText="1"/>
    </xf>
    <xf numFmtId="166" fontId="10" fillId="9" borderId="3" xfId="0" applyNumberFormat="1" applyFont="1" applyFill="1" applyBorder="1" applyAlignment="1">
      <alignment vertical="top"/>
    </xf>
    <xf numFmtId="0" fontId="20" fillId="0" borderId="20" xfId="0" applyFont="1" applyFill="1" applyBorder="1" applyAlignment="1">
      <alignment horizontal="left" vertical="top"/>
    </xf>
    <xf numFmtId="0" fontId="20" fillId="0" borderId="20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0" fillId="0" borderId="20" xfId="0" applyFill="1" applyBorder="1" applyAlignment="1">
      <alignment horizontal="left" vertical="top" wrapText="1"/>
    </xf>
    <xf numFmtId="0" fontId="22" fillId="0" borderId="20" xfId="0" applyFont="1" applyFill="1" applyBorder="1" applyAlignment="1">
      <alignment horizontal="left" vertical="top" wrapText="1"/>
    </xf>
    <xf numFmtId="0" fontId="0" fillId="0" borderId="0" xfId="0" applyFill="1"/>
    <xf numFmtId="0" fontId="20" fillId="6" borderId="19" xfId="0" applyFont="1" applyFill="1" applyBorder="1" applyAlignment="1">
      <alignment vertical="top" wrapText="1"/>
    </xf>
    <xf numFmtId="44" fontId="21" fillId="0" borderId="20" xfId="0" applyNumberFormat="1" applyFont="1" applyFill="1" applyBorder="1" applyAlignment="1">
      <alignment horizontal="right" vertical="top"/>
    </xf>
    <xf numFmtId="49" fontId="4" fillId="6" borderId="1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164" fontId="4" fillId="6" borderId="2" xfId="0" applyNumberFormat="1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left" vertical="top"/>
    </xf>
    <xf numFmtId="0" fontId="9" fillId="6" borderId="3" xfId="0" applyFont="1" applyFill="1" applyBorder="1" applyAlignment="1">
      <alignment horizontal="left" vertical="top"/>
    </xf>
    <xf numFmtId="0" fontId="20" fillId="0" borderId="21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/>
    <xf numFmtId="42" fontId="6" fillId="0" borderId="0" xfId="1" applyNumberFormat="1" applyFill="1" applyBorder="1"/>
    <xf numFmtId="42" fontId="0" fillId="0" borderId="0" xfId="0" applyNumberFormat="1" applyFill="1" applyBorder="1"/>
    <xf numFmtId="0" fontId="12" fillId="0" borderId="0" xfId="0" applyFont="1"/>
    <xf numFmtId="44" fontId="25" fillId="6" borderId="17" xfId="0" applyNumberFormat="1" applyFont="1" applyFill="1" applyBorder="1" applyAlignment="1">
      <alignment vertical="top" wrapText="1"/>
    </xf>
    <xf numFmtId="44" fontId="25" fillId="8" borderId="17" xfId="0" applyNumberFormat="1" applyFont="1" applyFill="1" applyBorder="1" applyAlignment="1">
      <alignment vertical="top" wrapText="1"/>
    </xf>
    <xf numFmtId="42" fontId="25" fillId="9" borderId="17" xfId="0" applyNumberFormat="1" applyFont="1" applyFill="1" applyBorder="1" applyAlignment="1">
      <alignment vertical="top"/>
    </xf>
    <xf numFmtId="44" fontId="26" fillId="0" borderId="20" xfId="0" applyNumberFormat="1" applyFont="1" applyFill="1" applyBorder="1" applyAlignment="1">
      <alignment horizontal="right" vertical="top"/>
    </xf>
    <xf numFmtId="0" fontId="16" fillId="0" borderId="20" xfId="0" applyFont="1" applyFill="1" applyBorder="1" applyAlignment="1">
      <alignment horizontal="left" vertical="top"/>
    </xf>
    <xf numFmtId="0" fontId="16" fillId="0" borderId="20" xfId="0" applyFont="1" applyFill="1" applyBorder="1" applyAlignment="1">
      <alignment horizontal="left" vertical="top" wrapText="1"/>
    </xf>
    <xf numFmtId="0" fontId="26" fillId="0" borderId="2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44" fontId="21" fillId="0" borderId="0" xfId="0" applyNumberFormat="1" applyFont="1" applyFill="1" applyBorder="1" applyAlignment="1">
      <alignment horizontal="right" vertical="top"/>
    </xf>
    <xf numFmtId="0" fontId="0" fillId="0" borderId="0" xfId="0" applyFill="1" applyAlignment="1">
      <alignment wrapText="1"/>
    </xf>
    <xf numFmtId="8" fontId="12" fillId="0" borderId="0" xfId="1" applyNumberFormat="1" applyFont="1" applyFill="1" applyBorder="1" applyAlignment="1">
      <alignment horizontal="right" vertical="top"/>
    </xf>
    <xf numFmtId="0" fontId="0" fillId="0" borderId="22" xfId="0" applyBorder="1" applyAlignment="1">
      <alignment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left" vertical="top" wrapText="1"/>
    </xf>
    <xf numFmtId="49" fontId="5" fillId="0" borderId="18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49" fontId="19" fillId="6" borderId="24" xfId="4" applyNumberFormat="1" applyFill="1" applyBorder="1" applyAlignment="1">
      <alignment horizontal="left" vertical="center" wrapText="1"/>
    </xf>
    <xf numFmtId="42" fontId="19" fillId="6" borderId="25" xfId="4" applyNumberFormat="1" applyFill="1" applyBorder="1" applyAlignment="1">
      <alignment horizontal="right" vertical="center"/>
    </xf>
    <xf numFmtId="42" fontId="19" fillId="6" borderId="26" xfId="4" applyNumberFormat="1" applyFill="1" applyBorder="1" applyAlignment="1">
      <alignment vertical="center"/>
    </xf>
    <xf numFmtId="42" fontId="19" fillId="6" borderId="24" xfId="4" applyNumberFormat="1" applyFill="1" applyBorder="1" applyAlignment="1">
      <alignment vertical="center"/>
    </xf>
    <xf numFmtId="0" fontId="0" fillId="0" borderId="8" xfId="0" applyBorder="1"/>
    <xf numFmtId="42" fontId="0" fillId="0" borderId="28" xfId="0" applyNumberFormat="1" applyBorder="1"/>
    <xf numFmtId="0" fontId="9" fillId="6" borderId="6" xfId="0" applyFont="1" applyFill="1" applyBorder="1" applyAlignment="1">
      <alignment horizontal="left" vertical="top" wrapText="1"/>
    </xf>
    <xf numFmtId="0" fontId="26" fillId="0" borderId="33" xfId="0" applyFont="1" applyFill="1" applyBorder="1" applyAlignment="1">
      <alignment horizontal="center" vertical="top"/>
    </xf>
    <xf numFmtId="0" fontId="21" fillId="0" borderId="33" xfId="0" applyFont="1" applyFill="1" applyBorder="1" applyAlignment="1">
      <alignment horizontal="center" vertical="top"/>
    </xf>
    <xf numFmtId="0" fontId="22" fillId="0" borderId="33" xfId="0" applyFont="1" applyFill="1" applyBorder="1" applyAlignment="1">
      <alignment horizontal="center" vertical="top"/>
    </xf>
    <xf numFmtId="0" fontId="21" fillId="0" borderId="34" xfId="0" applyFont="1" applyFill="1" applyBorder="1" applyAlignment="1">
      <alignment horizontal="center" vertical="top"/>
    </xf>
    <xf numFmtId="44" fontId="26" fillId="0" borderId="35" xfId="0" applyNumberFormat="1" applyFont="1" applyFill="1" applyBorder="1" applyAlignment="1">
      <alignment horizontal="right" vertical="top"/>
    </xf>
    <xf numFmtId="44" fontId="21" fillId="0" borderId="35" xfId="0" applyNumberFormat="1" applyFont="1" applyFill="1" applyBorder="1" applyAlignment="1">
      <alignment horizontal="right" vertical="top"/>
    </xf>
    <xf numFmtId="0" fontId="13" fillId="6" borderId="6" xfId="0" applyFont="1" applyFill="1" applyBorder="1" applyAlignment="1">
      <alignment vertical="top" wrapText="1"/>
    </xf>
    <xf numFmtId="42" fontId="12" fillId="7" borderId="4" xfId="2" applyNumberFormat="1" applyFont="1" applyFill="1" applyBorder="1" applyAlignment="1" applyProtection="1">
      <alignment horizontal="right" vertical="center"/>
    </xf>
    <xf numFmtId="42" fontId="12" fillId="7" borderId="11" xfId="2" applyNumberFormat="1" applyFont="1" applyFill="1" applyBorder="1" applyAlignment="1" applyProtection="1">
      <alignment vertical="center"/>
    </xf>
    <xf numFmtId="42" fontId="12" fillId="7" borderId="12" xfId="2" applyNumberFormat="1" applyFont="1" applyFill="1" applyBorder="1" applyAlignment="1" applyProtection="1">
      <alignment vertical="center"/>
    </xf>
    <xf numFmtId="42" fontId="12" fillId="7" borderId="27" xfId="2" applyNumberFormat="1" applyFont="1" applyFill="1" applyBorder="1" applyAlignment="1" applyProtection="1">
      <alignment horizontal="right" vertical="center"/>
    </xf>
    <xf numFmtId="42" fontId="12" fillId="7" borderId="13" xfId="2" applyNumberFormat="1" applyFont="1" applyFill="1" applyBorder="1" applyAlignment="1">
      <alignment vertical="center"/>
    </xf>
    <xf numFmtId="42" fontId="12" fillId="7" borderId="14" xfId="2" applyNumberFormat="1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4" fillId="6" borderId="1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center" vertical="center" wrapText="1"/>
    </xf>
    <xf numFmtId="6" fontId="24" fillId="11" borderId="36" xfId="1" applyNumberFormat="1" applyFont="1" applyFill="1" applyBorder="1" applyAlignment="1" applyProtection="1">
      <alignment horizontal="right" vertical="top"/>
      <protection locked="0"/>
    </xf>
    <xf numFmtId="6" fontId="24" fillId="11" borderId="37" xfId="1" applyNumberFormat="1" applyFont="1" applyFill="1" applyBorder="1" applyAlignment="1" applyProtection="1">
      <alignment horizontal="right" vertical="top"/>
      <protection locked="0"/>
    </xf>
    <xf numFmtId="8" fontId="12" fillId="11" borderId="37" xfId="1" applyNumberFormat="1" applyFont="1" applyFill="1" applyBorder="1" applyAlignment="1" applyProtection="1">
      <alignment horizontal="right" vertical="top"/>
      <protection locked="0"/>
    </xf>
    <xf numFmtId="6" fontId="12" fillId="11" borderId="37" xfId="1" applyNumberFormat="1" applyFont="1" applyFill="1" applyBorder="1" applyAlignment="1" applyProtection="1">
      <alignment horizontal="right" vertical="top"/>
      <protection locked="0"/>
    </xf>
    <xf numFmtId="8" fontId="12" fillId="11" borderId="38" xfId="1" applyNumberFormat="1" applyFont="1" applyFill="1" applyBorder="1" applyAlignment="1" applyProtection="1">
      <alignment horizontal="right" vertical="top"/>
      <protection locked="0"/>
    </xf>
    <xf numFmtId="6" fontId="12" fillId="11" borderId="29" xfId="1" applyNumberFormat="1" applyFont="1" applyFill="1" applyBorder="1" applyProtection="1">
      <protection locked="0"/>
    </xf>
    <xf numFmtId="6" fontId="12" fillId="11" borderId="30" xfId="1" applyNumberFormat="1" applyFont="1" applyFill="1" applyBorder="1" applyProtection="1">
      <protection locked="0"/>
    </xf>
    <xf numFmtId="42" fontId="12" fillId="11" borderId="30" xfId="1" applyNumberFormat="1" applyFont="1" applyFill="1" applyBorder="1" applyProtection="1">
      <protection locked="0"/>
    </xf>
    <xf numFmtId="42" fontId="12" fillId="11" borderId="31" xfId="1" applyNumberFormat="1" applyFont="1" applyFill="1" applyBorder="1" applyProtection="1">
      <protection locked="0"/>
    </xf>
    <xf numFmtId="42" fontId="12" fillId="11" borderId="32" xfId="1" applyNumberFormat="1" applyFont="1" applyFill="1" applyBorder="1" applyProtection="1">
      <protection locked="0"/>
    </xf>
  </cellXfs>
  <cellStyles count="5">
    <cellStyle name="40 % – Zvýraznění 1" xfId="4" builtinId="31"/>
    <cellStyle name="Neutrální" xfId="2" builtinId="28"/>
    <cellStyle name="Normální" xfId="0" builtinId="0"/>
    <cellStyle name="Správně" xfId="1" builtinId="26"/>
    <cellStyle name="Výpočet" xfId="3" builtin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E21" sqref="E21"/>
    </sheetView>
  </sheetViews>
  <sheetFormatPr defaultColWidth="8.7109375" defaultRowHeight="15" x14ac:dyDescent="0.25"/>
  <cols>
    <col min="1" max="1" width="17.28515625" customWidth="1"/>
    <col min="2" max="2" width="39.140625" customWidth="1"/>
    <col min="3" max="3" width="25.28515625" style="3" customWidth="1"/>
    <col min="4" max="4" width="20.42578125" customWidth="1"/>
    <col min="5" max="5" width="22" customWidth="1"/>
  </cols>
  <sheetData>
    <row r="1" spans="1:8" s="4" customFormat="1" x14ac:dyDescent="0.25">
      <c r="A1" s="101" t="s">
        <v>0</v>
      </c>
      <c r="B1" s="102"/>
      <c r="C1" s="102"/>
      <c r="D1" s="102"/>
      <c r="E1" s="52"/>
      <c r="F1" s="52"/>
      <c r="G1" s="52"/>
      <c r="H1" s="6"/>
    </row>
    <row r="2" spans="1:8" s="4" customFormat="1" ht="19.5" x14ac:dyDescent="0.25">
      <c r="A2" s="1"/>
      <c r="B2" s="97"/>
      <c r="C2" s="98"/>
      <c r="D2" s="52"/>
      <c r="E2" s="52"/>
      <c r="F2" s="52"/>
      <c r="G2" s="52"/>
      <c r="H2" s="6"/>
    </row>
    <row r="3" spans="1:8" s="4" customFormat="1" ht="19.5" x14ac:dyDescent="0.25">
      <c r="A3" s="2" t="s">
        <v>1</v>
      </c>
      <c r="B3" s="7"/>
      <c r="C3" s="98"/>
      <c r="D3" s="52"/>
      <c r="E3" s="52"/>
      <c r="F3" s="52"/>
      <c r="G3" s="52"/>
      <c r="H3" s="6"/>
    </row>
    <row r="4" spans="1:8" s="4" customFormat="1" ht="20.25" thickBot="1" x14ac:dyDescent="0.3">
      <c r="A4" s="2"/>
      <c r="B4" s="7"/>
      <c r="C4" s="98"/>
      <c r="D4" s="52"/>
      <c r="E4" s="52"/>
      <c r="F4" s="52"/>
      <c r="G4" s="52"/>
      <c r="H4" s="6"/>
    </row>
    <row r="5" spans="1:8" s="5" customFormat="1" ht="15.75" thickBot="1" x14ac:dyDescent="0.3">
      <c r="A5" s="45" t="s">
        <v>2</v>
      </c>
      <c r="B5" s="46" t="s">
        <v>3</v>
      </c>
      <c r="C5" s="47" t="s">
        <v>4</v>
      </c>
      <c r="D5" s="48" t="s">
        <v>5</v>
      </c>
      <c r="E5" s="49" t="s">
        <v>6</v>
      </c>
      <c r="F5" s="98"/>
      <c r="G5" s="98"/>
      <c r="H5" s="98"/>
    </row>
    <row r="6" spans="1:8" ht="15.75" thickBot="1" x14ac:dyDescent="0.3">
      <c r="A6" s="99"/>
      <c r="B6" s="100"/>
      <c r="C6" s="100"/>
    </row>
    <row r="7" spans="1:8" x14ac:dyDescent="0.25">
      <c r="A7" s="8" t="s">
        <v>7</v>
      </c>
      <c r="B7" s="74" t="s">
        <v>8</v>
      </c>
      <c r="C7" s="91">
        <f>'05_SVĚTLA, OSVĚTLENÍ'!E22</f>
        <v>0</v>
      </c>
      <c r="D7" s="92">
        <f>'05_SVĚTLA, OSVĚTLENÍ'!F23</f>
        <v>0</v>
      </c>
      <c r="E7" s="93">
        <f>'05_SVĚTLA, OSVĚTLENÍ'!G24</f>
        <v>0</v>
      </c>
    </row>
    <row r="8" spans="1:8" ht="15" customHeight="1" thickBot="1" x14ac:dyDescent="0.3">
      <c r="A8" s="75" t="s">
        <v>9</v>
      </c>
      <c r="B8" s="76" t="s">
        <v>10</v>
      </c>
      <c r="C8" s="94">
        <f>'06 AV_TECHNIKA'!F39</f>
        <v>0</v>
      </c>
      <c r="D8" s="95">
        <f>'06 AV_TECHNIKA'!G40</f>
        <v>0</v>
      </c>
      <c r="E8" s="96">
        <f>'06 AV_TECHNIKA'!H41</f>
        <v>0</v>
      </c>
    </row>
    <row r="9" spans="1:8" ht="15.75" thickBot="1" x14ac:dyDescent="0.3">
      <c r="A9" s="73"/>
      <c r="B9" s="77" t="s">
        <v>11</v>
      </c>
      <c r="C9" s="78">
        <f>SUM(C7:C8)</f>
        <v>0</v>
      </c>
      <c r="D9" s="79">
        <f>SUM(D7:D8)</f>
        <v>0</v>
      </c>
      <c r="E9" s="80">
        <f>SUM(E7:E8)</f>
        <v>0</v>
      </c>
    </row>
    <row r="10" spans="1:8" ht="15.75" thickBot="1" x14ac:dyDescent="0.3">
      <c r="B10" s="10"/>
      <c r="C10" s="11"/>
      <c r="D10" s="12"/>
      <c r="E10" s="12"/>
    </row>
    <row r="11" spans="1:8" ht="33" customHeight="1" thickBot="1" x14ac:dyDescent="0.3">
      <c r="B11" s="103" t="s">
        <v>12</v>
      </c>
      <c r="C11" s="104"/>
      <c r="D11" s="104"/>
      <c r="E11" s="33">
        <f>E9</f>
        <v>0</v>
      </c>
    </row>
    <row r="13" spans="1:8" ht="14.65" customHeight="1" x14ac:dyDescent="0.25">
      <c r="A13" s="105" t="s">
        <v>13</v>
      </c>
      <c r="B13" s="105"/>
      <c r="C13" s="105"/>
      <c r="D13" s="105"/>
      <c r="E13" s="105"/>
    </row>
  </sheetData>
  <sheetProtection algorithmName="SHA-512" hashValue="bczWatkA6FYAUlKPnPH3z7h2llGuGEZ2J0VJ7VDCKiyZzWxrkmbQLRl45EwQueX2zj9xXj0vNAEeHWts8OAtfw==" saltValue="kOebU/L8qQ4tz2Jz4EdHfg==" spinCount="100000" sheet="1" objects="1" scenarios="1"/>
  <mergeCells count="4">
    <mergeCell ref="A6:C6"/>
    <mergeCell ref="A1:D1"/>
    <mergeCell ref="B11:D11"/>
    <mergeCell ref="A13:E13"/>
  </mergeCell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="120" zoomScaleNormal="120" zoomScalePageLayoutView="85" workbookViewId="0">
      <pane ySplit="6" topLeftCell="A7" activePane="bottomLeft" state="frozen"/>
      <selection pane="bottomLeft" activeCell="D7" sqref="D7"/>
    </sheetView>
  </sheetViews>
  <sheetFormatPr defaultColWidth="8.7109375" defaultRowHeight="15" x14ac:dyDescent="0.25"/>
  <cols>
    <col min="1" max="1" width="11.28515625" customWidth="1"/>
    <col min="2" max="2" width="79.42578125" customWidth="1"/>
    <col min="3" max="3" width="14.7109375" customWidth="1"/>
    <col min="4" max="4" width="13.7109375" customWidth="1"/>
    <col min="5" max="5" width="21.7109375" customWidth="1"/>
    <col min="6" max="6" width="19.140625" customWidth="1"/>
    <col min="7" max="7" width="18.42578125" customWidth="1"/>
  </cols>
  <sheetData>
    <row r="1" spans="1:7" x14ac:dyDescent="0.25">
      <c r="A1" s="101" t="s">
        <v>14</v>
      </c>
      <c r="B1" s="102"/>
      <c r="C1" s="102"/>
      <c r="D1" s="102"/>
    </row>
    <row r="2" spans="1:7" ht="19.5" x14ac:dyDescent="0.25">
      <c r="A2" s="1"/>
      <c r="B2" s="97"/>
      <c r="C2" s="98"/>
      <c r="D2" s="52"/>
    </row>
    <row r="3" spans="1:7" ht="19.5" x14ac:dyDescent="0.25">
      <c r="A3" s="2" t="s">
        <v>15</v>
      </c>
      <c r="B3" s="7"/>
      <c r="C3" s="98"/>
      <c r="D3" s="52"/>
    </row>
    <row r="4" spans="1:7" x14ac:dyDescent="0.25">
      <c r="A4" s="98" t="s">
        <v>16</v>
      </c>
      <c r="B4" s="52"/>
      <c r="C4" s="98"/>
      <c r="D4" s="52"/>
    </row>
    <row r="5" spans="1:7" x14ac:dyDescent="0.25">
      <c r="A5" s="98"/>
      <c r="B5" s="52"/>
      <c r="C5" s="98"/>
      <c r="D5" s="52"/>
    </row>
    <row r="6" spans="1:7" ht="45.75" thickBot="1" x14ac:dyDescent="0.3">
      <c r="A6" s="13" t="s">
        <v>17</v>
      </c>
      <c r="B6" s="14" t="s">
        <v>18</v>
      </c>
      <c r="C6" s="15" t="s">
        <v>19</v>
      </c>
      <c r="D6" s="83" t="s">
        <v>20</v>
      </c>
      <c r="E6" s="9" t="s">
        <v>21</v>
      </c>
      <c r="F6" s="9" t="s">
        <v>5</v>
      </c>
      <c r="G6" s="9" t="s">
        <v>22</v>
      </c>
    </row>
    <row r="7" spans="1:7" ht="78" customHeight="1" x14ac:dyDescent="0.25">
      <c r="A7" s="16" t="s">
        <v>23</v>
      </c>
      <c r="B7" s="17" t="s">
        <v>24</v>
      </c>
      <c r="C7" s="81">
        <v>18</v>
      </c>
      <c r="D7" s="111"/>
      <c r="E7" s="82">
        <f>C7*D7</f>
        <v>0</v>
      </c>
      <c r="F7" s="18">
        <f>C7*D7*0.21</f>
        <v>0</v>
      </c>
      <c r="G7" s="18">
        <f>E7+F7</f>
        <v>0</v>
      </c>
    </row>
    <row r="8" spans="1:7" ht="75" x14ac:dyDescent="0.25">
      <c r="A8" s="16" t="s">
        <v>25</v>
      </c>
      <c r="B8" s="17" t="s">
        <v>26</v>
      </c>
      <c r="C8" s="81">
        <v>16</v>
      </c>
      <c r="D8" s="112"/>
      <c r="E8" s="82">
        <f>C8*D8</f>
        <v>0</v>
      </c>
      <c r="F8" s="18">
        <f>C8*D8*0.21</f>
        <v>0</v>
      </c>
      <c r="G8" s="18">
        <f>E8+F8</f>
        <v>0</v>
      </c>
    </row>
    <row r="9" spans="1:7" ht="75" x14ac:dyDescent="0.25">
      <c r="A9" s="16" t="s">
        <v>27</v>
      </c>
      <c r="B9" s="17" t="s">
        <v>28</v>
      </c>
      <c r="C9" s="81">
        <v>6</v>
      </c>
      <c r="D9" s="113"/>
      <c r="E9" s="82">
        <f t="shared" ref="E9" si="0">C9*D9</f>
        <v>0</v>
      </c>
      <c r="F9" s="18">
        <f t="shared" ref="F9" si="1">C9*D9*0.21</f>
        <v>0</v>
      </c>
      <c r="G9" s="18">
        <f t="shared" ref="G9" si="2">E9+F9</f>
        <v>0</v>
      </c>
    </row>
    <row r="10" spans="1:7" ht="45" x14ac:dyDescent="0.25">
      <c r="A10" s="16" t="s">
        <v>29</v>
      </c>
      <c r="B10" s="17" t="s">
        <v>30</v>
      </c>
      <c r="C10" s="81">
        <v>1</v>
      </c>
      <c r="D10" s="114"/>
      <c r="E10" s="82">
        <f t="shared" ref="E10:E20" si="3">C10*D10</f>
        <v>0</v>
      </c>
      <c r="F10" s="18">
        <f t="shared" ref="F10:F20" si="4">C10*D10*0.21</f>
        <v>0</v>
      </c>
      <c r="G10" s="18">
        <f t="shared" ref="G10:G20" si="5">E10+F10</f>
        <v>0</v>
      </c>
    </row>
    <row r="11" spans="1:7" ht="45" x14ac:dyDescent="0.25">
      <c r="A11" s="16" t="s">
        <v>31</v>
      </c>
      <c r="B11" s="17" t="s">
        <v>32</v>
      </c>
      <c r="C11" s="81">
        <v>11</v>
      </c>
      <c r="D11" s="114"/>
      <c r="E11" s="82">
        <f t="shared" si="3"/>
        <v>0</v>
      </c>
      <c r="F11" s="18">
        <f t="shared" si="4"/>
        <v>0</v>
      </c>
      <c r="G11" s="18">
        <f t="shared" si="5"/>
        <v>0</v>
      </c>
    </row>
    <row r="12" spans="1:7" ht="30" x14ac:dyDescent="0.25">
      <c r="A12" s="16" t="s">
        <v>33</v>
      </c>
      <c r="B12" s="17" t="s">
        <v>34</v>
      </c>
      <c r="C12" s="81">
        <v>3</v>
      </c>
      <c r="D12" s="114"/>
      <c r="E12" s="82">
        <f t="shared" si="3"/>
        <v>0</v>
      </c>
      <c r="F12" s="18">
        <f t="shared" si="4"/>
        <v>0</v>
      </c>
      <c r="G12" s="18">
        <f t="shared" si="5"/>
        <v>0</v>
      </c>
    </row>
    <row r="13" spans="1:7" ht="30" x14ac:dyDescent="0.25">
      <c r="A13" s="16" t="s">
        <v>35</v>
      </c>
      <c r="B13" s="17" t="s">
        <v>36</v>
      </c>
      <c r="C13" s="81">
        <v>2</v>
      </c>
      <c r="D13" s="114"/>
      <c r="E13" s="82">
        <f t="shared" si="3"/>
        <v>0</v>
      </c>
      <c r="F13" s="18">
        <f t="shared" si="4"/>
        <v>0</v>
      </c>
      <c r="G13" s="18">
        <f t="shared" si="5"/>
        <v>0</v>
      </c>
    </row>
    <row r="14" spans="1:7" ht="30" x14ac:dyDescent="0.25">
      <c r="A14" s="16" t="s">
        <v>37</v>
      </c>
      <c r="B14" s="17" t="s">
        <v>38</v>
      </c>
      <c r="C14" s="81">
        <v>1</v>
      </c>
      <c r="D14" s="114"/>
      <c r="E14" s="82">
        <f t="shared" si="3"/>
        <v>0</v>
      </c>
      <c r="F14" s="18">
        <f t="shared" si="4"/>
        <v>0</v>
      </c>
      <c r="G14" s="18">
        <f t="shared" si="5"/>
        <v>0</v>
      </c>
    </row>
    <row r="15" spans="1:7" ht="30" x14ac:dyDescent="0.25">
      <c r="A15" s="16" t="s">
        <v>39</v>
      </c>
      <c r="B15" s="17" t="s">
        <v>40</v>
      </c>
      <c r="C15" s="81">
        <v>1</v>
      </c>
      <c r="D15" s="114"/>
      <c r="E15" s="82">
        <f t="shared" si="3"/>
        <v>0</v>
      </c>
      <c r="F15" s="18">
        <f t="shared" si="4"/>
        <v>0</v>
      </c>
      <c r="G15" s="18">
        <f t="shared" si="5"/>
        <v>0</v>
      </c>
    </row>
    <row r="16" spans="1:7" x14ac:dyDescent="0.25">
      <c r="A16" s="16" t="s">
        <v>41</v>
      </c>
      <c r="B16" s="17" t="s">
        <v>42</v>
      </c>
      <c r="C16" s="81">
        <v>1</v>
      </c>
      <c r="D16" s="114"/>
      <c r="E16" s="82">
        <f t="shared" si="3"/>
        <v>0</v>
      </c>
      <c r="F16" s="18">
        <f t="shared" si="4"/>
        <v>0</v>
      </c>
      <c r="G16" s="18">
        <f t="shared" si="5"/>
        <v>0</v>
      </c>
    </row>
    <row r="17" spans="1:7" x14ac:dyDescent="0.25">
      <c r="A17" s="16" t="s">
        <v>43</v>
      </c>
      <c r="B17" s="17" t="s">
        <v>44</v>
      </c>
      <c r="C17" s="81">
        <v>1</v>
      </c>
      <c r="D17" s="114"/>
      <c r="E17" s="82">
        <f t="shared" ref="E17" si="6">C17*D17</f>
        <v>0</v>
      </c>
      <c r="F17" s="18">
        <f t="shared" ref="F17" si="7">C17*D17*0.21</f>
        <v>0</v>
      </c>
      <c r="G17" s="18">
        <f t="shared" ref="G17" si="8">E17+F17</f>
        <v>0</v>
      </c>
    </row>
    <row r="18" spans="1:7" x14ac:dyDescent="0.25">
      <c r="A18" s="16" t="s">
        <v>45</v>
      </c>
      <c r="B18" s="17" t="s">
        <v>46</v>
      </c>
      <c r="C18" s="81">
        <v>1</v>
      </c>
      <c r="D18" s="114"/>
      <c r="E18" s="82">
        <f t="shared" si="3"/>
        <v>0</v>
      </c>
      <c r="F18" s="18">
        <f t="shared" si="4"/>
        <v>0</v>
      </c>
      <c r="G18" s="18">
        <f t="shared" si="5"/>
        <v>0</v>
      </c>
    </row>
    <row r="19" spans="1:7" x14ac:dyDescent="0.25">
      <c r="A19" s="16" t="s">
        <v>47</v>
      </c>
      <c r="B19" s="17" t="s">
        <v>48</v>
      </c>
      <c r="C19" s="81">
        <v>1</v>
      </c>
      <c r="D19" s="114"/>
      <c r="E19" s="82">
        <f t="shared" ref="E19" si="9">C19*D19</f>
        <v>0</v>
      </c>
      <c r="F19" s="18">
        <f t="shared" ref="F19" si="10">C19*D19*0.21</f>
        <v>0</v>
      </c>
      <c r="G19" s="18">
        <f t="shared" ref="G19" si="11">E19+F19</f>
        <v>0</v>
      </c>
    </row>
    <row r="20" spans="1:7" ht="15.75" thickBot="1" x14ac:dyDescent="0.3">
      <c r="A20" s="16" t="s">
        <v>49</v>
      </c>
      <c r="B20" s="17" t="s">
        <v>50</v>
      </c>
      <c r="C20" s="81">
        <v>1</v>
      </c>
      <c r="D20" s="115"/>
      <c r="E20" s="82">
        <f t="shared" si="3"/>
        <v>0</v>
      </c>
      <c r="F20" s="18">
        <f t="shared" si="4"/>
        <v>0</v>
      </c>
      <c r="G20" s="18">
        <f t="shared" si="5"/>
        <v>0</v>
      </c>
    </row>
    <row r="21" spans="1:7" s="55" customFormat="1" ht="15.75" thickBot="1" x14ac:dyDescent="0.3">
      <c r="A21" s="54"/>
      <c r="B21" s="53"/>
      <c r="D21" s="56"/>
      <c r="E21" s="57"/>
      <c r="F21" s="57"/>
      <c r="G21" s="57"/>
    </row>
    <row r="22" spans="1:7" ht="19.5" thickBot="1" x14ac:dyDescent="0.3">
      <c r="B22" s="19" t="s">
        <v>51</v>
      </c>
      <c r="C22" s="24"/>
      <c r="D22" s="23"/>
      <c r="E22" s="25">
        <f>SUM(E7:E20)</f>
        <v>0</v>
      </c>
      <c r="F22" s="20"/>
      <c r="G22" s="21"/>
    </row>
    <row r="23" spans="1:7" ht="19.5" thickBot="1" x14ac:dyDescent="0.3">
      <c r="B23" s="27" t="s">
        <v>52</v>
      </c>
      <c r="C23" s="28"/>
      <c r="D23" s="26"/>
      <c r="E23" s="26"/>
      <c r="F23" s="29">
        <f>SUM(F7:F20)</f>
        <v>0</v>
      </c>
      <c r="G23" s="6"/>
    </row>
    <row r="24" spans="1:7" ht="19.5" thickBot="1" x14ac:dyDescent="0.3">
      <c r="B24" s="22" t="s">
        <v>53</v>
      </c>
      <c r="C24" s="31"/>
      <c r="D24" s="30"/>
      <c r="E24" s="30"/>
      <c r="F24" s="30"/>
      <c r="G24" s="32">
        <f>SUM(G7:G20)</f>
        <v>0</v>
      </c>
    </row>
  </sheetData>
  <sheetProtection algorithmName="SHA-512" hashValue="r9dgE+O18Da14llzxs+nG/d1YJbUdLIV+dQtDI+YvVn2zxue5jqofQfaz943WXDUPhCMdo9hhJbkYG/BApm6vw==" saltValue="HuI2ZvtFdffLW5zcEZh0zg==" spinCount="100000" sheet="1" objects="1" scenarios="1"/>
  <mergeCells count="1">
    <mergeCell ref="A1:D1"/>
  </mergeCells>
  <phoneticPr fontId="23" type="noConversion"/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="120" zoomScaleNormal="120" workbookViewId="0">
      <pane ySplit="6" topLeftCell="A26" activePane="bottomLeft" state="frozen"/>
      <selection pane="bottomLeft" activeCell="L30" sqref="L30"/>
    </sheetView>
  </sheetViews>
  <sheetFormatPr defaultColWidth="8.7109375" defaultRowHeight="15" x14ac:dyDescent="0.25"/>
  <cols>
    <col min="2" max="2" width="19.42578125" customWidth="1"/>
    <col min="3" max="3" width="70.7109375" customWidth="1"/>
    <col min="4" max="4" width="8" customWidth="1"/>
    <col min="5" max="5" width="16" style="58" customWidth="1"/>
    <col min="6" max="6" width="20" customWidth="1"/>
    <col min="7" max="7" width="18.42578125" customWidth="1"/>
    <col min="8" max="8" width="15.28515625" customWidth="1"/>
  </cols>
  <sheetData>
    <row r="1" spans="1:8" x14ac:dyDescent="0.25">
      <c r="A1" s="101" t="s">
        <v>14</v>
      </c>
      <c r="B1" s="102"/>
      <c r="C1" s="102"/>
    </row>
    <row r="2" spans="1:8" ht="19.5" x14ac:dyDescent="0.25">
      <c r="A2" s="1"/>
      <c r="B2" s="98"/>
      <c r="C2" s="52"/>
    </row>
    <row r="3" spans="1:8" ht="19.5" x14ac:dyDescent="0.25">
      <c r="A3" s="2" t="s">
        <v>54</v>
      </c>
      <c r="B3" s="98"/>
      <c r="C3" s="52"/>
    </row>
    <row r="4" spans="1:8" x14ac:dyDescent="0.25">
      <c r="A4" s="98" t="s">
        <v>55</v>
      </c>
      <c r="B4" s="98"/>
      <c r="C4" s="52"/>
    </row>
    <row r="5" spans="1:8" x14ac:dyDescent="0.25">
      <c r="A5" s="98"/>
      <c r="B5" s="98"/>
      <c r="C5" s="52"/>
    </row>
    <row r="6" spans="1:8" ht="45.75" thickBot="1" x14ac:dyDescent="0.3">
      <c r="A6" s="43" t="s">
        <v>56</v>
      </c>
      <c r="B6" s="43" t="s">
        <v>57</v>
      </c>
      <c r="C6" s="43" t="s">
        <v>58</v>
      </c>
      <c r="D6" s="34" t="s">
        <v>19</v>
      </c>
      <c r="E6" s="90" t="s">
        <v>20</v>
      </c>
      <c r="F6" s="35" t="s">
        <v>21</v>
      </c>
      <c r="G6" s="35" t="s">
        <v>5</v>
      </c>
      <c r="H6" s="35" t="s">
        <v>22</v>
      </c>
    </row>
    <row r="7" spans="1:8" ht="38.25" x14ac:dyDescent="0.25">
      <c r="A7" s="63" t="s">
        <v>59</v>
      </c>
      <c r="B7" s="64" t="s">
        <v>60</v>
      </c>
      <c r="C7" s="65" t="s">
        <v>61</v>
      </c>
      <c r="D7" s="84">
        <v>2</v>
      </c>
      <c r="E7" s="106" t="s">
        <v>62</v>
      </c>
      <c r="F7" s="88" t="s">
        <v>63</v>
      </c>
      <c r="G7" s="62" t="s">
        <v>63</v>
      </c>
      <c r="H7" s="62" t="s">
        <v>63</v>
      </c>
    </row>
    <row r="8" spans="1:8" ht="38.25" x14ac:dyDescent="0.25">
      <c r="A8" s="63" t="s">
        <v>64</v>
      </c>
      <c r="B8" s="64" t="s">
        <v>65</v>
      </c>
      <c r="C8" s="65" t="s">
        <v>66</v>
      </c>
      <c r="D8" s="84">
        <v>2</v>
      </c>
      <c r="E8" s="107" t="s">
        <v>62</v>
      </c>
      <c r="F8" s="88" t="s">
        <v>63</v>
      </c>
      <c r="G8" s="62" t="s">
        <v>63</v>
      </c>
      <c r="H8" s="62" t="s">
        <v>63</v>
      </c>
    </row>
    <row r="9" spans="1:8" ht="25.5" x14ac:dyDescent="0.25">
      <c r="A9" s="37" t="s">
        <v>67</v>
      </c>
      <c r="B9" s="38" t="s">
        <v>68</v>
      </c>
      <c r="C9" s="39" t="s">
        <v>69</v>
      </c>
      <c r="D9" s="85">
        <v>1</v>
      </c>
      <c r="E9" s="108"/>
      <c r="F9" s="89">
        <f>E9*D9</f>
        <v>0</v>
      </c>
      <c r="G9" s="44">
        <f t="shared" ref="G9:G31" si="0">F9*0.21</f>
        <v>0</v>
      </c>
      <c r="H9" s="44">
        <f t="shared" ref="H9:H31" si="1">F9+G9</f>
        <v>0</v>
      </c>
    </row>
    <row r="10" spans="1:8" ht="25.5" x14ac:dyDescent="0.25">
      <c r="A10" s="37" t="s">
        <v>70</v>
      </c>
      <c r="B10" s="38" t="s">
        <v>71</v>
      </c>
      <c r="C10" s="39" t="s">
        <v>72</v>
      </c>
      <c r="D10" s="85">
        <v>1</v>
      </c>
      <c r="E10" s="108"/>
      <c r="F10" s="89">
        <f t="shared" ref="F10:F31" si="2">E10*D10</f>
        <v>0</v>
      </c>
      <c r="G10" s="44">
        <f t="shared" si="0"/>
        <v>0</v>
      </c>
      <c r="H10" s="44">
        <f t="shared" si="1"/>
        <v>0</v>
      </c>
    </row>
    <row r="11" spans="1:8" ht="25.5" x14ac:dyDescent="0.25">
      <c r="A11" s="37" t="s">
        <v>73</v>
      </c>
      <c r="B11" s="38" t="s">
        <v>74</v>
      </c>
      <c r="C11" s="39" t="s">
        <v>75</v>
      </c>
      <c r="D11" s="85">
        <v>1</v>
      </c>
      <c r="E11" s="109"/>
      <c r="F11" s="89">
        <f t="shared" si="2"/>
        <v>0</v>
      </c>
      <c r="G11" s="44">
        <f t="shared" si="0"/>
        <v>0</v>
      </c>
      <c r="H11" s="44">
        <f t="shared" si="1"/>
        <v>0</v>
      </c>
    </row>
    <row r="12" spans="1:8" x14ac:dyDescent="0.25">
      <c r="A12" s="37" t="s">
        <v>76</v>
      </c>
      <c r="B12" s="38" t="s">
        <v>77</v>
      </c>
      <c r="C12" s="39" t="s">
        <v>78</v>
      </c>
      <c r="D12" s="85">
        <v>1</v>
      </c>
      <c r="E12" s="108"/>
      <c r="F12" s="89">
        <f t="shared" si="2"/>
        <v>0</v>
      </c>
      <c r="G12" s="44">
        <f t="shared" si="0"/>
        <v>0</v>
      </c>
      <c r="H12" s="44">
        <f t="shared" si="1"/>
        <v>0</v>
      </c>
    </row>
    <row r="13" spans="1:8" x14ac:dyDescent="0.25">
      <c r="A13" s="37" t="s">
        <v>79</v>
      </c>
      <c r="B13" s="38" t="s">
        <v>80</v>
      </c>
      <c r="C13" s="39" t="s">
        <v>81</v>
      </c>
      <c r="D13" s="85">
        <v>1</v>
      </c>
      <c r="E13" s="109"/>
      <c r="F13" s="89">
        <f t="shared" si="2"/>
        <v>0</v>
      </c>
      <c r="G13" s="44">
        <f t="shared" si="0"/>
        <v>0</v>
      </c>
      <c r="H13" s="44">
        <f t="shared" si="1"/>
        <v>0</v>
      </c>
    </row>
    <row r="14" spans="1:8" ht="25.5" x14ac:dyDescent="0.25">
      <c r="A14" s="37" t="s">
        <v>82</v>
      </c>
      <c r="B14" s="38" t="s">
        <v>83</v>
      </c>
      <c r="C14" s="39" t="s">
        <v>84</v>
      </c>
      <c r="D14" s="85">
        <v>2</v>
      </c>
      <c r="E14" s="109"/>
      <c r="F14" s="89">
        <f t="shared" si="2"/>
        <v>0</v>
      </c>
      <c r="G14" s="44">
        <f t="shared" si="0"/>
        <v>0</v>
      </c>
      <c r="H14" s="44">
        <f t="shared" si="1"/>
        <v>0</v>
      </c>
    </row>
    <row r="15" spans="1:8" ht="38.25" x14ac:dyDescent="0.25">
      <c r="A15" s="63" t="s">
        <v>85</v>
      </c>
      <c r="B15" s="64" t="s">
        <v>86</v>
      </c>
      <c r="C15" s="65" t="s">
        <v>87</v>
      </c>
      <c r="D15" s="84">
        <v>1</v>
      </c>
      <c r="E15" s="107" t="s">
        <v>62</v>
      </c>
      <c r="F15" s="88" t="s">
        <v>63</v>
      </c>
      <c r="G15" s="62" t="s">
        <v>63</v>
      </c>
      <c r="H15" s="62" t="s">
        <v>63</v>
      </c>
    </row>
    <row r="16" spans="1:8" ht="25.5" x14ac:dyDescent="0.25">
      <c r="A16" s="37" t="s">
        <v>88</v>
      </c>
      <c r="B16" s="38" t="s">
        <v>89</v>
      </c>
      <c r="C16" s="39" t="s">
        <v>90</v>
      </c>
      <c r="D16" s="85">
        <v>1</v>
      </c>
      <c r="E16" s="108"/>
      <c r="F16" s="89">
        <f t="shared" si="2"/>
        <v>0</v>
      </c>
      <c r="G16" s="44">
        <f t="shared" si="0"/>
        <v>0</v>
      </c>
      <c r="H16" s="44">
        <f t="shared" si="1"/>
        <v>0</v>
      </c>
    </row>
    <row r="17" spans="1:8" ht="38.25" x14ac:dyDescent="0.25">
      <c r="A17" s="37" t="s">
        <v>91</v>
      </c>
      <c r="B17" s="38" t="s">
        <v>92</v>
      </c>
      <c r="C17" s="39" t="s">
        <v>93</v>
      </c>
      <c r="D17" s="85">
        <v>1</v>
      </c>
      <c r="E17" s="108"/>
      <c r="F17" s="89">
        <f t="shared" si="2"/>
        <v>0</v>
      </c>
      <c r="G17" s="44">
        <f t="shared" si="0"/>
        <v>0</v>
      </c>
      <c r="H17" s="44">
        <f t="shared" si="1"/>
        <v>0</v>
      </c>
    </row>
    <row r="18" spans="1:8" ht="45" x14ac:dyDescent="0.25">
      <c r="A18" s="37" t="s">
        <v>94</v>
      </c>
      <c r="B18" s="38" t="s">
        <v>95</v>
      </c>
      <c r="C18" s="40" t="s">
        <v>96</v>
      </c>
      <c r="D18" s="85">
        <v>1</v>
      </c>
      <c r="E18" s="108"/>
      <c r="F18" s="89">
        <f t="shared" si="2"/>
        <v>0</v>
      </c>
      <c r="G18" s="44">
        <f t="shared" si="0"/>
        <v>0</v>
      </c>
      <c r="H18" s="44">
        <f t="shared" si="1"/>
        <v>0</v>
      </c>
    </row>
    <row r="19" spans="1:8" ht="25.5" customHeight="1" x14ac:dyDescent="0.25">
      <c r="A19" s="37" t="s">
        <v>97</v>
      </c>
      <c r="B19" s="38" t="s">
        <v>98</v>
      </c>
      <c r="C19" s="39" t="s">
        <v>99</v>
      </c>
      <c r="D19" s="85">
        <v>6</v>
      </c>
      <c r="E19" s="108"/>
      <c r="F19" s="89">
        <f t="shared" si="2"/>
        <v>0</v>
      </c>
      <c r="G19" s="44">
        <f t="shared" si="0"/>
        <v>0</v>
      </c>
      <c r="H19" s="44">
        <f t="shared" si="1"/>
        <v>0</v>
      </c>
    </row>
    <row r="20" spans="1:8" ht="28.5" customHeight="1" x14ac:dyDescent="0.25">
      <c r="A20" s="37" t="s">
        <v>100</v>
      </c>
      <c r="B20" s="38" t="s">
        <v>101</v>
      </c>
      <c r="C20" s="39" t="s">
        <v>102</v>
      </c>
      <c r="D20" s="85">
        <v>10</v>
      </c>
      <c r="E20" s="108"/>
      <c r="F20" s="89">
        <f t="shared" si="2"/>
        <v>0</v>
      </c>
      <c r="G20" s="44">
        <f t="shared" si="0"/>
        <v>0</v>
      </c>
      <c r="H20" s="44">
        <f t="shared" si="1"/>
        <v>0</v>
      </c>
    </row>
    <row r="21" spans="1:8" ht="39.75" customHeight="1" x14ac:dyDescent="0.25">
      <c r="A21" s="37" t="s">
        <v>103</v>
      </c>
      <c r="B21" s="38" t="s">
        <v>104</v>
      </c>
      <c r="C21" s="41" t="s">
        <v>105</v>
      </c>
      <c r="D21" s="86">
        <v>11</v>
      </c>
      <c r="E21" s="108"/>
      <c r="F21" s="89">
        <f t="shared" si="2"/>
        <v>0</v>
      </c>
      <c r="G21" s="44">
        <f t="shared" si="0"/>
        <v>0</v>
      </c>
      <c r="H21" s="44">
        <f t="shared" si="1"/>
        <v>0</v>
      </c>
    </row>
    <row r="22" spans="1:8" ht="50.25" customHeight="1" x14ac:dyDescent="0.25">
      <c r="A22" s="37" t="s">
        <v>106</v>
      </c>
      <c r="B22" s="38" t="s">
        <v>107</v>
      </c>
      <c r="C22" s="39" t="s">
        <v>108</v>
      </c>
      <c r="D22" s="85">
        <v>2</v>
      </c>
      <c r="E22" s="108"/>
      <c r="F22" s="89">
        <f t="shared" si="2"/>
        <v>0</v>
      </c>
      <c r="G22" s="44">
        <f t="shared" si="0"/>
        <v>0</v>
      </c>
      <c r="H22" s="44">
        <f t="shared" si="1"/>
        <v>0</v>
      </c>
    </row>
    <row r="23" spans="1:8" x14ac:dyDescent="0.25">
      <c r="A23" s="37" t="s">
        <v>109</v>
      </c>
      <c r="B23" s="50" t="s">
        <v>110</v>
      </c>
      <c r="C23" s="51" t="s">
        <v>111</v>
      </c>
      <c r="D23" s="87">
        <v>11</v>
      </c>
      <c r="E23" s="109"/>
      <c r="F23" s="89">
        <f t="shared" si="2"/>
        <v>0</v>
      </c>
      <c r="G23" s="44">
        <f t="shared" si="0"/>
        <v>0</v>
      </c>
      <c r="H23" s="44">
        <f t="shared" si="1"/>
        <v>0</v>
      </c>
    </row>
    <row r="24" spans="1:8" x14ac:dyDescent="0.25">
      <c r="A24" s="37" t="s">
        <v>112</v>
      </c>
      <c r="B24" s="38" t="s">
        <v>113</v>
      </c>
      <c r="C24" s="39" t="s">
        <v>114</v>
      </c>
      <c r="D24" s="85">
        <v>1</v>
      </c>
      <c r="E24" s="108"/>
      <c r="F24" s="89">
        <f t="shared" si="2"/>
        <v>0</v>
      </c>
      <c r="G24" s="44">
        <f t="shared" si="0"/>
        <v>0</v>
      </c>
      <c r="H24" s="44">
        <f t="shared" si="1"/>
        <v>0</v>
      </c>
    </row>
    <row r="25" spans="1:8" ht="25.5" x14ac:dyDescent="0.25">
      <c r="A25" s="37" t="s">
        <v>115</v>
      </c>
      <c r="B25" s="38" t="s">
        <v>116</v>
      </c>
      <c r="C25" s="39" t="s">
        <v>117</v>
      </c>
      <c r="D25" s="85">
        <v>200</v>
      </c>
      <c r="E25" s="108"/>
      <c r="F25" s="89">
        <f t="shared" si="2"/>
        <v>0</v>
      </c>
      <c r="G25" s="44">
        <f t="shared" si="0"/>
        <v>0</v>
      </c>
      <c r="H25" s="44">
        <f t="shared" si="1"/>
        <v>0</v>
      </c>
    </row>
    <row r="26" spans="1:8" ht="51" x14ac:dyDescent="0.25">
      <c r="A26" s="37" t="s">
        <v>118</v>
      </c>
      <c r="B26" s="38" t="s">
        <v>119</v>
      </c>
      <c r="C26" s="39" t="s">
        <v>120</v>
      </c>
      <c r="D26" s="85">
        <v>1</v>
      </c>
      <c r="E26" s="108"/>
      <c r="F26" s="89">
        <f t="shared" si="2"/>
        <v>0</v>
      </c>
      <c r="G26" s="44">
        <f t="shared" si="0"/>
        <v>0</v>
      </c>
      <c r="H26" s="44">
        <f t="shared" si="1"/>
        <v>0</v>
      </c>
    </row>
    <row r="27" spans="1:8" x14ac:dyDescent="0.25">
      <c r="A27" s="37" t="s">
        <v>121</v>
      </c>
      <c r="B27" s="38" t="s">
        <v>122</v>
      </c>
      <c r="C27" s="39" t="s">
        <v>123</v>
      </c>
      <c r="D27" s="85">
        <v>1</v>
      </c>
      <c r="E27" s="108"/>
      <c r="F27" s="89">
        <f t="shared" si="2"/>
        <v>0</v>
      </c>
      <c r="G27" s="44">
        <f t="shared" si="0"/>
        <v>0</v>
      </c>
      <c r="H27" s="44">
        <f t="shared" si="1"/>
        <v>0</v>
      </c>
    </row>
    <row r="28" spans="1:8" ht="55.5" customHeight="1" x14ac:dyDescent="0.25">
      <c r="A28" s="37" t="s">
        <v>124</v>
      </c>
      <c r="B28" s="38" t="s">
        <v>125</v>
      </c>
      <c r="C28" s="39" t="s">
        <v>126</v>
      </c>
      <c r="D28" s="85">
        <v>1</v>
      </c>
      <c r="E28" s="108"/>
      <c r="F28" s="89">
        <f t="shared" si="2"/>
        <v>0</v>
      </c>
      <c r="G28" s="44">
        <f t="shared" si="0"/>
        <v>0</v>
      </c>
      <c r="H28" s="44">
        <f t="shared" si="1"/>
        <v>0</v>
      </c>
    </row>
    <row r="29" spans="1:8" x14ac:dyDescent="0.25">
      <c r="A29" s="37" t="s">
        <v>127</v>
      </c>
      <c r="B29" s="38" t="s">
        <v>128</v>
      </c>
      <c r="C29" s="39" t="s">
        <v>129</v>
      </c>
      <c r="D29" s="85">
        <v>1</v>
      </c>
      <c r="E29" s="108"/>
      <c r="F29" s="89">
        <f t="shared" si="2"/>
        <v>0</v>
      </c>
      <c r="G29" s="44">
        <f t="shared" si="0"/>
        <v>0</v>
      </c>
      <c r="H29" s="44">
        <f t="shared" si="1"/>
        <v>0</v>
      </c>
    </row>
    <row r="30" spans="1:8" ht="25.5" x14ac:dyDescent="0.25">
      <c r="A30" s="37" t="s">
        <v>130</v>
      </c>
      <c r="B30" s="38" t="s">
        <v>131</v>
      </c>
      <c r="C30" s="39" t="s">
        <v>132</v>
      </c>
      <c r="D30" s="85">
        <v>1</v>
      </c>
      <c r="E30" s="108"/>
      <c r="F30" s="89">
        <f t="shared" si="2"/>
        <v>0</v>
      </c>
      <c r="G30" s="44">
        <f t="shared" si="0"/>
        <v>0</v>
      </c>
      <c r="H30" s="44">
        <f t="shared" si="1"/>
        <v>0</v>
      </c>
    </row>
    <row r="31" spans="1:8" ht="38.25" x14ac:dyDescent="0.25">
      <c r="A31" s="37" t="s">
        <v>133</v>
      </c>
      <c r="B31" s="38" t="s">
        <v>134</v>
      </c>
      <c r="C31" s="39" t="s">
        <v>135</v>
      </c>
      <c r="D31" s="85">
        <v>1</v>
      </c>
      <c r="E31" s="108"/>
      <c r="F31" s="89">
        <f t="shared" si="2"/>
        <v>0</v>
      </c>
      <c r="G31" s="44">
        <f t="shared" si="0"/>
        <v>0</v>
      </c>
      <c r="H31" s="44">
        <f t="shared" si="1"/>
        <v>0</v>
      </c>
    </row>
    <row r="32" spans="1:8" ht="38.25" x14ac:dyDescent="0.25">
      <c r="A32" s="37" t="s">
        <v>136</v>
      </c>
      <c r="B32" s="38" t="s">
        <v>137</v>
      </c>
      <c r="C32" s="39" t="s">
        <v>138</v>
      </c>
      <c r="D32" s="85">
        <v>1</v>
      </c>
      <c r="E32" s="108"/>
      <c r="F32" s="89">
        <f t="shared" ref="F32:F36" si="3">E32*D32</f>
        <v>0</v>
      </c>
      <c r="G32" s="44">
        <f t="shared" ref="G32:G36" si="4">F32*0.21</f>
        <v>0</v>
      </c>
      <c r="H32" s="44">
        <f t="shared" ref="H32:H36" si="5">F32+G32</f>
        <v>0</v>
      </c>
    </row>
    <row r="33" spans="1:8" ht="38.25" x14ac:dyDescent="0.25">
      <c r="A33" s="37" t="s">
        <v>139</v>
      </c>
      <c r="B33" s="38" t="s">
        <v>140</v>
      </c>
      <c r="C33" s="39" t="s">
        <v>141</v>
      </c>
      <c r="D33" s="85">
        <v>1</v>
      </c>
      <c r="E33" s="108"/>
      <c r="F33" s="89">
        <f t="shared" si="3"/>
        <v>0</v>
      </c>
      <c r="G33" s="44">
        <f t="shared" si="4"/>
        <v>0</v>
      </c>
      <c r="H33" s="44">
        <f t="shared" si="5"/>
        <v>0</v>
      </c>
    </row>
    <row r="34" spans="1:8" ht="25.5" x14ac:dyDescent="0.25">
      <c r="A34" s="37" t="s">
        <v>142</v>
      </c>
      <c r="B34" s="38" t="s">
        <v>143</v>
      </c>
      <c r="C34" s="39" t="s">
        <v>144</v>
      </c>
      <c r="D34" s="85">
        <v>1</v>
      </c>
      <c r="E34" s="108"/>
      <c r="F34" s="89">
        <f t="shared" si="3"/>
        <v>0</v>
      </c>
      <c r="G34" s="44">
        <f t="shared" si="4"/>
        <v>0</v>
      </c>
      <c r="H34" s="44">
        <f t="shared" si="5"/>
        <v>0</v>
      </c>
    </row>
    <row r="35" spans="1:8" ht="25.5" x14ac:dyDescent="0.25">
      <c r="A35" s="37" t="s">
        <v>145</v>
      </c>
      <c r="B35" s="38" t="s">
        <v>146</v>
      </c>
      <c r="C35" s="39" t="s">
        <v>147</v>
      </c>
      <c r="D35" s="85">
        <v>1</v>
      </c>
      <c r="E35" s="108"/>
      <c r="F35" s="89">
        <f t="shared" si="3"/>
        <v>0</v>
      </c>
      <c r="G35" s="44">
        <f t="shared" si="4"/>
        <v>0</v>
      </c>
      <c r="H35" s="44">
        <f t="shared" si="5"/>
        <v>0</v>
      </c>
    </row>
    <row r="36" spans="1:8" ht="25.5" x14ac:dyDescent="0.25">
      <c r="A36" s="37" t="s">
        <v>148</v>
      </c>
      <c r="B36" s="38" t="s">
        <v>149</v>
      </c>
      <c r="C36" s="39" t="s">
        <v>150</v>
      </c>
      <c r="D36" s="85">
        <v>1</v>
      </c>
      <c r="E36" s="108"/>
      <c r="F36" s="89">
        <f t="shared" si="3"/>
        <v>0</v>
      </c>
      <c r="G36" s="44">
        <f t="shared" si="4"/>
        <v>0</v>
      </c>
      <c r="H36" s="44">
        <f t="shared" si="5"/>
        <v>0</v>
      </c>
    </row>
    <row r="37" spans="1:8" ht="106.5" customHeight="1" thickBot="1" x14ac:dyDescent="0.3">
      <c r="A37" s="37" t="s">
        <v>151</v>
      </c>
      <c r="B37" s="38" t="s">
        <v>152</v>
      </c>
      <c r="C37" s="72" t="s">
        <v>153</v>
      </c>
      <c r="D37" s="85">
        <v>1</v>
      </c>
      <c r="E37" s="110"/>
      <c r="F37" s="89">
        <f t="shared" ref="F37" si="6">E37*D37</f>
        <v>0</v>
      </c>
      <c r="G37" s="44">
        <f t="shared" ref="G37" si="7">F37*0.21</f>
        <v>0</v>
      </c>
      <c r="H37" s="44">
        <f t="shared" ref="H37" si="8">F37+G37</f>
        <v>0</v>
      </c>
    </row>
    <row r="38" spans="1:8" s="42" customFormat="1" ht="25.5" customHeight="1" thickBot="1" x14ac:dyDescent="0.3">
      <c r="A38" s="66"/>
      <c r="B38" s="67"/>
      <c r="C38" s="70"/>
      <c r="D38" s="68"/>
      <c r="E38" s="71"/>
      <c r="F38" s="69"/>
      <c r="G38" s="69"/>
      <c r="H38" s="69"/>
    </row>
    <row r="39" spans="1:8" ht="19.5" thickBot="1" x14ac:dyDescent="0.3">
      <c r="A39" s="42"/>
      <c r="B39" s="42"/>
      <c r="C39" s="19" t="s">
        <v>51</v>
      </c>
      <c r="D39" s="24"/>
      <c r="E39" s="59"/>
      <c r="F39" s="25">
        <f>SUM(F7:F37)</f>
        <v>0</v>
      </c>
      <c r="G39" s="20"/>
      <c r="H39" s="21"/>
    </row>
    <row r="40" spans="1:8" ht="19.5" thickBot="1" x14ac:dyDescent="0.3">
      <c r="C40" s="27" t="s">
        <v>52</v>
      </c>
      <c r="D40" s="28"/>
      <c r="E40" s="60"/>
      <c r="F40" s="26"/>
      <c r="G40" s="29">
        <f>SUM(G7:G37)</f>
        <v>0</v>
      </c>
      <c r="H40" s="6"/>
    </row>
    <row r="41" spans="1:8" ht="19.5" thickBot="1" x14ac:dyDescent="0.3">
      <c r="C41" s="22" t="s">
        <v>53</v>
      </c>
      <c r="D41" s="31"/>
      <c r="E41" s="61"/>
      <c r="F41" s="30"/>
      <c r="G41" s="30"/>
      <c r="H41" s="36">
        <f>SUM(H7:H37)</f>
        <v>0</v>
      </c>
    </row>
  </sheetData>
  <sheetProtection algorithmName="SHA-512" hashValue="oHqS96JoiuwVmy9jQWTCt1ygvrscz+vDW63eup3a2xuBMWv6jJPZL1RKNag2a66c80gk7FRHhdOk9RWNfvImOA==" saltValue="LYJLJE39mwMGE3AAQe1lLg==" spinCount="100000" sheet="1" objects="1" scenarios="1"/>
  <sortState ref="A7:H31">
    <sortCondition ref="A7:A31"/>
    <sortCondition ref="B7:B31"/>
  </sortState>
  <mergeCells count="1">
    <mergeCell ref="A1:C1"/>
  </mergeCells>
  <phoneticPr fontId="23" type="noConversion"/>
  <pageMargins left="0.7" right="0.7" top="0.78740157499999996" bottom="0.78740157499999996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 ČÁSTÍ</vt:lpstr>
      <vt:lpstr>05_SVĚTLA, OSVĚTLENÍ</vt:lpstr>
      <vt:lpstr>06 AV_TECHNIKA</vt:lpstr>
      <vt:lpstr>'REKAPITULACE ČÁSTÍ'!Oblast_tisku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</dc:creator>
  <cp:keywords/>
  <dc:description/>
  <cp:lastModifiedBy>Pacasová Martina</cp:lastModifiedBy>
  <cp:revision/>
  <dcterms:created xsi:type="dcterms:W3CDTF">2017-06-02T08:23:59Z</dcterms:created>
  <dcterms:modified xsi:type="dcterms:W3CDTF">2021-06-16T09:45:22Z</dcterms:modified>
  <cp:category/>
  <cp:contentStatus/>
</cp:coreProperties>
</file>