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Z:\Atelier 99\17-18_Bazén Lužánky\09_AD\00_Dotazy stavby\2021-06-16_Ucelený SP\1 Přístavba\D.2 IO\IO 400\"/>
    </mc:Choice>
  </mc:AlternateContent>
  <xr:revisionPtr revIDLastSave="0" documentId="13_ncr:1_{B6B6626A-3608-4906-86D2-8E2AD63337B6}" xr6:coauthVersionLast="47" xr6:coauthVersionMax="47" xr10:uidLastSave="{00000000-0000-0000-0000-000000000000}"/>
  <bookViews>
    <workbookView xWindow="-108" yWindow="-108" windowWidth="46296" windowHeight="25536" activeTab="1" xr2:uid="{00000000-000D-0000-FFFF-FFFF00000000}"/>
  </bookViews>
  <sheets>
    <sheet name="Rekapitulace stavby" sheetId="1" r:id="rId1"/>
    <sheet name="IO 400 - AREÁLOVÉ ROZVODY..." sheetId="3" r:id="rId2"/>
  </sheets>
  <definedNames>
    <definedName name="_xlnm._FilterDatabase" localSheetId="1" hidden="1">'IO 400 - AREÁLOVÉ ROZVODY...'!$C$123:$K$344</definedName>
    <definedName name="_xlnm.Print_Titles" localSheetId="1">'IO 400 - AREÁLOVÉ ROZVODY...'!$123:$123</definedName>
    <definedName name="_xlnm.Print_Titles" localSheetId="0">'Rekapitulace stavby'!$92:$92</definedName>
    <definedName name="_xlnm.Print_Area" localSheetId="1">'IO 400 - AREÁLOVÉ ROZVODY...'!$C$4:$J$76,'IO 400 - AREÁLOVÉ ROZVODY...'!$C$82:$J$105,'IO 400 - AREÁLOVÉ ROZVODY...'!$C$111:$K$344</definedName>
    <definedName name="_xlnm.Print_Area" localSheetId="0">'Rekapitulace stavby'!$D$4:$AO$76,'Rekapitulace stavby'!$C$82:$AQ$96</definedName>
  </definedNames>
  <calcPr calcId="181029"/>
</workbook>
</file>

<file path=xl/calcChain.xml><?xml version="1.0" encoding="utf-8"?>
<calcChain xmlns="http://schemas.openxmlformats.org/spreadsheetml/2006/main">
  <c r="J37" i="3" l="1"/>
  <c r="J36" i="3"/>
  <c r="AY95" i="1" s="1"/>
  <c r="J35" i="3"/>
  <c r="AX95" i="1" s="1"/>
  <c r="BI344" i="3"/>
  <c r="BH344" i="3"/>
  <c r="BG344" i="3"/>
  <c r="BF344" i="3"/>
  <c r="T344" i="3"/>
  <c r="R344" i="3"/>
  <c r="P344" i="3"/>
  <c r="BK344" i="3"/>
  <c r="J344" i="3"/>
  <c r="BE344" i="3" s="1"/>
  <c r="BI342" i="3"/>
  <c r="BH342" i="3"/>
  <c r="BG342" i="3"/>
  <c r="BF342" i="3"/>
  <c r="T342" i="3"/>
  <c r="R342" i="3"/>
  <c r="P342" i="3"/>
  <c r="BK342" i="3"/>
  <c r="J342" i="3"/>
  <c r="BE342" i="3" s="1"/>
  <c r="BI340" i="3"/>
  <c r="BH340" i="3"/>
  <c r="BG340" i="3"/>
  <c r="BF340" i="3"/>
  <c r="T340" i="3"/>
  <c r="R340" i="3"/>
  <c r="P340" i="3"/>
  <c r="BK340" i="3"/>
  <c r="J340" i="3"/>
  <c r="BE340" i="3"/>
  <c r="BI338" i="3"/>
  <c r="BH338" i="3"/>
  <c r="BG338" i="3"/>
  <c r="BF338" i="3"/>
  <c r="T338" i="3"/>
  <c r="R338" i="3"/>
  <c r="R337" i="3" s="1"/>
  <c r="R336" i="3" s="1"/>
  <c r="P338" i="3"/>
  <c r="BK338" i="3"/>
  <c r="J338" i="3"/>
  <c r="BE338" i="3" s="1"/>
  <c r="BI335" i="3"/>
  <c r="BH335" i="3"/>
  <c r="BG335" i="3"/>
  <c r="BF335" i="3"/>
  <c r="T335" i="3"/>
  <c r="T334" i="3"/>
  <c r="R335" i="3"/>
  <c r="R334" i="3" s="1"/>
  <c r="P335" i="3"/>
  <c r="P334" i="3" s="1"/>
  <c r="BK335" i="3"/>
  <c r="BK334" i="3" s="1"/>
  <c r="J334" i="3" s="1"/>
  <c r="J102" i="3" s="1"/>
  <c r="J335" i="3"/>
  <c r="BE335" i="3"/>
  <c r="BI332" i="3"/>
  <c r="BH332" i="3"/>
  <c r="BG332" i="3"/>
  <c r="BF332" i="3"/>
  <c r="T332" i="3"/>
  <c r="R332" i="3"/>
  <c r="P332" i="3"/>
  <c r="BK332" i="3"/>
  <c r="J332" i="3"/>
  <c r="BE332" i="3"/>
  <c r="BI330" i="3"/>
  <c r="BH330" i="3"/>
  <c r="BG330" i="3"/>
  <c r="BF330" i="3"/>
  <c r="T330" i="3"/>
  <c r="R330" i="3"/>
  <c r="P330" i="3"/>
  <c r="BK330" i="3"/>
  <c r="J330" i="3"/>
  <c r="BE330" i="3" s="1"/>
  <c r="BI328" i="3"/>
  <c r="BH328" i="3"/>
  <c r="BG328" i="3"/>
  <c r="BF328" i="3"/>
  <c r="T328" i="3"/>
  <c r="R328" i="3"/>
  <c r="P328" i="3"/>
  <c r="BK328" i="3"/>
  <c r="J328" i="3"/>
  <c r="BE328" i="3" s="1"/>
  <c r="BI326" i="3"/>
  <c r="BH326" i="3"/>
  <c r="BG326" i="3"/>
  <c r="BF326" i="3"/>
  <c r="T326" i="3"/>
  <c r="R326" i="3"/>
  <c r="P326" i="3"/>
  <c r="BK326" i="3"/>
  <c r="J326" i="3"/>
  <c r="BE326" i="3" s="1"/>
  <c r="BI324" i="3"/>
  <c r="BH324" i="3"/>
  <c r="BG324" i="3"/>
  <c r="BF324" i="3"/>
  <c r="T324" i="3"/>
  <c r="R324" i="3"/>
  <c r="P324" i="3"/>
  <c r="BK324" i="3"/>
  <c r="J324" i="3"/>
  <c r="BE324" i="3"/>
  <c r="BI322" i="3"/>
  <c r="BH322" i="3"/>
  <c r="BG322" i="3"/>
  <c r="BF322" i="3"/>
  <c r="T322" i="3"/>
  <c r="R322" i="3"/>
  <c r="P322" i="3"/>
  <c r="BK322" i="3"/>
  <c r="J322" i="3"/>
  <c r="BE322" i="3" s="1"/>
  <c r="BI320" i="3"/>
  <c r="BH320" i="3"/>
  <c r="BG320" i="3"/>
  <c r="BF320" i="3"/>
  <c r="T320" i="3"/>
  <c r="R320" i="3"/>
  <c r="P320" i="3"/>
  <c r="BK320" i="3"/>
  <c r="J320" i="3"/>
  <c r="BE320" i="3" s="1"/>
  <c r="BI318" i="3"/>
  <c r="BH318" i="3"/>
  <c r="BG318" i="3"/>
  <c r="BF318" i="3"/>
  <c r="T318" i="3"/>
  <c r="R318" i="3"/>
  <c r="P318" i="3"/>
  <c r="BK318" i="3"/>
  <c r="J318" i="3"/>
  <c r="BE318" i="3" s="1"/>
  <c r="BI316" i="3"/>
  <c r="BH316" i="3"/>
  <c r="BG316" i="3"/>
  <c r="BF316" i="3"/>
  <c r="T316" i="3"/>
  <c r="R316" i="3"/>
  <c r="P316" i="3"/>
  <c r="BK316" i="3"/>
  <c r="J316" i="3"/>
  <c r="BE316" i="3"/>
  <c r="BI314" i="3"/>
  <c r="BH314" i="3"/>
  <c r="BG314" i="3"/>
  <c r="BF314" i="3"/>
  <c r="T314" i="3"/>
  <c r="R314" i="3"/>
  <c r="P314" i="3"/>
  <c r="BK314" i="3"/>
  <c r="J314" i="3"/>
  <c r="BE314" i="3" s="1"/>
  <c r="BI312" i="3"/>
  <c r="BH312" i="3"/>
  <c r="BG312" i="3"/>
  <c r="BF312" i="3"/>
  <c r="T312" i="3"/>
  <c r="R312" i="3"/>
  <c r="P312" i="3"/>
  <c r="BK312" i="3"/>
  <c r="J312" i="3"/>
  <c r="BE312" i="3" s="1"/>
  <c r="BI310" i="3"/>
  <c r="BH310" i="3"/>
  <c r="BG310" i="3"/>
  <c r="BF310" i="3"/>
  <c r="T310" i="3"/>
  <c r="R310" i="3"/>
  <c r="P310" i="3"/>
  <c r="BK310" i="3"/>
  <c r="J310" i="3"/>
  <c r="BE310" i="3" s="1"/>
  <c r="BI308" i="3"/>
  <c r="BH308" i="3"/>
  <c r="BG308" i="3"/>
  <c r="BF308" i="3"/>
  <c r="T308" i="3"/>
  <c r="R308" i="3"/>
  <c r="P308" i="3"/>
  <c r="BK308" i="3"/>
  <c r="J308" i="3"/>
  <c r="BE308" i="3" s="1"/>
  <c r="BI306" i="3"/>
  <c r="BH306" i="3"/>
  <c r="BG306" i="3"/>
  <c r="BF306" i="3"/>
  <c r="T306" i="3"/>
  <c r="R306" i="3"/>
  <c r="P306" i="3"/>
  <c r="BK306" i="3"/>
  <c r="J306" i="3"/>
  <c r="BE306" i="3" s="1"/>
  <c r="BI304" i="3"/>
  <c r="BH304" i="3"/>
  <c r="BG304" i="3"/>
  <c r="BF304" i="3"/>
  <c r="T304" i="3"/>
  <c r="R304" i="3"/>
  <c r="P304" i="3"/>
  <c r="BK304" i="3"/>
  <c r="J304" i="3"/>
  <c r="BE304" i="3" s="1"/>
  <c r="BI302" i="3"/>
  <c r="BH302" i="3"/>
  <c r="BG302" i="3"/>
  <c r="BF302" i="3"/>
  <c r="T302" i="3"/>
  <c r="R302" i="3"/>
  <c r="P302" i="3"/>
  <c r="BK302" i="3"/>
  <c r="J302" i="3"/>
  <c r="BE302" i="3" s="1"/>
  <c r="BI300" i="3"/>
  <c r="BH300" i="3"/>
  <c r="BG300" i="3"/>
  <c r="BF300" i="3"/>
  <c r="T300" i="3"/>
  <c r="R300" i="3"/>
  <c r="P300" i="3"/>
  <c r="BK300" i="3"/>
  <c r="J300" i="3"/>
  <c r="BE300" i="3" s="1"/>
  <c r="BI298" i="3"/>
  <c r="BH298" i="3"/>
  <c r="BG298" i="3"/>
  <c r="BF298" i="3"/>
  <c r="T298" i="3"/>
  <c r="R298" i="3"/>
  <c r="P298" i="3"/>
  <c r="BK298" i="3"/>
  <c r="J298" i="3"/>
  <c r="BE298" i="3" s="1"/>
  <c r="BI296" i="3"/>
  <c r="BH296" i="3"/>
  <c r="BG296" i="3"/>
  <c r="BF296" i="3"/>
  <c r="T296" i="3"/>
  <c r="R296" i="3"/>
  <c r="P296" i="3"/>
  <c r="BK296" i="3"/>
  <c r="J296" i="3"/>
  <c r="BE296" i="3" s="1"/>
  <c r="BI294" i="3"/>
  <c r="BH294" i="3"/>
  <c r="BG294" i="3"/>
  <c r="BF294" i="3"/>
  <c r="T294" i="3"/>
  <c r="R294" i="3"/>
  <c r="P294" i="3"/>
  <c r="BK294" i="3"/>
  <c r="J294" i="3"/>
  <c r="BE294" i="3" s="1"/>
  <c r="BI292" i="3"/>
  <c r="BH292" i="3"/>
  <c r="BG292" i="3"/>
  <c r="BF292" i="3"/>
  <c r="T292" i="3"/>
  <c r="R292" i="3"/>
  <c r="P292" i="3"/>
  <c r="BK292" i="3"/>
  <c r="J292" i="3"/>
  <c r="BE292" i="3" s="1"/>
  <c r="BI290" i="3"/>
  <c r="BH290" i="3"/>
  <c r="BG290" i="3"/>
  <c r="BF290" i="3"/>
  <c r="T290" i="3"/>
  <c r="R290" i="3"/>
  <c r="P290" i="3"/>
  <c r="BK290" i="3"/>
  <c r="J290" i="3"/>
  <c r="BE290" i="3" s="1"/>
  <c r="BI288" i="3"/>
  <c r="BH288" i="3"/>
  <c r="BG288" i="3"/>
  <c r="BF288" i="3"/>
  <c r="T288" i="3"/>
  <c r="R288" i="3"/>
  <c r="P288" i="3"/>
  <c r="BK288" i="3"/>
  <c r="J288" i="3"/>
  <c r="BE288" i="3" s="1"/>
  <c r="BI286" i="3"/>
  <c r="BH286" i="3"/>
  <c r="BG286" i="3"/>
  <c r="BF286" i="3"/>
  <c r="T286" i="3"/>
  <c r="R286" i="3"/>
  <c r="P286" i="3"/>
  <c r="BK286" i="3"/>
  <c r="J286" i="3"/>
  <c r="BE286" i="3" s="1"/>
  <c r="BI284" i="3"/>
  <c r="BH284" i="3"/>
  <c r="BG284" i="3"/>
  <c r="BF284" i="3"/>
  <c r="T284" i="3"/>
  <c r="R284" i="3"/>
  <c r="P284" i="3"/>
  <c r="BK284" i="3"/>
  <c r="J284" i="3"/>
  <c r="BE284" i="3" s="1"/>
  <c r="BI282" i="3"/>
  <c r="BH282" i="3"/>
  <c r="BG282" i="3"/>
  <c r="BF282" i="3"/>
  <c r="T282" i="3"/>
  <c r="R282" i="3"/>
  <c r="P282" i="3"/>
  <c r="BK282" i="3"/>
  <c r="J282" i="3"/>
  <c r="BE282" i="3" s="1"/>
  <c r="BI280" i="3"/>
  <c r="BH280" i="3"/>
  <c r="BG280" i="3"/>
  <c r="BF280" i="3"/>
  <c r="T280" i="3"/>
  <c r="R280" i="3"/>
  <c r="P280" i="3"/>
  <c r="BK280" i="3"/>
  <c r="J280" i="3"/>
  <c r="BE280" i="3" s="1"/>
  <c r="BI278" i="3"/>
  <c r="BH278" i="3"/>
  <c r="BG278" i="3"/>
  <c r="BF278" i="3"/>
  <c r="T278" i="3"/>
  <c r="R278" i="3"/>
  <c r="P278" i="3"/>
  <c r="BK278" i="3"/>
  <c r="J278" i="3"/>
  <c r="BE278" i="3" s="1"/>
  <c r="BI276" i="3"/>
  <c r="BH276" i="3"/>
  <c r="BG276" i="3"/>
  <c r="BF276" i="3"/>
  <c r="T276" i="3"/>
  <c r="R276" i="3"/>
  <c r="P276" i="3"/>
  <c r="BK276" i="3"/>
  <c r="J276" i="3"/>
  <c r="BE276" i="3" s="1"/>
  <c r="BI274" i="3"/>
  <c r="BH274" i="3"/>
  <c r="BG274" i="3"/>
  <c r="BF274" i="3"/>
  <c r="T274" i="3"/>
  <c r="R274" i="3"/>
  <c r="P274" i="3"/>
  <c r="BK274" i="3"/>
  <c r="J274" i="3"/>
  <c r="BE274" i="3" s="1"/>
  <c r="BI271" i="3"/>
  <c r="BH271" i="3"/>
  <c r="BG271" i="3"/>
  <c r="BF271" i="3"/>
  <c r="T271" i="3"/>
  <c r="R271" i="3"/>
  <c r="P271" i="3"/>
  <c r="BK271" i="3"/>
  <c r="J271" i="3"/>
  <c r="BE271" i="3" s="1"/>
  <c r="BI268" i="3"/>
  <c r="BH268" i="3"/>
  <c r="BG268" i="3"/>
  <c r="BF268" i="3"/>
  <c r="T268" i="3"/>
  <c r="R268" i="3"/>
  <c r="P268" i="3"/>
  <c r="BK268" i="3"/>
  <c r="J268" i="3"/>
  <c r="BE268" i="3" s="1"/>
  <c r="BI266" i="3"/>
  <c r="BH266" i="3"/>
  <c r="BG266" i="3"/>
  <c r="BF266" i="3"/>
  <c r="T266" i="3"/>
  <c r="R266" i="3"/>
  <c r="P266" i="3"/>
  <c r="BK266" i="3"/>
  <c r="J266" i="3"/>
  <c r="BE266" i="3" s="1"/>
  <c r="BI264" i="3"/>
  <c r="BH264" i="3"/>
  <c r="BG264" i="3"/>
  <c r="BF264" i="3"/>
  <c r="T264" i="3"/>
  <c r="R264" i="3"/>
  <c r="P264" i="3"/>
  <c r="BK264" i="3"/>
  <c r="J264" i="3"/>
  <c r="BE264" i="3"/>
  <c r="BI262" i="3"/>
  <c r="BH262" i="3"/>
  <c r="BG262" i="3"/>
  <c r="BF262" i="3"/>
  <c r="T262" i="3"/>
  <c r="R262" i="3"/>
  <c r="P262" i="3"/>
  <c r="BK262" i="3"/>
  <c r="J262" i="3"/>
  <c r="BE262" i="3" s="1"/>
  <c r="BI260" i="3"/>
  <c r="BH260" i="3"/>
  <c r="BG260" i="3"/>
  <c r="BF260" i="3"/>
  <c r="T260" i="3"/>
  <c r="R260" i="3"/>
  <c r="P260" i="3"/>
  <c r="BK260" i="3"/>
  <c r="J260" i="3"/>
  <c r="BE260" i="3" s="1"/>
  <c r="BI258" i="3"/>
  <c r="BH258" i="3"/>
  <c r="BG258" i="3"/>
  <c r="BF258" i="3"/>
  <c r="T258" i="3"/>
  <c r="R258" i="3"/>
  <c r="P258" i="3"/>
  <c r="BK258" i="3"/>
  <c r="J258" i="3"/>
  <c r="BE258" i="3" s="1"/>
  <c r="BI256" i="3"/>
  <c r="BH256" i="3"/>
  <c r="BG256" i="3"/>
  <c r="BF256" i="3"/>
  <c r="T256" i="3"/>
  <c r="R256" i="3"/>
  <c r="P256" i="3"/>
  <c r="BK256" i="3"/>
  <c r="J256" i="3"/>
  <c r="BE256" i="3"/>
  <c r="BI254" i="3"/>
  <c r="BH254" i="3"/>
  <c r="BG254" i="3"/>
  <c r="BF254" i="3"/>
  <c r="T254" i="3"/>
  <c r="R254" i="3"/>
  <c r="P254" i="3"/>
  <c r="BK254" i="3"/>
  <c r="J254" i="3"/>
  <c r="BE254" i="3" s="1"/>
  <c r="BI252" i="3"/>
  <c r="BH252" i="3"/>
  <c r="BG252" i="3"/>
  <c r="BF252" i="3"/>
  <c r="T252" i="3"/>
  <c r="R252" i="3"/>
  <c r="P252" i="3"/>
  <c r="BK252" i="3"/>
  <c r="J252" i="3"/>
  <c r="BE252" i="3"/>
  <c r="BI250" i="3"/>
  <c r="BH250" i="3"/>
  <c r="BG250" i="3"/>
  <c r="BF250" i="3"/>
  <c r="T250" i="3"/>
  <c r="R250" i="3"/>
  <c r="P250" i="3"/>
  <c r="BK250" i="3"/>
  <c r="J250" i="3"/>
  <c r="BE250" i="3" s="1"/>
  <c r="BI248" i="3"/>
  <c r="BH248" i="3"/>
  <c r="BG248" i="3"/>
  <c r="BF248" i="3"/>
  <c r="T248" i="3"/>
  <c r="R248" i="3"/>
  <c r="P248" i="3"/>
  <c r="BK248" i="3"/>
  <c r="J248" i="3"/>
  <c r="BE248" i="3"/>
  <c r="BI246" i="3"/>
  <c r="BH246" i="3"/>
  <c r="BG246" i="3"/>
  <c r="BF246" i="3"/>
  <c r="T246" i="3"/>
  <c r="R246" i="3"/>
  <c r="P246" i="3"/>
  <c r="BK246" i="3"/>
  <c r="J246" i="3"/>
  <c r="BE246" i="3" s="1"/>
  <c r="BI244" i="3"/>
  <c r="BH244" i="3"/>
  <c r="BG244" i="3"/>
  <c r="BF244" i="3"/>
  <c r="T244" i="3"/>
  <c r="R244" i="3"/>
  <c r="P244" i="3"/>
  <c r="BK244" i="3"/>
  <c r="J244" i="3"/>
  <c r="BE244" i="3" s="1"/>
  <c r="BI242" i="3"/>
  <c r="BH242" i="3"/>
  <c r="BG242" i="3"/>
  <c r="BF242" i="3"/>
  <c r="T242" i="3"/>
  <c r="R242" i="3"/>
  <c r="P242" i="3"/>
  <c r="BK242" i="3"/>
  <c r="J242" i="3"/>
  <c r="BE242" i="3" s="1"/>
  <c r="BI240" i="3"/>
  <c r="BH240" i="3"/>
  <c r="BG240" i="3"/>
  <c r="BF240" i="3"/>
  <c r="T240" i="3"/>
  <c r="R240" i="3"/>
  <c r="P240" i="3"/>
  <c r="BK240" i="3"/>
  <c r="J240" i="3"/>
  <c r="BE240" i="3" s="1"/>
  <c r="BI238" i="3"/>
  <c r="BH238" i="3"/>
  <c r="BG238" i="3"/>
  <c r="BF238" i="3"/>
  <c r="T238" i="3"/>
  <c r="R238" i="3"/>
  <c r="P238" i="3"/>
  <c r="BK238" i="3"/>
  <c r="J238" i="3"/>
  <c r="BE238" i="3" s="1"/>
  <c r="BI236" i="3"/>
  <c r="BH236" i="3"/>
  <c r="BG236" i="3"/>
  <c r="BF236" i="3"/>
  <c r="T236" i="3"/>
  <c r="R236" i="3"/>
  <c r="P236" i="3"/>
  <c r="BK236" i="3"/>
  <c r="J236" i="3"/>
  <c r="BE236" i="3" s="1"/>
  <c r="BI234" i="3"/>
  <c r="BH234" i="3"/>
  <c r="BG234" i="3"/>
  <c r="BF234" i="3"/>
  <c r="T234" i="3"/>
  <c r="R234" i="3"/>
  <c r="P234" i="3"/>
  <c r="BK234" i="3"/>
  <c r="J234" i="3"/>
  <c r="BE234" i="3"/>
  <c r="BI232" i="3"/>
  <c r="BH232" i="3"/>
  <c r="BG232" i="3"/>
  <c r="BF232" i="3"/>
  <c r="T232" i="3"/>
  <c r="R232" i="3"/>
  <c r="P232" i="3"/>
  <c r="BK232" i="3"/>
  <c r="J232" i="3"/>
  <c r="BE232" i="3" s="1"/>
  <c r="BI230" i="3"/>
  <c r="BH230" i="3"/>
  <c r="BG230" i="3"/>
  <c r="BF230" i="3"/>
  <c r="T230" i="3"/>
  <c r="R230" i="3"/>
  <c r="P230" i="3"/>
  <c r="BK230" i="3"/>
  <c r="J230" i="3"/>
  <c r="BE230" i="3" s="1"/>
  <c r="BI228" i="3"/>
  <c r="BH228" i="3"/>
  <c r="BG228" i="3"/>
  <c r="BF228" i="3"/>
  <c r="T228" i="3"/>
  <c r="R228" i="3"/>
  <c r="P228" i="3"/>
  <c r="BK228" i="3"/>
  <c r="J228" i="3"/>
  <c r="BE228" i="3" s="1"/>
  <c r="BI226" i="3"/>
  <c r="BH226" i="3"/>
  <c r="BG226" i="3"/>
  <c r="BF226" i="3"/>
  <c r="T226" i="3"/>
  <c r="R226" i="3"/>
  <c r="P226" i="3"/>
  <c r="BK226" i="3"/>
  <c r="J226" i="3"/>
  <c r="BE226" i="3" s="1"/>
  <c r="BI224" i="3"/>
  <c r="BH224" i="3"/>
  <c r="BG224" i="3"/>
  <c r="BF224" i="3"/>
  <c r="T224" i="3"/>
  <c r="R224" i="3"/>
  <c r="P224" i="3"/>
  <c r="BK224" i="3"/>
  <c r="J224" i="3"/>
  <c r="BE224" i="3" s="1"/>
  <c r="BI222" i="3"/>
  <c r="BH222" i="3"/>
  <c r="BG222" i="3"/>
  <c r="BF222" i="3"/>
  <c r="T222" i="3"/>
  <c r="R222" i="3"/>
  <c r="P222" i="3"/>
  <c r="BK222" i="3"/>
  <c r="J222" i="3"/>
  <c r="BE222" i="3"/>
  <c r="BI220" i="3"/>
  <c r="BH220" i="3"/>
  <c r="BG220" i="3"/>
  <c r="BF220" i="3"/>
  <c r="T220" i="3"/>
  <c r="R220" i="3"/>
  <c r="P220" i="3"/>
  <c r="BK220" i="3"/>
  <c r="J220" i="3"/>
  <c r="BE220" i="3" s="1"/>
  <c r="BI218" i="3"/>
  <c r="BH218" i="3"/>
  <c r="BG218" i="3"/>
  <c r="BF218" i="3"/>
  <c r="T218" i="3"/>
  <c r="R218" i="3"/>
  <c r="P218" i="3"/>
  <c r="BK218" i="3"/>
  <c r="J218" i="3"/>
  <c r="BE218" i="3" s="1"/>
  <c r="BI216" i="3"/>
  <c r="BH216" i="3"/>
  <c r="BG216" i="3"/>
  <c r="BF216" i="3"/>
  <c r="T216" i="3"/>
  <c r="R216" i="3"/>
  <c r="P216" i="3"/>
  <c r="BK216" i="3"/>
  <c r="J216" i="3"/>
  <c r="BE216" i="3" s="1"/>
  <c r="BI214" i="3"/>
  <c r="BH214" i="3"/>
  <c r="BG214" i="3"/>
  <c r="BF214" i="3"/>
  <c r="T214" i="3"/>
  <c r="R214" i="3"/>
  <c r="P214" i="3"/>
  <c r="P201" i="3" s="1"/>
  <c r="BK214" i="3"/>
  <c r="J214" i="3"/>
  <c r="BE214" i="3" s="1"/>
  <c r="BI212" i="3"/>
  <c r="BH212" i="3"/>
  <c r="BG212" i="3"/>
  <c r="BF212" i="3"/>
  <c r="T212" i="3"/>
  <c r="R212" i="3"/>
  <c r="P212" i="3"/>
  <c r="BK212" i="3"/>
  <c r="J212" i="3"/>
  <c r="BE212" i="3" s="1"/>
  <c r="BI210" i="3"/>
  <c r="BH210" i="3"/>
  <c r="BG210" i="3"/>
  <c r="BF210" i="3"/>
  <c r="T210" i="3"/>
  <c r="R210" i="3"/>
  <c r="P210" i="3"/>
  <c r="BK210" i="3"/>
  <c r="J210" i="3"/>
  <c r="BE210" i="3"/>
  <c r="BI208" i="3"/>
  <c r="BH208" i="3"/>
  <c r="BG208" i="3"/>
  <c r="BF208" i="3"/>
  <c r="T208" i="3"/>
  <c r="R208" i="3"/>
  <c r="P208" i="3"/>
  <c r="BK208" i="3"/>
  <c r="J208" i="3"/>
  <c r="BE208" i="3"/>
  <c r="BI206" i="3"/>
  <c r="BH206" i="3"/>
  <c r="BG206" i="3"/>
  <c r="BF206" i="3"/>
  <c r="T206" i="3"/>
  <c r="R206" i="3"/>
  <c r="P206" i="3"/>
  <c r="BK206" i="3"/>
  <c r="J206" i="3"/>
  <c r="BE206" i="3" s="1"/>
  <c r="BI204" i="3"/>
  <c r="BH204" i="3"/>
  <c r="BG204" i="3"/>
  <c r="BF204" i="3"/>
  <c r="T204" i="3"/>
  <c r="T201" i="3" s="1"/>
  <c r="R204" i="3"/>
  <c r="P204" i="3"/>
  <c r="BK204" i="3"/>
  <c r="J204" i="3"/>
  <c r="BE204" i="3" s="1"/>
  <c r="BI202" i="3"/>
  <c r="BH202" i="3"/>
  <c r="BG202" i="3"/>
  <c r="BF202" i="3"/>
  <c r="T202" i="3"/>
  <c r="R202" i="3"/>
  <c r="P202" i="3"/>
  <c r="BK202" i="3"/>
  <c r="J202" i="3"/>
  <c r="BE202" i="3" s="1"/>
  <c r="BI197" i="3"/>
  <c r="BH197" i="3"/>
  <c r="BG197" i="3"/>
  <c r="BF197" i="3"/>
  <c r="T197" i="3"/>
  <c r="T196" i="3" s="1"/>
  <c r="R197" i="3"/>
  <c r="R196" i="3"/>
  <c r="P197" i="3"/>
  <c r="P196" i="3"/>
  <c r="BK197" i="3"/>
  <c r="BK196" i="3"/>
  <c r="J196" i="3" s="1"/>
  <c r="J99" i="3" s="1"/>
  <c r="J197" i="3"/>
  <c r="BE197" i="3" s="1"/>
  <c r="BI194" i="3"/>
  <c r="BH194" i="3"/>
  <c r="BG194" i="3"/>
  <c r="BF194" i="3"/>
  <c r="T194" i="3"/>
  <c r="R194" i="3"/>
  <c r="P194" i="3"/>
  <c r="BK194" i="3"/>
  <c r="J194" i="3"/>
  <c r="BE194" i="3" s="1"/>
  <c r="BI190" i="3"/>
  <c r="BH190" i="3"/>
  <c r="BG190" i="3"/>
  <c r="BF190" i="3"/>
  <c r="T190" i="3"/>
  <c r="R190" i="3"/>
  <c r="P190" i="3"/>
  <c r="BK190" i="3"/>
  <c r="J190" i="3"/>
  <c r="BE190" i="3"/>
  <c r="BI188" i="3"/>
  <c r="BH188" i="3"/>
  <c r="BG188" i="3"/>
  <c r="BF188" i="3"/>
  <c r="T188" i="3"/>
  <c r="R188" i="3"/>
  <c r="P188" i="3"/>
  <c r="BK188" i="3"/>
  <c r="J188" i="3"/>
  <c r="BE188" i="3" s="1"/>
  <c r="BI186" i="3"/>
  <c r="BH186" i="3"/>
  <c r="BG186" i="3"/>
  <c r="BF186" i="3"/>
  <c r="T186" i="3"/>
  <c r="R186" i="3"/>
  <c r="P186" i="3"/>
  <c r="BK186" i="3"/>
  <c r="J186" i="3"/>
  <c r="BE186" i="3" s="1"/>
  <c r="BI184" i="3"/>
  <c r="BH184" i="3"/>
  <c r="BG184" i="3"/>
  <c r="BF184" i="3"/>
  <c r="T184" i="3"/>
  <c r="R184" i="3"/>
  <c r="P184" i="3"/>
  <c r="BK184" i="3"/>
  <c r="J184" i="3"/>
  <c r="BE184" i="3" s="1"/>
  <c r="BI182" i="3"/>
  <c r="BH182" i="3"/>
  <c r="F36" i="3" s="1"/>
  <c r="BC95" i="1" s="1"/>
  <c r="BG182" i="3"/>
  <c r="BF182" i="3"/>
  <c r="T182" i="3"/>
  <c r="R182" i="3"/>
  <c r="P182" i="3"/>
  <c r="BK182" i="3"/>
  <c r="J182" i="3"/>
  <c r="BE182" i="3"/>
  <c r="BI172" i="3"/>
  <c r="BH172" i="3"/>
  <c r="BG172" i="3"/>
  <c r="BF172" i="3"/>
  <c r="T172" i="3"/>
  <c r="R172" i="3"/>
  <c r="P172" i="3"/>
  <c r="BK172" i="3"/>
  <c r="J172" i="3"/>
  <c r="BE172" i="3" s="1"/>
  <c r="BI170" i="3"/>
  <c r="BH170" i="3"/>
  <c r="BG170" i="3"/>
  <c r="BF170" i="3"/>
  <c r="T170" i="3"/>
  <c r="R170" i="3"/>
  <c r="P170" i="3"/>
  <c r="BK170" i="3"/>
  <c r="J170" i="3"/>
  <c r="BE170" i="3"/>
  <c r="BI168" i="3"/>
  <c r="BH168" i="3"/>
  <c r="BG168" i="3"/>
  <c r="BF168" i="3"/>
  <c r="T168" i="3"/>
  <c r="R168" i="3"/>
  <c r="P168" i="3"/>
  <c r="BK168" i="3"/>
  <c r="J168" i="3"/>
  <c r="BE168" i="3" s="1"/>
  <c r="BI166" i="3"/>
  <c r="BH166" i="3"/>
  <c r="BG166" i="3"/>
  <c r="BF166" i="3"/>
  <c r="T166" i="3"/>
  <c r="R166" i="3"/>
  <c r="R126" i="3" s="1"/>
  <c r="P166" i="3"/>
  <c r="BK166" i="3"/>
  <c r="J166" i="3"/>
  <c r="BE166" i="3"/>
  <c r="BI162" i="3"/>
  <c r="BH162" i="3"/>
  <c r="BG162" i="3"/>
  <c r="BF162" i="3"/>
  <c r="T162" i="3"/>
  <c r="R162" i="3"/>
  <c r="P162" i="3"/>
  <c r="BK162" i="3"/>
  <c r="J162" i="3"/>
  <c r="BE162" i="3" s="1"/>
  <c r="BI148" i="3"/>
  <c r="BH148" i="3"/>
  <c r="BG148" i="3"/>
  <c r="BF148" i="3"/>
  <c r="T148" i="3"/>
  <c r="R148" i="3"/>
  <c r="P148" i="3"/>
  <c r="BK148" i="3"/>
  <c r="J148" i="3"/>
  <c r="BE148" i="3"/>
  <c r="BI127" i="3"/>
  <c r="BH127" i="3"/>
  <c r="BG127" i="3"/>
  <c r="BF127" i="3"/>
  <c r="F34" i="3" s="1"/>
  <c r="BA95" i="1" s="1"/>
  <c r="T127" i="3"/>
  <c r="R127" i="3"/>
  <c r="P127" i="3"/>
  <c r="BK127" i="3"/>
  <c r="J127" i="3"/>
  <c r="BE127" i="3" s="1"/>
  <c r="J121" i="3"/>
  <c r="J120" i="3"/>
  <c r="F120" i="3"/>
  <c r="F118" i="3"/>
  <c r="E116" i="3"/>
  <c r="J92" i="3"/>
  <c r="J91" i="3"/>
  <c r="F91" i="3"/>
  <c r="F89" i="3"/>
  <c r="E87" i="3"/>
  <c r="J18" i="3"/>
  <c r="E18" i="3"/>
  <c r="F92" i="3" s="1"/>
  <c r="J17" i="3"/>
  <c r="J12" i="3"/>
  <c r="J118" i="3" s="1"/>
  <c r="E7" i="3"/>
  <c r="AS94" i="1"/>
  <c r="L90" i="1"/>
  <c r="AM90" i="1"/>
  <c r="AM89" i="1"/>
  <c r="L89" i="1"/>
  <c r="AM87" i="1"/>
  <c r="L87" i="1"/>
  <c r="L85" i="1"/>
  <c r="L84" i="1"/>
  <c r="BK126" i="3" l="1"/>
  <c r="F121" i="3"/>
  <c r="P270" i="3"/>
  <c r="BK337" i="3"/>
  <c r="BK270" i="3"/>
  <c r="J270" i="3" s="1"/>
  <c r="J101" i="3" s="1"/>
  <c r="T270" i="3"/>
  <c r="P337" i="3"/>
  <c r="P336" i="3" s="1"/>
  <c r="J89" i="3"/>
  <c r="BA94" i="1"/>
  <c r="W30" i="1" s="1"/>
  <c r="R270" i="3"/>
  <c r="T337" i="3"/>
  <c r="T336" i="3" s="1"/>
  <c r="BK201" i="3"/>
  <c r="J201" i="3" s="1"/>
  <c r="J100" i="3" s="1"/>
  <c r="R201" i="3"/>
  <c r="R125" i="3" s="1"/>
  <c r="R124" i="3" s="1"/>
  <c r="J33" i="3"/>
  <c r="AV95" i="1" s="1"/>
  <c r="T126" i="3"/>
  <c r="T125" i="3" s="1"/>
  <c r="E114" i="3"/>
  <c r="E85" i="3"/>
  <c r="F37" i="3"/>
  <c r="BD95" i="1" s="1"/>
  <c r="P126" i="3"/>
  <c r="P125" i="3" s="1"/>
  <c r="P124" i="3" s="1"/>
  <c r="AU95" i="1" s="1"/>
  <c r="F35" i="3"/>
  <c r="BB95" i="1" s="1"/>
  <c r="J34" i="3"/>
  <c r="AW95" i="1" s="1"/>
  <c r="F33" i="3"/>
  <c r="AZ95" i="1" s="1"/>
  <c r="J126" i="3"/>
  <c r="J98" i="3" s="1"/>
  <c r="BK125" i="3"/>
  <c r="AW94" i="1" l="1"/>
  <c r="AK30" i="1" s="1"/>
  <c r="J337" i="3"/>
  <c r="J104" i="3" s="1"/>
  <c r="BK336" i="3"/>
  <c r="J336" i="3" s="1"/>
  <c r="J103" i="3" s="1"/>
  <c r="T124" i="3"/>
  <c r="AT95" i="1"/>
  <c r="BD94" i="1"/>
  <c r="W33" i="1" s="1"/>
  <c r="BC94" i="1"/>
  <c r="J125" i="3"/>
  <c r="J97" i="3" s="1"/>
  <c r="BK124" i="3"/>
  <c r="J124" i="3" s="1"/>
  <c r="BB94" i="1"/>
  <c r="AU94" i="1"/>
  <c r="AZ94" i="1"/>
  <c r="AY94" i="1" l="1"/>
  <c r="W32" i="1"/>
  <c r="AX94" i="1"/>
  <c r="W31" i="1"/>
  <c r="J96" i="3"/>
  <c r="J30" i="3"/>
  <c r="AV94" i="1"/>
  <c r="W29" i="1"/>
  <c r="AK29" i="1" l="1"/>
  <c r="AT94" i="1"/>
  <c r="J39" i="3"/>
  <c r="AG95" i="1"/>
  <c r="AN95" i="1" s="1"/>
  <c r="AG94" i="1" l="1"/>
  <c r="AK26" i="1" l="1"/>
  <c r="AK35" i="1" s="1"/>
  <c r="AN94" i="1"/>
</calcChain>
</file>

<file path=xl/sharedStrings.xml><?xml version="1.0" encoding="utf-8"?>
<sst xmlns="http://schemas.openxmlformats.org/spreadsheetml/2006/main" count="2678" uniqueCount="546">
  <si>
    <t>Export Komplet</t>
  </si>
  <si>
    <t/>
  </si>
  <si>
    <t>2.0</t>
  </si>
  <si>
    <t>False</t>
  </si>
  <si>
    <t>{e5e1c36e-cd2d-4512-b822-5b5fea4675ba}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</si>
  <si>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</si>
  <si>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</si>
  <si>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</si>
  <si>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</si>
  <si>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</si>
  <si>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</si>
  <si>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</si>
  <si>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</si>
  <si>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</si>
  <si>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179AR1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</si>
  <si>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</si>
  <si>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</si>
  <si>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STAVBA 25 METROVÉHO BAZÉNU MPS LUŽÁNKY</t>
  </si>
  <si>
    <t>KSO:</t>
  </si>
  <si>
    <t>CC-CZ:</t>
  </si>
  <si>
    <t>Místo:</t>
  </si>
  <si>
    <t>Brno-Královo Pole, MPS Lužánky, ul. Sportovní 4</t>
  </si>
  <si>
    <t>Datum:</t>
  </si>
  <si>
    <t>30. 6. 2020</t>
  </si>
  <si>
    <t>Zadavatel:</t>
  </si>
  <si>
    <t>IČ:</t>
  </si>
  <si>
    <t>Statutární město Brno, Dominikánské nám. 1, Brno</t>
  </si>
  <si>
    <t>DIČ:</t>
  </si>
  <si>
    <t>Uchazeč:</t>
  </si>
  <si>
    <t>Vyplň údaj</t>
  </si>
  <si>
    <t>Projektant:</t>
  </si>
  <si>
    <t>Centroprojekt Group a.s., Štefánikova 167, Zlín</t>
  </si>
  <si>
    <t>True</t>
  </si>
  <si>
    <t>Zpracovatel:</t>
  </si>
  <si>
    <t>Ing. V. Potěšilová</t>
  </si>
  <si>
    <t>Poznámka:</t>
  </si>
  <si>
    <t>Revize 4.6.2021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</si>
  <si>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</si>
  <si>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</si>
  <si>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</si>
  <si>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</si>
  <si>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</si>
  <si>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</si>
  <si>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</si>
  <si>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</si>
  <si>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</si>
  <si>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</si>
  <si>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</si>
  <si>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</si>
  <si>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</si>
  <si>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</si>
  <si>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</si>
  <si>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</si>
  <si>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</si>
  <si>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</si>
  <si>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</si>
  <si>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</si>
  <si>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</si>
  <si>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</si>
  <si>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</si>
  <si>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</si>
  <si>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</si>
  <si>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</si>
  <si>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</si>
  <si>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</si>
  <si>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</si>
  <si>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</si>
  <si>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</si>
  <si>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</si>
  <si>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</si>
  <si>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</si>
  <si>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</si>
  <si>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</si>
  <si>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</si>
  <si>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</si>
  <si>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</si>
  <si>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</si>
  <si>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</si>
  <si>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</si>
  <si>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</si>
  <si>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</si>
  <si>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</si>
  <si>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</si>
  <si>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</si>
  <si>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</si>
  <si>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IO 400</t>
  </si>
  <si>
    <t>AREÁLOVÉ ROZVODY KANALIZACE DEŠŤOVÉ</t>
  </si>
  <si>
    <t>{0ffa5fe3-a749-4725-85d2-a32af3f78bd4}</t>
  </si>
  <si>
    <t>F1</t>
  </si>
  <si>
    <t>F3</t>
  </si>
  <si>
    <t>lože</t>
  </si>
  <si>
    <t>KRYCÍ LIST SOUPISU PRACÍ</t>
  </si>
  <si>
    <t>F4</t>
  </si>
  <si>
    <t>F6</t>
  </si>
  <si>
    <t>Objekt:</t>
  </si>
  <si>
    <t>Ing. P. Kučera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</si>
  <si>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</si>
  <si>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</si>
  <si>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</si>
  <si>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</si>
  <si>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</si>
  <si>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</si>
  <si>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</si>
  <si>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4 - Vodorovné konstrukce</t>
  </si>
  <si>
    <t xml:space="preserve">    8 - Trubní vedení</t>
  </si>
  <si>
    <t xml:space="preserve">    9 - Ostatní konstrukce a práce-bourání</t>
  </si>
  <si>
    <t xml:space="preserve">      99 - Přesun hmot</t>
  </si>
  <si>
    <t>PSV - Práce a dodávky PSV</t>
  </si>
  <si>
    <t xml:space="preserve">    721 - Zdravotechnika - vnitřní kanalizace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</si>
  <si>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</si>
  <si>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</si>
  <si>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</si>
  <si>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</si>
  <si>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</si>
  <si>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</si>
  <si>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</si>
  <si>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</si>
  <si>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</si>
  <si>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</si>
  <si>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</si>
  <si>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</si>
  <si>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</si>
  <si>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</si>
  <si>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</si>
  <si>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</si>
  <si>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</si>
  <si>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132201202</t>
  </si>
  <si>
    <t>Hloubení rýh š do 2000 mm v hornině tř. 3 objemu do 1000 m3</t>
  </si>
  <si>
    <t>m3</t>
  </si>
  <si>
    <t>4</t>
  </si>
  <si>
    <t>VV</t>
  </si>
  <si>
    <t>Součet</t>
  </si>
  <si>
    <t>161101101</t>
  </si>
  <si>
    <t>Svislé přemístění výkopku z horniny tř. 1 až 4 hl výkopu do 2,5 m</t>
  </si>
  <si>
    <t>3</t>
  </si>
  <si>
    <t>162701105</t>
  </si>
  <si>
    <t>Vodorovné přemístění do 10000 m výkopku/sypaniny z horniny tř. 1 až 4</t>
  </si>
  <si>
    <t>F3+F4</t>
  </si>
  <si>
    <t>171201201</t>
  </si>
  <si>
    <t>Uložení sypaniny na skládky</t>
  </si>
  <si>
    <t>5</t>
  </si>
  <si>
    <t>174101101</t>
  </si>
  <si>
    <t>Zásyp jam, šachet rýh nebo kolem objektů sypaninou se zhutněním</t>
  </si>
  <si>
    <t>F1-F6</t>
  </si>
  <si>
    <t>6</t>
  </si>
  <si>
    <t>175151101</t>
  </si>
  <si>
    <t>Obsypání potrubí strojně sypaninou bez prohození, uloženou do 3 m</t>
  </si>
  <si>
    <t>7</t>
  </si>
  <si>
    <t>M</t>
  </si>
  <si>
    <t>t</t>
  </si>
  <si>
    <t>8</t>
  </si>
  <si>
    <t>Vodorovné konstrukce</t>
  </si>
  <si>
    <t>451573111</t>
  </si>
  <si>
    <t>Lože pod potrubí otevřený výkop ze štěrkopísku</t>
  </si>
  <si>
    <t>9</t>
  </si>
  <si>
    <t>10</t>
  </si>
  <si>
    <t>m2</t>
  </si>
  <si>
    <t>Trubní vedení</t>
  </si>
  <si>
    <t>11</t>
  </si>
  <si>
    <t>kus</t>
  </si>
  <si>
    <t>12</t>
  </si>
  <si>
    <t>13</t>
  </si>
  <si>
    <t>14</t>
  </si>
  <si>
    <t>16</t>
  </si>
  <si>
    <t>17</t>
  </si>
  <si>
    <t>18</t>
  </si>
  <si>
    <t>19</t>
  </si>
  <si>
    <t>20</t>
  </si>
  <si>
    <t>22</t>
  </si>
  <si>
    <t>23</t>
  </si>
  <si>
    <t>24</t>
  </si>
  <si>
    <t>25</t>
  </si>
  <si>
    <t>26</t>
  </si>
  <si>
    <t>27</t>
  </si>
  <si>
    <t>28</t>
  </si>
  <si>
    <t>29</t>
  </si>
  <si>
    <t>871310310</t>
  </si>
  <si>
    <t>Montáž kanalizačního potrubí hladkého plnostěnného SN 10 z polypropylenu DN 150</t>
  </si>
  <si>
    <t>m</t>
  </si>
  <si>
    <t>30</t>
  </si>
  <si>
    <t>286170PC1</t>
  </si>
  <si>
    <t>31</t>
  </si>
  <si>
    <t>52</t>
  </si>
  <si>
    <t>32</t>
  </si>
  <si>
    <t>286170PC2</t>
  </si>
  <si>
    <t>33</t>
  </si>
  <si>
    <t>877310310</t>
  </si>
  <si>
    <t>Montáž kolen na kanalizačním potrubí z PP trub hladkých plnostěnných DN 150</t>
  </si>
  <si>
    <t>34</t>
  </si>
  <si>
    <t>35</t>
  </si>
  <si>
    <t>1*1,015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</si>
  <si>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</si>
  <si>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</si>
  <si>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</si>
  <si>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</si>
  <si>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</si>
  <si>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</si>
  <si>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</si>
  <si>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</si>
  <si>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</si>
  <si>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</si>
  <si>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</si>
  <si>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</si>
  <si>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</si>
  <si>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</si>
  <si>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</si>
  <si>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</si>
  <si>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53</t>
  </si>
  <si>
    <t>54</t>
  </si>
  <si>
    <t>55</t>
  </si>
  <si>
    <t>56</t>
  </si>
  <si>
    <t>Ostatní konstrukce a práce-bourání</t>
  </si>
  <si>
    <t>57</t>
  </si>
  <si>
    <t>9351132PC</t>
  </si>
  <si>
    <t>Osazení odvodňovacího žlabu s krycím roštem šířky do 200 mm</t>
  </si>
  <si>
    <t>58</t>
  </si>
  <si>
    <t>59228PC1R1</t>
  </si>
  <si>
    <t>59</t>
  </si>
  <si>
    <t>59228PC2R2</t>
  </si>
  <si>
    <t>60</t>
  </si>
  <si>
    <t>59228PC3R3</t>
  </si>
  <si>
    <t>61</t>
  </si>
  <si>
    <t>59228PC4R4</t>
  </si>
  <si>
    <t>62</t>
  </si>
  <si>
    <t>59228PC5R5</t>
  </si>
  <si>
    <t>63</t>
  </si>
  <si>
    <t>59228PC6R6</t>
  </si>
  <si>
    <t>64</t>
  </si>
  <si>
    <t>59228PC7R7</t>
  </si>
  <si>
    <t>65</t>
  </si>
  <si>
    <t>59228PC8R8</t>
  </si>
  <si>
    <t>66</t>
  </si>
  <si>
    <t>59228PC9R9</t>
  </si>
  <si>
    <t>67</t>
  </si>
  <si>
    <t>68</t>
  </si>
  <si>
    <t>99</t>
  </si>
  <si>
    <t>Přesun hmot</t>
  </si>
  <si>
    <t>69</t>
  </si>
  <si>
    <t>998276101</t>
  </si>
  <si>
    <t>Přesun hmot pro trubní vedení z trub z plastických hmot otevřený výkop</t>
  </si>
  <si>
    <t>PSV</t>
  </si>
  <si>
    <t>Práce a dodávky PSV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</si>
  <si>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</si>
  <si>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</si>
  <si>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</si>
  <si>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</si>
  <si>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</si>
  <si>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</si>
  <si>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</si>
  <si>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</si>
  <si>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</si>
  <si>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</si>
  <si>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</si>
  <si>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</si>
  <si>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</si>
  <si>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</si>
  <si>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</si>
  <si>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721</t>
  </si>
  <si>
    <t>Zdravotechnika - vnitřní kanalizace</t>
  </si>
  <si>
    <t>105</t>
  </si>
  <si>
    <t>72121191PC</t>
  </si>
  <si>
    <t xml:space="preserve">Montáž zápach. uzávěr plast </t>
  </si>
  <si>
    <t>998721103</t>
  </si>
  <si>
    <t>Přesun hmot tonážní pro vnitřní kanalizace v objektech v do 24 m</t>
  </si>
  <si>
    <t>výkop rýhy</t>
  </si>
  <si>
    <t>383,135</t>
  </si>
  <si>
    <t>F12</t>
  </si>
  <si>
    <t>výkop rýhy do 4m</t>
  </si>
  <si>
    <t>147,674</t>
  </si>
  <si>
    <t>F21</t>
  </si>
  <si>
    <t>pažení do 2m</t>
  </si>
  <si>
    <t>223,515</t>
  </si>
  <si>
    <t>F22</t>
  </si>
  <si>
    <t>pažení do 4m</t>
  </si>
  <si>
    <t>473,694</t>
  </si>
  <si>
    <t>25,918</t>
  </si>
  <si>
    <t>obsyp</t>
  </si>
  <si>
    <t>86,734</t>
  </si>
  <si>
    <t>Odvoz do 10km</t>
  </si>
  <si>
    <t>112,652</t>
  </si>
  <si>
    <t>IO 400 - AREÁLOVÉ ROZVODY KANALIZACE DEŠŤOVÉ</t>
  </si>
  <si>
    <t>-2014442966</t>
  </si>
  <si>
    <t>kanalizace  D</t>
  </si>
  <si>
    <t>(4,38+3,91)/2*0,5*1,1</t>
  </si>
  <si>
    <t>(3,91+3,76)/2*7,7*1,1</t>
  </si>
  <si>
    <t>(1,84+1,8)/2*(16,2-13,5)*1,1</t>
  </si>
  <si>
    <t>(1,8+4,58)/2*(39,85-16,2)*1,1</t>
  </si>
  <si>
    <t>2,15*(87,43-39,85)*1,1</t>
  </si>
  <si>
    <t>kanalizace od ul. vpustí,dešť. svodů, odvod. žlabů</t>
  </si>
  <si>
    <t>(2,02+1,31)/2*9,4*1,1</t>
  </si>
  <si>
    <t>(1,84+1,31)/2*3,7*1,1</t>
  </si>
  <si>
    <t>(2,08+1,27)/2*7,4*1,1</t>
  </si>
  <si>
    <t>(2,09+1,31)/2*2,1*1,1</t>
  </si>
  <si>
    <t>(1,81+1,41)/2*9*1,1</t>
  </si>
  <si>
    <t>(1,89+1,41)/2*9*1,1</t>
  </si>
  <si>
    <t>(2,00+1,41)/2*9*1,1</t>
  </si>
  <si>
    <t>(2,08+1,41)/2*9*1,1</t>
  </si>
  <si>
    <t>(3,72+3,65)/2*1,1*1,1</t>
  </si>
  <si>
    <t>(2,8+2,69)/2*2,2*1,1</t>
  </si>
  <si>
    <t>(2,75+2,32)/2*6,75*1,1</t>
  </si>
  <si>
    <t>1,45*3,4*1,1</t>
  </si>
  <si>
    <t>1,20*3,4*1,1</t>
  </si>
  <si>
    <t>151101101</t>
  </si>
  <si>
    <t>Zřízení příložného pažení a rozepření stěn rýh hl do 2 m</t>
  </si>
  <si>
    <t>1031927977</t>
  </si>
  <si>
    <t>(1,84+1,8)/2*(16,2-13,5)*2</t>
  </si>
  <si>
    <t>(2,02+1,31)/2*9,4*2</t>
  </si>
  <si>
    <t>(1,84+1,31)/2*3,7*2</t>
  </si>
  <si>
    <t>(2,08+1,27)/2*7,4*2</t>
  </si>
  <si>
    <t>(2,09+1,31)/2*2,1*2</t>
  </si>
  <si>
    <t>(1,81+1,41)/2*9*2</t>
  </si>
  <si>
    <t>(1,89+1,41)/2*9*2</t>
  </si>
  <si>
    <t>(2,00+1,41)/2*9*2</t>
  </si>
  <si>
    <t>(2,08+1,41)/2*9*2</t>
  </si>
  <si>
    <t>1,45*3,4*2</t>
  </si>
  <si>
    <t>1,20*3,4*2</t>
  </si>
  <si>
    <t>Mezisoučet</t>
  </si>
  <si>
    <t>151101102</t>
  </si>
  <si>
    <t>Zřízení příložného pažení a rozepření stěn rýh hl do 4 m</t>
  </si>
  <si>
    <t>-708028645</t>
  </si>
  <si>
    <t>otevř. výkop do 4m</t>
  </si>
  <si>
    <t>F1/1,1*2*0,68</t>
  </si>
  <si>
    <t>151101111</t>
  </si>
  <si>
    <t>Odstranění příložného pažení a rozepření stěn rýh hl do 2 m</t>
  </si>
  <si>
    <t>-1836566323</t>
  </si>
  <si>
    <t>151101112</t>
  </si>
  <si>
    <t>Odstranění příložného pažení a rozepření stěn rýh hl do 4 m</t>
  </si>
  <si>
    <t>132155924</t>
  </si>
  <si>
    <t>2038325379</t>
  </si>
  <si>
    <t>(F1-F12)*0,5</t>
  </si>
  <si>
    <t>161101102</t>
  </si>
  <si>
    <t>Svislé přemístění výkopku z horniny tř. 1 až 4 hl výkopu do 4 m</t>
  </si>
  <si>
    <t>1824639411</t>
  </si>
  <si>
    <t>-F12*0,45</t>
  </si>
  <si>
    <t>-17623951</t>
  </si>
  <si>
    <t>959324505</t>
  </si>
  <si>
    <t>171201211</t>
  </si>
  <si>
    <t>Poplatek za uložení odpadu ze sypaniny na skládce (skládkovné)</t>
  </si>
  <si>
    <t>625688817</t>
  </si>
  <si>
    <t>F6*1,8</t>
  </si>
  <si>
    <t>760542571</t>
  </si>
  <si>
    <t>-1507485813</t>
  </si>
  <si>
    <t>(7,7+2,7+23,65+47,58)*0,55*1,1</t>
  </si>
  <si>
    <t>(9,4+3,7+7,4+2,1+4*9+1,1+2,2+6,75+2*3,4)*0,45*1,1</t>
  </si>
  <si>
    <t>58337303</t>
  </si>
  <si>
    <t>štěrkopísek frakce 0/8</t>
  </si>
  <si>
    <t>1066840289</t>
  </si>
  <si>
    <t>F4*1,80</t>
  </si>
  <si>
    <t>1853335146</t>
  </si>
  <si>
    <t>(7,7+2,7+23,65+47,58)*0,15*1,1</t>
  </si>
  <si>
    <t>(9,4+3,7+7,4+2,1+4*9+1,1+2,2+6,75+2*3,4)*0,15*1,1</t>
  </si>
  <si>
    <t>871260310</t>
  </si>
  <si>
    <t>Montáž kanalizačního potrubí hladkého plnostěnného SN 10 z polypropylenu DN 100</t>
  </si>
  <si>
    <t>-1621070951</t>
  </si>
  <si>
    <t>plnostěnná třívrstvá trubka PP EQ SN10 DN/OD 110x4,2 - 6000 mm</t>
  </si>
  <si>
    <t>-697551374</t>
  </si>
  <si>
    <t>62*1,015</t>
  </si>
  <si>
    <t>761576108</t>
  </si>
  <si>
    <t>plnostěnná třívrstvá trubka PP EQ SN10 DN/OD 160x6,2 - 6000 mm</t>
  </si>
  <si>
    <t>105525742</t>
  </si>
  <si>
    <t>63*1,015</t>
  </si>
  <si>
    <t>871360310</t>
  </si>
  <si>
    <t>Montáž kanalizačního potrubí hladkého plnostěnného SN 10 z polypropylenu DN 250</t>
  </si>
  <si>
    <t>-854065107</t>
  </si>
  <si>
    <t>286170PC3</t>
  </si>
  <si>
    <t>plnostěnná třívrstvá trubka PP EQ SN10 DN/OD 250x9,6 - 6000 mm</t>
  </si>
  <si>
    <t>1684197495</t>
  </si>
  <si>
    <t>82*1,015</t>
  </si>
  <si>
    <t>877265261</t>
  </si>
  <si>
    <t>Montáž dvorní vpusti z tvrdého PVC-systém KG DN 110</t>
  </si>
  <si>
    <t>-260724817</t>
  </si>
  <si>
    <t>562311PC</t>
  </si>
  <si>
    <t xml:space="preserve"> dvorní vpusť s litin. rámem a roštem, 300x300, B125kN</t>
  </si>
  <si>
    <t>-2035650475</t>
  </si>
  <si>
    <t>1532859907</t>
  </si>
  <si>
    <t>286171PC1</t>
  </si>
  <si>
    <t>koleno PP KGB s těsnícím kroužkem DN/OD 160 45°</t>
  </si>
  <si>
    <t>266795605</t>
  </si>
  <si>
    <t>10*1,015</t>
  </si>
  <si>
    <t>877310330</t>
  </si>
  <si>
    <t>Montáž spojek na kanalizačním potrubí z PP trub hladkých plnostěnných DN 150</t>
  </si>
  <si>
    <t>1997326875</t>
  </si>
  <si>
    <t>286115PC</t>
  </si>
  <si>
    <t xml:space="preserve">redukce PP KGR s těsnícím kroužkem DN/OD 160/110 </t>
  </si>
  <si>
    <t>30606991</t>
  </si>
  <si>
    <t>877360420</t>
  </si>
  <si>
    <t>Montáž odboček na kanalizačním potrubí z PP trub korugovaných DN 250</t>
  </si>
  <si>
    <t>-1969407171</t>
  </si>
  <si>
    <t>286173PC</t>
  </si>
  <si>
    <t>odbočka kanalizace PP korugované DN 250/160, pro KG 45°</t>
  </si>
  <si>
    <t>2142117633</t>
  </si>
  <si>
    <t>892392121</t>
  </si>
  <si>
    <t>Tlaková zkouška vzduchem potrubí DN 400 těsnícím vakem ucpávkovým</t>
  </si>
  <si>
    <t>úsek</t>
  </si>
  <si>
    <t>2087921503</t>
  </si>
  <si>
    <t>8948125PC</t>
  </si>
  <si>
    <t>Revizní a čistící šachta z PP typ DN 800 šachtové dno průtočné 30°, 60°, 90° - montáž</t>
  </si>
  <si>
    <t>1827426564</t>
  </si>
  <si>
    <t>59223PC1R1</t>
  </si>
  <si>
    <t>Revizní, čistící a spádišťová šachta z PP typ DN 800-betonový roznášecí prstenec (pro běžné poklopy BEGU DN625)</t>
  </si>
  <si>
    <t>-1173253813</t>
  </si>
  <si>
    <t>59223PC2R2</t>
  </si>
  <si>
    <t>šachtový kónus PP DN 800/630 mm včetně žebříku, možnost zkrácení o 250mm</t>
  </si>
  <si>
    <t>730070181</t>
  </si>
  <si>
    <t>59223PC3R3</t>
  </si>
  <si>
    <t>šachtový prstenec PP DN800/250 mm včetně žebříku</t>
  </si>
  <si>
    <t>1183459485</t>
  </si>
  <si>
    <t>59223PC4R4</t>
  </si>
  <si>
    <t>šachtový prstenec PP DN800/375 mm včetně žebříku</t>
  </si>
  <si>
    <t>-119977124</t>
  </si>
  <si>
    <t>59223PC5R5</t>
  </si>
  <si>
    <t>šachtový prstenec PP DN800/625 mm včetně žebříku</t>
  </si>
  <si>
    <t>-1943432666</t>
  </si>
  <si>
    <t>59223PC6R6</t>
  </si>
  <si>
    <t>šachtový prstenec PP DN800/750 mm včetně žebříku</t>
  </si>
  <si>
    <t>1506879116</t>
  </si>
  <si>
    <t>59223PC7R7</t>
  </si>
  <si>
    <t>šachtový prstenec PP DN800/875 mm včetně žebříku</t>
  </si>
  <si>
    <t>-370788853</t>
  </si>
  <si>
    <t>59223PC8R8</t>
  </si>
  <si>
    <t>mezisegmentové těsnění DN800 (dno-prstence-kónus)</t>
  </si>
  <si>
    <t>1687039040</t>
  </si>
  <si>
    <t>59223PC9R9</t>
  </si>
  <si>
    <t>mezisegmentové těsnění DN625 (kónus-roznášecí prstenec-poklop)</t>
  </si>
  <si>
    <t>305876274</t>
  </si>
  <si>
    <t>59223PC10R10</t>
  </si>
  <si>
    <t>šachtové dno PP DN800/250 GD, přítok a odtok jako volný konec trubky, Hvyuž.=535mm</t>
  </si>
  <si>
    <t>1375247477</t>
  </si>
  <si>
    <t>59223PC11R11</t>
  </si>
  <si>
    <t>šachtové dno PP DN800/250 AG 270°, odtok jako volný konec trubky, Hvyuž.=435mm</t>
  </si>
  <si>
    <t>634631135</t>
  </si>
  <si>
    <t>59223PC12R12</t>
  </si>
  <si>
    <t xml:space="preserve">dvojité hrdlo PP KGMM s těsnícími kroužky DN/OD 250 </t>
  </si>
  <si>
    <t>1226596658</t>
  </si>
  <si>
    <t>59223PC13R13</t>
  </si>
  <si>
    <t>hrdlový uzávěr PP KGM DN/OD 250</t>
  </si>
  <si>
    <t>1801385021</t>
  </si>
  <si>
    <t>59223PC14R14</t>
  </si>
  <si>
    <t>plnostěnná trubka PP SN10 DN/OD 250 - 3000 mm</t>
  </si>
  <si>
    <t>-1112833039</t>
  </si>
  <si>
    <t>59223PC15R15</t>
  </si>
  <si>
    <t>koleno PP KGB s těsnícím kroužkem DN/OD 250 88°</t>
  </si>
  <si>
    <t>-2092141457</t>
  </si>
  <si>
    <t>59223PC16R16</t>
  </si>
  <si>
    <t>odbočka PP KGEA s těsnícím kroužkem DN/OD 250/250 90°</t>
  </si>
  <si>
    <t>-119404291</t>
  </si>
  <si>
    <t>59223PC17R17</t>
  </si>
  <si>
    <t>dodatečný boční přítok DN250 nad dnem</t>
  </si>
  <si>
    <t>1554611610</t>
  </si>
  <si>
    <t>899722113</t>
  </si>
  <si>
    <t>Krytí potrubí z plastů výstražnou fólií z PVC 34cm</t>
  </si>
  <si>
    <t>161479789</t>
  </si>
  <si>
    <t>62+63+82</t>
  </si>
  <si>
    <t>199675473</t>
  </si>
  <si>
    <t>58,5+16+4,5+29</t>
  </si>
  <si>
    <t>N100 čelo pro začátek/konec žlabu</t>
  </si>
  <si>
    <t>1270620795</t>
  </si>
  <si>
    <t>N100 vpust 50cm dlouhý tvar DN100, pro typ 0-20</t>
  </si>
  <si>
    <t>592131638</t>
  </si>
  <si>
    <t>N100-20.0 100cm žlab bez spádu</t>
  </si>
  <si>
    <t>1032313338</t>
  </si>
  <si>
    <t>N100-20 100cm žlab s 0,5% spádem</t>
  </si>
  <si>
    <t>-421100612</t>
  </si>
  <si>
    <t>N100-19 100cm žlab s 0,5% spádem</t>
  </si>
  <si>
    <t>-262350110</t>
  </si>
  <si>
    <t>N100-18 100cm žlab s 0,5% spádem</t>
  </si>
  <si>
    <t>545958039</t>
  </si>
  <si>
    <t>N100-17 100cm žlab s 0,5% spádem</t>
  </si>
  <si>
    <t>1404327661</t>
  </si>
  <si>
    <t>N100-16 100cm žlab s 0,5% spádem</t>
  </si>
  <si>
    <t>-861625146</t>
  </si>
  <si>
    <t>N100-15 100cm žlab s 0,5% spádem</t>
  </si>
  <si>
    <t>973816178</t>
  </si>
  <si>
    <t>59228PC10R10</t>
  </si>
  <si>
    <t>N100-14 100cm žlab s 0,5% spádem</t>
  </si>
  <si>
    <t>307179606</t>
  </si>
  <si>
    <t>59228PC11R11</t>
  </si>
  <si>
    <t>N100-13 100cm žlab s 0,5% spádem</t>
  </si>
  <si>
    <t>1318057439</t>
  </si>
  <si>
    <t>59228PC12R12</t>
  </si>
  <si>
    <t>N100-12 100cm žlab s 0,5% spádem</t>
  </si>
  <si>
    <t>-7168362</t>
  </si>
  <si>
    <t>59228PC13R13</t>
  </si>
  <si>
    <t>N100-11 100cm žlab s 0,5% spádem</t>
  </si>
  <si>
    <t>-352999767</t>
  </si>
  <si>
    <t>59228PC14R14</t>
  </si>
  <si>
    <t>N100-10.0 100cm žlab bez spádu</t>
  </si>
  <si>
    <t>-1409387849</t>
  </si>
  <si>
    <t>59228PC15R15</t>
  </si>
  <si>
    <t>N100-10 100cm žlab s 0,5% spádem</t>
  </si>
  <si>
    <t>-199852344</t>
  </si>
  <si>
    <t>59228PC16R16</t>
  </si>
  <si>
    <t>N100-9 100cm žlab s 0,5% spádem</t>
  </si>
  <si>
    <t>1830964284</t>
  </si>
  <si>
    <t>59228PC17R17</t>
  </si>
  <si>
    <t>N100-8 100cm žlab s 0,5% spádem</t>
  </si>
  <si>
    <t>59815669</t>
  </si>
  <si>
    <t>59228PC18R18</t>
  </si>
  <si>
    <t>N100-7 100cm žlab s 0,5% spádem</t>
  </si>
  <si>
    <t>1550679296</t>
  </si>
  <si>
    <t>59228PC19R19</t>
  </si>
  <si>
    <t>N100-6 100cm žlab s 0,5% spádem</t>
  </si>
  <si>
    <t>-392473254</t>
  </si>
  <si>
    <t>59228PC20R20</t>
  </si>
  <si>
    <t>N100-5.0 100cm žlab bez spádu</t>
  </si>
  <si>
    <t>-934243531</t>
  </si>
  <si>
    <t>59228PC21R21</t>
  </si>
  <si>
    <t>N100-5 100cm žlab s 0,5% spádem</t>
  </si>
  <si>
    <t>-856756918</t>
  </si>
  <si>
    <t>59228PC22R22</t>
  </si>
  <si>
    <t>N100-4 100cm žlab s 0,5% spádem</t>
  </si>
  <si>
    <t>-1999865068</t>
  </si>
  <si>
    <t>59228PC23R23</t>
  </si>
  <si>
    <t>N100-3 100cm žlab s 0,5% spádem</t>
  </si>
  <si>
    <t>-1135132095</t>
  </si>
  <si>
    <t>59228PC24R24</t>
  </si>
  <si>
    <t>N100-2 100cm žlab s 0,5% spádem</t>
  </si>
  <si>
    <t>-1479614475</t>
  </si>
  <si>
    <t>59228PC25R25</t>
  </si>
  <si>
    <t>N100-1 100cm žlab s 0,5% spádem</t>
  </si>
  <si>
    <t>-1782800830</t>
  </si>
  <si>
    <t>59228PC26R26</t>
  </si>
  <si>
    <t>N100-0.0 100cm žlab bez spádu</t>
  </si>
  <si>
    <t>268205749</t>
  </si>
  <si>
    <t>59228PC27R27</t>
  </si>
  <si>
    <t>N100-0.1 50cm žlab bez spádu</t>
  </si>
  <si>
    <t>-171803850</t>
  </si>
  <si>
    <t>59228PC28R28</t>
  </si>
  <si>
    <t>N100 rošt můstkový Zn 1,0m A15</t>
  </si>
  <si>
    <t>1294669113</t>
  </si>
  <si>
    <t>59228PC29R29</t>
  </si>
  <si>
    <t>N100 rošt můstkový Zn 0,5m A15</t>
  </si>
  <si>
    <t>793728425</t>
  </si>
  <si>
    <t>59228PC30R30</t>
  </si>
  <si>
    <t>N100 aretace pro můstk. rošty 06303 a 06304 Zn</t>
  </si>
  <si>
    <t>-1942257949</t>
  </si>
  <si>
    <t>216</t>
  </si>
  <si>
    <t>-1754374931</t>
  </si>
  <si>
    <t>721141103</t>
  </si>
  <si>
    <t>Potrubí kanalizační litinové bezhrdlové odpadní spojované spojkami DN 100</t>
  </si>
  <si>
    <t>690005690</t>
  </si>
  <si>
    <t>-177566689</t>
  </si>
  <si>
    <t>HLE.HL6211</t>
  </si>
  <si>
    <t>Střešní vtok DN110 s pevnou izolační přírubou a izolační svorkou, s elektrickým ohřevem (10-30W, 230V)</t>
  </si>
  <si>
    <t>1990554091</t>
  </si>
  <si>
    <t>-998009451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</si>
</sst>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0000A8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8"/>
      <color rgb="FF000000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10" xfId="0" applyFont="1" applyBorder="1" applyAlignment="1" applyProtection="1">
      <alignment vertical="center"/>
      <protection locked="0"/>
    </xf>
    <xf numFmtId="0" fontId="8" fillId="0" borderId="0" xfId="0" applyFont="1" applyAlignment="1" applyProtection="1"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4" fontId="37" fillId="6" borderId="22" xfId="0" applyNumberFormat="1" applyFont="1" applyFill="1" applyBorder="1" applyAlignment="1" applyProtection="1">
      <alignment vertical="center"/>
      <protection locked="0"/>
    </xf>
    <xf numFmtId="0" fontId="9" fillId="6" borderId="0" xfId="0" applyFont="1" applyFill="1" applyAlignment="1" applyProtection="1">
      <alignment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8" fillId="0" borderId="0" xfId="0" applyFont="1" applyAlignment="1">
      <alignment horizontal="left" vertical="center" wrapText="1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4" fontId="19" fillId="0" borderId="0" xfId="0" applyNumberFormat="1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6" borderId="0" xfId="0" applyFont="1" applyFill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0" fillId="0" borderId="0" xfId="0" applyProtection="1"/>
    <xf numFmtId="0" fontId="14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5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2" fillId="6" borderId="0" xfId="0" applyFont="1" applyFill="1" applyAlignment="1" applyProtection="1">
      <alignment horizontal="left"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2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0" fillId="5" borderId="7" xfId="0" applyFont="1" applyFill="1" applyBorder="1" applyAlignment="1" applyProtection="1">
      <alignment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3" fillId="5" borderId="0" xfId="0" applyFont="1" applyFill="1" applyAlignment="1" applyProtection="1">
      <alignment horizontal="left" vertical="center"/>
    </xf>
    <xf numFmtId="0" fontId="23" fillId="5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5" borderId="16" xfId="0" applyFont="1" applyFill="1" applyBorder="1" applyAlignment="1" applyProtection="1">
      <alignment horizontal="center" vertical="center" wrapText="1"/>
    </xf>
    <xf numFmtId="0" fontId="23" fillId="5" borderId="17" xfId="0" applyFont="1" applyFill="1" applyBorder="1" applyAlignment="1" applyProtection="1">
      <alignment horizontal="center" vertical="center" wrapText="1"/>
    </xf>
    <xf numFmtId="0" fontId="23" fillId="5" borderId="18" xfId="0" applyFont="1" applyFill="1" applyBorder="1" applyAlignment="1" applyProtection="1">
      <alignment horizontal="center" vertical="center" wrapText="1"/>
    </xf>
    <xf numFmtId="0" fontId="23" fillId="5" borderId="0" xfId="0" applyFont="1" applyFill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5" fillId="0" borderId="0" xfId="0" applyFont="1" applyAlignment="1" applyProtection="1">
      <alignment horizontal="left" vertical="center"/>
    </xf>
    <xf numFmtId="4" fontId="25" fillId="0" borderId="0" xfId="0" applyNumberFormat="1" applyFont="1" applyAlignment="1" applyProtection="1"/>
    <xf numFmtId="0" fontId="0" fillId="0" borderId="11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3" borderId="14" xfId="0" applyFont="1" applyFill="1" applyBorder="1" applyAlignment="1" applyProtection="1">
      <alignment horizontal="left" vertical="center"/>
    </xf>
    <xf numFmtId="0" fontId="24" fillId="0" borderId="0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 applyProtection="1">
      <alignment vertical="center"/>
    </xf>
    <xf numFmtId="0" fontId="37" fillId="3" borderId="14" xfId="0" applyFont="1" applyFill="1" applyBorder="1" applyAlignment="1" applyProtection="1">
      <alignment horizontal="left" vertical="center"/>
    </xf>
    <xf numFmtId="0" fontId="37" fillId="0" borderId="0" xfId="0" applyFont="1" applyBorder="1" applyAlignment="1" applyProtection="1">
      <alignment horizontal="center" vertical="center"/>
    </xf>
    <xf numFmtId="0" fontId="37" fillId="6" borderId="22" xfId="0" applyFont="1" applyFill="1" applyBorder="1" applyAlignment="1" applyProtection="1">
      <alignment horizontal="center" vertical="center"/>
    </xf>
    <xf numFmtId="49" fontId="37" fillId="6" borderId="22" xfId="0" applyNumberFormat="1" applyFont="1" applyFill="1" applyBorder="1" applyAlignment="1" applyProtection="1">
      <alignment horizontal="left" vertical="center" wrapText="1"/>
    </xf>
    <xf numFmtId="0" fontId="37" fillId="6" borderId="22" xfId="0" applyFont="1" applyFill="1" applyBorder="1" applyAlignment="1" applyProtection="1">
      <alignment horizontal="left" vertical="center" wrapText="1"/>
    </xf>
    <xf numFmtId="0" fontId="37" fillId="6" borderId="22" xfId="0" applyFont="1" applyFill="1" applyBorder="1" applyAlignment="1" applyProtection="1">
      <alignment horizontal="center" vertical="center" wrapText="1"/>
    </xf>
    <xf numFmtId="167" fontId="37" fillId="6" borderId="22" xfId="0" applyNumberFormat="1" applyFont="1" applyFill="1" applyBorder="1" applyAlignment="1" applyProtection="1">
      <alignment vertical="center"/>
    </xf>
    <xf numFmtId="4" fontId="37" fillId="6" borderId="22" xfId="0" applyNumberFormat="1" applyFont="1" applyFill="1" applyBorder="1" applyAlignment="1" applyProtection="1">
      <alignment vertical="center"/>
    </xf>
    <xf numFmtId="0" fontId="9" fillId="6" borderId="0" xfId="0" applyFont="1" applyFill="1" applyAlignment="1" applyProtection="1">
      <alignment vertical="center"/>
    </xf>
    <xf numFmtId="0" fontId="36" fillId="6" borderId="0" xfId="0" applyFont="1" applyFill="1" applyAlignment="1" applyProtection="1">
      <alignment horizontal="left" vertical="center"/>
    </xf>
    <xf numFmtId="0" fontId="9" fillId="6" borderId="0" xfId="0" applyFont="1" applyFill="1" applyAlignment="1" applyProtection="1">
      <alignment horizontal="left" vertical="center"/>
    </xf>
    <xf numFmtId="0" fontId="9" fillId="6" borderId="0" xfId="0" applyFont="1" applyFill="1" applyAlignment="1" applyProtection="1">
      <alignment horizontal="left" vertical="center" wrapText="1"/>
    </xf>
    <xf numFmtId="167" fontId="9" fillId="6" borderId="0" xfId="0" applyNumberFormat="1" applyFont="1" applyFill="1" applyAlignment="1" applyProtection="1">
      <alignment vertical="center"/>
    </xf>
    <xf numFmtId="0" fontId="24" fillId="3" borderId="19" xfId="0" applyFont="1" applyFill="1" applyBorder="1" applyAlignment="1" applyProtection="1">
      <alignment horizontal="left" vertical="center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34" workbookViewId="0">
      <selection activeCell="AG95" sqref="AG95:AM95"/>
    </sheetView>
  </sheetViews>
  <sheetFormatPr defaultRowHeight="10.199999999999999" x14ac:dyDescent="0.2"/>
  <cols>
    <col min="1" max="1" width="7.140625" style="1" customWidth="1"/>
    <col min="2" max="2" width="1.42578125" style="1" customWidth="1"/>
    <col min="3" max="3" width="3.5703125" style="1" customWidth="1"/>
    <col min="4" max="33" width="2.28515625" style="1" customWidth="1"/>
    <col min="34" max="34" width="2.85546875" style="1" customWidth="1"/>
    <col min="35" max="35" width="27.140625" style="1" customWidth="1"/>
    <col min="36" max="37" width="2.140625" style="1" customWidth="1"/>
    <col min="38" max="38" width="7.140625" style="1" customWidth="1"/>
    <col min="39" max="39" width="2.85546875" style="1" customWidth="1"/>
    <col min="40" max="40" width="11.42578125" style="1" customWidth="1"/>
    <col min="41" max="41" width="6.42578125" style="1" customWidth="1"/>
    <col min="42" max="42" width="3.5703125" style="1" customWidth="1"/>
    <col min="43" max="43" width="13.42578125" style="1" hidden="1" customWidth="1"/>
    <col min="44" max="44" width="11.7109375" style="1" customWidth="1"/>
    <col min="45" max="47" width="22.140625" style="1" hidden="1" customWidth="1"/>
    <col min="48" max="49" width="18.5703125" style="1" hidden="1" customWidth="1"/>
    <col min="50" max="51" width="21.42578125" style="1" hidden="1" customWidth="1"/>
    <col min="52" max="52" width="18.5703125" style="1" hidden="1" customWidth="1"/>
    <col min="53" max="53" width="16.42578125" style="1" hidden="1" customWidth="1"/>
    <col min="54" max="54" width="21.42578125" style="1" hidden="1" customWidth="1"/>
    <col min="55" max="55" width="18.5703125" style="1" hidden="1" customWidth="1"/>
    <col min="56" max="56" width="16.42578125" style="1" hidden="1" customWidth="1"/>
    <col min="57" max="57" width="57" style="1" customWidth="1"/>
    <col min="71" max="91" width="9.140625" style="1" hidden="1"/>
  </cols>
  <sheetData>
    <row r="1" spans="1:74" x14ac:dyDescent="0.2">
      <c r="A1" s="8" t="s">
        <v>0</v>
      </c>
      <c r="AZ1" s="8" t="s">
        <v>1</v>
      </c>
      <c r="BA1" s="8" t="s">
        <v>2</v>
      </c>
      <c r="BB1" s="8" t="s">
        <v>1</v>
      </c>
      <c r="BT1" s="8" t="s">
        <v>3</v>
      </c>
      <c r="BU1" s="8" t="s">
        <v>3</v>
      </c>
      <c r="BV1" s="8" t="s">
        <v>4</v>
      </c>
    </row>
    <row r="2" spans="1:74" s="1" customFormat="1" ht="36.9" customHeight="1" x14ac:dyDescent="0.2">
      <c r="AR2" s="105" t="s">
        <v>5</v>
      </c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S2" s="9" t="s">
        <v>6</v>
      </c>
      <c r="BT2" s="9" t="s">
        <v>7</v>
      </c>
    </row>
    <row r="3" spans="1:74" s="1" customFormat="1" ht="6.9" customHeight="1" x14ac:dyDescent="0.2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8</v>
      </c>
    </row>
    <row r="4" spans="1:74" s="1" customFormat="1" ht="24.9" customHeight="1" x14ac:dyDescent="0.2">
      <c r="B4" s="12"/>
      <c r="D4" s="13" t="s">
        <v>9</v>
      </c>
      <c r="AR4" s="12"/>
      <c r="AS4" s="14" t="s">
        <v>10</v>
      </c>
      <c r="BE4" s="15" t="s">
        <v>11</v>
      </c>
      <c r="BS4" s="9" t="s">
        <v>12</v>
      </c>
    </row>
    <row r="5" spans="1:74" s="1" customFormat="1" ht="12" customHeight="1" x14ac:dyDescent="0.2">
      <c r="B5" s="12"/>
      <c r="D5" s="16" t="s">
        <v>13</v>
      </c>
      <c r="K5" s="116" t="s">
        <v>14</v>
      </c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106"/>
      <c r="AM5" s="106"/>
      <c r="AN5" s="106"/>
      <c r="AO5" s="106"/>
      <c r="AR5" s="12"/>
      <c r="BE5" s="122" t="s">
        <v>15</v>
      </c>
      <c r="BS5" s="9" t="s">
        <v>6</v>
      </c>
    </row>
    <row r="6" spans="1:74" s="1" customFormat="1" ht="36.9" customHeight="1" x14ac:dyDescent="0.2">
      <c r="B6" s="12"/>
      <c r="D6" s="18" t="s">
        <v>16</v>
      </c>
      <c r="K6" s="117" t="s">
        <v>17</v>
      </c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106"/>
      <c r="AM6" s="106"/>
      <c r="AN6" s="106"/>
      <c r="AO6" s="106"/>
      <c r="AR6" s="12"/>
      <c r="BE6" s="123"/>
      <c r="BS6" s="9" t="s">
        <v>6</v>
      </c>
    </row>
    <row r="7" spans="1:74" s="1" customFormat="1" ht="12" customHeight="1" x14ac:dyDescent="0.2">
      <c r="B7" s="12"/>
      <c r="D7" s="19" t="s">
        <v>18</v>
      </c>
      <c r="K7" s="17" t="s">
        <v>1</v>
      </c>
      <c r="AK7" s="19" t="s">
        <v>19</v>
      </c>
      <c r="AN7" s="17" t="s">
        <v>1</v>
      </c>
      <c r="AR7" s="12"/>
      <c r="BE7" s="123"/>
      <c r="BS7" s="9" t="s">
        <v>6</v>
      </c>
    </row>
    <row r="8" spans="1:74" s="1" customFormat="1" ht="12" customHeight="1" x14ac:dyDescent="0.2">
      <c r="B8" s="12"/>
      <c r="D8" s="19" t="s">
        <v>20</v>
      </c>
      <c r="K8" s="17" t="s">
        <v>21</v>
      </c>
      <c r="AK8" s="19" t="s">
        <v>22</v>
      </c>
      <c r="AN8" s="20" t="s">
        <v>23</v>
      </c>
      <c r="AR8" s="12"/>
      <c r="BE8" s="123"/>
      <c r="BS8" s="9" t="s">
        <v>6</v>
      </c>
    </row>
    <row r="9" spans="1:74" s="1" customFormat="1" ht="14.4" customHeight="1" x14ac:dyDescent="0.2">
      <c r="B9" s="12"/>
      <c r="AR9" s="12"/>
      <c r="BE9" s="123"/>
      <c r="BS9" s="9" t="s">
        <v>6</v>
      </c>
    </row>
    <row r="10" spans="1:74" s="1" customFormat="1" ht="12" customHeight="1" x14ac:dyDescent="0.2">
      <c r="B10" s="12"/>
      <c r="D10" s="19" t="s">
        <v>24</v>
      </c>
      <c r="AK10" s="19" t="s">
        <v>25</v>
      </c>
      <c r="AN10" s="17" t="s">
        <v>1</v>
      </c>
      <c r="AR10" s="12"/>
      <c r="BE10" s="123"/>
      <c r="BS10" s="9" t="s">
        <v>6</v>
      </c>
    </row>
    <row r="11" spans="1:74" s="1" customFormat="1" ht="18.45" customHeight="1" x14ac:dyDescent="0.2">
      <c r="B11" s="12"/>
      <c r="E11" s="17" t="s">
        <v>26</v>
      </c>
      <c r="AK11" s="19" t="s">
        <v>27</v>
      </c>
      <c r="AN11" s="17" t="s">
        <v>1</v>
      </c>
      <c r="AR11" s="12"/>
      <c r="BE11" s="123"/>
      <c r="BS11" s="9" t="s">
        <v>6</v>
      </c>
    </row>
    <row r="12" spans="1:74" s="1" customFormat="1" ht="6.9" customHeight="1" x14ac:dyDescent="0.2">
      <c r="B12" s="12"/>
      <c r="AR12" s="12"/>
      <c r="BE12" s="123"/>
      <c r="BS12" s="9" t="s">
        <v>6</v>
      </c>
    </row>
    <row r="13" spans="1:74" s="1" customFormat="1" ht="12" customHeight="1" x14ac:dyDescent="0.2">
      <c r="B13" s="12"/>
      <c r="D13" s="19" t="s">
        <v>28</v>
      </c>
      <c r="AK13" s="19" t="s">
        <v>25</v>
      </c>
      <c r="AN13" s="21" t="s">
        <v>29</v>
      </c>
      <c r="AR13" s="12"/>
      <c r="BE13" s="123"/>
      <c r="BS13" s="9" t="s">
        <v>6</v>
      </c>
    </row>
    <row r="14" spans="1:74" ht="13.2" x14ac:dyDescent="0.2">
      <c r="B14" s="12"/>
      <c r="E14" s="118" t="s">
        <v>29</v>
      </c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119"/>
      <c r="AG14" s="119"/>
      <c r="AH14" s="119"/>
      <c r="AI14" s="119"/>
      <c r="AJ14" s="119"/>
      <c r="AK14" s="19" t="s">
        <v>27</v>
      </c>
      <c r="AN14" s="21" t="s">
        <v>29</v>
      </c>
      <c r="AR14" s="12"/>
      <c r="BE14" s="123"/>
      <c r="BS14" s="9" t="s">
        <v>6</v>
      </c>
    </row>
    <row r="15" spans="1:74" s="1" customFormat="1" ht="6.9" customHeight="1" x14ac:dyDescent="0.2">
      <c r="B15" s="12"/>
      <c r="AR15" s="12"/>
      <c r="BE15" s="123"/>
      <c r="BS15" s="9" t="s">
        <v>3</v>
      </c>
    </row>
    <row r="16" spans="1:74" s="1" customFormat="1" ht="12" customHeight="1" x14ac:dyDescent="0.2">
      <c r="B16" s="12"/>
      <c r="D16" s="19" t="s">
        <v>30</v>
      </c>
      <c r="AK16" s="19" t="s">
        <v>25</v>
      </c>
      <c r="AN16" s="17" t="s">
        <v>1</v>
      </c>
      <c r="AR16" s="12"/>
      <c r="BE16" s="123"/>
      <c r="BS16" s="9" t="s">
        <v>3</v>
      </c>
    </row>
    <row r="17" spans="1:71" s="1" customFormat="1" ht="18.45" customHeight="1" x14ac:dyDescent="0.2">
      <c r="B17" s="12"/>
      <c r="E17" s="17" t="s">
        <v>31</v>
      </c>
      <c r="AK17" s="19" t="s">
        <v>27</v>
      </c>
      <c r="AN17" s="17" t="s">
        <v>1</v>
      </c>
      <c r="AR17" s="12"/>
      <c r="BE17" s="123"/>
      <c r="BS17" s="9" t="s">
        <v>32</v>
      </c>
    </row>
    <row r="18" spans="1:71" s="1" customFormat="1" ht="6.9" customHeight="1" x14ac:dyDescent="0.2">
      <c r="B18" s="12"/>
      <c r="AR18" s="12"/>
      <c r="BE18" s="123"/>
      <c r="BS18" s="9" t="s">
        <v>6</v>
      </c>
    </row>
    <row r="19" spans="1:71" s="1" customFormat="1" ht="12" customHeight="1" x14ac:dyDescent="0.2">
      <c r="B19" s="12"/>
      <c r="D19" s="19" t="s">
        <v>33</v>
      </c>
      <c r="AK19" s="19" t="s">
        <v>25</v>
      </c>
      <c r="AN19" s="17" t="s">
        <v>1</v>
      </c>
      <c r="AR19" s="12"/>
      <c r="BE19" s="123"/>
      <c r="BS19" s="9" t="s">
        <v>6</v>
      </c>
    </row>
    <row r="20" spans="1:71" s="1" customFormat="1" ht="18.45" customHeight="1" x14ac:dyDescent="0.2">
      <c r="B20" s="12"/>
      <c r="E20" s="17" t="s">
        <v>34</v>
      </c>
      <c r="AK20" s="19" t="s">
        <v>27</v>
      </c>
      <c r="AN20" s="17" t="s">
        <v>1</v>
      </c>
      <c r="AR20" s="12"/>
      <c r="BE20" s="123"/>
      <c r="BS20" s="9" t="s">
        <v>32</v>
      </c>
    </row>
    <row r="21" spans="1:71" s="1" customFormat="1" ht="6.9" customHeight="1" x14ac:dyDescent="0.2">
      <c r="B21" s="12"/>
      <c r="AR21" s="12"/>
      <c r="BE21" s="123"/>
    </row>
    <row r="22" spans="1:71" s="1" customFormat="1" ht="12" customHeight="1" x14ac:dyDescent="0.2">
      <c r="B22" s="12"/>
      <c r="D22" s="19" t="s">
        <v>35</v>
      </c>
      <c r="AR22" s="12"/>
      <c r="BE22" s="123"/>
    </row>
    <row r="23" spans="1:71" s="1" customFormat="1" ht="14.4" customHeight="1" x14ac:dyDescent="0.2">
      <c r="B23" s="12"/>
      <c r="E23" s="120" t="s">
        <v>36</v>
      </c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  <c r="U23" s="120"/>
      <c r="V23" s="120"/>
      <c r="W23" s="120"/>
      <c r="X23" s="120"/>
      <c r="Y23" s="120"/>
      <c r="Z23" s="120"/>
      <c r="AA23" s="120"/>
      <c r="AB23" s="120"/>
      <c r="AC23" s="120"/>
      <c r="AD23" s="120"/>
      <c r="AE23" s="120"/>
      <c r="AF23" s="120"/>
      <c r="AG23" s="120"/>
      <c r="AH23" s="120"/>
      <c r="AI23" s="120"/>
      <c r="AJ23" s="120"/>
      <c r="AK23" s="120"/>
      <c r="AL23" s="120"/>
      <c r="AM23" s="120"/>
      <c r="AN23" s="120"/>
      <c r="AR23" s="12"/>
      <c r="BE23" s="123"/>
    </row>
    <row r="24" spans="1:71" s="1" customFormat="1" ht="6.9" customHeight="1" x14ac:dyDescent="0.2">
      <c r="B24" s="12"/>
      <c r="AR24" s="12"/>
      <c r="BE24" s="123"/>
    </row>
    <row r="25" spans="1:71" s="1" customFormat="1" ht="6.9" customHeight="1" x14ac:dyDescent="0.2">
      <c r="B25" s="1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R25" s="12"/>
      <c r="BE25" s="123"/>
    </row>
    <row r="26" spans="1:71" s="2" customFormat="1" ht="25.95" customHeight="1" x14ac:dyDescent="0.2">
      <c r="A26" s="23"/>
      <c r="B26" s="24"/>
      <c r="C26" s="23"/>
      <c r="D26" s="25" t="s">
        <v>37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125">
        <f>ROUND(AG94,2)</f>
        <v>0</v>
      </c>
      <c r="AL26" s="126"/>
      <c r="AM26" s="126"/>
      <c r="AN26" s="126"/>
      <c r="AO26" s="126"/>
      <c r="AP26" s="23"/>
      <c r="AQ26" s="23"/>
      <c r="AR26" s="24"/>
      <c r="BE26" s="123"/>
    </row>
    <row r="27" spans="1:71" s="2" customFormat="1" ht="6.9" customHeight="1" x14ac:dyDescent="0.2">
      <c r="A27" s="23"/>
      <c r="B27" s="24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4"/>
      <c r="BE27" s="123"/>
    </row>
    <row r="28" spans="1:71" s="2" customFormat="1" ht="13.2" x14ac:dyDescent="0.2">
      <c r="A28" s="23"/>
      <c r="B28" s="24"/>
      <c r="C28" s="23"/>
      <c r="D28" s="23"/>
      <c r="E28" s="23"/>
      <c r="F28" s="23"/>
      <c r="G28" s="23"/>
      <c r="H28" s="23"/>
      <c r="I28" s="23"/>
      <c r="J28" s="23"/>
      <c r="K28" s="23"/>
      <c r="L28" s="121" t="s">
        <v>38</v>
      </c>
      <c r="M28" s="121"/>
      <c r="N28" s="121"/>
      <c r="O28" s="121"/>
      <c r="P28" s="121"/>
      <c r="Q28" s="23"/>
      <c r="R28" s="23"/>
      <c r="S28" s="23"/>
      <c r="T28" s="23"/>
      <c r="U28" s="23"/>
      <c r="V28" s="23"/>
      <c r="W28" s="121" t="s">
        <v>39</v>
      </c>
      <c r="X28" s="121"/>
      <c r="Y28" s="121"/>
      <c r="Z28" s="121"/>
      <c r="AA28" s="121"/>
      <c r="AB28" s="121"/>
      <c r="AC28" s="121"/>
      <c r="AD28" s="121"/>
      <c r="AE28" s="121"/>
      <c r="AF28" s="23"/>
      <c r="AG28" s="23"/>
      <c r="AH28" s="23"/>
      <c r="AI28" s="23"/>
      <c r="AJ28" s="23"/>
      <c r="AK28" s="121" t="s">
        <v>40</v>
      </c>
      <c r="AL28" s="121"/>
      <c r="AM28" s="121"/>
      <c r="AN28" s="121"/>
      <c r="AO28" s="121"/>
      <c r="AP28" s="23"/>
      <c r="AQ28" s="23"/>
      <c r="AR28" s="24"/>
      <c r="BE28" s="123"/>
    </row>
    <row r="29" spans="1:71" s="3" customFormat="1" ht="14.4" customHeight="1" x14ac:dyDescent="0.2">
      <c r="B29" s="27"/>
      <c r="D29" s="19" t="s">
        <v>41</v>
      </c>
      <c r="F29" s="19" t="s">
        <v>42</v>
      </c>
      <c r="L29" s="96">
        <v>0.21</v>
      </c>
      <c r="M29" s="97"/>
      <c r="N29" s="97"/>
      <c r="O29" s="97"/>
      <c r="P29" s="97"/>
      <c r="W29" s="104">
        <f>ROUND(AZ94, 2)</f>
        <v>0</v>
      </c>
      <c r="X29" s="97"/>
      <c r="Y29" s="97"/>
      <c r="Z29" s="97"/>
      <c r="AA29" s="97"/>
      <c r="AB29" s="97"/>
      <c r="AC29" s="97"/>
      <c r="AD29" s="97"/>
      <c r="AE29" s="97"/>
      <c r="AK29" s="104">
        <f>ROUND(AV94, 2)</f>
        <v>0</v>
      </c>
      <c r="AL29" s="97"/>
      <c r="AM29" s="97"/>
      <c r="AN29" s="97"/>
      <c r="AO29" s="97"/>
      <c r="AR29" s="27"/>
      <c r="BE29" s="124"/>
    </row>
    <row r="30" spans="1:71" s="3" customFormat="1" ht="14.4" customHeight="1" x14ac:dyDescent="0.2">
      <c r="B30" s="27"/>
      <c r="F30" s="19" t="s">
        <v>43</v>
      </c>
      <c r="L30" s="96">
        <v>0.15</v>
      </c>
      <c r="M30" s="97"/>
      <c r="N30" s="97"/>
      <c r="O30" s="97"/>
      <c r="P30" s="97"/>
      <c r="W30" s="104">
        <f>ROUND(BA94, 2)</f>
        <v>0</v>
      </c>
      <c r="X30" s="97"/>
      <c r="Y30" s="97"/>
      <c r="Z30" s="97"/>
      <c r="AA30" s="97"/>
      <c r="AB30" s="97"/>
      <c r="AC30" s="97"/>
      <c r="AD30" s="97"/>
      <c r="AE30" s="97"/>
      <c r="AK30" s="104">
        <f>ROUND(AW94, 2)</f>
        <v>0</v>
      </c>
      <c r="AL30" s="97"/>
      <c r="AM30" s="97"/>
      <c r="AN30" s="97"/>
      <c r="AO30" s="97"/>
      <c r="AR30" s="27"/>
      <c r="BE30" s="124"/>
    </row>
    <row r="31" spans="1:71" s="3" customFormat="1" ht="14.4" hidden="1" customHeight="1" x14ac:dyDescent="0.2">
      <c r="B31" s="27"/>
      <c r="F31" s="19" t="s">
        <v>44</v>
      </c>
      <c r="L31" s="96">
        <v>0.21</v>
      </c>
      <c r="M31" s="97"/>
      <c r="N31" s="97"/>
      <c r="O31" s="97"/>
      <c r="P31" s="97"/>
      <c r="W31" s="104">
        <f>ROUND(BB94, 2)</f>
        <v>0</v>
      </c>
      <c r="X31" s="97"/>
      <c r="Y31" s="97"/>
      <c r="Z31" s="97"/>
      <c r="AA31" s="97"/>
      <c r="AB31" s="97"/>
      <c r="AC31" s="97"/>
      <c r="AD31" s="97"/>
      <c r="AE31" s="97"/>
      <c r="AK31" s="104">
        <v>0</v>
      </c>
      <c r="AL31" s="97"/>
      <c r="AM31" s="97"/>
      <c r="AN31" s="97"/>
      <c r="AO31" s="97"/>
      <c r="AR31" s="27"/>
      <c r="BE31" s="124"/>
    </row>
    <row r="32" spans="1:71" s="3" customFormat="1" ht="14.4" hidden="1" customHeight="1" x14ac:dyDescent="0.2">
      <c r="B32" s="27"/>
      <c r="F32" s="19" t="s">
        <v>45</v>
      </c>
      <c r="L32" s="96">
        <v>0.15</v>
      </c>
      <c r="M32" s="97"/>
      <c r="N32" s="97"/>
      <c r="O32" s="97"/>
      <c r="P32" s="97"/>
      <c r="W32" s="104">
        <f>ROUND(BC94, 2)</f>
        <v>0</v>
      </c>
      <c r="X32" s="97"/>
      <c r="Y32" s="97"/>
      <c r="Z32" s="97"/>
      <c r="AA32" s="97"/>
      <c r="AB32" s="97"/>
      <c r="AC32" s="97"/>
      <c r="AD32" s="97"/>
      <c r="AE32" s="97"/>
      <c r="AK32" s="104">
        <v>0</v>
      </c>
      <c r="AL32" s="97"/>
      <c r="AM32" s="97"/>
      <c r="AN32" s="97"/>
      <c r="AO32" s="97"/>
      <c r="AR32" s="27"/>
      <c r="BE32" s="124"/>
    </row>
    <row r="33" spans="1:57" s="3" customFormat="1" ht="14.4" hidden="1" customHeight="1" x14ac:dyDescent="0.2">
      <c r="B33" s="27"/>
      <c r="F33" s="19" t="s">
        <v>46</v>
      </c>
      <c r="L33" s="96">
        <v>0</v>
      </c>
      <c r="M33" s="97"/>
      <c r="N33" s="97"/>
      <c r="O33" s="97"/>
      <c r="P33" s="97"/>
      <c r="W33" s="104">
        <f>ROUND(BD94, 2)</f>
        <v>0</v>
      </c>
      <c r="X33" s="97"/>
      <c r="Y33" s="97"/>
      <c r="Z33" s="97"/>
      <c r="AA33" s="97"/>
      <c r="AB33" s="97"/>
      <c r="AC33" s="97"/>
      <c r="AD33" s="97"/>
      <c r="AE33" s="97"/>
      <c r="AK33" s="104">
        <v>0</v>
      </c>
      <c r="AL33" s="97"/>
      <c r="AM33" s="97"/>
      <c r="AN33" s="97"/>
      <c r="AO33" s="97"/>
      <c r="AR33" s="27"/>
      <c r="BE33" s="124"/>
    </row>
    <row r="34" spans="1:57" s="2" customFormat="1" ht="6.9" customHeight="1" x14ac:dyDescent="0.2">
      <c r="A34" s="23"/>
      <c r="B34" s="24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4"/>
      <c r="BE34" s="123"/>
    </row>
    <row r="35" spans="1:57" s="2" customFormat="1" ht="25.95" customHeight="1" x14ac:dyDescent="0.2">
      <c r="A35" s="23"/>
      <c r="B35" s="24"/>
      <c r="C35" s="28"/>
      <c r="D35" s="29" t="s">
        <v>47</v>
      </c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1" t="s">
        <v>48</v>
      </c>
      <c r="U35" s="30"/>
      <c r="V35" s="30"/>
      <c r="W35" s="30"/>
      <c r="X35" s="100" t="s">
        <v>49</v>
      </c>
      <c r="Y35" s="101"/>
      <c r="Z35" s="101"/>
      <c r="AA35" s="101"/>
      <c r="AB35" s="101"/>
      <c r="AC35" s="30"/>
      <c r="AD35" s="30"/>
      <c r="AE35" s="30"/>
      <c r="AF35" s="30"/>
      <c r="AG35" s="30"/>
      <c r="AH35" s="30"/>
      <c r="AI35" s="30"/>
      <c r="AJ35" s="30"/>
      <c r="AK35" s="102">
        <f>SUM(AK26:AK33)</f>
        <v>0</v>
      </c>
      <c r="AL35" s="101"/>
      <c r="AM35" s="101"/>
      <c r="AN35" s="101"/>
      <c r="AO35" s="103"/>
      <c r="AP35" s="28"/>
      <c r="AQ35" s="28"/>
      <c r="AR35" s="24"/>
      <c r="BE35" s="23"/>
    </row>
    <row r="36" spans="1:57" s="2" customFormat="1" ht="6.9" customHeight="1" x14ac:dyDescent="0.2">
      <c r="A36" s="23"/>
      <c r="B36" s="24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4"/>
      <c r="BE36" s="23"/>
    </row>
    <row r="37" spans="1:57" s="2" customFormat="1" ht="14.4" customHeight="1" x14ac:dyDescent="0.2">
      <c r="A37" s="23"/>
      <c r="B37" s="24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4"/>
      <c r="BE37" s="23"/>
    </row>
    <row r="38" spans="1:57" s="1" customFormat="1" ht="14.4" customHeight="1" x14ac:dyDescent="0.2">
      <c r="B38" s="12"/>
      <c r="AR38" s="12"/>
    </row>
    <row r="39" spans="1:57" s="1" customFormat="1" ht="14.4" customHeight="1" x14ac:dyDescent="0.2">
      <c r="B39" s="12"/>
      <c r="AR39" s="12"/>
    </row>
    <row r="40" spans="1:57" s="1" customFormat="1" ht="14.4" customHeight="1" x14ac:dyDescent="0.2">
      <c r="B40" s="12"/>
      <c r="AR40" s="12"/>
    </row>
    <row r="41" spans="1:57" s="1" customFormat="1" ht="14.4" customHeight="1" x14ac:dyDescent="0.2">
      <c r="B41" s="12"/>
      <c r="AR41" s="12"/>
    </row>
    <row r="42" spans="1:57" s="1" customFormat="1" ht="14.4" customHeight="1" x14ac:dyDescent="0.2">
      <c r="B42" s="12"/>
      <c r="AR42" s="12"/>
    </row>
    <row r="43" spans="1:57" s="1" customFormat="1" ht="14.4" customHeight="1" x14ac:dyDescent="0.2">
      <c r="B43" s="12"/>
      <c r="AR43" s="12"/>
    </row>
    <row r="44" spans="1:57" s="1" customFormat="1" ht="14.4" customHeight="1" x14ac:dyDescent="0.2">
      <c r="B44" s="12"/>
      <c r="AR44" s="12"/>
    </row>
    <row r="45" spans="1:57" s="1" customFormat="1" ht="14.4" customHeight="1" x14ac:dyDescent="0.2">
      <c r="B45" s="12"/>
      <c r="AR45" s="12"/>
    </row>
    <row r="46" spans="1:57" s="1" customFormat="1" ht="14.4" customHeight="1" x14ac:dyDescent="0.2">
      <c r="B46" s="12"/>
      <c r="AR46" s="12"/>
    </row>
    <row r="47" spans="1:57" s="1" customFormat="1" ht="14.4" customHeight="1" x14ac:dyDescent="0.2">
      <c r="B47" s="12"/>
      <c r="AR47" s="12"/>
    </row>
    <row r="48" spans="1:57" s="1" customFormat="1" ht="14.4" customHeight="1" x14ac:dyDescent="0.2">
      <c r="B48" s="12"/>
      <c r="AR48" s="12"/>
    </row>
    <row r="49" spans="1:57" s="2" customFormat="1" ht="14.4" customHeight="1" x14ac:dyDescent="0.2">
      <c r="B49" s="32"/>
      <c r="D49" s="33" t="s">
        <v>50</v>
      </c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3" t="s">
        <v>51</v>
      </c>
      <c r="AI49" s="34"/>
      <c r="AJ49" s="34"/>
      <c r="AK49" s="34"/>
      <c r="AL49" s="34"/>
      <c r="AM49" s="34"/>
      <c r="AN49" s="34"/>
      <c r="AO49" s="34"/>
      <c r="AR49" s="32"/>
    </row>
    <row r="50" spans="1:57" x14ac:dyDescent="0.2">
      <c r="B50" s="12"/>
      <c r="AR50" s="12"/>
    </row>
    <row r="51" spans="1:57" x14ac:dyDescent="0.2">
      <c r="B51" s="12"/>
      <c r="AR51" s="12"/>
    </row>
    <row r="52" spans="1:57" x14ac:dyDescent="0.2">
      <c r="B52" s="12"/>
      <c r="AR52" s="12"/>
    </row>
    <row r="53" spans="1:57" x14ac:dyDescent="0.2">
      <c r="B53" s="12"/>
      <c r="AR53" s="12"/>
    </row>
    <row r="54" spans="1:57" x14ac:dyDescent="0.2">
      <c r="B54" s="12"/>
      <c r="AR54" s="12"/>
    </row>
    <row r="55" spans="1:57" x14ac:dyDescent="0.2">
      <c r="B55" s="12"/>
      <c r="AR55" s="12"/>
    </row>
    <row r="56" spans="1:57" x14ac:dyDescent="0.2">
      <c r="B56" s="12"/>
      <c r="AR56" s="12"/>
    </row>
    <row r="57" spans="1:57" x14ac:dyDescent="0.2">
      <c r="B57" s="12"/>
      <c r="AR57" s="12"/>
    </row>
    <row r="58" spans="1:57" x14ac:dyDescent="0.2">
      <c r="B58" s="12"/>
      <c r="AR58" s="12"/>
    </row>
    <row r="59" spans="1:57" x14ac:dyDescent="0.2">
      <c r="B59" s="12"/>
      <c r="AR59" s="12"/>
    </row>
    <row r="60" spans="1:57" s="2" customFormat="1" ht="13.2" x14ac:dyDescent="0.2">
      <c r="A60" s="23"/>
      <c r="B60" s="24"/>
      <c r="C60" s="23"/>
      <c r="D60" s="35" t="s">
        <v>52</v>
      </c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35" t="s">
        <v>53</v>
      </c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35" t="s">
        <v>52</v>
      </c>
      <c r="AI60" s="26"/>
      <c r="AJ60" s="26"/>
      <c r="AK60" s="26"/>
      <c r="AL60" s="26"/>
      <c r="AM60" s="35" t="s">
        <v>53</v>
      </c>
      <c r="AN60" s="26"/>
      <c r="AO60" s="26"/>
      <c r="AP60" s="23"/>
      <c r="AQ60" s="23"/>
      <c r="AR60" s="24"/>
      <c r="BE60" s="23"/>
    </row>
    <row r="61" spans="1:57" x14ac:dyDescent="0.2">
      <c r="B61" s="12"/>
      <c r="AR61" s="12"/>
    </row>
    <row r="62" spans="1:57" x14ac:dyDescent="0.2">
      <c r="B62" s="12"/>
      <c r="AR62" s="12"/>
    </row>
    <row r="63" spans="1:57" x14ac:dyDescent="0.2">
      <c r="B63" s="12"/>
      <c r="AR63" s="12"/>
    </row>
    <row r="64" spans="1:57" s="2" customFormat="1" ht="13.2" x14ac:dyDescent="0.2">
      <c r="A64" s="23"/>
      <c r="B64" s="24"/>
      <c r="C64" s="23"/>
      <c r="D64" s="33" t="s">
        <v>54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3" t="s">
        <v>55</v>
      </c>
      <c r="AI64" s="36"/>
      <c r="AJ64" s="36"/>
      <c r="AK64" s="36"/>
      <c r="AL64" s="36"/>
      <c r="AM64" s="36"/>
      <c r="AN64" s="36"/>
      <c r="AO64" s="36"/>
      <c r="AP64" s="23"/>
      <c r="AQ64" s="23"/>
      <c r="AR64" s="24"/>
      <c r="BE64" s="23"/>
    </row>
    <row r="65" spans="1:57" x14ac:dyDescent="0.2">
      <c r="B65" s="12"/>
      <c r="AR65" s="12"/>
    </row>
    <row r="66" spans="1:57" x14ac:dyDescent="0.2">
      <c r="B66" s="12"/>
      <c r="AR66" s="12"/>
    </row>
    <row r="67" spans="1:57" x14ac:dyDescent="0.2">
      <c r="B67" s="12"/>
      <c r="AR67" s="12"/>
    </row>
    <row r="68" spans="1:57" x14ac:dyDescent="0.2">
      <c r="B68" s="12"/>
      <c r="AR68" s="12"/>
    </row>
    <row r="69" spans="1:57" x14ac:dyDescent="0.2">
      <c r="B69" s="12"/>
      <c r="AR69" s="12"/>
    </row>
    <row r="70" spans="1:57" x14ac:dyDescent="0.2">
      <c r="B70" s="12"/>
      <c r="AR70" s="12"/>
    </row>
    <row r="71" spans="1:57" x14ac:dyDescent="0.2">
      <c r="B71" s="12"/>
      <c r="AR71" s="12"/>
    </row>
    <row r="72" spans="1:57" x14ac:dyDescent="0.2">
      <c r="B72" s="12"/>
      <c r="AR72" s="12"/>
    </row>
    <row r="73" spans="1:57" x14ac:dyDescent="0.2">
      <c r="B73" s="12"/>
      <c r="AR73" s="12"/>
    </row>
    <row r="74" spans="1:57" x14ac:dyDescent="0.2">
      <c r="B74" s="12"/>
      <c r="AR74" s="12"/>
    </row>
    <row r="75" spans="1:57" s="2" customFormat="1" ht="13.2" x14ac:dyDescent="0.2">
      <c r="A75" s="23"/>
      <c r="B75" s="24"/>
      <c r="C75" s="23"/>
      <c r="D75" s="35" t="s">
        <v>52</v>
      </c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35" t="s">
        <v>53</v>
      </c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35" t="s">
        <v>52</v>
      </c>
      <c r="AI75" s="26"/>
      <c r="AJ75" s="26"/>
      <c r="AK75" s="26"/>
      <c r="AL75" s="26"/>
      <c r="AM75" s="35" t="s">
        <v>53</v>
      </c>
      <c r="AN75" s="26"/>
      <c r="AO75" s="26"/>
      <c r="AP75" s="23"/>
      <c r="AQ75" s="23"/>
      <c r="AR75" s="24"/>
      <c r="BE75" s="23"/>
    </row>
    <row r="76" spans="1:57" s="2" customFormat="1" x14ac:dyDescent="0.2">
      <c r="A76" s="23"/>
      <c r="B76" s="24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4"/>
      <c r="BE76" s="23"/>
    </row>
    <row r="77" spans="1:57" s="2" customFormat="1" ht="6.9" customHeight="1" x14ac:dyDescent="0.2">
      <c r="A77" s="23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4"/>
      <c r="BE77" s="23"/>
    </row>
    <row r="81" spans="1:91" s="2" customFormat="1" ht="6.9" customHeight="1" x14ac:dyDescent="0.2">
      <c r="A81" s="23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4"/>
      <c r="BE81" s="23"/>
    </row>
    <row r="82" spans="1:91" s="2" customFormat="1" ht="24.9" customHeight="1" x14ac:dyDescent="0.2">
      <c r="A82" s="23"/>
      <c r="B82" s="24"/>
      <c r="C82" s="13" t="s">
        <v>56</v>
      </c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4"/>
      <c r="BE82" s="23"/>
    </row>
    <row r="83" spans="1:91" s="2" customFormat="1" ht="6.9" customHeight="1" x14ac:dyDescent="0.2">
      <c r="A83" s="23"/>
      <c r="B83" s="24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4"/>
      <c r="BE83" s="23"/>
    </row>
    <row r="84" spans="1:91" s="4" customFormat="1" ht="12" customHeight="1" x14ac:dyDescent="0.2">
      <c r="B84" s="41"/>
      <c r="C84" s="19" t="s">
        <v>13</v>
      </c>
      <c r="L84" s="4" t="str">
        <f>K5</f>
        <v>179AR1</v>
      </c>
      <c r="AR84" s="41"/>
    </row>
    <row r="85" spans="1:91" s="5" customFormat="1" ht="36.9" customHeight="1" x14ac:dyDescent="0.2">
      <c r="B85" s="42"/>
      <c r="C85" s="43" t="s">
        <v>16</v>
      </c>
      <c r="L85" s="113" t="str">
        <f>K6</f>
        <v>STAVBA 25 METROVÉHO BAZÉNU MPS LUŽÁNKY</v>
      </c>
      <c r="M85" s="114"/>
      <c r="N85" s="114"/>
      <c r="O85" s="114"/>
      <c r="P85" s="114"/>
      <c r="Q85" s="114"/>
      <c r="R85" s="114"/>
      <c r="S85" s="114"/>
      <c r="T85" s="114"/>
      <c r="U85" s="114"/>
      <c r="V85" s="114"/>
      <c r="W85" s="114"/>
      <c r="X85" s="114"/>
      <c r="Y85" s="114"/>
      <c r="Z85" s="114"/>
      <c r="AA85" s="114"/>
      <c r="AB85" s="114"/>
      <c r="AC85" s="114"/>
      <c r="AD85" s="114"/>
      <c r="AE85" s="114"/>
      <c r="AF85" s="114"/>
      <c r="AG85" s="114"/>
      <c r="AH85" s="114"/>
      <c r="AI85" s="114"/>
      <c r="AJ85" s="114"/>
      <c r="AK85" s="114"/>
      <c r="AL85" s="114"/>
      <c r="AM85" s="114"/>
      <c r="AN85" s="114"/>
      <c r="AO85" s="114"/>
      <c r="AR85" s="42"/>
    </row>
    <row r="86" spans="1:91" s="2" customFormat="1" ht="6.9" customHeight="1" x14ac:dyDescent="0.2">
      <c r="A86" s="23"/>
      <c r="B86" s="24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4"/>
      <c r="BE86" s="23"/>
    </row>
    <row r="87" spans="1:91" s="2" customFormat="1" ht="12" customHeight="1" x14ac:dyDescent="0.2">
      <c r="A87" s="23"/>
      <c r="B87" s="24"/>
      <c r="C87" s="19" t="s">
        <v>20</v>
      </c>
      <c r="D87" s="23"/>
      <c r="E87" s="23"/>
      <c r="F87" s="23"/>
      <c r="G87" s="23"/>
      <c r="H87" s="23"/>
      <c r="I87" s="23"/>
      <c r="J87" s="23"/>
      <c r="K87" s="23"/>
      <c r="L87" s="44" t="str">
        <f>IF(K8="","",K8)</f>
        <v>Brno-Královo Pole, MPS Lužánky, ul. Sportovní 4</v>
      </c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19" t="s">
        <v>22</v>
      </c>
      <c r="AJ87" s="23"/>
      <c r="AK87" s="23"/>
      <c r="AL87" s="23"/>
      <c r="AM87" s="115" t="str">
        <f>IF(AN8= "","",AN8)</f>
        <v>30. 6. 2020</v>
      </c>
      <c r="AN87" s="115"/>
      <c r="AO87" s="23"/>
      <c r="AP87" s="23"/>
      <c r="AQ87" s="23"/>
      <c r="AR87" s="24"/>
      <c r="BE87" s="23"/>
    </row>
    <row r="88" spans="1:91" s="2" customFormat="1" ht="6.9" customHeight="1" x14ac:dyDescent="0.2">
      <c r="A88" s="23"/>
      <c r="B88" s="24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4"/>
      <c r="BE88" s="23"/>
    </row>
    <row r="89" spans="1:91" s="2" customFormat="1" ht="40.799999999999997" customHeight="1" x14ac:dyDescent="0.2">
      <c r="A89" s="23"/>
      <c r="B89" s="24"/>
      <c r="C89" s="19" t="s">
        <v>24</v>
      </c>
      <c r="D89" s="23"/>
      <c r="E89" s="23"/>
      <c r="F89" s="23"/>
      <c r="G89" s="23"/>
      <c r="H89" s="23"/>
      <c r="I89" s="23"/>
      <c r="J89" s="23"/>
      <c r="K89" s="23"/>
      <c r="L89" s="4" t="str">
        <f>IF(E11= "","",E11)</f>
        <v>Statutární město Brno, Dominikánské nám. 1, Brno</v>
      </c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19" t="s">
        <v>30</v>
      </c>
      <c r="AJ89" s="23"/>
      <c r="AK89" s="23"/>
      <c r="AL89" s="23"/>
      <c r="AM89" s="111" t="str">
        <f>IF(E17="","",E17)</f>
        <v>Centroprojekt Group a.s., Štefánikova 167, Zlín</v>
      </c>
      <c r="AN89" s="112"/>
      <c r="AO89" s="112"/>
      <c r="AP89" s="112"/>
      <c r="AQ89" s="23"/>
      <c r="AR89" s="24"/>
      <c r="AS89" s="107" t="s">
        <v>57</v>
      </c>
      <c r="AT89" s="108"/>
      <c r="AU89" s="45"/>
      <c r="AV89" s="45"/>
      <c r="AW89" s="45"/>
      <c r="AX89" s="45"/>
      <c r="AY89" s="45"/>
      <c r="AZ89" s="45"/>
      <c r="BA89" s="45"/>
      <c r="BB89" s="45"/>
      <c r="BC89" s="45"/>
      <c r="BD89" s="46"/>
      <c r="BE89" s="23"/>
    </row>
    <row r="90" spans="1:91" s="2" customFormat="1" ht="15.6" customHeight="1" x14ac:dyDescent="0.2">
      <c r="A90" s="23"/>
      <c r="B90" s="24"/>
      <c r="C90" s="19" t="s">
        <v>28</v>
      </c>
      <c r="D90" s="23"/>
      <c r="E90" s="23"/>
      <c r="F90" s="23"/>
      <c r="G90" s="23"/>
      <c r="H90" s="23"/>
      <c r="I90" s="23"/>
      <c r="J90" s="23"/>
      <c r="K90" s="23"/>
      <c r="L90" s="4" t="str">
        <f>IF(E14= "Vyplň údaj","",E14)</f>
        <v/>
      </c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19" t="s">
        <v>33</v>
      </c>
      <c r="AJ90" s="23"/>
      <c r="AK90" s="23"/>
      <c r="AL90" s="23"/>
      <c r="AM90" s="111" t="str">
        <f>IF(E20="","",E20)</f>
        <v>Ing. V. Potěšilová</v>
      </c>
      <c r="AN90" s="112"/>
      <c r="AO90" s="112"/>
      <c r="AP90" s="112"/>
      <c r="AQ90" s="23"/>
      <c r="AR90" s="24"/>
      <c r="AS90" s="109"/>
      <c r="AT90" s="110"/>
      <c r="AU90" s="47"/>
      <c r="AV90" s="47"/>
      <c r="AW90" s="47"/>
      <c r="AX90" s="47"/>
      <c r="AY90" s="47"/>
      <c r="AZ90" s="47"/>
      <c r="BA90" s="47"/>
      <c r="BB90" s="47"/>
      <c r="BC90" s="47"/>
      <c r="BD90" s="48"/>
      <c r="BE90" s="23"/>
    </row>
    <row r="91" spans="1:91" s="2" customFormat="1" ht="10.8" customHeight="1" x14ac:dyDescent="0.2">
      <c r="A91" s="23"/>
      <c r="B91" s="24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4"/>
      <c r="AS91" s="109"/>
      <c r="AT91" s="110"/>
      <c r="AU91" s="47"/>
      <c r="AV91" s="47"/>
      <c r="AW91" s="47"/>
      <c r="AX91" s="47"/>
      <c r="AY91" s="47"/>
      <c r="AZ91" s="47"/>
      <c r="BA91" s="47"/>
      <c r="BB91" s="47"/>
      <c r="BC91" s="47"/>
      <c r="BD91" s="48"/>
      <c r="BE91" s="23"/>
    </row>
    <row r="92" spans="1:91" s="2" customFormat="1" ht="29.25" customHeight="1" x14ac:dyDescent="0.2">
      <c r="A92" s="23"/>
      <c r="B92" s="24"/>
      <c r="C92" s="92" t="s">
        <v>58</v>
      </c>
      <c r="D92" s="93"/>
      <c r="E92" s="93"/>
      <c r="F92" s="93"/>
      <c r="G92" s="93"/>
      <c r="H92" s="49"/>
      <c r="I92" s="94" t="s">
        <v>59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9" t="s">
        <v>60</v>
      </c>
      <c r="AH92" s="93"/>
      <c r="AI92" s="93"/>
      <c r="AJ92" s="93"/>
      <c r="AK92" s="93"/>
      <c r="AL92" s="93"/>
      <c r="AM92" s="93"/>
      <c r="AN92" s="94" t="s">
        <v>61</v>
      </c>
      <c r="AO92" s="93"/>
      <c r="AP92" s="98"/>
      <c r="AQ92" s="50" t="s">
        <v>62</v>
      </c>
      <c r="AR92" s="24"/>
      <c r="AS92" s="51" t="s">
        <v>63</v>
      </c>
      <c r="AT92" s="52" t="s">
        <v>64</v>
      </c>
      <c r="AU92" s="52" t="s">
        <v>65</v>
      </c>
      <c r="AV92" s="52" t="s">
        <v>66</v>
      </c>
      <c r="AW92" s="52" t="s">
        <v>67</v>
      </c>
      <c r="AX92" s="52" t="s">
        <v>68</v>
      </c>
      <c r="AY92" s="52" t="s">
        <v>69</v>
      </c>
      <c r="AZ92" s="52" t="s">
        <v>70</v>
      </c>
      <c r="BA92" s="52" t="s">
        <v>71</v>
      </c>
      <c r="BB92" s="52" t="s">
        <v>72</v>
      </c>
      <c r="BC92" s="52" t="s">
        <v>73</v>
      </c>
      <c r="BD92" s="53" t="s">
        <v>74</v>
      </c>
      <c r="BE92" s="23"/>
    </row>
    <row r="93" spans="1:91" s="2" customFormat="1" ht="10.8" customHeight="1" x14ac:dyDescent="0.2">
      <c r="A93" s="23"/>
      <c r="B93" s="24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4"/>
      <c r="AS93" s="54"/>
      <c r="AT93" s="55"/>
      <c r="AU93" s="55"/>
      <c r="AV93" s="55"/>
      <c r="AW93" s="55"/>
      <c r="AX93" s="55"/>
      <c r="AY93" s="55"/>
      <c r="AZ93" s="55"/>
      <c r="BA93" s="55"/>
      <c r="BB93" s="55"/>
      <c r="BC93" s="55"/>
      <c r="BD93" s="56"/>
      <c r="BE93" s="23"/>
    </row>
    <row r="94" spans="1:91" s="6" customFormat="1" ht="32.4" customHeight="1" x14ac:dyDescent="0.2">
      <c r="B94" s="57"/>
      <c r="C94" s="58" t="s">
        <v>75</v>
      </c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90">
        <f>ROUND(SUM(AG95:AG95),2)</f>
        <v>0</v>
      </c>
      <c r="AH94" s="90"/>
      <c r="AI94" s="90"/>
      <c r="AJ94" s="90"/>
      <c r="AK94" s="90"/>
      <c r="AL94" s="90"/>
      <c r="AM94" s="90"/>
      <c r="AN94" s="91">
        <f>SUM(AG94,AT94)</f>
        <v>0</v>
      </c>
      <c r="AO94" s="91"/>
      <c r="AP94" s="91"/>
      <c r="AQ94" s="60" t="s">
        <v>1</v>
      </c>
      <c r="AR94" s="57"/>
      <c r="AS94" s="61">
        <f>ROUND(SUM(AS95:AS95),2)</f>
        <v>0</v>
      </c>
      <c r="AT94" s="62">
        <f>ROUND(SUM(AV94:AW94),2)</f>
        <v>0</v>
      </c>
      <c r="AU94" s="63">
        <f>ROUND(SUM(AU95:AU95),5)</f>
        <v>0</v>
      </c>
      <c r="AV94" s="62">
        <f>ROUND(AZ94*L29,2)</f>
        <v>0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ROUND(SUM(AZ95:AZ95),2)</f>
        <v>0</v>
      </c>
      <c r="BA94" s="62">
        <f>ROUND(SUM(BA95:BA95),2)</f>
        <v>0</v>
      </c>
      <c r="BB94" s="62">
        <f>ROUND(SUM(BB95:BB95),2)</f>
        <v>0</v>
      </c>
      <c r="BC94" s="62">
        <f>ROUND(SUM(BC95:BC95),2)</f>
        <v>0</v>
      </c>
      <c r="BD94" s="64">
        <f>ROUND(SUM(BD95:BD95),2)</f>
        <v>0</v>
      </c>
      <c r="BS94" s="65" t="s">
        <v>76</v>
      </c>
      <c r="BT94" s="65" t="s">
        <v>77</v>
      </c>
      <c r="BU94" s="66" t="s">
        <v>78</v>
      </c>
      <c r="BV94" s="65" t="s">
        <v>79</v>
      </c>
      <c r="BW94" s="65" t="s">
        <v>4</v>
      </c>
      <c r="BX94" s="65" t="s">
        <v>80</v>
      </c>
      <c r="CL94" s="65" t="s">
        <v>1</v>
      </c>
    </row>
    <row r="95" spans="1:91" s="7" customFormat="1" ht="26.4" customHeight="1" x14ac:dyDescent="0.2">
      <c r="A95" s="67" t="s">
        <v>81</v>
      </c>
      <c r="B95" s="68"/>
      <c r="C95" s="69"/>
      <c r="D95" s="95" t="s">
        <v>85</v>
      </c>
      <c r="E95" s="95"/>
      <c r="F95" s="95"/>
      <c r="G95" s="95"/>
      <c r="H95" s="95"/>
      <c r="I95" s="70"/>
      <c r="J95" s="95" t="s">
        <v>86</v>
      </c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  <c r="X95" s="95"/>
      <c r="Y95" s="95"/>
      <c r="Z95" s="95"/>
      <c r="AA95" s="95"/>
      <c r="AB95" s="95"/>
      <c r="AC95" s="95"/>
      <c r="AD95" s="95"/>
      <c r="AE95" s="95"/>
      <c r="AF95" s="95"/>
      <c r="AG95" s="88">
        <f>'IO 400 - AREÁLOVÉ ROZVODY...'!J30</f>
        <v>0</v>
      </c>
      <c r="AH95" s="89"/>
      <c r="AI95" s="89"/>
      <c r="AJ95" s="89"/>
      <c r="AK95" s="89"/>
      <c r="AL95" s="89"/>
      <c r="AM95" s="89"/>
      <c r="AN95" s="88">
        <f>SUM(AG95,AT95)</f>
        <v>0</v>
      </c>
      <c r="AO95" s="89"/>
      <c r="AP95" s="89"/>
      <c r="AQ95" s="71" t="s">
        <v>82</v>
      </c>
      <c r="AR95" s="68"/>
      <c r="AS95" s="72">
        <v>0</v>
      </c>
      <c r="AT95" s="73">
        <f>ROUND(SUM(AV95:AW95),2)</f>
        <v>0</v>
      </c>
      <c r="AU95" s="74">
        <f>'IO 400 - AREÁLOVÉ ROZVODY...'!P124</f>
        <v>0</v>
      </c>
      <c r="AV95" s="73">
        <f>'IO 400 - AREÁLOVÉ ROZVODY...'!J33</f>
        <v>0</v>
      </c>
      <c r="AW95" s="73">
        <f>'IO 400 - AREÁLOVÉ ROZVODY...'!J34</f>
        <v>0</v>
      </c>
      <c r="AX95" s="73">
        <f>'IO 400 - AREÁLOVÉ ROZVODY...'!J35</f>
        <v>0</v>
      </c>
      <c r="AY95" s="73">
        <f>'IO 400 - AREÁLOVÉ ROZVODY...'!J36</f>
        <v>0</v>
      </c>
      <c r="AZ95" s="73">
        <f>'IO 400 - AREÁLOVÉ ROZVODY...'!F33</f>
        <v>0</v>
      </c>
      <c r="BA95" s="73">
        <f>'IO 400 - AREÁLOVÉ ROZVODY...'!F34</f>
        <v>0</v>
      </c>
      <c r="BB95" s="73">
        <f>'IO 400 - AREÁLOVÉ ROZVODY...'!F35</f>
        <v>0</v>
      </c>
      <c r="BC95" s="73">
        <f>'IO 400 - AREÁLOVÉ ROZVODY...'!F36</f>
        <v>0</v>
      </c>
      <c r="BD95" s="75">
        <f>'IO 400 - AREÁLOVÉ ROZVODY...'!F37</f>
        <v>0</v>
      </c>
      <c r="BT95" s="76" t="s">
        <v>83</v>
      </c>
      <c r="BV95" s="76" t="s">
        <v>79</v>
      </c>
      <c r="BW95" s="76" t="s">
        <v>87</v>
      </c>
      <c r="BX95" s="76" t="s">
        <v>4</v>
      </c>
      <c r="CL95" s="76" t="s">
        <v>1</v>
      </c>
      <c r="CM95" s="76" t="s">
        <v>84</v>
      </c>
    </row>
    <row r="96" spans="1:91" s="2" customFormat="1" ht="30" customHeight="1" x14ac:dyDescent="0.2">
      <c r="A96" s="23"/>
      <c r="B96" s="24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4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</row>
    <row r="97" spans="1:57" s="2" customFormat="1" ht="6.9" customHeight="1" x14ac:dyDescent="0.2">
      <c r="A97" s="23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24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</row>
  </sheetData>
  <sheetProtection algorithmName="SHA-512" hashValue="oyn0ivuQZ3uIeHJeSZG2ec4B87VnIGJquvYN9QhoOWuSnjcQLBPgzcVVFftQ/JlDb9lnFYYE/v3SzbtFX1xtiw==" saltValue="0iFSuXK2HSeMQ007CZx7VQ==" spinCount="100000" sheet="1" objects="1" scenarios="1" formatColumns="0" formatRows="0"/>
  <mergeCells count="42">
    <mergeCell ref="AK33:AO33"/>
    <mergeCell ref="AK26:AO26"/>
    <mergeCell ref="W29:AE29"/>
    <mergeCell ref="AK29:AO29"/>
    <mergeCell ref="W30:AE30"/>
    <mergeCell ref="AK30:AO30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N95:AP95"/>
    <mergeCell ref="AG95:AM95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K31:AO31"/>
    <mergeCell ref="W32:AE32"/>
    <mergeCell ref="AK32:AO32"/>
    <mergeCell ref="W33:AE33"/>
    <mergeCell ref="AG94:AM94"/>
    <mergeCell ref="AN94:AP94"/>
    <mergeCell ref="C92:G92"/>
    <mergeCell ref="I92:AF92"/>
    <mergeCell ref="D95:H95"/>
    <mergeCell ref="J95:AF95"/>
  </mergeCells>
  <hyperlinks>
    <hyperlink ref="A95" location="'IO 400 - AREÁLOVÉ ROZVODY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345"/>
  <sheetViews>
    <sheetView showGridLines="0" tabSelected="1" workbookViewId="0">
      <selection activeCell="AD328" sqref="AD328"/>
    </sheetView>
  </sheetViews>
  <sheetFormatPr defaultRowHeight="10.199999999999999" x14ac:dyDescent="0.2"/>
  <cols>
    <col min="1" max="1" width="7.140625" style="128" customWidth="1"/>
    <col min="2" max="2" width="1.42578125" style="128" customWidth="1"/>
    <col min="3" max="3" width="3.5703125" style="128" customWidth="1"/>
    <col min="4" max="4" width="3.7109375" style="128" customWidth="1"/>
    <col min="5" max="5" width="14.7109375" style="128" customWidth="1"/>
    <col min="6" max="6" width="43.5703125" style="128" customWidth="1"/>
    <col min="7" max="7" width="6" style="128" customWidth="1"/>
    <col min="8" max="8" width="9.85546875" style="128" customWidth="1"/>
    <col min="9" max="9" width="17.28515625" style="128" customWidth="1"/>
    <col min="10" max="10" width="22.7109375" style="128" customWidth="1"/>
    <col min="11" max="11" width="17.28515625" style="128" hidden="1" customWidth="1"/>
    <col min="12" max="12" width="8" style="128" customWidth="1"/>
    <col min="13" max="13" width="9.28515625" style="128" hidden="1" customWidth="1"/>
    <col min="14" max="14" width="9.140625" style="128" hidden="1"/>
    <col min="15" max="20" width="12.140625" style="128" hidden="1" customWidth="1"/>
    <col min="21" max="21" width="14" style="128" hidden="1" customWidth="1"/>
    <col min="22" max="22" width="10.5703125" style="128" customWidth="1"/>
    <col min="23" max="23" width="14" style="128" customWidth="1"/>
    <col min="24" max="24" width="10.5703125" style="128" customWidth="1"/>
    <col min="25" max="25" width="12.85546875" style="128" customWidth="1"/>
    <col min="26" max="26" width="9.42578125" style="128" customWidth="1"/>
    <col min="27" max="27" width="12.85546875" style="128" customWidth="1"/>
    <col min="28" max="28" width="14" style="128" customWidth="1"/>
    <col min="29" max="29" width="9.42578125" style="128" customWidth="1"/>
    <col min="30" max="30" width="12.85546875" style="128" customWidth="1"/>
    <col min="31" max="31" width="14" style="128" customWidth="1"/>
    <col min="32" max="43" width="9.140625" style="128"/>
    <col min="44" max="65" width="9.140625" style="128" hidden="1"/>
    <col min="66" max="16384" width="9.140625" style="128"/>
  </cols>
  <sheetData>
    <row r="2" spans="1:56" ht="36.9" customHeight="1" x14ac:dyDescent="0.2">
      <c r="L2" s="129" t="s">
        <v>5</v>
      </c>
      <c r="M2" s="130"/>
      <c r="N2" s="130"/>
      <c r="O2" s="130"/>
      <c r="P2" s="130"/>
      <c r="Q2" s="130"/>
      <c r="R2" s="130"/>
      <c r="S2" s="130"/>
      <c r="T2" s="130"/>
      <c r="U2" s="130"/>
      <c r="V2" s="130"/>
      <c r="AT2" s="131" t="s">
        <v>87</v>
      </c>
      <c r="AZ2" s="132" t="s">
        <v>88</v>
      </c>
      <c r="BA2" s="132" t="s">
        <v>264</v>
      </c>
      <c r="BB2" s="132" t="s">
        <v>1</v>
      </c>
      <c r="BC2" s="132" t="s">
        <v>265</v>
      </c>
      <c r="BD2" s="132" t="s">
        <v>84</v>
      </c>
    </row>
    <row r="3" spans="1:56" ht="6.9" customHeight="1" x14ac:dyDescent="0.2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35"/>
      <c r="AT3" s="131" t="s">
        <v>84</v>
      </c>
      <c r="AZ3" s="132" t="s">
        <v>266</v>
      </c>
      <c r="BA3" s="132" t="s">
        <v>267</v>
      </c>
      <c r="BB3" s="132" t="s">
        <v>1</v>
      </c>
      <c r="BC3" s="132" t="s">
        <v>268</v>
      </c>
      <c r="BD3" s="132" t="s">
        <v>84</v>
      </c>
    </row>
    <row r="4" spans="1:56" ht="24.9" customHeight="1" x14ac:dyDescent="0.2">
      <c r="B4" s="135"/>
      <c r="D4" s="136" t="s">
        <v>91</v>
      </c>
      <c r="L4" s="135"/>
      <c r="M4" s="137" t="s">
        <v>10</v>
      </c>
      <c r="AT4" s="131" t="s">
        <v>3</v>
      </c>
      <c r="AZ4" s="132" t="s">
        <v>269</v>
      </c>
      <c r="BA4" s="132" t="s">
        <v>270</v>
      </c>
      <c r="BB4" s="132" t="s">
        <v>1</v>
      </c>
      <c r="BC4" s="132" t="s">
        <v>271</v>
      </c>
      <c r="BD4" s="132" t="s">
        <v>84</v>
      </c>
    </row>
    <row r="5" spans="1:56" ht="6.9" customHeight="1" x14ac:dyDescent="0.2">
      <c r="B5" s="135"/>
      <c r="L5" s="135"/>
      <c r="AZ5" s="132" t="s">
        <v>272</v>
      </c>
      <c r="BA5" s="132" t="s">
        <v>273</v>
      </c>
      <c r="BB5" s="132" t="s">
        <v>1</v>
      </c>
      <c r="BC5" s="132" t="s">
        <v>274</v>
      </c>
      <c r="BD5" s="132" t="s">
        <v>84</v>
      </c>
    </row>
    <row r="6" spans="1:56" ht="12" customHeight="1" x14ac:dyDescent="0.2">
      <c r="B6" s="135"/>
      <c r="D6" s="138" t="s">
        <v>16</v>
      </c>
      <c r="L6" s="135"/>
      <c r="AZ6" s="132" t="s">
        <v>89</v>
      </c>
      <c r="BA6" s="132" t="s">
        <v>90</v>
      </c>
      <c r="BB6" s="132" t="s">
        <v>1</v>
      </c>
      <c r="BC6" s="132" t="s">
        <v>275</v>
      </c>
      <c r="BD6" s="132" t="s">
        <v>84</v>
      </c>
    </row>
    <row r="7" spans="1:56" ht="14.4" customHeight="1" x14ac:dyDescent="0.2">
      <c r="B7" s="135"/>
      <c r="E7" s="139" t="str">
        <f>'Rekapitulace stavby'!K6</f>
        <v>STAVBA 25 METROVÉHO BAZÉNU MPS LUŽÁNKY</v>
      </c>
      <c r="F7" s="140"/>
      <c r="G7" s="140"/>
      <c r="H7" s="140"/>
      <c r="L7" s="135"/>
      <c r="AZ7" s="132" t="s">
        <v>92</v>
      </c>
      <c r="BA7" s="132" t="s">
        <v>276</v>
      </c>
      <c r="BB7" s="132" t="s">
        <v>1</v>
      </c>
      <c r="BC7" s="132" t="s">
        <v>277</v>
      </c>
      <c r="BD7" s="132" t="s">
        <v>84</v>
      </c>
    </row>
    <row r="8" spans="1:56" s="144" customFormat="1" ht="12" customHeight="1" x14ac:dyDescent="0.2">
      <c r="A8" s="141"/>
      <c r="B8" s="142"/>
      <c r="C8" s="141"/>
      <c r="D8" s="138" t="s">
        <v>94</v>
      </c>
      <c r="E8" s="141"/>
      <c r="F8" s="141"/>
      <c r="G8" s="141"/>
      <c r="H8" s="141"/>
      <c r="I8" s="141"/>
      <c r="J8" s="141"/>
      <c r="K8" s="141"/>
      <c r="L8" s="143"/>
      <c r="S8" s="141"/>
      <c r="T8" s="141"/>
      <c r="U8" s="141"/>
      <c r="V8" s="141"/>
      <c r="W8" s="141"/>
      <c r="X8" s="141"/>
      <c r="Y8" s="141"/>
      <c r="Z8" s="141"/>
      <c r="AA8" s="141"/>
      <c r="AB8" s="141"/>
      <c r="AC8" s="141"/>
      <c r="AD8" s="141"/>
      <c r="AE8" s="141"/>
      <c r="AZ8" s="132" t="s">
        <v>93</v>
      </c>
      <c r="BA8" s="132" t="s">
        <v>278</v>
      </c>
      <c r="BB8" s="132" t="s">
        <v>1</v>
      </c>
      <c r="BC8" s="132" t="s">
        <v>279</v>
      </c>
      <c r="BD8" s="132" t="s">
        <v>84</v>
      </c>
    </row>
    <row r="9" spans="1:56" s="144" customFormat="1" ht="26.4" customHeight="1" x14ac:dyDescent="0.2">
      <c r="A9" s="141"/>
      <c r="B9" s="142"/>
      <c r="C9" s="141"/>
      <c r="D9" s="141"/>
      <c r="E9" s="145" t="s">
        <v>280</v>
      </c>
      <c r="F9" s="146"/>
      <c r="G9" s="146"/>
      <c r="H9" s="146"/>
      <c r="I9" s="141"/>
      <c r="J9" s="141"/>
      <c r="K9" s="141"/>
      <c r="L9" s="143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</row>
    <row r="10" spans="1:56" s="144" customFormat="1" x14ac:dyDescent="0.2">
      <c r="A10" s="141"/>
      <c r="B10" s="142"/>
      <c r="C10" s="141"/>
      <c r="D10" s="141"/>
      <c r="E10" s="141"/>
      <c r="F10" s="141"/>
      <c r="G10" s="141"/>
      <c r="H10" s="141"/>
      <c r="I10" s="141"/>
      <c r="J10" s="141"/>
      <c r="K10" s="141"/>
      <c r="L10" s="143"/>
      <c r="S10" s="141"/>
      <c r="T10" s="141"/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</row>
    <row r="11" spans="1:56" s="144" customFormat="1" ht="12" customHeight="1" x14ac:dyDescent="0.2">
      <c r="A11" s="141"/>
      <c r="B11" s="142"/>
      <c r="C11" s="141"/>
      <c r="D11" s="138" t="s">
        <v>18</v>
      </c>
      <c r="E11" s="141"/>
      <c r="F11" s="147" t="s">
        <v>1</v>
      </c>
      <c r="G11" s="141"/>
      <c r="H11" s="141"/>
      <c r="I11" s="138" t="s">
        <v>19</v>
      </c>
      <c r="J11" s="147" t="s">
        <v>1</v>
      </c>
      <c r="K11" s="141"/>
      <c r="L11" s="143"/>
      <c r="S11" s="141"/>
      <c r="T11" s="141"/>
      <c r="U11" s="141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</row>
    <row r="12" spans="1:56" s="144" customFormat="1" ht="12" customHeight="1" x14ac:dyDescent="0.2">
      <c r="A12" s="141"/>
      <c r="B12" s="142"/>
      <c r="C12" s="141"/>
      <c r="D12" s="138" t="s">
        <v>20</v>
      </c>
      <c r="E12" s="141"/>
      <c r="F12" s="147" t="s">
        <v>21</v>
      </c>
      <c r="G12" s="141"/>
      <c r="H12" s="141"/>
      <c r="I12" s="138" t="s">
        <v>22</v>
      </c>
      <c r="J12" s="148" t="str">
        <f>'Rekapitulace stavby'!AN8</f>
        <v>30. 6. 2020</v>
      </c>
      <c r="K12" s="141"/>
      <c r="L12" s="143"/>
      <c r="S12" s="141"/>
      <c r="T12" s="141"/>
      <c r="U12" s="141"/>
      <c r="V12" s="141"/>
      <c r="W12" s="141"/>
      <c r="X12" s="141"/>
      <c r="Y12" s="141"/>
      <c r="Z12" s="141"/>
      <c r="AA12" s="141"/>
      <c r="AB12" s="141"/>
      <c r="AC12" s="141"/>
      <c r="AD12" s="141"/>
      <c r="AE12" s="141"/>
    </row>
    <row r="13" spans="1:56" s="144" customFormat="1" ht="10.8" customHeight="1" x14ac:dyDescent="0.2">
      <c r="A13" s="141"/>
      <c r="B13" s="142"/>
      <c r="C13" s="141"/>
      <c r="D13" s="141"/>
      <c r="E13" s="141"/>
      <c r="F13" s="141"/>
      <c r="G13" s="141"/>
      <c r="H13" s="141"/>
      <c r="I13" s="141"/>
      <c r="J13" s="141"/>
      <c r="K13" s="141"/>
      <c r="L13" s="143"/>
      <c r="S13" s="141"/>
      <c r="T13" s="141"/>
      <c r="U13" s="141"/>
      <c r="V13" s="141"/>
      <c r="W13" s="141"/>
      <c r="X13" s="141"/>
      <c r="Y13" s="141"/>
      <c r="Z13" s="141"/>
      <c r="AA13" s="141"/>
      <c r="AB13" s="141"/>
      <c r="AC13" s="141"/>
      <c r="AD13" s="141"/>
      <c r="AE13" s="141"/>
    </row>
    <row r="14" spans="1:56" s="144" customFormat="1" ht="12" customHeight="1" x14ac:dyDescent="0.2">
      <c r="A14" s="141"/>
      <c r="B14" s="142"/>
      <c r="C14" s="141"/>
      <c r="D14" s="138" t="s">
        <v>24</v>
      </c>
      <c r="E14" s="141"/>
      <c r="F14" s="141"/>
      <c r="G14" s="141"/>
      <c r="H14" s="141"/>
      <c r="I14" s="138" t="s">
        <v>25</v>
      </c>
      <c r="J14" s="147" t="s">
        <v>1</v>
      </c>
      <c r="K14" s="141"/>
      <c r="L14" s="143"/>
      <c r="S14" s="141"/>
      <c r="T14" s="141"/>
      <c r="U14" s="141"/>
      <c r="V14" s="141"/>
      <c r="W14" s="141"/>
      <c r="X14" s="141"/>
      <c r="Y14" s="141"/>
      <c r="Z14" s="141"/>
      <c r="AA14" s="141"/>
      <c r="AB14" s="141"/>
      <c r="AC14" s="141"/>
      <c r="AD14" s="141"/>
      <c r="AE14" s="141"/>
    </row>
    <row r="15" spans="1:56" s="144" customFormat="1" ht="18" customHeight="1" x14ac:dyDescent="0.2">
      <c r="A15" s="141"/>
      <c r="B15" s="142"/>
      <c r="C15" s="141"/>
      <c r="D15" s="141"/>
      <c r="E15" s="147" t="s">
        <v>26</v>
      </c>
      <c r="F15" s="141"/>
      <c r="G15" s="141"/>
      <c r="H15" s="141"/>
      <c r="I15" s="138" t="s">
        <v>27</v>
      </c>
      <c r="J15" s="147" t="s">
        <v>1</v>
      </c>
      <c r="K15" s="141"/>
      <c r="L15" s="143"/>
      <c r="S15" s="141"/>
      <c r="T15" s="141"/>
      <c r="U15" s="141"/>
      <c r="V15" s="141"/>
      <c r="W15" s="141"/>
      <c r="X15" s="141"/>
      <c r="Y15" s="141"/>
      <c r="Z15" s="141"/>
      <c r="AA15" s="141"/>
      <c r="AB15" s="141"/>
      <c r="AC15" s="141"/>
      <c r="AD15" s="141"/>
      <c r="AE15" s="141"/>
    </row>
    <row r="16" spans="1:56" s="144" customFormat="1" ht="6.9" customHeight="1" x14ac:dyDescent="0.2">
      <c r="A16" s="141"/>
      <c r="B16" s="142"/>
      <c r="C16" s="141"/>
      <c r="D16" s="141"/>
      <c r="E16" s="141"/>
      <c r="F16" s="141"/>
      <c r="G16" s="141"/>
      <c r="H16" s="141"/>
      <c r="I16" s="141"/>
      <c r="J16" s="141"/>
      <c r="K16" s="141"/>
      <c r="L16" s="143"/>
      <c r="S16" s="141"/>
      <c r="T16" s="141"/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/>
    </row>
    <row r="17" spans="1:31" s="144" customFormat="1" ht="12" customHeight="1" x14ac:dyDescent="0.2">
      <c r="A17" s="141"/>
      <c r="B17" s="142"/>
      <c r="C17" s="141"/>
      <c r="D17" s="138" t="s">
        <v>28</v>
      </c>
      <c r="E17" s="141"/>
      <c r="F17" s="141"/>
      <c r="G17" s="141"/>
      <c r="H17" s="141"/>
      <c r="I17" s="138" t="s">
        <v>25</v>
      </c>
      <c r="J17" s="87" t="str">
        <f>'Rekapitulace stavby'!AN13</f>
        <v>Vyplň údaj</v>
      </c>
      <c r="K17" s="141"/>
      <c r="L17" s="143"/>
      <c r="S17" s="141"/>
      <c r="T17" s="141"/>
      <c r="U17" s="141"/>
      <c r="V17" s="141"/>
      <c r="W17" s="141"/>
      <c r="X17" s="141"/>
      <c r="Y17" s="141"/>
      <c r="Z17" s="141"/>
      <c r="AA17" s="141"/>
      <c r="AB17" s="141"/>
      <c r="AC17" s="141"/>
      <c r="AD17" s="141"/>
      <c r="AE17" s="141"/>
    </row>
    <row r="18" spans="1:31" s="144" customFormat="1" ht="18" customHeight="1" x14ac:dyDescent="0.2">
      <c r="A18" s="141"/>
      <c r="B18" s="142"/>
      <c r="C18" s="141"/>
      <c r="D18" s="141"/>
      <c r="E18" s="127" t="str">
        <f>'Rekapitulace stavby'!E14</f>
        <v>Vyplň údaj</v>
      </c>
      <c r="F18" s="296"/>
      <c r="G18" s="296"/>
      <c r="H18" s="296"/>
      <c r="I18" s="138" t="s">
        <v>27</v>
      </c>
      <c r="J18" s="87" t="str">
        <f>'Rekapitulace stavby'!AN14</f>
        <v>Vyplň údaj</v>
      </c>
      <c r="K18" s="141"/>
      <c r="L18" s="143"/>
      <c r="S18" s="141"/>
      <c r="T18" s="141"/>
      <c r="U18" s="141"/>
      <c r="V18" s="141"/>
      <c r="W18" s="141"/>
      <c r="X18" s="141"/>
      <c r="Y18" s="141"/>
      <c r="Z18" s="141"/>
      <c r="AA18" s="141"/>
      <c r="AB18" s="141"/>
      <c r="AC18" s="141"/>
      <c r="AD18" s="141"/>
      <c r="AE18" s="141"/>
    </row>
    <row r="19" spans="1:31" s="144" customFormat="1" ht="6.9" customHeight="1" x14ac:dyDescent="0.2">
      <c r="A19" s="141"/>
      <c r="B19" s="142"/>
      <c r="C19" s="141"/>
      <c r="D19" s="141"/>
      <c r="E19" s="141"/>
      <c r="F19" s="141"/>
      <c r="G19" s="141"/>
      <c r="H19" s="141"/>
      <c r="I19" s="141"/>
      <c r="J19" s="141"/>
      <c r="K19" s="141"/>
      <c r="L19" s="143"/>
      <c r="S19" s="141"/>
      <c r="T19" s="141"/>
      <c r="U19" s="141"/>
      <c r="V19" s="141"/>
      <c r="W19" s="141"/>
      <c r="X19" s="141"/>
      <c r="Y19" s="141"/>
      <c r="Z19" s="141"/>
      <c r="AA19" s="141"/>
      <c r="AB19" s="141"/>
      <c r="AC19" s="141"/>
      <c r="AD19" s="141"/>
      <c r="AE19" s="141"/>
    </row>
    <row r="20" spans="1:31" s="144" customFormat="1" ht="12" customHeight="1" x14ac:dyDescent="0.2">
      <c r="A20" s="141"/>
      <c r="B20" s="142"/>
      <c r="C20" s="141"/>
      <c r="D20" s="138" t="s">
        <v>30</v>
      </c>
      <c r="E20" s="141"/>
      <c r="F20" s="141"/>
      <c r="G20" s="141"/>
      <c r="H20" s="141"/>
      <c r="I20" s="138" t="s">
        <v>25</v>
      </c>
      <c r="J20" s="147" t="s">
        <v>1</v>
      </c>
      <c r="K20" s="141"/>
      <c r="L20" s="143"/>
      <c r="S20" s="141"/>
      <c r="T20" s="141"/>
      <c r="U20" s="141"/>
      <c r="V20" s="141"/>
      <c r="W20" s="141"/>
      <c r="X20" s="141"/>
      <c r="Y20" s="141"/>
      <c r="Z20" s="141"/>
      <c r="AA20" s="141"/>
      <c r="AB20" s="141"/>
      <c r="AC20" s="141"/>
      <c r="AD20" s="141"/>
      <c r="AE20" s="141"/>
    </row>
    <row r="21" spans="1:31" s="144" customFormat="1" ht="18" customHeight="1" x14ac:dyDescent="0.2">
      <c r="A21" s="141"/>
      <c r="B21" s="142"/>
      <c r="C21" s="141"/>
      <c r="D21" s="141"/>
      <c r="E21" s="147" t="s">
        <v>95</v>
      </c>
      <c r="F21" s="141"/>
      <c r="G21" s="141"/>
      <c r="H21" s="141"/>
      <c r="I21" s="138" t="s">
        <v>27</v>
      </c>
      <c r="J21" s="147" t="s">
        <v>1</v>
      </c>
      <c r="K21" s="141"/>
      <c r="L21" s="143"/>
      <c r="S21" s="141"/>
      <c r="T21" s="141"/>
      <c r="U21" s="141"/>
      <c r="V21" s="141"/>
      <c r="W21" s="141"/>
      <c r="X21" s="141"/>
      <c r="Y21" s="141"/>
      <c r="Z21" s="141"/>
      <c r="AA21" s="141"/>
      <c r="AB21" s="141"/>
      <c r="AC21" s="141"/>
      <c r="AD21" s="141"/>
      <c r="AE21" s="141"/>
    </row>
    <row r="22" spans="1:31" s="144" customFormat="1" ht="6.9" customHeight="1" x14ac:dyDescent="0.2">
      <c r="A22" s="141"/>
      <c r="B22" s="142"/>
      <c r="C22" s="141"/>
      <c r="D22" s="141"/>
      <c r="E22" s="141"/>
      <c r="F22" s="141"/>
      <c r="G22" s="141"/>
      <c r="H22" s="141"/>
      <c r="I22" s="141"/>
      <c r="J22" s="141"/>
      <c r="K22" s="141"/>
      <c r="L22" s="143"/>
      <c r="S22" s="141"/>
      <c r="T22" s="141"/>
      <c r="U22" s="141"/>
      <c r="V22" s="141"/>
      <c r="W22" s="141"/>
      <c r="X22" s="141"/>
      <c r="Y22" s="141"/>
      <c r="Z22" s="141"/>
      <c r="AA22" s="141"/>
      <c r="AB22" s="141"/>
      <c r="AC22" s="141"/>
      <c r="AD22" s="141"/>
      <c r="AE22" s="141"/>
    </row>
    <row r="23" spans="1:31" s="144" customFormat="1" ht="12" customHeight="1" x14ac:dyDescent="0.2">
      <c r="A23" s="141"/>
      <c r="B23" s="142"/>
      <c r="C23" s="141"/>
      <c r="D23" s="138" t="s">
        <v>33</v>
      </c>
      <c r="E23" s="141"/>
      <c r="F23" s="141"/>
      <c r="G23" s="141"/>
      <c r="H23" s="141"/>
      <c r="I23" s="138" t="s">
        <v>25</v>
      </c>
      <c r="J23" s="147" t="s">
        <v>1</v>
      </c>
      <c r="K23" s="141"/>
      <c r="L23" s="143"/>
      <c r="S23" s="141"/>
      <c r="T23" s="141"/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</row>
    <row r="24" spans="1:31" s="144" customFormat="1" ht="18" customHeight="1" x14ac:dyDescent="0.2">
      <c r="A24" s="141"/>
      <c r="B24" s="142"/>
      <c r="C24" s="141"/>
      <c r="D24" s="141"/>
      <c r="E24" s="147" t="s">
        <v>34</v>
      </c>
      <c r="F24" s="141"/>
      <c r="G24" s="141"/>
      <c r="H24" s="141"/>
      <c r="I24" s="138" t="s">
        <v>27</v>
      </c>
      <c r="J24" s="147" t="s">
        <v>1</v>
      </c>
      <c r="K24" s="141"/>
      <c r="L24" s="143"/>
      <c r="S24" s="141"/>
      <c r="T24" s="141"/>
      <c r="U24" s="141"/>
      <c r="V24" s="141"/>
      <c r="W24" s="141"/>
      <c r="X24" s="141"/>
      <c r="Y24" s="141"/>
      <c r="Z24" s="141"/>
      <c r="AA24" s="141"/>
      <c r="AB24" s="141"/>
      <c r="AC24" s="141"/>
      <c r="AD24" s="141"/>
      <c r="AE24" s="141"/>
    </row>
    <row r="25" spans="1:31" s="144" customFormat="1" ht="6.9" customHeight="1" x14ac:dyDescent="0.2">
      <c r="A25" s="141"/>
      <c r="B25" s="142"/>
      <c r="C25" s="141"/>
      <c r="D25" s="141"/>
      <c r="E25" s="141"/>
      <c r="F25" s="141"/>
      <c r="G25" s="141"/>
      <c r="H25" s="141"/>
      <c r="I25" s="141"/>
      <c r="J25" s="141"/>
      <c r="K25" s="141"/>
      <c r="L25" s="143"/>
      <c r="S25" s="141"/>
      <c r="T25" s="141"/>
      <c r="U25" s="141"/>
      <c r="V25" s="141"/>
      <c r="W25" s="141"/>
      <c r="X25" s="141"/>
      <c r="Y25" s="141"/>
      <c r="Z25" s="141"/>
      <c r="AA25" s="141"/>
      <c r="AB25" s="141"/>
      <c r="AC25" s="141"/>
      <c r="AD25" s="141"/>
      <c r="AE25" s="141"/>
    </row>
    <row r="26" spans="1:31" s="144" customFormat="1" ht="12" customHeight="1" x14ac:dyDescent="0.2">
      <c r="A26" s="141"/>
      <c r="B26" s="142"/>
      <c r="C26" s="141"/>
      <c r="D26" s="138" t="s">
        <v>35</v>
      </c>
      <c r="E26" s="141"/>
      <c r="F26" s="141"/>
      <c r="G26" s="141"/>
      <c r="H26" s="141"/>
      <c r="I26" s="141"/>
      <c r="J26" s="141"/>
      <c r="K26" s="141"/>
      <c r="L26" s="143"/>
      <c r="S26" s="141"/>
      <c r="T26" s="141"/>
      <c r="U26" s="141"/>
      <c r="V26" s="141"/>
      <c r="W26" s="141"/>
      <c r="X26" s="141"/>
      <c r="Y26" s="141"/>
      <c r="Z26" s="141"/>
      <c r="AA26" s="141"/>
      <c r="AB26" s="141"/>
      <c r="AC26" s="141"/>
      <c r="AD26" s="141"/>
      <c r="AE26" s="141"/>
    </row>
    <row r="27" spans="1:31" s="153" customFormat="1" ht="14.4" customHeight="1" x14ac:dyDescent="0.2">
      <c r="A27" s="149"/>
      <c r="B27" s="150"/>
      <c r="C27" s="149"/>
      <c r="D27" s="149"/>
      <c r="E27" s="151" t="s">
        <v>36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pans="1:31" s="144" customFormat="1" ht="6.9" customHeight="1" x14ac:dyDescent="0.2">
      <c r="A28" s="141"/>
      <c r="B28" s="142"/>
      <c r="C28" s="141"/>
      <c r="D28" s="141"/>
      <c r="E28" s="141"/>
      <c r="F28" s="141"/>
      <c r="G28" s="141"/>
      <c r="H28" s="141"/>
      <c r="I28" s="141"/>
      <c r="J28" s="141"/>
      <c r="K28" s="141"/>
      <c r="L28" s="143"/>
      <c r="S28" s="141"/>
      <c r="T28" s="141"/>
      <c r="U28" s="141"/>
      <c r="V28" s="141"/>
      <c r="W28" s="141"/>
      <c r="X28" s="141"/>
      <c r="Y28" s="141"/>
      <c r="Z28" s="141"/>
      <c r="AA28" s="141"/>
      <c r="AB28" s="141"/>
      <c r="AC28" s="141"/>
      <c r="AD28" s="141"/>
      <c r="AE28" s="141"/>
    </row>
    <row r="29" spans="1:31" s="144" customFormat="1" ht="6.9" customHeight="1" x14ac:dyDescent="0.2">
      <c r="A29" s="141"/>
      <c r="B29" s="142"/>
      <c r="C29" s="141"/>
      <c r="D29" s="154"/>
      <c r="E29" s="154"/>
      <c r="F29" s="154"/>
      <c r="G29" s="154"/>
      <c r="H29" s="154"/>
      <c r="I29" s="154"/>
      <c r="J29" s="154"/>
      <c r="K29" s="154"/>
      <c r="L29" s="143"/>
      <c r="S29" s="141"/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</row>
    <row r="30" spans="1:31" s="144" customFormat="1" ht="25.35" customHeight="1" x14ac:dyDescent="0.2">
      <c r="A30" s="141"/>
      <c r="B30" s="142"/>
      <c r="C30" s="141"/>
      <c r="D30" s="155" t="s">
        <v>37</v>
      </c>
      <c r="E30" s="141"/>
      <c r="F30" s="141"/>
      <c r="G30" s="141"/>
      <c r="H30" s="141"/>
      <c r="I30" s="141"/>
      <c r="J30" s="156">
        <f>ROUND(J124, 2)</f>
        <v>0</v>
      </c>
      <c r="K30" s="141"/>
      <c r="L30" s="143"/>
      <c r="S30" s="141"/>
      <c r="T30" s="141"/>
      <c r="U30" s="141"/>
      <c r="V30" s="141"/>
      <c r="W30" s="141"/>
      <c r="X30" s="141"/>
      <c r="Y30" s="141"/>
      <c r="Z30" s="141"/>
      <c r="AA30" s="141"/>
      <c r="AB30" s="141"/>
      <c r="AC30" s="141"/>
      <c r="AD30" s="141"/>
      <c r="AE30" s="141"/>
    </row>
    <row r="31" spans="1:31" s="144" customFormat="1" ht="6.9" customHeight="1" x14ac:dyDescent="0.2">
      <c r="A31" s="141"/>
      <c r="B31" s="142"/>
      <c r="C31" s="141"/>
      <c r="D31" s="154"/>
      <c r="E31" s="154"/>
      <c r="F31" s="154"/>
      <c r="G31" s="154"/>
      <c r="H31" s="154"/>
      <c r="I31" s="154"/>
      <c r="J31" s="154"/>
      <c r="K31" s="154"/>
      <c r="L31" s="143"/>
      <c r="S31" s="141"/>
      <c r="T31" s="141"/>
      <c r="U31" s="141"/>
      <c r="V31" s="141"/>
      <c r="W31" s="141"/>
      <c r="X31" s="141"/>
      <c r="Y31" s="141"/>
      <c r="Z31" s="141"/>
      <c r="AA31" s="141"/>
      <c r="AB31" s="141"/>
      <c r="AC31" s="141"/>
      <c r="AD31" s="141"/>
      <c r="AE31" s="141"/>
    </row>
    <row r="32" spans="1:31" s="144" customFormat="1" ht="14.4" customHeight="1" x14ac:dyDescent="0.2">
      <c r="A32" s="141"/>
      <c r="B32" s="142"/>
      <c r="C32" s="141"/>
      <c r="D32" s="141"/>
      <c r="E32" s="141"/>
      <c r="F32" s="157" t="s">
        <v>39</v>
      </c>
      <c r="G32" s="141"/>
      <c r="H32" s="141"/>
      <c r="I32" s="157" t="s">
        <v>38</v>
      </c>
      <c r="J32" s="157" t="s">
        <v>40</v>
      </c>
      <c r="K32" s="141"/>
      <c r="L32" s="143"/>
      <c r="S32" s="141"/>
      <c r="T32" s="141"/>
      <c r="U32" s="141"/>
      <c r="V32" s="141"/>
      <c r="W32" s="141"/>
      <c r="X32" s="141"/>
      <c r="Y32" s="141"/>
      <c r="Z32" s="141"/>
      <c r="AA32" s="141"/>
      <c r="AB32" s="141"/>
      <c r="AC32" s="141"/>
      <c r="AD32" s="141"/>
      <c r="AE32" s="141"/>
    </row>
    <row r="33" spans="1:31" s="144" customFormat="1" ht="14.4" customHeight="1" x14ac:dyDescent="0.2">
      <c r="A33" s="141"/>
      <c r="B33" s="142"/>
      <c r="C33" s="141"/>
      <c r="D33" s="158" t="s">
        <v>41</v>
      </c>
      <c r="E33" s="138" t="s">
        <v>42</v>
      </c>
      <c r="F33" s="159">
        <f>ROUND((SUM(BE124:BE344)),  2)</f>
        <v>0</v>
      </c>
      <c r="G33" s="141"/>
      <c r="H33" s="141"/>
      <c r="I33" s="160">
        <v>0.21</v>
      </c>
      <c r="J33" s="159">
        <f>ROUND(((SUM(BE124:BE344))*I33),  2)</f>
        <v>0</v>
      </c>
      <c r="K33" s="141"/>
      <c r="L33" s="143"/>
      <c r="S33" s="141"/>
      <c r="T33" s="141"/>
      <c r="U33" s="141"/>
      <c r="V33" s="141"/>
      <c r="W33" s="141"/>
      <c r="X33" s="141"/>
      <c r="Y33" s="141"/>
      <c r="Z33" s="141"/>
      <c r="AA33" s="141"/>
      <c r="AB33" s="141"/>
      <c r="AC33" s="141"/>
      <c r="AD33" s="141"/>
      <c r="AE33" s="141"/>
    </row>
    <row r="34" spans="1:31" s="144" customFormat="1" ht="14.4" customHeight="1" x14ac:dyDescent="0.2">
      <c r="A34" s="141"/>
      <c r="B34" s="142"/>
      <c r="C34" s="141"/>
      <c r="D34" s="141"/>
      <c r="E34" s="138" t="s">
        <v>43</v>
      </c>
      <c r="F34" s="159">
        <f>ROUND((SUM(BF124:BF344)),  2)</f>
        <v>0</v>
      </c>
      <c r="G34" s="141"/>
      <c r="H34" s="141"/>
      <c r="I34" s="160">
        <v>0.15</v>
      </c>
      <c r="J34" s="159">
        <f>ROUND(((SUM(BF124:BF344))*I34),  2)</f>
        <v>0</v>
      </c>
      <c r="K34" s="141"/>
      <c r="L34" s="143"/>
      <c r="S34" s="141"/>
      <c r="T34" s="141"/>
      <c r="U34" s="141"/>
      <c r="V34" s="141"/>
      <c r="W34" s="141"/>
      <c r="X34" s="141"/>
      <c r="Y34" s="141"/>
      <c r="Z34" s="141"/>
      <c r="AA34" s="141"/>
      <c r="AB34" s="141"/>
      <c r="AC34" s="141"/>
      <c r="AD34" s="141"/>
      <c r="AE34" s="141"/>
    </row>
    <row r="35" spans="1:31" s="144" customFormat="1" ht="14.4" hidden="1" customHeight="1" x14ac:dyDescent="0.2">
      <c r="A35" s="141"/>
      <c r="B35" s="142"/>
      <c r="C35" s="141"/>
      <c r="D35" s="141"/>
      <c r="E35" s="138" t="s">
        <v>44</v>
      </c>
      <c r="F35" s="159">
        <f>ROUND((SUM(BG124:BG344)),  2)</f>
        <v>0</v>
      </c>
      <c r="G35" s="141"/>
      <c r="H35" s="141"/>
      <c r="I35" s="160">
        <v>0.21</v>
      </c>
      <c r="J35" s="159">
        <f>0</f>
        <v>0</v>
      </c>
      <c r="K35" s="141"/>
      <c r="L35" s="143"/>
      <c r="S35" s="141"/>
      <c r="T35" s="141"/>
      <c r="U35" s="141"/>
      <c r="V35" s="141"/>
      <c r="W35" s="141"/>
      <c r="X35" s="141"/>
      <c r="Y35" s="141"/>
      <c r="Z35" s="141"/>
      <c r="AA35" s="141"/>
      <c r="AB35" s="141"/>
      <c r="AC35" s="141"/>
      <c r="AD35" s="141"/>
      <c r="AE35" s="141"/>
    </row>
    <row r="36" spans="1:31" s="144" customFormat="1" ht="14.4" hidden="1" customHeight="1" x14ac:dyDescent="0.2">
      <c r="A36" s="141"/>
      <c r="B36" s="142"/>
      <c r="C36" s="141"/>
      <c r="D36" s="141"/>
      <c r="E36" s="138" t="s">
        <v>45</v>
      </c>
      <c r="F36" s="159">
        <f>ROUND((SUM(BH124:BH344)),  2)</f>
        <v>0</v>
      </c>
      <c r="G36" s="141"/>
      <c r="H36" s="141"/>
      <c r="I36" s="160">
        <v>0.15</v>
      </c>
      <c r="J36" s="159">
        <f>0</f>
        <v>0</v>
      </c>
      <c r="K36" s="141"/>
      <c r="L36" s="143"/>
      <c r="S36" s="141"/>
      <c r="T36" s="141"/>
      <c r="U36" s="141"/>
      <c r="V36" s="141"/>
      <c r="W36" s="141"/>
      <c r="X36" s="141"/>
      <c r="Y36" s="141"/>
      <c r="Z36" s="141"/>
      <c r="AA36" s="141"/>
      <c r="AB36" s="141"/>
      <c r="AC36" s="141"/>
      <c r="AD36" s="141"/>
      <c r="AE36" s="141"/>
    </row>
    <row r="37" spans="1:31" s="144" customFormat="1" ht="14.4" hidden="1" customHeight="1" x14ac:dyDescent="0.2">
      <c r="A37" s="141"/>
      <c r="B37" s="142"/>
      <c r="C37" s="141"/>
      <c r="D37" s="141"/>
      <c r="E37" s="138" t="s">
        <v>46</v>
      </c>
      <c r="F37" s="159">
        <f>ROUND((SUM(BI124:BI344)),  2)</f>
        <v>0</v>
      </c>
      <c r="G37" s="141"/>
      <c r="H37" s="141"/>
      <c r="I37" s="160">
        <v>0</v>
      </c>
      <c r="J37" s="159">
        <f>0</f>
        <v>0</v>
      </c>
      <c r="K37" s="141"/>
      <c r="L37" s="143"/>
      <c r="S37" s="141"/>
      <c r="T37" s="141"/>
      <c r="U37" s="141"/>
      <c r="V37" s="141"/>
      <c r="W37" s="141"/>
      <c r="X37" s="141"/>
      <c r="Y37" s="141"/>
      <c r="Z37" s="141"/>
      <c r="AA37" s="141"/>
      <c r="AB37" s="141"/>
      <c r="AC37" s="141"/>
      <c r="AD37" s="141"/>
      <c r="AE37" s="141"/>
    </row>
    <row r="38" spans="1:31" s="144" customFormat="1" ht="6.9" customHeight="1" x14ac:dyDescent="0.2">
      <c r="A38" s="141"/>
      <c r="B38" s="142"/>
      <c r="C38" s="141"/>
      <c r="D38" s="141"/>
      <c r="E38" s="141"/>
      <c r="F38" s="141"/>
      <c r="G38" s="141"/>
      <c r="H38" s="141"/>
      <c r="I38" s="141"/>
      <c r="J38" s="141"/>
      <c r="K38" s="141"/>
      <c r="L38" s="143"/>
      <c r="S38" s="141"/>
      <c r="T38" s="141"/>
      <c r="U38" s="141"/>
      <c r="V38" s="141"/>
      <c r="W38" s="141"/>
      <c r="X38" s="141"/>
      <c r="Y38" s="141"/>
      <c r="Z38" s="141"/>
      <c r="AA38" s="141"/>
      <c r="AB38" s="141"/>
      <c r="AC38" s="141"/>
      <c r="AD38" s="141"/>
      <c r="AE38" s="141"/>
    </row>
    <row r="39" spans="1:31" s="144" customFormat="1" ht="25.35" customHeight="1" x14ac:dyDescent="0.2">
      <c r="A39" s="141"/>
      <c r="B39" s="142"/>
      <c r="C39" s="161"/>
      <c r="D39" s="162" t="s">
        <v>47</v>
      </c>
      <c r="E39" s="163"/>
      <c r="F39" s="163"/>
      <c r="G39" s="164" t="s">
        <v>48</v>
      </c>
      <c r="H39" s="165" t="s">
        <v>49</v>
      </c>
      <c r="I39" s="163"/>
      <c r="J39" s="166">
        <f>SUM(J30:J37)</f>
        <v>0</v>
      </c>
      <c r="K39" s="167"/>
      <c r="L39" s="143"/>
      <c r="S39" s="141"/>
      <c r="T39" s="141"/>
      <c r="U39" s="141"/>
      <c r="V39" s="141"/>
      <c r="W39" s="141"/>
      <c r="X39" s="141"/>
      <c r="Y39" s="141"/>
      <c r="Z39" s="141"/>
      <c r="AA39" s="141"/>
      <c r="AB39" s="141"/>
      <c r="AC39" s="141"/>
      <c r="AD39" s="141"/>
      <c r="AE39" s="141"/>
    </row>
    <row r="40" spans="1:31" s="144" customFormat="1" ht="14.4" customHeight="1" x14ac:dyDescent="0.2">
      <c r="A40" s="141"/>
      <c r="B40" s="142"/>
      <c r="C40" s="141"/>
      <c r="D40" s="141"/>
      <c r="E40" s="141"/>
      <c r="F40" s="141"/>
      <c r="G40" s="141"/>
      <c r="H40" s="141"/>
      <c r="I40" s="141"/>
      <c r="J40" s="141"/>
      <c r="K40" s="141"/>
      <c r="L40" s="143"/>
      <c r="S40" s="141"/>
      <c r="T40" s="141"/>
      <c r="U40" s="141"/>
      <c r="V40" s="141"/>
      <c r="W40" s="141"/>
      <c r="X40" s="141"/>
      <c r="Y40" s="141"/>
      <c r="Z40" s="141"/>
      <c r="AA40" s="141"/>
      <c r="AB40" s="141"/>
      <c r="AC40" s="141"/>
      <c r="AD40" s="141"/>
      <c r="AE40" s="141"/>
    </row>
    <row r="41" spans="1:31" ht="14.4" customHeight="1" x14ac:dyDescent="0.2">
      <c r="B41" s="135"/>
      <c r="L41" s="135"/>
    </row>
    <row r="42" spans="1:31" ht="14.4" customHeight="1" x14ac:dyDescent="0.2">
      <c r="B42" s="135"/>
      <c r="L42" s="135"/>
    </row>
    <row r="43" spans="1:31" ht="14.4" customHeight="1" x14ac:dyDescent="0.2">
      <c r="B43" s="135"/>
      <c r="L43" s="135"/>
    </row>
    <row r="44" spans="1:31" ht="14.4" customHeight="1" x14ac:dyDescent="0.2">
      <c r="B44" s="135"/>
      <c r="L44" s="135"/>
    </row>
    <row r="45" spans="1:31" ht="14.4" customHeight="1" x14ac:dyDescent="0.2">
      <c r="B45" s="135"/>
      <c r="L45" s="135"/>
    </row>
    <row r="46" spans="1:31" ht="14.4" customHeight="1" x14ac:dyDescent="0.2">
      <c r="B46" s="135"/>
      <c r="L46" s="135"/>
    </row>
    <row r="47" spans="1:31" ht="14.4" customHeight="1" x14ac:dyDescent="0.2">
      <c r="B47" s="135"/>
      <c r="L47" s="135"/>
    </row>
    <row r="48" spans="1:31" ht="14.4" customHeight="1" x14ac:dyDescent="0.2">
      <c r="B48" s="135"/>
      <c r="L48" s="135"/>
    </row>
    <row r="49" spans="1:31" ht="14.4" customHeight="1" x14ac:dyDescent="0.2">
      <c r="B49" s="135"/>
      <c r="L49" s="135"/>
    </row>
    <row r="50" spans="1:31" s="144" customFormat="1" ht="14.4" customHeight="1" x14ac:dyDescent="0.2">
      <c r="B50" s="143"/>
      <c r="D50" s="168" t="s">
        <v>50</v>
      </c>
      <c r="E50" s="169"/>
      <c r="F50" s="169"/>
      <c r="G50" s="168" t="s">
        <v>51</v>
      </c>
      <c r="H50" s="169"/>
      <c r="I50" s="169"/>
      <c r="J50" s="169"/>
      <c r="K50" s="169"/>
      <c r="L50" s="143"/>
    </row>
    <row r="51" spans="1:31" x14ac:dyDescent="0.2">
      <c r="B51" s="135"/>
      <c r="L51" s="135"/>
    </row>
    <row r="52" spans="1:31" x14ac:dyDescent="0.2">
      <c r="B52" s="135"/>
      <c r="L52" s="135"/>
    </row>
    <row r="53" spans="1:31" x14ac:dyDescent="0.2">
      <c r="B53" s="135"/>
      <c r="L53" s="135"/>
    </row>
    <row r="54" spans="1:31" x14ac:dyDescent="0.2">
      <c r="B54" s="135"/>
      <c r="L54" s="135"/>
    </row>
    <row r="55" spans="1:31" x14ac:dyDescent="0.2">
      <c r="B55" s="135"/>
      <c r="L55" s="135"/>
    </row>
    <row r="56" spans="1:31" x14ac:dyDescent="0.2">
      <c r="B56" s="135"/>
      <c r="L56" s="135"/>
    </row>
    <row r="57" spans="1:31" x14ac:dyDescent="0.2">
      <c r="B57" s="135"/>
      <c r="L57" s="135"/>
    </row>
    <row r="58" spans="1:31" x14ac:dyDescent="0.2">
      <c r="B58" s="135"/>
      <c r="L58" s="135"/>
    </row>
    <row r="59" spans="1:31" x14ac:dyDescent="0.2">
      <c r="B59" s="135"/>
      <c r="L59" s="135"/>
    </row>
    <row r="60" spans="1:31" x14ac:dyDescent="0.2">
      <c r="B60" s="135"/>
      <c r="L60" s="135"/>
    </row>
    <row r="61" spans="1:31" s="144" customFormat="1" ht="13.2" x14ac:dyDescent="0.2">
      <c r="A61" s="141"/>
      <c r="B61" s="142"/>
      <c r="C61" s="141"/>
      <c r="D61" s="170" t="s">
        <v>52</v>
      </c>
      <c r="E61" s="171"/>
      <c r="F61" s="172" t="s">
        <v>53</v>
      </c>
      <c r="G61" s="170" t="s">
        <v>52</v>
      </c>
      <c r="H61" s="171"/>
      <c r="I61" s="171"/>
      <c r="J61" s="173" t="s">
        <v>53</v>
      </c>
      <c r="K61" s="171"/>
      <c r="L61" s="143"/>
      <c r="S61" s="141"/>
      <c r="T61" s="141"/>
      <c r="U61" s="141"/>
      <c r="V61" s="141"/>
      <c r="W61" s="141"/>
      <c r="X61" s="141"/>
      <c r="Y61" s="141"/>
      <c r="Z61" s="141"/>
      <c r="AA61" s="141"/>
      <c r="AB61" s="141"/>
      <c r="AC61" s="141"/>
      <c r="AD61" s="141"/>
      <c r="AE61" s="141"/>
    </row>
    <row r="62" spans="1:31" x14ac:dyDescent="0.2">
      <c r="B62" s="135"/>
      <c r="L62" s="135"/>
    </row>
    <row r="63" spans="1:31" x14ac:dyDescent="0.2">
      <c r="B63" s="135"/>
      <c r="L63" s="135"/>
    </row>
    <row r="64" spans="1:31" x14ac:dyDescent="0.2">
      <c r="B64" s="135"/>
      <c r="L64" s="135"/>
    </row>
    <row r="65" spans="1:31" s="144" customFormat="1" ht="13.2" x14ac:dyDescent="0.2">
      <c r="A65" s="141"/>
      <c r="B65" s="142"/>
      <c r="C65" s="141"/>
      <c r="D65" s="168" t="s">
        <v>54</v>
      </c>
      <c r="E65" s="174"/>
      <c r="F65" s="174"/>
      <c r="G65" s="168" t="s">
        <v>55</v>
      </c>
      <c r="H65" s="174"/>
      <c r="I65" s="174"/>
      <c r="J65" s="174"/>
      <c r="K65" s="174"/>
      <c r="L65" s="143"/>
      <c r="S65" s="141"/>
      <c r="T65" s="141"/>
      <c r="U65" s="141"/>
      <c r="V65" s="141"/>
      <c r="W65" s="141"/>
      <c r="X65" s="141"/>
      <c r="Y65" s="141"/>
      <c r="Z65" s="141"/>
      <c r="AA65" s="141"/>
      <c r="AB65" s="141"/>
      <c r="AC65" s="141"/>
      <c r="AD65" s="141"/>
      <c r="AE65" s="141"/>
    </row>
    <row r="66" spans="1:31" x14ac:dyDescent="0.2">
      <c r="B66" s="135"/>
      <c r="L66" s="135"/>
    </row>
    <row r="67" spans="1:31" x14ac:dyDescent="0.2">
      <c r="B67" s="135"/>
      <c r="L67" s="135"/>
    </row>
    <row r="68" spans="1:31" x14ac:dyDescent="0.2">
      <c r="B68" s="135"/>
      <c r="L68" s="135"/>
    </row>
    <row r="69" spans="1:31" x14ac:dyDescent="0.2">
      <c r="B69" s="135"/>
      <c r="L69" s="135"/>
    </row>
    <row r="70" spans="1:31" x14ac:dyDescent="0.2">
      <c r="B70" s="135"/>
      <c r="L70" s="135"/>
    </row>
    <row r="71" spans="1:31" x14ac:dyDescent="0.2">
      <c r="B71" s="135"/>
      <c r="L71" s="135"/>
    </row>
    <row r="72" spans="1:31" x14ac:dyDescent="0.2">
      <c r="B72" s="135"/>
      <c r="L72" s="135"/>
    </row>
    <row r="73" spans="1:31" x14ac:dyDescent="0.2">
      <c r="B73" s="135"/>
      <c r="L73" s="135"/>
    </row>
    <row r="74" spans="1:31" x14ac:dyDescent="0.2">
      <c r="B74" s="135"/>
      <c r="L74" s="135"/>
    </row>
    <row r="75" spans="1:31" x14ac:dyDescent="0.2">
      <c r="B75" s="135"/>
      <c r="L75" s="135"/>
    </row>
    <row r="76" spans="1:31" s="144" customFormat="1" ht="13.2" x14ac:dyDescent="0.2">
      <c r="A76" s="141"/>
      <c r="B76" s="142"/>
      <c r="C76" s="141"/>
      <c r="D76" s="170" t="s">
        <v>52</v>
      </c>
      <c r="E76" s="171"/>
      <c r="F76" s="172" t="s">
        <v>53</v>
      </c>
      <c r="G76" s="170" t="s">
        <v>52</v>
      </c>
      <c r="H76" s="171"/>
      <c r="I76" s="171"/>
      <c r="J76" s="173" t="s">
        <v>53</v>
      </c>
      <c r="K76" s="171"/>
      <c r="L76" s="143"/>
      <c r="S76" s="141"/>
      <c r="T76" s="141"/>
      <c r="U76" s="141"/>
      <c r="V76" s="141"/>
      <c r="W76" s="141"/>
      <c r="X76" s="141"/>
      <c r="Y76" s="141"/>
      <c r="Z76" s="141"/>
      <c r="AA76" s="141"/>
      <c r="AB76" s="141"/>
      <c r="AC76" s="141"/>
      <c r="AD76" s="141"/>
      <c r="AE76" s="141"/>
    </row>
    <row r="77" spans="1:31" s="144" customFormat="1" ht="14.4" customHeight="1" x14ac:dyDescent="0.2">
      <c r="A77" s="141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143"/>
      <c r="S77" s="141"/>
      <c r="T77" s="141"/>
      <c r="U77" s="141"/>
      <c r="V77" s="141"/>
      <c r="W77" s="141"/>
      <c r="X77" s="141"/>
      <c r="Y77" s="141"/>
      <c r="Z77" s="141"/>
      <c r="AA77" s="141"/>
      <c r="AB77" s="141"/>
      <c r="AC77" s="141"/>
      <c r="AD77" s="141"/>
      <c r="AE77" s="141"/>
    </row>
    <row r="81" spans="1:47" s="144" customFormat="1" ht="6.9" customHeight="1" x14ac:dyDescent="0.2">
      <c r="A81" s="141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143"/>
      <c r="S81" s="141"/>
      <c r="T81" s="141"/>
      <c r="U81" s="141"/>
      <c r="V81" s="141"/>
      <c r="W81" s="141"/>
      <c r="X81" s="141"/>
      <c r="Y81" s="141"/>
      <c r="Z81" s="141"/>
      <c r="AA81" s="141"/>
      <c r="AB81" s="141"/>
      <c r="AC81" s="141"/>
      <c r="AD81" s="141"/>
      <c r="AE81" s="141"/>
    </row>
    <row r="82" spans="1:47" s="144" customFormat="1" ht="24.9" customHeight="1" x14ac:dyDescent="0.2">
      <c r="A82" s="141"/>
      <c r="B82" s="142"/>
      <c r="C82" s="136" t="s">
        <v>96</v>
      </c>
      <c r="D82" s="141"/>
      <c r="E82" s="141"/>
      <c r="F82" s="141"/>
      <c r="G82" s="141"/>
      <c r="H82" s="141"/>
      <c r="I82" s="141"/>
      <c r="J82" s="141"/>
      <c r="K82" s="141"/>
      <c r="L82" s="143"/>
      <c r="S82" s="141"/>
      <c r="T82" s="141"/>
      <c r="U82" s="141"/>
      <c r="V82" s="141"/>
      <c r="W82" s="141"/>
      <c r="X82" s="141"/>
      <c r="Y82" s="141"/>
      <c r="Z82" s="141"/>
      <c r="AA82" s="141"/>
      <c r="AB82" s="141"/>
      <c r="AC82" s="141"/>
      <c r="AD82" s="141"/>
      <c r="AE82" s="141"/>
    </row>
    <row r="83" spans="1:47" s="144" customFormat="1" ht="6.9" customHeight="1" x14ac:dyDescent="0.2">
      <c r="A83" s="141"/>
      <c r="B83" s="142"/>
      <c r="C83" s="141"/>
      <c r="D83" s="141"/>
      <c r="E83" s="141"/>
      <c r="F83" s="141"/>
      <c r="G83" s="141"/>
      <c r="H83" s="141"/>
      <c r="I83" s="141"/>
      <c r="J83" s="141"/>
      <c r="K83" s="141"/>
      <c r="L83" s="143"/>
      <c r="S83" s="141"/>
      <c r="T83" s="141"/>
      <c r="U83" s="141"/>
      <c r="V83" s="141"/>
      <c r="W83" s="141"/>
      <c r="X83" s="141"/>
      <c r="Y83" s="141"/>
      <c r="Z83" s="141"/>
      <c r="AA83" s="141"/>
      <c r="AB83" s="141"/>
      <c r="AC83" s="141"/>
      <c r="AD83" s="141"/>
      <c r="AE83" s="141"/>
    </row>
    <row r="84" spans="1:47" s="144" customFormat="1" ht="12" customHeight="1" x14ac:dyDescent="0.2">
      <c r="A84" s="141"/>
      <c r="B84" s="142"/>
      <c r="C84" s="138" t="s">
        <v>16</v>
      </c>
      <c r="D84" s="141"/>
      <c r="E84" s="141"/>
      <c r="F84" s="141"/>
      <c r="G84" s="141"/>
      <c r="H84" s="141"/>
      <c r="I84" s="141"/>
      <c r="J84" s="141"/>
      <c r="K84" s="141"/>
      <c r="L84" s="143"/>
      <c r="S84" s="141"/>
      <c r="T84" s="141"/>
      <c r="U84" s="141"/>
      <c r="V84" s="141"/>
      <c r="W84" s="141"/>
      <c r="X84" s="141"/>
      <c r="Y84" s="141"/>
      <c r="Z84" s="141"/>
      <c r="AA84" s="141"/>
      <c r="AB84" s="141"/>
      <c r="AC84" s="141"/>
      <c r="AD84" s="141"/>
      <c r="AE84" s="141"/>
    </row>
    <row r="85" spans="1:47" s="144" customFormat="1" ht="14.4" customHeight="1" x14ac:dyDescent="0.2">
      <c r="A85" s="141"/>
      <c r="B85" s="142"/>
      <c r="C85" s="141"/>
      <c r="D85" s="141"/>
      <c r="E85" s="139" t="str">
        <f>E7</f>
        <v>STAVBA 25 METROVÉHO BAZÉNU MPS LUŽÁNKY</v>
      </c>
      <c r="F85" s="140"/>
      <c r="G85" s="140"/>
      <c r="H85" s="140"/>
      <c r="I85" s="141"/>
      <c r="J85" s="141"/>
      <c r="K85" s="141"/>
      <c r="L85" s="143"/>
      <c r="S85" s="141"/>
      <c r="T85" s="141"/>
      <c r="U85" s="141"/>
      <c r="V85" s="141"/>
      <c r="W85" s="141"/>
      <c r="X85" s="141"/>
      <c r="Y85" s="141"/>
      <c r="Z85" s="141"/>
      <c r="AA85" s="141"/>
      <c r="AB85" s="141"/>
      <c r="AC85" s="141"/>
      <c r="AD85" s="141"/>
      <c r="AE85" s="141"/>
    </row>
    <row r="86" spans="1:47" s="144" customFormat="1" ht="12" customHeight="1" x14ac:dyDescent="0.2">
      <c r="A86" s="141"/>
      <c r="B86" s="142"/>
      <c r="C86" s="138" t="s">
        <v>94</v>
      </c>
      <c r="D86" s="141"/>
      <c r="E86" s="141"/>
      <c r="F86" s="141"/>
      <c r="G86" s="141"/>
      <c r="H86" s="141"/>
      <c r="I86" s="141"/>
      <c r="J86" s="141"/>
      <c r="K86" s="141"/>
      <c r="L86" s="143"/>
      <c r="S86" s="141"/>
      <c r="T86" s="141"/>
      <c r="U86" s="141"/>
      <c r="V86" s="141"/>
      <c r="W86" s="141"/>
      <c r="X86" s="141"/>
      <c r="Y86" s="141"/>
      <c r="Z86" s="141"/>
      <c r="AA86" s="141"/>
      <c r="AB86" s="141"/>
      <c r="AC86" s="141"/>
      <c r="AD86" s="141"/>
      <c r="AE86" s="141"/>
    </row>
    <row r="87" spans="1:47" s="144" customFormat="1" ht="26.4" customHeight="1" x14ac:dyDescent="0.2">
      <c r="A87" s="141"/>
      <c r="B87" s="142"/>
      <c r="C87" s="141"/>
      <c r="D87" s="141"/>
      <c r="E87" s="145" t="str">
        <f>E9</f>
        <v>IO 400 - AREÁLOVÉ ROZVODY KANALIZACE DEŠŤOVÉ</v>
      </c>
      <c r="F87" s="146"/>
      <c r="G87" s="146"/>
      <c r="H87" s="146"/>
      <c r="I87" s="141"/>
      <c r="J87" s="141"/>
      <c r="K87" s="141"/>
      <c r="L87" s="143"/>
      <c r="S87" s="141"/>
      <c r="T87" s="141"/>
      <c r="U87" s="141"/>
      <c r="V87" s="141"/>
      <c r="W87" s="141"/>
      <c r="X87" s="141"/>
      <c r="Y87" s="141"/>
      <c r="Z87" s="141"/>
      <c r="AA87" s="141"/>
      <c r="AB87" s="141"/>
      <c r="AC87" s="141"/>
      <c r="AD87" s="141"/>
      <c r="AE87" s="141"/>
    </row>
    <row r="88" spans="1:47" s="144" customFormat="1" ht="6.9" customHeight="1" x14ac:dyDescent="0.2">
      <c r="A88" s="141"/>
      <c r="B88" s="142"/>
      <c r="C88" s="141"/>
      <c r="D88" s="141"/>
      <c r="E88" s="141"/>
      <c r="F88" s="141"/>
      <c r="G88" s="141"/>
      <c r="H88" s="141"/>
      <c r="I88" s="141"/>
      <c r="J88" s="141"/>
      <c r="K88" s="141"/>
      <c r="L88" s="143"/>
      <c r="S88" s="141"/>
      <c r="T88" s="141"/>
      <c r="U88" s="141"/>
      <c r="V88" s="141"/>
      <c r="W88" s="141"/>
      <c r="X88" s="141"/>
      <c r="Y88" s="141"/>
      <c r="Z88" s="141"/>
      <c r="AA88" s="141"/>
      <c r="AB88" s="141"/>
      <c r="AC88" s="141"/>
      <c r="AD88" s="141"/>
      <c r="AE88" s="141"/>
    </row>
    <row r="89" spans="1:47" s="144" customFormat="1" ht="12" customHeight="1" x14ac:dyDescent="0.2">
      <c r="A89" s="141"/>
      <c r="B89" s="142"/>
      <c r="C89" s="138" t="s">
        <v>20</v>
      </c>
      <c r="D89" s="141"/>
      <c r="E89" s="141"/>
      <c r="F89" s="147" t="str">
        <f>F12</f>
        <v>Brno-Královo Pole, MPS Lužánky, ul. Sportovní 4</v>
      </c>
      <c r="G89" s="141"/>
      <c r="H89" s="141"/>
      <c r="I89" s="138" t="s">
        <v>22</v>
      </c>
      <c r="J89" s="148" t="str">
        <f>IF(J12="","",J12)</f>
        <v>30. 6. 2020</v>
      </c>
      <c r="K89" s="141"/>
      <c r="L89" s="143"/>
      <c r="S89" s="141"/>
      <c r="T89" s="141"/>
      <c r="U89" s="141"/>
      <c r="V89" s="141"/>
      <c r="W89" s="141"/>
      <c r="X89" s="141"/>
      <c r="Y89" s="141"/>
      <c r="Z89" s="141"/>
      <c r="AA89" s="141"/>
      <c r="AB89" s="141"/>
      <c r="AC89" s="141"/>
      <c r="AD89" s="141"/>
      <c r="AE89" s="141"/>
    </row>
    <row r="90" spans="1:47" s="144" customFormat="1" ht="6.9" customHeight="1" x14ac:dyDescent="0.2">
      <c r="A90" s="141"/>
      <c r="B90" s="142"/>
      <c r="C90" s="141"/>
      <c r="D90" s="141"/>
      <c r="E90" s="141"/>
      <c r="F90" s="141"/>
      <c r="G90" s="141"/>
      <c r="H90" s="141"/>
      <c r="I90" s="141"/>
      <c r="J90" s="141"/>
      <c r="K90" s="141"/>
      <c r="L90" s="143"/>
      <c r="S90" s="141"/>
      <c r="T90" s="141"/>
      <c r="U90" s="141"/>
      <c r="V90" s="141"/>
      <c r="W90" s="141"/>
      <c r="X90" s="141"/>
      <c r="Y90" s="141"/>
      <c r="Z90" s="141"/>
      <c r="AA90" s="141"/>
      <c r="AB90" s="141"/>
      <c r="AC90" s="141"/>
      <c r="AD90" s="141"/>
      <c r="AE90" s="141"/>
    </row>
    <row r="91" spans="1:47" s="144" customFormat="1" ht="15.6" customHeight="1" x14ac:dyDescent="0.2">
      <c r="A91" s="141"/>
      <c r="B91" s="142"/>
      <c r="C91" s="138" t="s">
        <v>24</v>
      </c>
      <c r="D91" s="141"/>
      <c r="E91" s="141"/>
      <c r="F91" s="147" t="str">
        <f>E15</f>
        <v>Statutární město Brno, Dominikánské nám. 1, Brno</v>
      </c>
      <c r="G91" s="141"/>
      <c r="H91" s="141"/>
      <c r="I91" s="138" t="s">
        <v>30</v>
      </c>
      <c r="J91" s="179" t="str">
        <f>E21</f>
        <v>Ing. P. Kučera</v>
      </c>
      <c r="K91" s="141"/>
      <c r="L91" s="143"/>
      <c r="S91" s="141"/>
      <c r="T91" s="141"/>
      <c r="U91" s="141"/>
      <c r="V91" s="141"/>
      <c r="W91" s="141"/>
      <c r="X91" s="141"/>
      <c r="Y91" s="141"/>
      <c r="Z91" s="141"/>
      <c r="AA91" s="141"/>
      <c r="AB91" s="141"/>
      <c r="AC91" s="141"/>
      <c r="AD91" s="141"/>
      <c r="AE91" s="141"/>
    </row>
    <row r="92" spans="1:47" s="144" customFormat="1" ht="26.4" customHeight="1" x14ac:dyDescent="0.2">
      <c r="A92" s="141"/>
      <c r="B92" s="142"/>
      <c r="C92" s="138" t="s">
        <v>28</v>
      </c>
      <c r="D92" s="141"/>
      <c r="E92" s="141"/>
      <c r="F92" s="147" t="str">
        <f>IF(E18="","",E18)</f>
        <v>Vyplň údaj</v>
      </c>
      <c r="G92" s="141"/>
      <c r="H92" s="141"/>
      <c r="I92" s="138" t="s">
        <v>33</v>
      </c>
      <c r="J92" s="179" t="str">
        <f>E24</f>
        <v>Ing. V. Potěšilová</v>
      </c>
      <c r="K92" s="141"/>
      <c r="L92" s="143"/>
      <c r="S92" s="141"/>
      <c r="T92" s="141"/>
      <c r="U92" s="141"/>
      <c r="V92" s="141"/>
      <c r="W92" s="141"/>
      <c r="X92" s="141"/>
      <c r="Y92" s="141"/>
      <c r="Z92" s="141"/>
      <c r="AA92" s="141"/>
      <c r="AB92" s="141"/>
      <c r="AC92" s="141"/>
      <c r="AD92" s="141"/>
      <c r="AE92" s="141"/>
    </row>
    <row r="93" spans="1:47" s="144" customFormat="1" ht="10.35" customHeight="1" x14ac:dyDescent="0.2">
      <c r="A93" s="141"/>
      <c r="B93" s="142"/>
      <c r="C93" s="141"/>
      <c r="D93" s="141"/>
      <c r="E93" s="141"/>
      <c r="F93" s="141"/>
      <c r="G93" s="141"/>
      <c r="H93" s="141"/>
      <c r="I93" s="141"/>
      <c r="J93" s="141"/>
      <c r="K93" s="141"/>
      <c r="L93" s="143"/>
      <c r="S93" s="141"/>
      <c r="T93" s="141"/>
      <c r="U93" s="141"/>
      <c r="V93" s="141"/>
      <c r="W93" s="141"/>
      <c r="X93" s="141"/>
      <c r="Y93" s="141"/>
      <c r="Z93" s="141"/>
      <c r="AA93" s="141"/>
      <c r="AB93" s="141"/>
      <c r="AC93" s="141"/>
      <c r="AD93" s="141"/>
      <c r="AE93" s="141"/>
    </row>
    <row r="94" spans="1:47" s="144" customFormat="1" ht="29.25" customHeight="1" x14ac:dyDescent="0.2">
      <c r="A94" s="141"/>
      <c r="B94" s="142"/>
      <c r="C94" s="180" t="s">
        <v>97</v>
      </c>
      <c r="D94" s="161"/>
      <c r="E94" s="161"/>
      <c r="F94" s="161"/>
      <c r="G94" s="161"/>
      <c r="H94" s="161"/>
      <c r="I94" s="161"/>
      <c r="J94" s="181" t="s">
        <v>98</v>
      </c>
      <c r="K94" s="161"/>
      <c r="L94" s="143"/>
      <c r="S94" s="141"/>
      <c r="T94" s="141"/>
      <c r="U94" s="141"/>
      <c r="V94" s="141"/>
      <c r="W94" s="141"/>
      <c r="X94" s="141"/>
      <c r="Y94" s="141"/>
      <c r="Z94" s="141"/>
      <c r="AA94" s="141"/>
      <c r="AB94" s="141"/>
      <c r="AC94" s="141"/>
      <c r="AD94" s="141"/>
      <c r="AE94" s="141"/>
    </row>
    <row r="95" spans="1:47" s="144" customFormat="1" ht="10.35" customHeight="1" x14ac:dyDescent="0.2">
      <c r="A95" s="141"/>
      <c r="B95" s="142"/>
      <c r="C95" s="141"/>
      <c r="D95" s="141"/>
      <c r="E95" s="141"/>
      <c r="F95" s="141"/>
      <c r="G95" s="141"/>
      <c r="H95" s="141"/>
      <c r="I95" s="141"/>
      <c r="J95" s="141"/>
      <c r="K95" s="141"/>
      <c r="L95" s="143"/>
      <c r="S95" s="141"/>
      <c r="T95" s="141"/>
      <c r="U95" s="141"/>
      <c r="V95" s="141"/>
      <c r="W95" s="141"/>
      <c r="X95" s="141"/>
      <c r="Y95" s="141"/>
      <c r="Z95" s="141"/>
      <c r="AA95" s="141"/>
      <c r="AB95" s="141"/>
      <c r="AC95" s="141"/>
      <c r="AD95" s="141"/>
      <c r="AE95" s="141"/>
    </row>
    <row r="96" spans="1:47" s="144" customFormat="1" ht="22.8" customHeight="1" x14ac:dyDescent="0.2">
      <c r="A96" s="141"/>
      <c r="B96" s="142"/>
      <c r="C96" s="182" t="s">
        <v>99</v>
      </c>
      <c r="D96" s="141"/>
      <c r="E96" s="141"/>
      <c r="F96" s="141"/>
      <c r="G96" s="141"/>
      <c r="H96" s="141"/>
      <c r="I96" s="141"/>
      <c r="J96" s="156">
        <f>J124</f>
        <v>0</v>
      </c>
      <c r="K96" s="141"/>
      <c r="L96" s="143"/>
      <c r="S96" s="141"/>
      <c r="T96" s="141"/>
      <c r="U96" s="141"/>
      <c r="V96" s="141"/>
      <c r="W96" s="141"/>
      <c r="X96" s="141"/>
      <c r="Y96" s="141"/>
      <c r="Z96" s="141"/>
      <c r="AA96" s="141"/>
      <c r="AB96" s="141"/>
      <c r="AC96" s="141"/>
      <c r="AD96" s="141"/>
      <c r="AE96" s="141"/>
      <c r="AU96" s="131" t="s">
        <v>100</v>
      </c>
    </row>
    <row r="97" spans="1:31" s="183" customFormat="1" ht="24.9" customHeight="1" x14ac:dyDescent="0.2">
      <c r="B97" s="184"/>
      <c r="D97" s="185" t="s">
        <v>101</v>
      </c>
      <c r="E97" s="186"/>
      <c r="F97" s="186"/>
      <c r="G97" s="186"/>
      <c r="H97" s="186"/>
      <c r="I97" s="186"/>
      <c r="J97" s="187">
        <f>J125</f>
        <v>0</v>
      </c>
      <c r="L97" s="184"/>
    </row>
    <row r="98" spans="1:31" s="188" customFormat="1" ht="19.95" customHeight="1" x14ac:dyDescent="0.2">
      <c r="B98" s="189"/>
      <c r="D98" s="190" t="s">
        <v>102</v>
      </c>
      <c r="E98" s="191"/>
      <c r="F98" s="191"/>
      <c r="G98" s="191"/>
      <c r="H98" s="191"/>
      <c r="I98" s="191"/>
      <c r="J98" s="192">
        <f>J126</f>
        <v>0</v>
      </c>
      <c r="L98" s="189"/>
    </row>
    <row r="99" spans="1:31" s="188" customFormat="1" ht="19.95" customHeight="1" x14ac:dyDescent="0.2">
      <c r="B99" s="189"/>
      <c r="D99" s="190" t="s">
        <v>103</v>
      </c>
      <c r="E99" s="191"/>
      <c r="F99" s="191"/>
      <c r="G99" s="191"/>
      <c r="H99" s="191"/>
      <c r="I99" s="191"/>
      <c r="J99" s="192">
        <f>J196</f>
        <v>0</v>
      </c>
      <c r="L99" s="189"/>
    </row>
    <row r="100" spans="1:31" s="188" customFormat="1" ht="19.95" customHeight="1" x14ac:dyDescent="0.2">
      <c r="B100" s="189"/>
      <c r="D100" s="190" t="s">
        <v>104</v>
      </c>
      <c r="E100" s="191"/>
      <c r="F100" s="191"/>
      <c r="G100" s="191"/>
      <c r="H100" s="191"/>
      <c r="I100" s="191"/>
      <c r="J100" s="192">
        <f>J201</f>
        <v>0</v>
      </c>
      <c r="L100" s="189"/>
    </row>
    <row r="101" spans="1:31" s="188" customFormat="1" ht="19.95" customHeight="1" x14ac:dyDescent="0.2">
      <c r="B101" s="189"/>
      <c r="D101" s="190" t="s">
        <v>105</v>
      </c>
      <c r="E101" s="191"/>
      <c r="F101" s="191"/>
      <c r="G101" s="191"/>
      <c r="H101" s="191"/>
      <c r="I101" s="191"/>
      <c r="J101" s="192">
        <f>J270</f>
        <v>0</v>
      </c>
      <c r="L101" s="189"/>
    </row>
    <row r="102" spans="1:31" s="188" customFormat="1" ht="14.85" customHeight="1" x14ac:dyDescent="0.2">
      <c r="B102" s="189"/>
      <c r="D102" s="190" t="s">
        <v>106</v>
      </c>
      <c r="E102" s="191"/>
      <c r="F102" s="191"/>
      <c r="G102" s="191"/>
      <c r="H102" s="191"/>
      <c r="I102" s="191"/>
      <c r="J102" s="192">
        <f>J334</f>
        <v>0</v>
      </c>
      <c r="L102" s="189"/>
    </row>
    <row r="103" spans="1:31" s="183" customFormat="1" ht="24.9" customHeight="1" x14ac:dyDescent="0.2">
      <c r="B103" s="184"/>
      <c r="D103" s="185" t="s">
        <v>107</v>
      </c>
      <c r="E103" s="186"/>
      <c r="F103" s="186"/>
      <c r="G103" s="186"/>
      <c r="H103" s="186"/>
      <c r="I103" s="186"/>
      <c r="J103" s="187">
        <f>J336</f>
        <v>0</v>
      </c>
      <c r="L103" s="184"/>
    </row>
    <row r="104" spans="1:31" s="188" customFormat="1" ht="19.95" customHeight="1" x14ac:dyDescent="0.2">
      <c r="B104" s="189"/>
      <c r="D104" s="190" t="s">
        <v>108</v>
      </c>
      <c r="E104" s="191"/>
      <c r="F104" s="191"/>
      <c r="G104" s="191"/>
      <c r="H104" s="191"/>
      <c r="I104" s="191"/>
      <c r="J104" s="192">
        <f>J337</f>
        <v>0</v>
      </c>
      <c r="L104" s="189"/>
    </row>
    <row r="105" spans="1:31" s="144" customFormat="1" ht="21.75" customHeight="1" x14ac:dyDescent="0.2">
      <c r="A105" s="141"/>
      <c r="B105" s="142"/>
      <c r="C105" s="141"/>
      <c r="D105" s="141"/>
      <c r="E105" s="141"/>
      <c r="F105" s="141"/>
      <c r="G105" s="141"/>
      <c r="H105" s="141"/>
      <c r="I105" s="141"/>
      <c r="J105" s="141"/>
      <c r="K105" s="141"/>
      <c r="L105" s="143"/>
      <c r="S105" s="141"/>
      <c r="T105" s="141"/>
      <c r="U105" s="141"/>
      <c r="V105" s="141"/>
      <c r="W105" s="141"/>
      <c r="X105" s="141"/>
      <c r="Y105" s="141"/>
      <c r="Z105" s="141"/>
      <c r="AA105" s="141"/>
      <c r="AB105" s="141"/>
      <c r="AC105" s="141"/>
      <c r="AD105" s="141"/>
      <c r="AE105" s="141"/>
    </row>
    <row r="106" spans="1:31" s="144" customFormat="1" ht="6.9" customHeight="1" x14ac:dyDescent="0.2">
      <c r="A106" s="141"/>
      <c r="B106" s="175"/>
      <c r="C106" s="176"/>
      <c r="D106" s="176"/>
      <c r="E106" s="176"/>
      <c r="F106" s="176"/>
      <c r="G106" s="176"/>
      <c r="H106" s="176"/>
      <c r="I106" s="176"/>
      <c r="J106" s="176"/>
      <c r="K106" s="176"/>
      <c r="L106" s="143"/>
      <c r="S106" s="141"/>
      <c r="T106" s="141"/>
      <c r="U106" s="141"/>
      <c r="V106" s="141"/>
      <c r="W106" s="141"/>
      <c r="X106" s="141"/>
      <c r="Y106" s="141"/>
      <c r="Z106" s="141"/>
      <c r="AA106" s="141"/>
      <c r="AB106" s="141"/>
      <c r="AC106" s="141"/>
      <c r="AD106" s="141"/>
      <c r="AE106" s="141"/>
    </row>
    <row r="110" spans="1:31" s="144" customFormat="1" ht="6.9" customHeight="1" x14ac:dyDescent="0.2">
      <c r="A110" s="141"/>
      <c r="B110" s="177"/>
      <c r="C110" s="178"/>
      <c r="D110" s="178"/>
      <c r="E110" s="178"/>
      <c r="F110" s="178"/>
      <c r="G110" s="178"/>
      <c r="H110" s="178"/>
      <c r="I110" s="178"/>
      <c r="J110" s="178"/>
      <c r="K110" s="178"/>
      <c r="L110" s="143"/>
      <c r="S110" s="141"/>
      <c r="T110" s="141"/>
      <c r="U110" s="141"/>
      <c r="V110" s="141"/>
      <c r="W110" s="141"/>
      <c r="X110" s="141"/>
      <c r="Y110" s="141"/>
      <c r="Z110" s="141"/>
      <c r="AA110" s="141"/>
      <c r="AB110" s="141"/>
      <c r="AC110" s="141"/>
      <c r="AD110" s="141"/>
      <c r="AE110" s="141"/>
    </row>
    <row r="111" spans="1:31" s="144" customFormat="1" ht="24.9" customHeight="1" x14ac:dyDescent="0.2">
      <c r="A111" s="141"/>
      <c r="B111" s="142"/>
      <c r="C111" s="136" t="s">
        <v>109</v>
      </c>
      <c r="D111" s="141"/>
      <c r="E111" s="141"/>
      <c r="F111" s="141"/>
      <c r="G111" s="141"/>
      <c r="H111" s="141"/>
      <c r="I111" s="141"/>
      <c r="J111" s="141"/>
      <c r="K111" s="141"/>
      <c r="L111" s="143"/>
      <c r="S111" s="141"/>
      <c r="T111" s="141"/>
      <c r="U111" s="141"/>
      <c r="V111" s="141"/>
      <c r="W111" s="141"/>
      <c r="X111" s="141"/>
      <c r="Y111" s="141"/>
      <c r="Z111" s="141"/>
      <c r="AA111" s="141"/>
      <c r="AB111" s="141"/>
      <c r="AC111" s="141"/>
      <c r="AD111" s="141"/>
      <c r="AE111" s="141"/>
    </row>
    <row r="112" spans="1:31" s="144" customFormat="1" ht="6.9" customHeight="1" x14ac:dyDescent="0.2">
      <c r="A112" s="141"/>
      <c r="B112" s="142"/>
      <c r="C112" s="141"/>
      <c r="D112" s="141"/>
      <c r="E112" s="141"/>
      <c r="F112" s="141"/>
      <c r="G112" s="141"/>
      <c r="H112" s="141"/>
      <c r="I112" s="141"/>
      <c r="J112" s="141"/>
      <c r="K112" s="141"/>
      <c r="L112" s="143"/>
      <c r="S112" s="141"/>
      <c r="T112" s="141"/>
      <c r="U112" s="141"/>
      <c r="V112" s="141"/>
      <c r="W112" s="141"/>
      <c r="X112" s="141"/>
      <c r="Y112" s="141"/>
      <c r="Z112" s="141"/>
      <c r="AA112" s="141"/>
      <c r="AB112" s="141"/>
      <c r="AC112" s="141"/>
      <c r="AD112" s="141"/>
      <c r="AE112" s="141"/>
    </row>
    <row r="113" spans="1:65" s="144" customFormat="1" ht="12" customHeight="1" x14ac:dyDescent="0.2">
      <c r="A113" s="141"/>
      <c r="B113" s="142"/>
      <c r="C113" s="138" t="s">
        <v>16</v>
      </c>
      <c r="D113" s="141"/>
      <c r="E113" s="141"/>
      <c r="F113" s="141"/>
      <c r="G113" s="141"/>
      <c r="H113" s="141"/>
      <c r="I113" s="141"/>
      <c r="J113" s="141"/>
      <c r="K113" s="141"/>
      <c r="L113" s="143"/>
      <c r="S113" s="141"/>
      <c r="T113" s="141"/>
      <c r="U113" s="141"/>
      <c r="V113" s="141"/>
      <c r="W113" s="141"/>
      <c r="X113" s="141"/>
      <c r="Y113" s="141"/>
      <c r="Z113" s="141"/>
      <c r="AA113" s="141"/>
      <c r="AB113" s="141"/>
      <c r="AC113" s="141"/>
      <c r="AD113" s="141"/>
      <c r="AE113" s="141"/>
    </row>
    <row r="114" spans="1:65" s="144" customFormat="1" ht="14.4" customHeight="1" x14ac:dyDescent="0.2">
      <c r="A114" s="141"/>
      <c r="B114" s="142"/>
      <c r="C114" s="141"/>
      <c r="D114" s="141"/>
      <c r="E114" s="139" t="str">
        <f>E7</f>
        <v>STAVBA 25 METROVÉHO BAZÉNU MPS LUŽÁNKY</v>
      </c>
      <c r="F114" s="140"/>
      <c r="G114" s="140"/>
      <c r="H114" s="140"/>
      <c r="I114" s="141"/>
      <c r="J114" s="141"/>
      <c r="K114" s="141"/>
      <c r="L114" s="143"/>
      <c r="S114" s="141"/>
      <c r="T114" s="141"/>
      <c r="U114" s="141"/>
      <c r="V114" s="141"/>
      <c r="W114" s="141"/>
      <c r="X114" s="141"/>
      <c r="Y114" s="141"/>
      <c r="Z114" s="141"/>
      <c r="AA114" s="141"/>
      <c r="AB114" s="141"/>
      <c r="AC114" s="141"/>
      <c r="AD114" s="141"/>
      <c r="AE114" s="141"/>
    </row>
    <row r="115" spans="1:65" s="144" customFormat="1" ht="12" customHeight="1" x14ac:dyDescent="0.2">
      <c r="A115" s="141"/>
      <c r="B115" s="142"/>
      <c r="C115" s="138" t="s">
        <v>94</v>
      </c>
      <c r="D115" s="141"/>
      <c r="E115" s="141"/>
      <c r="F115" s="141"/>
      <c r="G115" s="141"/>
      <c r="H115" s="141"/>
      <c r="I115" s="141"/>
      <c r="J115" s="141"/>
      <c r="K115" s="141"/>
      <c r="L115" s="143"/>
      <c r="S115" s="141"/>
      <c r="T115" s="141"/>
      <c r="U115" s="141"/>
      <c r="V115" s="141"/>
      <c r="W115" s="141"/>
      <c r="X115" s="141"/>
      <c r="Y115" s="141"/>
      <c r="Z115" s="141"/>
      <c r="AA115" s="141"/>
      <c r="AB115" s="141"/>
      <c r="AC115" s="141"/>
      <c r="AD115" s="141"/>
      <c r="AE115" s="141"/>
    </row>
    <row r="116" spans="1:65" s="144" customFormat="1" ht="26.4" customHeight="1" x14ac:dyDescent="0.2">
      <c r="A116" s="141"/>
      <c r="B116" s="142"/>
      <c r="C116" s="141"/>
      <c r="D116" s="141"/>
      <c r="E116" s="145" t="str">
        <f>E9</f>
        <v>IO 400 - AREÁLOVÉ ROZVODY KANALIZACE DEŠŤOVÉ</v>
      </c>
      <c r="F116" s="146"/>
      <c r="G116" s="146"/>
      <c r="H116" s="146"/>
      <c r="I116" s="141"/>
      <c r="J116" s="141"/>
      <c r="K116" s="141"/>
      <c r="L116" s="143"/>
      <c r="S116" s="141"/>
      <c r="T116" s="141"/>
      <c r="U116" s="141"/>
      <c r="V116" s="141"/>
      <c r="W116" s="141"/>
      <c r="X116" s="141"/>
      <c r="Y116" s="141"/>
      <c r="Z116" s="141"/>
      <c r="AA116" s="141"/>
      <c r="AB116" s="141"/>
      <c r="AC116" s="141"/>
      <c r="AD116" s="141"/>
      <c r="AE116" s="141"/>
    </row>
    <row r="117" spans="1:65" s="144" customFormat="1" ht="6.9" customHeight="1" x14ac:dyDescent="0.2">
      <c r="A117" s="141"/>
      <c r="B117" s="142"/>
      <c r="C117" s="141"/>
      <c r="D117" s="141"/>
      <c r="E117" s="141"/>
      <c r="F117" s="141"/>
      <c r="G117" s="141"/>
      <c r="H117" s="141"/>
      <c r="I117" s="141"/>
      <c r="J117" s="141"/>
      <c r="K117" s="141"/>
      <c r="L117" s="143"/>
      <c r="S117" s="141"/>
      <c r="T117" s="141"/>
      <c r="U117" s="141"/>
      <c r="V117" s="141"/>
      <c r="W117" s="141"/>
      <c r="X117" s="141"/>
      <c r="Y117" s="141"/>
      <c r="Z117" s="141"/>
      <c r="AA117" s="141"/>
      <c r="AB117" s="141"/>
      <c r="AC117" s="141"/>
      <c r="AD117" s="141"/>
      <c r="AE117" s="141"/>
    </row>
    <row r="118" spans="1:65" s="144" customFormat="1" ht="12" customHeight="1" x14ac:dyDescent="0.2">
      <c r="A118" s="141"/>
      <c r="B118" s="142"/>
      <c r="C118" s="138" t="s">
        <v>20</v>
      </c>
      <c r="D118" s="141"/>
      <c r="E118" s="141"/>
      <c r="F118" s="147" t="str">
        <f>F12</f>
        <v>Brno-Královo Pole, MPS Lužánky, ul. Sportovní 4</v>
      </c>
      <c r="G118" s="141"/>
      <c r="H118" s="141"/>
      <c r="I118" s="138" t="s">
        <v>22</v>
      </c>
      <c r="J118" s="148" t="str">
        <f>IF(J12="","",J12)</f>
        <v>30. 6. 2020</v>
      </c>
      <c r="K118" s="141"/>
      <c r="L118" s="143"/>
      <c r="S118" s="141"/>
      <c r="T118" s="141"/>
      <c r="U118" s="141"/>
      <c r="V118" s="141"/>
      <c r="W118" s="141"/>
      <c r="X118" s="141"/>
      <c r="Y118" s="141"/>
      <c r="Z118" s="141"/>
      <c r="AA118" s="141"/>
      <c r="AB118" s="141"/>
      <c r="AC118" s="141"/>
      <c r="AD118" s="141"/>
      <c r="AE118" s="141"/>
    </row>
    <row r="119" spans="1:65" s="144" customFormat="1" ht="6.9" customHeight="1" x14ac:dyDescent="0.2">
      <c r="A119" s="141"/>
      <c r="B119" s="142"/>
      <c r="C119" s="141"/>
      <c r="D119" s="141"/>
      <c r="E119" s="141"/>
      <c r="F119" s="141"/>
      <c r="G119" s="141"/>
      <c r="H119" s="141"/>
      <c r="I119" s="141"/>
      <c r="J119" s="141"/>
      <c r="K119" s="141"/>
      <c r="L119" s="143"/>
      <c r="S119" s="141"/>
      <c r="T119" s="141"/>
      <c r="U119" s="141"/>
      <c r="V119" s="141"/>
      <c r="W119" s="141"/>
      <c r="X119" s="141"/>
      <c r="Y119" s="141"/>
      <c r="Z119" s="141"/>
      <c r="AA119" s="141"/>
      <c r="AB119" s="141"/>
      <c r="AC119" s="141"/>
      <c r="AD119" s="141"/>
      <c r="AE119" s="141"/>
    </row>
    <row r="120" spans="1:65" s="144" customFormat="1" ht="15.6" customHeight="1" x14ac:dyDescent="0.2">
      <c r="A120" s="141"/>
      <c r="B120" s="142"/>
      <c r="C120" s="138" t="s">
        <v>24</v>
      </c>
      <c r="D120" s="141"/>
      <c r="E120" s="141"/>
      <c r="F120" s="147" t="str">
        <f>E15</f>
        <v>Statutární město Brno, Dominikánské nám. 1, Brno</v>
      </c>
      <c r="G120" s="141"/>
      <c r="H120" s="141"/>
      <c r="I120" s="138" t="s">
        <v>30</v>
      </c>
      <c r="J120" s="179" t="str">
        <f>E21</f>
        <v>Ing. P. Kučera</v>
      </c>
      <c r="K120" s="141"/>
      <c r="L120" s="143"/>
      <c r="S120" s="141"/>
      <c r="T120" s="141"/>
      <c r="U120" s="141"/>
      <c r="V120" s="141"/>
      <c r="W120" s="141"/>
      <c r="X120" s="141"/>
      <c r="Y120" s="141"/>
      <c r="Z120" s="141"/>
      <c r="AA120" s="141"/>
      <c r="AB120" s="141"/>
      <c r="AC120" s="141"/>
      <c r="AD120" s="141"/>
      <c r="AE120" s="141"/>
    </row>
    <row r="121" spans="1:65" s="144" customFormat="1" ht="26.4" customHeight="1" x14ac:dyDescent="0.2">
      <c r="A121" s="141"/>
      <c r="B121" s="142"/>
      <c r="C121" s="138" t="s">
        <v>28</v>
      </c>
      <c r="D121" s="141"/>
      <c r="E121" s="141"/>
      <c r="F121" s="147" t="str">
        <f>IF(E18="","",E18)</f>
        <v>Vyplň údaj</v>
      </c>
      <c r="G121" s="141"/>
      <c r="H121" s="141"/>
      <c r="I121" s="138" t="s">
        <v>33</v>
      </c>
      <c r="J121" s="179" t="str">
        <f>E24</f>
        <v>Ing. V. Potěšilová</v>
      </c>
      <c r="K121" s="141"/>
      <c r="L121" s="143"/>
      <c r="S121" s="141"/>
      <c r="T121" s="141"/>
      <c r="U121" s="141"/>
      <c r="V121" s="141"/>
      <c r="W121" s="141"/>
      <c r="X121" s="141"/>
      <c r="Y121" s="141"/>
      <c r="Z121" s="141"/>
      <c r="AA121" s="141"/>
      <c r="AB121" s="141"/>
      <c r="AC121" s="141"/>
      <c r="AD121" s="141"/>
      <c r="AE121" s="141"/>
    </row>
    <row r="122" spans="1:65" s="144" customFormat="1" ht="10.35" customHeight="1" x14ac:dyDescent="0.2">
      <c r="A122" s="141"/>
      <c r="B122" s="142"/>
      <c r="C122" s="141"/>
      <c r="D122" s="141"/>
      <c r="E122" s="141"/>
      <c r="F122" s="141"/>
      <c r="G122" s="141"/>
      <c r="H122" s="141"/>
      <c r="I122" s="141"/>
      <c r="J122" s="141"/>
      <c r="K122" s="141"/>
      <c r="L122" s="143"/>
      <c r="S122" s="141"/>
      <c r="T122" s="141"/>
      <c r="U122" s="141"/>
      <c r="V122" s="141"/>
      <c r="W122" s="141"/>
      <c r="X122" s="141"/>
      <c r="Y122" s="141"/>
      <c r="Z122" s="141"/>
      <c r="AA122" s="141"/>
      <c r="AB122" s="141"/>
      <c r="AC122" s="141"/>
      <c r="AD122" s="141"/>
      <c r="AE122" s="141"/>
    </row>
    <row r="123" spans="1:65" s="203" customFormat="1" ht="29.25" customHeight="1" x14ac:dyDescent="0.2">
      <c r="A123" s="193"/>
      <c r="B123" s="194"/>
      <c r="C123" s="195" t="s">
        <v>110</v>
      </c>
      <c r="D123" s="196" t="s">
        <v>62</v>
      </c>
      <c r="E123" s="196" t="s">
        <v>58</v>
      </c>
      <c r="F123" s="196" t="s">
        <v>59</v>
      </c>
      <c r="G123" s="196" t="s">
        <v>111</v>
      </c>
      <c r="H123" s="196" t="s">
        <v>112</v>
      </c>
      <c r="I123" s="196" t="s">
        <v>113</v>
      </c>
      <c r="J123" s="197" t="s">
        <v>98</v>
      </c>
      <c r="K123" s="198" t="s">
        <v>114</v>
      </c>
      <c r="L123" s="199"/>
      <c r="M123" s="200" t="s">
        <v>1</v>
      </c>
      <c r="N123" s="201" t="s">
        <v>41</v>
      </c>
      <c r="O123" s="201" t="s">
        <v>115</v>
      </c>
      <c r="P123" s="201" t="s">
        <v>116</v>
      </c>
      <c r="Q123" s="201" t="s">
        <v>117</v>
      </c>
      <c r="R123" s="201" t="s">
        <v>118</v>
      </c>
      <c r="S123" s="201" t="s">
        <v>119</v>
      </c>
      <c r="T123" s="202" t="s">
        <v>120</v>
      </c>
      <c r="U123" s="193"/>
      <c r="V123" s="193"/>
      <c r="W123" s="193"/>
      <c r="X123" s="193"/>
      <c r="Y123" s="193"/>
      <c r="Z123" s="193"/>
      <c r="AA123" s="193"/>
      <c r="AB123" s="193"/>
      <c r="AC123" s="193"/>
      <c r="AD123" s="193"/>
      <c r="AE123" s="193"/>
    </row>
    <row r="124" spans="1:65" s="144" customFormat="1" ht="22.8" customHeight="1" x14ac:dyDescent="0.3">
      <c r="A124" s="141"/>
      <c r="B124" s="142"/>
      <c r="C124" s="204" t="s">
        <v>121</v>
      </c>
      <c r="D124" s="141"/>
      <c r="E124" s="141"/>
      <c r="F124" s="141"/>
      <c r="G124" s="141"/>
      <c r="H124" s="141"/>
      <c r="I124" s="141"/>
      <c r="J124" s="205">
        <f>BK124</f>
        <v>0</v>
      </c>
      <c r="K124" s="141"/>
      <c r="L124" s="142"/>
      <c r="M124" s="206"/>
      <c r="N124" s="207"/>
      <c r="O124" s="154"/>
      <c r="P124" s="208">
        <f>P125+P336</f>
        <v>0</v>
      </c>
      <c r="Q124" s="154"/>
      <c r="R124" s="208">
        <f>R125+R336</f>
        <v>33.173185900000007</v>
      </c>
      <c r="S124" s="154"/>
      <c r="T124" s="209">
        <f>T125+T336</f>
        <v>0</v>
      </c>
      <c r="U124" s="141"/>
      <c r="V124" s="141"/>
      <c r="W124" s="141"/>
      <c r="X124" s="141"/>
      <c r="Y124" s="141"/>
      <c r="Z124" s="141"/>
      <c r="AA124" s="141"/>
      <c r="AB124" s="141"/>
      <c r="AC124" s="141"/>
      <c r="AD124" s="141"/>
      <c r="AE124" s="141"/>
      <c r="AT124" s="131" t="s">
        <v>76</v>
      </c>
      <c r="AU124" s="131" t="s">
        <v>100</v>
      </c>
      <c r="BK124" s="210">
        <f>BK125+BK336</f>
        <v>0</v>
      </c>
    </row>
    <row r="125" spans="1:65" s="211" customFormat="1" ht="25.95" customHeight="1" x14ac:dyDescent="0.25">
      <c r="B125" s="212"/>
      <c r="D125" s="213" t="s">
        <v>76</v>
      </c>
      <c r="E125" s="214" t="s">
        <v>122</v>
      </c>
      <c r="F125" s="214" t="s">
        <v>122</v>
      </c>
      <c r="J125" s="215">
        <f>BK125</f>
        <v>0</v>
      </c>
      <c r="L125" s="212"/>
      <c r="M125" s="216"/>
      <c r="N125" s="217"/>
      <c r="O125" s="217"/>
      <c r="P125" s="218">
        <f>P126+P196+P201+P270</f>
        <v>0</v>
      </c>
      <c r="Q125" s="217"/>
      <c r="R125" s="218">
        <f>R126+R196+R201+R270</f>
        <v>33.109085900000004</v>
      </c>
      <c r="S125" s="217"/>
      <c r="T125" s="219">
        <f>T126+T196+T201+T270</f>
        <v>0</v>
      </c>
      <c r="AR125" s="213" t="s">
        <v>83</v>
      </c>
      <c r="AT125" s="220" t="s">
        <v>76</v>
      </c>
      <c r="AU125" s="220" t="s">
        <v>77</v>
      </c>
      <c r="AY125" s="213" t="s">
        <v>123</v>
      </c>
      <c r="BK125" s="221">
        <f>BK126+BK196+BK201+BK270</f>
        <v>0</v>
      </c>
    </row>
    <row r="126" spans="1:65" s="211" customFormat="1" ht="22.8" customHeight="1" x14ac:dyDescent="0.25">
      <c r="B126" s="212"/>
      <c r="D126" s="213" t="s">
        <v>76</v>
      </c>
      <c r="E126" s="222" t="s">
        <v>83</v>
      </c>
      <c r="F126" s="222" t="s">
        <v>124</v>
      </c>
      <c r="J126" s="223">
        <f>BK126</f>
        <v>0</v>
      </c>
      <c r="L126" s="212"/>
      <c r="M126" s="216"/>
      <c r="N126" s="217"/>
      <c r="O126" s="217"/>
      <c r="P126" s="218">
        <f>SUM(P127:P195)</f>
        <v>0</v>
      </c>
      <c r="Q126" s="217"/>
      <c r="R126" s="218">
        <f>SUM(R127:R195)</f>
        <v>0.59039249999999999</v>
      </c>
      <c r="S126" s="217"/>
      <c r="T126" s="219">
        <f>SUM(T127:T195)</f>
        <v>0</v>
      </c>
      <c r="AR126" s="213" t="s">
        <v>83</v>
      </c>
      <c r="AT126" s="220" t="s">
        <v>76</v>
      </c>
      <c r="AU126" s="220" t="s">
        <v>83</v>
      </c>
      <c r="AY126" s="213" t="s">
        <v>123</v>
      </c>
      <c r="BK126" s="221">
        <f>SUM(BK127:BK195)</f>
        <v>0</v>
      </c>
    </row>
    <row r="127" spans="1:65" s="144" customFormat="1" ht="21.6" customHeight="1" x14ac:dyDescent="0.2">
      <c r="A127" s="141"/>
      <c r="B127" s="142"/>
      <c r="C127" s="224" t="s">
        <v>83</v>
      </c>
      <c r="D127" s="224" t="s">
        <v>125</v>
      </c>
      <c r="E127" s="225" t="s">
        <v>126</v>
      </c>
      <c r="F127" s="226" t="s">
        <v>127</v>
      </c>
      <c r="G127" s="227" t="s">
        <v>128</v>
      </c>
      <c r="H127" s="228">
        <v>383.13499999999999</v>
      </c>
      <c r="I127" s="79"/>
      <c r="J127" s="229">
        <f>ROUND(I127*H127,2)</f>
        <v>0</v>
      </c>
      <c r="K127" s="230"/>
      <c r="L127" s="142"/>
      <c r="M127" s="231" t="s">
        <v>1</v>
      </c>
      <c r="N127" s="232" t="s">
        <v>42</v>
      </c>
      <c r="O127" s="233"/>
      <c r="P127" s="234">
        <f>O127*H127</f>
        <v>0</v>
      </c>
      <c r="Q127" s="234">
        <v>0</v>
      </c>
      <c r="R127" s="234">
        <f>Q127*H127</f>
        <v>0</v>
      </c>
      <c r="S127" s="234">
        <v>0</v>
      </c>
      <c r="T127" s="235">
        <f>S127*H127</f>
        <v>0</v>
      </c>
      <c r="U127" s="141"/>
      <c r="V127" s="141"/>
      <c r="W127" s="141"/>
      <c r="X127" s="141"/>
      <c r="Y127" s="141"/>
      <c r="Z127" s="141"/>
      <c r="AA127" s="141"/>
      <c r="AB127" s="141"/>
      <c r="AC127" s="141"/>
      <c r="AD127" s="141"/>
      <c r="AE127" s="141"/>
      <c r="AR127" s="236" t="s">
        <v>129</v>
      </c>
      <c r="AT127" s="236" t="s">
        <v>125</v>
      </c>
      <c r="AU127" s="236" t="s">
        <v>84</v>
      </c>
      <c r="AY127" s="131" t="s">
        <v>123</v>
      </c>
      <c r="BE127" s="237">
        <f>IF(N127="základní",J127,0)</f>
        <v>0</v>
      </c>
      <c r="BF127" s="237">
        <f>IF(N127="snížená",J127,0)</f>
        <v>0</v>
      </c>
      <c r="BG127" s="237">
        <f>IF(N127="zákl. přenesená",J127,0)</f>
        <v>0</v>
      </c>
      <c r="BH127" s="237">
        <f>IF(N127="sníž. přenesená",J127,0)</f>
        <v>0</v>
      </c>
      <c r="BI127" s="237">
        <f>IF(N127="nulová",J127,0)</f>
        <v>0</v>
      </c>
      <c r="BJ127" s="131" t="s">
        <v>83</v>
      </c>
      <c r="BK127" s="237">
        <f>ROUND(I127*H127,2)</f>
        <v>0</v>
      </c>
      <c r="BL127" s="131" t="s">
        <v>129</v>
      </c>
      <c r="BM127" s="236" t="s">
        <v>281</v>
      </c>
    </row>
    <row r="128" spans="1:65" s="238" customFormat="1" x14ac:dyDescent="0.2">
      <c r="B128" s="239"/>
      <c r="D128" s="240" t="s">
        <v>130</v>
      </c>
      <c r="E128" s="241" t="s">
        <v>1</v>
      </c>
      <c r="F128" s="242" t="s">
        <v>282</v>
      </c>
      <c r="H128" s="241" t="s">
        <v>1</v>
      </c>
      <c r="I128" s="82"/>
      <c r="L128" s="239"/>
      <c r="M128" s="243"/>
      <c r="N128" s="244"/>
      <c r="O128" s="244"/>
      <c r="P128" s="244"/>
      <c r="Q128" s="244"/>
      <c r="R128" s="244"/>
      <c r="S128" s="244"/>
      <c r="T128" s="245"/>
      <c r="AT128" s="241" t="s">
        <v>130</v>
      </c>
      <c r="AU128" s="241" t="s">
        <v>84</v>
      </c>
      <c r="AV128" s="238" t="s">
        <v>83</v>
      </c>
      <c r="AW128" s="238" t="s">
        <v>32</v>
      </c>
      <c r="AX128" s="238" t="s">
        <v>77</v>
      </c>
      <c r="AY128" s="241" t="s">
        <v>123</v>
      </c>
    </row>
    <row r="129" spans="2:51" s="247" customFormat="1" x14ac:dyDescent="0.2">
      <c r="B129" s="246"/>
      <c r="D129" s="240" t="s">
        <v>130</v>
      </c>
      <c r="E129" s="248" t="s">
        <v>1</v>
      </c>
      <c r="F129" s="249" t="s">
        <v>283</v>
      </c>
      <c r="H129" s="250">
        <v>2.2799999999999998</v>
      </c>
      <c r="I129" s="80"/>
      <c r="L129" s="246"/>
      <c r="M129" s="251"/>
      <c r="N129" s="252"/>
      <c r="O129" s="252"/>
      <c r="P129" s="252"/>
      <c r="Q129" s="252"/>
      <c r="R129" s="252"/>
      <c r="S129" s="252"/>
      <c r="T129" s="253"/>
      <c r="AT129" s="248" t="s">
        <v>130</v>
      </c>
      <c r="AU129" s="248" t="s">
        <v>84</v>
      </c>
      <c r="AV129" s="247" t="s">
        <v>84</v>
      </c>
      <c r="AW129" s="247" t="s">
        <v>32</v>
      </c>
      <c r="AX129" s="247" t="s">
        <v>77</v>
      </c>
      <c r="AY129" s="248" t="s">
        <v>123</v>
      </c>
    </row>
    <row r="130" spans="2:51" s="247" customFormat="1" x14ac:dyDescent="0.2">
      <c r="B130" s="246"/>
      <c r="D130" s="240" t="s">
        <v>130</v>
      </c>
      <c r="E130" s="248" t="s">
        <v>1</v>
      </c>
      <c r="F130" s="249" t="s">
        <v>284</v>
      </c>
      <c r="H130" s="250">
        <v>32.481999999999999</v>
      </c>
      <c r="I130" s="80"/>
      <c r="L130" s="246"/>
      <c r="M130" s="251"/>
      <c r="N130" s="252"/>
      <c r="O130" s="252"/>
      <c r="P130" s="252"/>
      <c r="Q130" s="252"/>
      <c r="R130" s="252"/>
      <c r="S130" s="252"/>
      <c r="T130" s="253"/>
      <c r="AT130" s="248" t="s">
        <v>130</v>
      </c>
      <c r="AU130" s="248" t="s">
        <v>84</v>
      </c>
      <c r="AV130" s="247" t="s">
        <v>84</v>
      </c>
      <c r="AW130" s="247" t="s">
        <v>32</v>
      </c>
      <c r="AX130" s="247" t="s">
        <v>77</v>
      </c>
      <c r="AY130" s="248" t="s">
        <v>123</v>
      </c>
    </row>
    <row r="131" spans="2:51" s="247" customFormat="1" x14ac:dyDescent="0.2">
      <c r="B131" s="246"/>
      <c r="D131" s="240" t="s">
        <v>130</v>
      </c>
      <c r="E131" s="248" t="s">
        <v>1</v>
      </c>
      <c r="F131" s="249" t="s">
        <v>285</v>
      </c>
      <c r="H131" s="250">
        <v>5.4050000000000002</v>
      </c>
      <c r="I131" s="80"/>
      <c r="L131" s="246"/>
      <c r="M131" s="251"/>
      <c r="N131" s="252"/>
      <c r="O131" s="252"/>
      <c r="P131" s="252"/>
      <c r="Q131" s="252"/>
      <c r="R131" s="252"/>
      <c r="S131" s="252"/>
      <c r="T131" s="253"/>
      <c r="AT131" s="248" t="s">
        <v>130</v>
      </c>
      <c r="AU131" s="248" t="s">
        <v>84</v>
      </c>
      <c r="AV131" s="247" t="s">
        <v>84</v>
      </c>
      <c r="AW131" s="247" t="s">
        <v>32</v>
      </c>
      <c r="AX131" s="247" t="s">
        <v>77</v>
      </c>
      <c r="AY131" s="248" t="s">
        <v>123</v>
      </c>
    </row>
    <row r="132" spans="2:51" s="247" customFormat="1" x14ac:dyDescent="0.2">
      <c r="B132" s="246"/>
      <c r="D132" s="240" t="s">
        <v>130</v>
      </c>
      <c r="E132" s="248" t="s">
        <v>1</v>
      </c>
      <c r="F132" s="249" t="s">
        <v>286</v>
      </c>
      <c r="H132" s="250">
        <v>82.988</v>
      </c>
      <c r="I132" s="80"/>
      <c r="L132" s="246"/>
      <c r="M132" s="251"/>
      <c r="N132" s="252"/>
      <c r="O132" s="252"/>
      <c r="P132" s="252"/>
      <c r="Q132" s="252"/>
      <c r="R132" s="252"/>
      <c r="S132" s="252"/>
      <c r="T132" s="253"/>
      <c r="AT132" s="248" t="s">
        <v>130</v>
      </c>
      <c r="AU132" s="248" t="s">
        <v>84</v>
      </c>
      <c r="AV132" s="247" t="s">
        <v>84</v>
      </c>
      <c r="AW132" s="247" t="s">
        <v>32</v>
      </c>
      <c r="AX132" s="247" t="s">
        <v>77</v>
      </c>
      <c r="AY132" s="248" t="s">
        <v>123</v>
      </c>
    </row>
    <row r="133" spans="2:51" s="247" customFormat="1" x14ac:dyDescent="0.2">
      <c r="B133" s="246"/>
      <c r="D133" s="240" t="s">
        <v>130</v>
      </c>
      <c r="E133" s="248" t="s">
        <v>1</v>
      </c>
      <c r="F133" s="249" t="s">
        <v>287</v>
      </c>
      <c r="H133" s="250">
        <v>112.527</v>
      </c>
      <c r="I133" s="80"/>
      <c r="L133" s="246"/>
      <c r="M133" s="251"/>
      <c r="N133" s="252"/>
      <c r="O133" s="252"/>
      <c r="P133" s="252"/>
      <c r="Q133" s="252"/>
      <c r="R133" s="252"/>
      <c r="S133" s="252"/>
      <c r="T133" s="253"/>
      <c r="AT133" s="248" t="s">
        <v>130</v>
      </c>
      <c r="AU133" s="248" t="s">
        <v>84</v>
      </c>
      <c r="AV133" s="247" t="s">
        <v>84</v>
      </c>
      <c r="AW133" s="247" t="s">
        <v>32</v>
      </c>
      <c r="AX133" s="247" t="s">
        <v>77</v>
      </c>
      <c r="AY133" s="248" t="s">
        <v>123</v>
      </c>
    </row>
    <row r="134" spans="2:51" s="238" customFormat="1" x14ac:dyDescent="0.2">
      <c r="B134" s="239"/>
      <c r="D134" s="240" t="s">
        <v>130</v>
      </c>
      <c r="E134" s="241" t="s">
        <v>1</v>
      </c>
      <c r="F134" s="242" t="s">
        <v>288</v>
      </c>
      <c r="H134" s="241" t="s">
        <v>1</v>
      </c>
      <c r="I134" s="82"/>
      <c r="L134" s="239"/>
      <c r="M134" s="243"/>
      <c r="N134" s="244"/>
      <c r="O134" s="244"/>
      <c r="P134" s="244"/>
      <c r="Q134" s="244"/>
      <c r="R134" s="244"/>
      <c r="S134" s="244"/>
      <c r="T134" s="245"/>
      <c r="AT134" s="241" t="s">
        <v>130</v>
      </c>
      <c r="AU134" s="241" t="s">
        <v>84</v>
      </c>
      <c r="AV134" s="238" t="s">
        <v>83</v>
      </c>
      <c r="AW134" s="238" t="s">
        <v>32</v>
      </c>
      <c r="AX134" s="238" t="s">
        <v>77</v>
      </c>
      <c r="AY134" s="241" t="s">
        <v>123</v>
      </c>
    </row>
    <row r="135" spans="2:51" s="247" customFormat="1" x14ac:dyDescent="0.2">
      <c r="B135" s="246"/>
      <c r="D135" s="240" t="s">
        <v>130</v>
      </c>
      <c r="E135" s="248" t="s">
        <v>1</v>
      </c>
      <c r="F135" s="249" t="s">
        <v>289</v>
      </c>
      <c r="H135" s="250">
        <v>17.216000000000001</v>
      </c>
      <c r="I135" s="80"/>
      <c r="L135" s="246"/>
      <c r="M135" s="251"/>
      <c r="N135" s="252"/>
      <c r="O135" s="252"/>
      <c r="P135" s="252"/>
      <c r="Q135" s="252"/>
      <c r="R135" s="252"/>
      <c r="S135" s="252"/>
      <c r="T135" s="253"/>
      <c r="AT135" s="248" t="s">
        <v>130</v>
      </c>
      <c r="AU135" s="248" t="s">
        <v>84</v>
      </c>
      <c r="AV135" s="247" t="s">
        <v>84</v>
      </c>
      <c r="AW135" s="247" t="s">
        <v>32</v>
      </c>
      <c r="AX135" s="247" t="s">
        <v>77</v>
      </c>
      <c r="AY135" s="248" t="s">
        <v>123</v>
      </c>
    </row>
    <row r="136" spans="2:51" s="247" customFormat="1" x14ac:dyDescent="0.2">
      <c r="B136" s="246"/>
      <c r="D136" s="240" t="s">
        <v>130</v>
      </c>
      <c r="E136" s="248" t="s">
        <v>1</v>
      </c>
      <c r="F136" s="249" t="s">
        <v>290</v>
      </c>
      <c r="H136" s="250">
        <v>6.41</v>
      </c>
      <c r="I136" s="80"/>
      <c r="L136" s="246"/>
      <c r="M136" s="251"/>
      <c r="N136" s="252"/>
      <c r="O136" s="252"/>
      <c r="P136" s="252"/>
      <c r="Q136" s="252"/>
      <c r="R136" s="252"/>
      <c r="S136" s="252"/>
      <c r="T136" s="253"/>
      <c r="AT136" s="248" t="s">
        <v>130</v>
      </c>
      <c r="AU136" s="248" t="s">
        <v>84</v>
      </c>
      <c r="AV136" s="247" t="s">
        <v>84</v>
      </c>
      <c r="AW136" s="247" t="s">
        <v>32</v>
      </c>
      <c r="AX136" s="247" t="s">
        <v>77</v>
      </c>
      <c r="AY136" s="248" t="s">
        <v>123</v>
      </c>
    </row>
    <row r="137" spans="2:51" s="247" customFormat="1" x14ac:dyDescent="0.2">
      <c r="B137" s="246"/>
      <c r="D137" s="240" t="s">
        <v>130</v>
      </c>
      <c r="E137" s="248" t="s">
        <v>1</v>
      </c>
      <c r="F137" s="249" t="s">
        <v>291</v>
      </c>
      <c r="H137" s="250">
        <v>13.635</v>
      </c>
      <c r="I137" s="80"/>
      <c r="L137" s="246"/>
      <c r="M137" s="251"/>
      <c r="N137" s="252"/>
      <c r="O137" s="252"/>
      <c r="P137" s="252"/>
      <c r="Q137" s="252"/>
      <c r="R137" s="252"/>
      <c r="S137" s="252"/>
      <c r="T137" s="253"/>
      <c r="AT137" s="248" t="s">
        <v>130</v>
      </c>
      <c r="AU137" s="248" t="s">
        <v>84</v>
      </c>
      <c r="AV137" s="247" t="s">
        <v>84</v>
      </c>
      <c r="AW137" s="247" t="s">
        <v>32</v>
      </c>
      <c r="AX137" s="247" t="s">
        <v>77</v>
      </c>
      <c r="AY137" s="248" t="s">
        <v>123</v>
      </c>
    </row>
    <row r="138" spans="2:51" s="247" customFormat="1" x14ac:dyDescent="0.2">
      <c r="B138" s="246"/>
      <c r="D138" s="240" t="s">
        <v>130</v>
      </c>
      <c r="E138" s="248" t="s">
        <v>1</v>
      </c>
      <c r="F138" s="249" t="s">
        <v>292</v>
      </c>
      <c r="H138" s="250">
        <v>3.927</v>
      </c>
      <c r="I138" s="80"/>
      <c r="L138" s="246"/>
      <c r="M138" s="251"/>
      <c r="N138" s="252"/>
      <c r="O138" s="252"/>
      <c r="P138" s="252"/>
      <c r="Q138" s="252"/>
      <c r="R138" s="252"/>
      <c r="S138" s="252"/>
      <c r="T138" s="253"/>
      <c r="AT138" s="248" t="s">
        <v>130</v>
      </c>
      <c r="AU138" s="248" t="s">
        <v>84</v>
      </c>
      <c r="AV138" s="247" t="s">
        <v>84</v>
      </c>
      <c r="AW138" s="247" t="s">
        <v>32</v>
      </c>
      <c r="AX138" s="247" t="s">
        <v>77</v>
      </c>
      <c r="AY138" s="248" t="s">
        <v>123</v>
      </c>
    </row>
    <row r="139" spans="2:51" s="247" customFormat="1" x14ac:dyDescent="0.2">
      <c r="B139" s="246"/>
      <c r="D139" s="240" t="s">
        <v>130</v>
      </c>
      <c r="E139" s="248" t="s">
        <v>1</v>
      </c>
      <c r="F139" s="249" t="s">
        <v>293</v>
      </c>
      <c r="H139" s="250">
        <v>15.939</v>
      </c>
      <c r="I139" s="80"/>
      <c r="L139" s="246"/>
      <c r="M139" s="251"/>
      <c r="N139" s="252"/>
      <c r="O139" s="252"/>
      <c r="P139" s="252"/>
      <c r="Q139" s="252"/>
      <c r="R139" s="252"/>
      <c r="S139" s="252"/>
      <c r="T139" s="253"/>
      <c r="AT139" s="248" t="s">
        <v>130</v>
      </c>
      <c r="AU139" s="248" t="s">
        <v>84</v>
      </c>
      <c r="AV139" s="247" t="s">
        <v>84</v>
      </c>
      <c r="AW139" s="247" t="s">
        <v>32</v>
      </c>
      <c r="AX139" s="247" t="s">
        <v>77</v>
      </c>
      <c r="AY139" s="248" t="s">
        <v>123</v>
      </c>
    </row>
    <row r="140" spans="2:51" s="247" customFormat="1" x14ac:dyDescent="0.2">
      <c r="B140" s="246"/>
      <c r="D140" s="240" t="s">
        <v>130</v>
      </c>
      <c r="E140" s="248" t="s">
        <v>1</v>
      </c>
      <c r="F140" s="249" t="s">
        <v>294</v>
      </c>
      <c r="H140" s="250">
        <v>16.335000000000001</v>
      </c>
      <c r="I140" s="80"/>
      <c r="L140" s="246"/>
      <c r="M140" s="251"/>
      <c r="N140" s="252"/>
      <c r="O140" s="252"/>
      <c r="P140" s="252"/>
      <c r="Q140" s="252"/>
      <c r="R140" s="252"/>
      <c r="S140" s="252"/>
      <c r="T140" s="253"/>
      <c r="AT140" s="248" t="s">
        <v>130</v>
      </c>
      <c r="AU140" s="248" t="s">
        <v>84</v>
      </c>
      <c r="AV140" s="247" t="s">
        <v>84</v>
      </c>
      <c r="AW140" s="247" t="s">
        <v>32</v>
      </c>
      <c r="AX140" s="247" t="s">
        <v>77</v>
      </c>
      <c r="AY140" s="248" t="s">
        <v>123</v>
      </c>
    </row>
    <row r="141" spans="2:51" s="247" customFormat="1" x14ac:dyDescent="0.2">
      <c r="B141" s="246"/>
      <c r="D141" s="240" t="s">
        <v>130</v>
      </c>
      <c r="E141" s="248" t="s">
        <v>1</v>
      </c>
      <c r="F141" s="249" t="s">
        <v>295</v>
      </c>
      <c r="H141" s="250">
        <v>16.88</v>
      </c>
      <c r="I141" s="80"/>
      <c r="L141" s="246"/>
      <c r="M141" s="251"/>
      <c r="N141" s="252"/>
      <c r="O141" s="252"/>
      <c r="P141" s="252"/>
      <c r="Q141" s="252"/>
      <c r="R141" s="252"/>
      <c r="S141" s="252"/>
      <c r="T141" s="253"/>
      <c r="AT141" s="248" t="s">
        <v>130</v>
      </c>
      <c r="AU141" s="248" t="s">
        <v>84</v>
      </c>
      <c r="AV141" s="247" t="s">
        <v>84</v>
      </c>
      <c r="AW141" s="247" t="s">
        <v>32</v>
      </c>
      <c r="AX141" s="247" t="s">
        <v>77</v>
      </c>
      <c r="AY141" s="248" t="s">
        <v>123</v>
      </c>
    </row>
    <row r="142" spans="2:51" s="247" customFormat="1" x14ac:dyDescent="0.2">
      <c r="B142" s="246"/>
      <c r="D142" s="240" t="s">
        <v>130</v>
      </c>
      <c r="E142" s="248" t="s">
        <v>1</v>
      </c>
      <c r="F142" s="249" t="s">
        <v>296</v>
      </c>
      <c r="H142" s="250">
        <v>17.276</v>
      </c>
      <c r="I142" s="80"/>
      <c r="L142" s="246"/>
      <c r="M142" s="251"/>
      <c r="N142" s="252"/>
      <c r="O142" s="252"/>
      <c r="P142" s="252"/>
      <c r="Q142" s="252"/>
      <c r="R142" s="252"/>
      <c r="S142" s="252"/>
      <c r="T142" s="253"/>
      <c r="AT142" s="248" t="s">
        <v>130</v>
      </c>
      <c r="AU142" s="248" t="s">
        <v>84</v>
      </c>
      <c r="AV142" s="247" t="s">
        <v>84</v>
      </c>
      <c r="AW142" s="247" t="s">
        <v>32</v>
      </c>
      <c r="AX142" s="247" t="s">
        <v>77</v>
      </c>
      <c r="AY142" s="248" t="s">
        <v>123</v>
      </c>
    </row>
    <row r="143" spans="2:51" s="247" customFormat="1" x14ac:dyDescent="0.2">
      <c r="B143" s="246"/>
      <c r="D143" s="240" t="s">
        <v>130</v>
      </c>
      <c r="E143" s="248" t="s">
        <v>1</v>
      </c>
      <c r="F143" s="249" t="s">
        <v>297</v>
      </c>
      <c r="H143" s="250">
        <v>4.4589999999999996</v>
      </c>
      <c r="I143" s="80"/>
      <c r="L143" s="246"/>
      <c r="M143" s="251"/>
      <c r="N143" s="252"/>
      <c r="O143" s="252"/>
      <c r="P143" s="252"/>
      <c r="Q143" s="252"/>
      <c r="R143" s="252"/>
      <c r="S143" s="252"/>
      <c r="T143" s="253"/>
      <c r="AT143" s="248" t="s">
        <v>130</v>
      </c>
      <c r="AU143" s="248" t="s">
        <v>84</v>
      </c>
      <c r="AV143" s="247" t="s">
        <v>84</v>
      </c>
      <c r="AW143" s="247" t="s">
        <v>32</v>
      </c>
      <c r="AX143" s="247" t="s">
        <v>77</v>
      </c>
      <c r="AY143" s="248" t="s">
        <v>123</v>
      </c>
    </row>
    <row r="144" spans="2:51" s="247" customFormat="1" x14ac:dyDescent="0.2">
      <c r="B144" s="246"/>
      <c r="D144" s="240" t="s">
        <v>130</v>
      </c>
      <c r="E144" s="248" t="s">
        <v>1</v>
      </c>
      <c r="F144" s="249" t="s">
        <v>298</v>
      </c>
      <c r="H144" s="250">
        <v>6.6429999999999998</v>
      </c>
      <c r="I144" s="80"/>
      <c r="L144" s="246"/>
      <c r="M144" s="251"/>
      <c r="N144" s="252"/>
      <c r="O144" s="252"/>
      <c r="P144" s="252"/>
      <c r="Q144" s="252"/>
      <c r="R144" s="252"/>
      <c r="S144" s="252"/>
      <c r="T144" s="253"/>
      <c r="AT144" s="248" t="s">
        <v>130</v>
      </c>
      <c r="AU144" s="248" t="s">
        <v>84</v>
      </c>
      <c r="AV144" s="247" t="s">
        <v>84</v>
      </c>
      <c r="AW144" s="247" t="s">
        <v>32</v>
      </c>
      <c r="AX144" s="247" t="s">
        <v>77</v>
      </c>
      <c r="AY144" s="248" t="s">
        <v>123</v>
      </c>
    </row>
    <row r="145" spans="1:65" s="247" customFormat="1" x14ac:dyDescent="0.2">
      <c r="B145" s="246"/>
      <c r="D145" s="240" t="s">
        <v>130</v>
      </c>
      <c r="E145" s="248" t="s">
        <v>1</v>
      </c>
      <c r="F145" s="249" t="s">
        <v>299</v>
      </c>
      <c r="H145" s="250">
        <v>18.821999999999999</v>
      </c>
      <c r="I145" s="80"/>
      <c r="L145" s="246"/>
      <c r="M145" s="251"/>
      <c r="N145" s="252"/>
      <c r="O145" s="252"/>
      <c r="P145" s="252"/>
      <c r="Q145" s="252"/>
      <c r="R145" s="252"/>
      <c r="S145" s="252"/>
      <c r="T145" s="253"/>
      <c r="AT145" s="248" t="s">
        <v>130</v>
      </c>
      <c r="AU145" s="248" t="s">
        <v>84</v>
      </c>
      <c r="AV145" s="247" t="s">
        <v>84</v>
      </c>
      <c r="AW145" s="247" t="s">
        <v>32</v>
      </c>
      <c r="AX145" s="247" t="s">
        <v>77</v>
      </c>
      <c r="AY145" s="248" t="s">
        <v>123</v>
      </c>
    </row>
    <row r="146" spans="1:65" s="247" customFormat="1" x14ac:dyDescent="0.2">
      <c r="B146" s="246"/>
      <c r="D146" s="240" t="s">
        <v>130</v>
      </c>
      <c r="E146" s="248" t="s">
        <v>1</v>
      </c>
      <c r="F146" s="249" t="s">
        <v>300</v>
      </c>
      <c r="H146" s="250">
        <v>5.423</v>
      </c>
      <c r="I146" s="80"/>
      <c r="L146" s="246"/>
      <c r="M146" s="251"/>
      <c r="N146" s="252"/>
      <c r="O146" s="252"/>
      <c r="P146" s="252"/>
      <c r="Q146" s="252"/>
      <c r="R146" s="252"/>
      <c r="S146" s="252"/>
      <c r="T146" s="253"/>
      <c r="AT146" s="248" t="s">
        <v>130</v>
      </c>
      <c r="AU146" s="248" t="s">
        <v>84</v>
      </c>
      <c r="AV146" s="247" t="s">
        <v>84</v>
      </c>
      <c r="AW146" s="247" t="s">
        <v>32</v>
      </c>
      <c r="AX146" s="247" t="s">
        <v>77</v>
      </c>
      <c r="AY146" s="248" t="s">
        <v>123</v>
      </c>
    </row>
    <row r="147" spans="1:65" s="247" customFormat="1" x14ac:dyDescent="0.2">
      <c r="B147" s="246"/>
      <c r="D147" s="240" t="s">
        <v>130</v>
      </c>
      <c r="E147" s="248" t="s">
        <v>1</v>
      </c>
      <c r="F147" s="249" t="s">
        <v>301</v>
      </c>
      <c r="H147" s="250">
        <v>4.4880000000000004</v>
      </c>
      <c r="I147" s="80"/>
      <c r="L147" s="246"/>
      <c r="M147" s="251"/>
      <c r="N147" s="252"/>
      <c r="O147" s="252"/>
      <c r="P147" s="252"/>
      <c r="Q147" s="252"/>
      <c r="R147" s="252"/>
      <c r="S147" s="252"/>
      <c r="T147" s="253"/>
      <c r="AT147" s="248" t="s">
        <v>130</v>
      </c>
      <c r="AU147" s="248" t="s">
        <v>84</v>
      </c>
      <c r="AV147" s="247" t="s">
        <v>84</v>
      </c>
      <c r="AW147" s="247" t="s">
        <v>32</v>
      </c>
      <c r="AX147" s="247" t="s">
        <v>77</v>
      </c>
      <c r="AY147" s="248" t="s">
        <v>123</v>
      </c>
    </row>
    <row r="148" spans="1:65" s="144" customFormat="1" ht="21.6" customHeight="1" x14ac:dyDescent="0.2">
      <c r="A148" s="141"/>
      <c r="B148" s="142"/>
      <c r="C148" s="224" t="s">
        <v>84</v>
      </c>
      <c r="D148" s="224" t="s">
        <v>125</v>
      </c>
      <c r="E148" s="225" t="s">
        <v>302</v>
      </c>
      <c r="F148" s="226" t="s">
        <v>303</v>
      </c>
      <c r="G148" s="227" t="s">
        <v>156</v>
      </c>
      <c r="H148" s="228">
        <v>223.51499999999999</v>
      </c>
      <c r="I148" s="79"/>
      <c r="J148" s="229">
        <f>ROUND(I148*H148,2)</f>
        <v>0</v>
      </c>
      <c r="K148" s="230"/>
      <c r="L148" s="142"/>
      <c r="M148" s="231" t="s">
        <v>1</v>
      </c>
      <c r="N148" s="232" t="s">
        <v>42</v>
      </c>
      <c r="O148" s="233"/>
      <c r="P148" s="234">
        <f>O148*H148</f>
        <v>0</v>
      </c>
      <c r="Q148" s="234">
        <v>8.4000000000000003E-4</v>
      </c>
      <c r="R148" s="234">
        <f>Q148*H148</f>
        <v>0.18775259999999999</v>
      </c>
      <c r="S148" s="234">
        <v>0</v>
      </c>
      <c r="T148" s="235">
        <f>S148*H148</f>
        <v>0</v>
      </c>
      <c r="U148" s="141"/>
      <c r="V148" s="141"/>
      <c r="W148" s="141"/>
      <c r="X148" s="141"/>
      <c r="Y148" s="141"/>
      <c r="Z148" s="141"/>
      <c r="AA148" s="141"/>
      <c r="AB148" s="141"/>
      <c r="AC148" s="141"/>
      <c r="AD148" s="141"/>
      <c r="AE148" s="141"/>
      <c r="AR148" s="236" t="s">
        <v>129</v>
      </c>
      <c r="AT148" s="236" t="s">
        <v>125</v>
      </c>
      <c r="AU148" s="236" t="s">
        <v>84</v>
      </c>
      <c r="AY148" s="131" t="s">
        <v>123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31" t="s">
        <v>83</v>
      </c>
      <c r="BK148" s="237">
        <f>ROUND(I148*H148,2)</f>
        <v>0</v>
      </c>
      <c r="BL148" s="131" t="s">
        <v>129</v>
      </c>
      <c r="BM148" s="236" t="s">
        <v>304</v>
      </c>
    </row>
    <row r="149" spans="1:65" s="247" customFormat="1" x14ac:dyDescent="0.2">
      <c r="B149" s="246"/>
      <c r="D149" s="240" t="s">
        <v>130</v>
      </c>
      <c r="E149" s="248" t="s">
        <v>1</v>
      </c>
      <c r="F149" s="249" t="s">
        <v>305</v>
      </c>
      <c r="H149" s="250">
        <v>9.8279999999999994</v>
      </c>
      <c r="I149" s="80"/>
      <c r="L149" s="246"/>
      <c r="M149" s="251"/>
      <c r="N149" s="252"/>
      <c r="O149" s="252"/>
      <c r="P149" s="252"/>
      <c r="Q149" s="252"/>
      <c r="R149" s="252"/>
      <c r="S149" s="252"/>
      <c r="T149" s="253"/>
      <c r="AT149" s="248" t="s">
        <v>130</v>
      </c>
      <c r="AU149" s="248" t="s">
        <v>84</v>
      </c>
      <c r="AV149" s="247" t="s">
        <v>84</v>
      </c>
      <c r="AW149" s="247" t="s">
        <v>32</v>
      </c>
      <c r="AX149" s="247" t="s">
        <v>77</v>
      </c>
      <c r="AY149" s="248" t="s">
        <v>123</v>
      </c>
    </row>
    <row r="150" spans="1:65" s="247" customFormat="1" x14ac:dyDescent="0.2">
      <c r="B150" s="246"/>
      <c r="D150" s="240" t="s">
        <v>130</v>
      </c>
      <c r="E150" s="248" t="s">
        <v>1</v>
      </c>
      <c r="F150" s="249" t="s">
        <v>306</v>
      </c>
      <c r="H150" s="250">
        <v>31.302</v>
      </c>
      <c r="I150" s="80"/>
      <c r="L150" s="246"/>
      <c r="M150" s="251"/>
      <c r="N150" s="252"/>
      <c r="O150" s="252"/>
      <c r="P150" s="252"/>
      <c r="Q150" s="252"/>
      <c r="R150" s="252"/>
      <c r="S150" s="252"/>
      <c r="T150" s="253"/>
      <c r="AT150" s="248" t="s">
        <v>130</v>
      </c>
      <c r="AU150" s="248" t="s">
        <v>84</v>
      </c>
      <c r="AV150" s="247" t="s">
        <v>84</v>
      </c>
      <c r="AW150" s="247" t="s">
        <v>32</v>
      </c>
      <c r="AX150" s="247" t="s">
        <v>77</v>
      </c>
      <c r="AY150" s="248" t="s">
        <v>123</v>
      </c>
    </row>
    <row r="151" spans="1:65" s="247" customFormat="1" x14ac:dyDescent="0.2">
      <c r="B151" s="246"/>
      <c r="D151" s="240" t="s">
        <v>130</v>
      </c>
      <c r="E151" s="248" t="s">
        <v>1</v>
      </c>
      <c r="F151" s="249" t="s">
        <v>307</v>
      </c>
      <c r="H151" s="250">
        <v>11.654999999999999</v>
      </c>
      <c r="I151" s="80"/>
      <c r="L151" s="246"/>
      <c r="M151" s="251"/>
      <c r="N151" s="252"/>
      <c r="O151" s="252"/>
      <c r="P151" s="252"/>
      <c r="Q151" s="252"/>
      <c r="R151" s="252"/>
      <c r="S151" s="252"/>
      <c r="T151" s="253"/>
      <c r="AT151" s="248" t="s">
        <v>130</v>
      </c>
      <c r="AU151" s="248" t="s">
        <v>84</v>
      </c>
      <c r="AV151" s="247" t="s">
        <v>84</v>
      </c>
      <c r="AW151" s="247" t="s">
        <v>32</v>
      </c>
      <c r="AX151" s="247" t="s">
        <v>77</v>
      </c>
      <c r="AY151" s="248" t="s">
        <v>123</v>
      </c>
    </row>
    <row r="152" spans="1:65" s="247" customFormat="1" x14ac:dyDescent="0.2">
      <c r="B152" s="246"/>
      <c r="D152" s="240" t="s">
        <v>130</v>
      </c>
      <c r="E152" s="248" t="s">
        <v>1</v>
      </c>
      <c r="F152" s="249" t="s">
        <v>308</v>
      </c>
      <c r="H152" s="250">
        <v>24.79</v>
      </c>
      <c r="I152" s="80"/>
      <c r="L152" s="246"/>
      <c r="M152" s="251"/>
      <c r="N152" s="252"/>
      <c r="O152" s="252"/>
      <c r="P152" s="252"/>
      <c r="Q152" s="252"/>
      <c r="R152" s="252"/>
      <c r="S152" s="252"/>
      <c r="T152" s="253"/>
      <c r="AT152" s="248" t="s">
        <v>130</v>
      </c>
      <c r="AU152" s="248" t="s">
        <v>84</v>
      </c>
      <c r="AV152" s="247" t="s">
        <v>84</v>
      </c>
      <c r="AW152" s="247" t="s">
        <v>32</v>
      </c>
      <c r="AX152" s="247" t="s">
        <v>77</v>
      </c>
      <c r="AY152" s="248" t="s">
        <v>123</v>
      </c>
    </row>
    <row r="153" spans="1:65" s="247" customFormat="1" x14ac:dyDescent="0.2">
      <c r="B153" s="246"/>
      <c r="D153" s="240" t="s">
        <v>130</v>
      </c>
      <c r="E153" s="248" t="s">
        <v>1</v>
      </c>
      <c r="F153" s="249" t="s">
        <v>309</v>
      </c>
      <c r="H153" s="250">
        <v>7.14</v>
      </c>
      <c r="I153" s="80"/>
      <c r="L153" s="246"/>
      <c r="M153" s="251"/>
      <c r="N153" s="252"/>
      <c r="O153" s="252"/>
      <c r="P153" s="252"/>
      <c r="Q153" s="252"/>
      <c r="R153" s="252"/>
      <c r="S153" s="252"/>
      <c r="T153" s="253"/>
      <c r="AT153" s="248" t="s">
        <v>130</v>
      </c>
      <c r="AU153" s="248" t="s">
        <v>84</v>
      </c>
      <c r="AV153" s="247" t="s">
        <v>84</v>
      </c>
      <c r="AW153" s="247" t="s">
        <v>32</v>
      </c>
      <c r="AX153" s="247" t="s">
        <v>77</v>
      </c>
      <c r="AY153" s="248" t="s">
        <v>123</v>
      </c>
    </row>
    <row r="154" spans="1:65" s="247" customFormat="1" x14ac:dyDescent="0.2">
      <c r="B154" s="246"/>
      <c r="D154" s="240" t="s">
        <v>130</v>
      </c>
      <c r="E154" s="248" t="s">
        <v>1</v>
      </c>
      <c r="F154" s="249" t="s">
        <v>310</v>
      </c>
      <c r="H154" s="250">
        <v>28.98</v>
      </c>
      <c r="I154" s="80"/>
      <c r="L154" s="246"/>
      <c r="M154" s="251"/>
      <c r="N154" s="252"/>
      <c r="O154" s="252"/>
      <c r="P154" s="252"/>
      <c r="Q154" s="252"/>
      <c r="R154" s="252"/>
      <c r="S154" s="252"/>
      <c r="T154" s="253"/>
      <c r="AT154" s="248" t="s">
        <v>130</v>
      </c>
      <c r="AU154" s="248" t="s">
        <v>84</v>
      </c>
      <c r="AV154" s="247" t="s">
        <v>84</v>
      </c>
      <c r="AW154" s="247" t="s">
        <v>32</v>
      </c>
      <c r="AX154" s="247" t="s">
        <v>77</v>
      </c>
      <c r="AY154" s="248" t="s">
        <v>123</v>
      </c>
    </row>
    <row r="155" spans="1:65" s="247" customFormat="1" x14ac:dyDescent="0.2">
      <c r="B155" s="246"/>
      <c r="D155" s="240" t="s">
        <v>130</v>
      </c>
      <c r="E155" s="248" t="s">
        <v>1</v>
      </c>
      <c r="F155" s="249" t="s">
        <v>311</v>
      </c>
      <c r="H155" s="250">
        <v>29.7</v>
      </c>
      <c r="I155" s="80"/>
      <c r="L155" s="246"/>
      <c r="M155" s="251"/>
      <c r="N155" s="252"/>
      <c r="O155" s="252"/>
      <c r="P155" s="252"/>
      <c r="Q155" s="252"/>
      <c r="R155" s="252"/>
      <c r="S155" s="252"/>
      <c r="T155" s="253"/>
      <c r="AT155" s="248" t="s">
        <v>130</v>
      </c>
      <c r="AU155" s="248" t="s">
        <v>84</v>
      </c>
      <c r="AV155" s="247" t="s">
        <v>84</v>
      </c>
      <c r="AW155" s="247" t="s">
        <v>32</v>
      </c>
      <c r="AX155" s="247" t="s">
        <v>77</v>
      </c>
      <c r="AY155" s="248" t="s">
        <v>123</v>
      </c>
    </row>
    <row r="156" spans="1:65" s="247" customFormat="1" x14ac:dyDescent="0.2">
      <c r="B156" s="246"/>
      <c r="D156" s="240" t="s">
        <v>130</v>
      </c>
      <c r="E156" s="248" t="s">
        <v>1</v>
      </c>
      <c r="F156" s="249" t="s">
        <v>312</v>
      </c>
      <c r="H156" s="250">
        <v>30.69</v>
      </c>
      <c r="I156" s="80"/>
      <c r="L156" s="246"/>
      <c r="M156" s="251"/>
      <c r="N156" s="252"/>
      <c r="O156" s="252"/>
      <c r="P156" s="252"/>
      <c r="Q156" s="252"/>
      <c r="R156" s="252"/>
      <c r="S156" s="252"/>
      <c r="T156" s="253"/>
      <c r="AT156" s="248" t="s">
        <v>130</v>
      </c>
      <c r="AU156" s="248" t="s">
        <v>84</v>
      </c>
      <c r="AV156" s="247" t="s">
        <v>84</v>
      </c>
      <c r="AW156" s="247" t="s">
        <v>32</v>
      </c>
      <c r="AX156" s="247" t="s">
        <v>77</v>
      </c>
      <c r="AY156" s="248" t="s">
        <v>123</v>
      </c>
    </row>
    <row r="157" spans="1:65" s="247" customFormat="1" x14ac:dyDescent="0.2">
      <c r="B157" s="246"/>
      <c r="D157" s="240" t="s">
        <v>130</v>
      </c>
      <c r="E157" s="248" t="s">
        <v>1</v>
      </c>
      <c r="F157" s="249" t="s">
        <v>313</v>
      </c>
      <c r="H157" s="250">
        <v>31.41</v>
      </c>
      <c r="I157" s="80"/>
      <c r="L157" s="246"/>
      <c r="M157" s="251"/>
      <c r="N157" s="252"/>
      <c r="O157" s="252"/>
      <c r="P157" s="252"/>
      <c r="Q157" s="252"/>
      <c r="R157" s="252"/>
      <c r="S157" s="252"/>
      <c r="T157" s="253"/>
      <c r="AT157" s="248" t="s">
        <v>130</v>
      </c>
      <c r="AU157" s="248" t="s">
        <v>84</v>
      </c>
      <c r="AV157" s="247" t="s">
        <v>84</v>
      </c>
      <c r="AW157" s="247" t="s">
        <v>32</v>
      </c>
      <c r="AX157" s="247" t="s">
        <v>77</v>
      </c>
      <c r="AY157" s="248" t="s">
        <v>123</v>
      </c>
    </row>
    <row r="158" spans="1:65" s="247" customFormat="1" x14ac:dyDescent="0.2">
      <c r="B158" s="246"/>
      <c r="D158" s="240" t="s">
        <v>130</v>
      </c>
      <c r="E158" s="248" t="s">
        <v>1</v>
      </c>
      <c r="F158" s="249" t="s">
        <v>314</v>
      </c>
      <c r="H158" s="250">
        <v>9.86</v>
      </c>
      <c r="I158" s="80"/>
      <c r="L158" s="246"/>
      <c r="M158" s="251"/>
      <c r="N158" s="252"/>
      <c r="O158" s="252"/>
      <c r="P158" s="252"/>
      <c r="Q158" s="252"/>
      <c r="R158" s="252"/>
      <c r="S158" s="252"/>
      <c r="T158" s="253"/>
      <c r="AT158" s="248" t="s">
        <v>130</v>
      </c>
      <c r="AU158" s="248" t="s">
        <v>84</v>
      </c>
      <c r="AV158" s="247" t="s">
        <v>84</v>
      </c>
      <c r="AW158" s="247" t="s">
        <v>32</v>
      </c>
      <c r="AX158" s="247" t="s">
        <v>77</v>
      </c>
      <c r="AY158" s="248" t="s">
        <v>123</v>
      </c>
    </row>
    <row r="159" spans="1:65" s="247" customFormat="1" x14ac:dyDescent="0.2">
      <c r="B159" s="246"/>
      <c r="D159" s="240" t="s">
        <v>130</v>
      </c>
      <c r="E159" s="248" t="s">
        <v>1</v>
      </c>
      <c r="F159" s="249" t="s">
        <v>315</v>
      </c>
      <c r="H159" s="250">
        <v>8.16</v>
      </c>
      <c r="I159" s="80"/>
      <c r="L159" s="246"/>
      <c r="M159" s="251"/>
      <c r="N159" s="252"/>
      <c r="O159" s="252"/>
      <c r="P159" s="252"/>
      <c r="Q159" s="252"/>
      <c r="R159" s="252"/>
      <c r="S159" s="252"/>
      <c r="T159" s="253"/>
      <c r="AT159" s="248" t="s">
        <v>130</v>
      </c>
      <c r="AU159" s="248" t="s">
        <v>84</v>
      </c>
      <c r="AV159" s="247" t="s">
        <v>84</v>
      </c>
      <c r="AW159" s="247" t="s">
        <v>32</v>
      </c>
      <c r="AX159" s="247" t="s">
        <v>77</v>
      </c>
      <c r="AY159" s="248" t="s">
        <v>123</v>
      </c>
    </row>
    <row r="160" spans="1:65" s="254" customFormat="1" x14ac:dyDescent="0.2">
      <c r="B160" s="255"/>
      <c r="D160" s="240" t="s">
        <v>130</v>
      </c>
      <c r="E160" s="256" t="s">
        <v>269</v>
      </c>
      <c r="F160" s="257" t="s">
        <v>316</v>
      </c>
      <c r="H160" s="258">
        <v>223.51499999999999</v>
      </c>
      <c r="I160" s="84"/>
      <c r="L160" s="255"/>
      <c r="M160" s="259"/>
      <c r="N160" s="260"/>
      <c r="O160" s="260"/>
      <c r="P160" s="260"/>
      <c r="Q160" s="260"/>
      <c r="R160" s="260"/>
      <c r="S160" s="260"/>
      <c r="T160" s="261"/>
      <c r="AT160" s="256" t="s">
        <v>130</v>
      </c>
      <c r="AU160" s="256" t="s">
        <v>84</v>
      </c>
      <c r="AV160" s="254" t="s">
        <v>134</v>
      </c>
      <c r="AW160" s="254" t="s">
        <v>32</v>
      </c>
      <c r="AX160" s="254" t="s">
        <v>77</v>
      </c>
      <c r="AY160" s="256" t="s">
        <v>123</v>
      </c>
    </row>
    <row r="161" spans="1:65" s="262" customFormat="1" x14ac:dyDescent="0.2">
      <c r="B161" s="263"/>
      <c r="D161" s="240" t="s">
        <v>130</v>
      </c>
      <c r="E161" s="264" t="s">
        <v>1</v>
      </c>
      <c r="F161" s="265" t="s">
        <v>131</v>
      </c>
      <c r="H161" s="266">
        <v>223.51499999999999</v>
      </c>
      <c r="I161" s="81"/>
      <c r="L161" s="263"/>
      <c r="M161" s="267"/>
      <c r="N161" s="268"/>
      <c r="O161" s="268"/>
      <c r="P161" s="268"/>
      <c r="Q161" s="268"/>
      <c r="R161" s="268"/>
      <c r="S161" s="268"/>
      <c r="T161" s="269"/>
      <c r="AT161" s="264" t="s">
        <v>130</v>
      </c>
      <c r="AU161" s="264" t="s">
        <v>84</v>
      </c>
      <c r="AV161" s="262" t="s">
        <v>129</v>
      </c>
      <c r="AW161" s="262" t="s">
        <v>32</v>
      </c>
      <c r="AX161" s="262" t="s">
        <v>83</v>
      </c>
      <c r="AY161" s="264" t="s">
        <v>123</v>
      </c>
    </row>
    <row r="162" spans="1:65" s="144" customFormat="1" ht="21.6" customHeight="1" x14ac:dyDescent="0.2">
      <c r="A162" s="141"/>
      <c r="B162" s="142"/>
      <c r="C162" s="224" t="s">
        <v>134</v>
      </c>
      <c r="D162" s="224" t="s">
        <v>125</v>
      </c>
      <c r="E162" s="225" t="s">
        <v>317</v>
      </c>
      <c r="F162" s="226" t="s">
        <v>318</v>
      </c>
      <c r="G162" s="227" t="s">
        <v>156</v>
      </c>
      <c r="H162" s="228">
        <v>473.69400000000002</v>
      </c>
      <c r="I162" s="79"/>
      <c r="J162" s="229">
        <f>ROUND(I162*H162,2)</f>
        <v>0</v>
      </c>
      <c r="K162" s="230"/>
      <c r="L162" s="142"/>
      <c r="M162" s="231" t="s">
        <v>1</v>
      </c>
      <c r="N162" s="232" t="s">
        <v>42</v>
      </c>
      <c r="O162" s="233"/>
      <c r="P162" s="234">
        <f>O162*H162</f>
        <v>0</v>
      </c>
      <c r="Q162" s="234">
        <v>8.4999999999999995E-4</v>
      </c>
      <c r="R162" s="234">
        <f>Q162*H162</f>
        <v>0.4026399</v>
      </c>
      <c r="S162" s="234">
        <v>0</v>
      </c>
      <c r="T162" s="235">
        <f>S162*H162</f>
        <v>0</v>
      </c>
      <c r="U162" s="141"/>
      <c r="V162" s="141"/>
      <c r="W162" s="141"/>
      <c r="X162" s="141"/>
      <c r="Y162" s="141"/>
      <c r="Z162" s="141"/>
      <c r="AA162" s="141"/>
      <c r="AB162" s="141"/>
      <c r="AC162" s="141"/>
      <c r="AD162" s="141"/>
      <c r="AE162" s="141"/>
      <c r="AR162" s="236" t="s">
        <v>129</v>
      </c>
      <c r="AT162" s="236" t="s">
        <v>125</v>
      </c>
      <c r="AU162" s="236" t="s">
        <v>84</v>
      </c>
      <c r="AY162" s="131" t="s">
        <v>123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31" t="s">
        <v>83</v>
      </c>
      <c r="BK162" s="237">
        <f>ROUND(I162*H162,2)</f>
        <v>0</v>
      </c>
      <c r="BL162" s="131" t="s">
        <v>129</v>
      </c>
      <c r="BM162" s="236" t="s">
        <v>319</v>
      </c>
    </row>
    <row r="163" spans="1:65" s="238" customFormat="1" x14ac:dyDescent="0.2">
      <c r="B163" s="239"/>
      <c r="D163" s="240" t="s">
        <v>130</v>
      </c>
      <c r="E163" s="241" t="s">
        <v>1</v>
      </c>
      <c r="F163" s="242" t="s">
        <v>320</v>
      </c>
      <c r="H163" s="241" t="s">
        <v>1</v>
      </c>
      <c r="I163" s="82"/>
      <c r="L163" s="239"/>
      <c r="M163" s="243"/>
      <c r="N163" s="244"/>
      <c r="O163" s="244"/>
      <c r="P163" s="244"/>
      <c r="Q163" s="244"/>
      <c r="R163" s="244"/>
      <c r="S163" s="244"/>
      <c r="T163" s="245"/>
      <c r="AT163" s="241" t="s">
        <v>130</v>
      </c>
      <c r="AU163" s="241" t="s">
        <v>84</v>
      </c>
      <c r="AV163" s="238" t="s">
        <v>83</v>
      </c>
      <c r="AW163" s="238" t="s">
        <v>3</v>
      </c>
      <c r="AX163" s="238" t="s">
        <v>77</v>
      </c>
      <c r="AY163" s="241" t="s">
        <v>123</v>
      </c>
    </row>
    <row r="164" spans="1:65" s="247" customFormat="1" x14ac:dyDescent="0.2">
      <c r="B164" s="246"/>
      <c r="D164" s="240" t="s">
        <v>130</v>
      </c>
      <c r="E164" s="248" t="s">
        <v>1</v>
      </c>
      <c r="F164" s="249" t="s">
        <v>321</v>
      </c>
      <c r="H164" s="250">
        <v>473.69400000000002</v>
      </c>
      <c r="I164" s="80"/>
      <c r="L164" s="246"/>
      <c r="M164" s="251"/>
      <c r="N164" s="252"/>
      <c r="O164" s="252"/>
      <c r="P164" s="252"/>
      <c r="Q164" s="252"/>
      <c r="R164" s="252"/>
      <c r="S164" s="252"/>
      <c r="T164" s="253"/>
      <c r="AT164" s="248" t="s">
        <v>130</v>
      </c>
      <c r="AU164" s="248" t="s">
        <v>84</v>
      </c>
      <c r="AV164" s="247" t="s">
        <v>84</v>
      </c>
      <c r="AW164" s="247" t="s">
        <v>32</v>
      </c>
      <c r="AX164" s="247" t="s">
        <v>77</v>
      </c>
      <c r="AY164" s="248" t="s">
        <v>123</v>
      </c>
    </row>
    <row r="165" spans="1:65" s="262" customFormat="1" x14ac:dyDescent="0.2">
      <c r="B165" s="263"/>
      <c r="D165" s="240" t="s">
        <v>130</v>
      </c>
      <c r="E165" s="264" t="s">
        <v>272</v>
      </c>
      <c r="F165" s="265" t="s">
        <v>131</v>
      </c>
      <c r="H165" s="266">
        <v>473.69400000000002</v>
      </c>
      <c r="I165" s="81"/>
      <c r="L165" s="263"/>
      <c r="M165" s="267"/>
      <c r="N165" s="268"/>
      <c r="O165" s="268"/>
      <c r="P165" s="268"/>
      <c r="Q165" s="268"/>
      <c r="R165" s="268"/>
      <c r="S165" s="268"/>
      <c r="T165" s="269"/>
      <c r="AT165" s="264" t="s">
        <v>130</v>
      </c>
      <c r="AU165" s="264" t="s">
        <v>84</v>
      </c>
      <c r="AV165" s="262" t="s">
        <v>129</v>
      </c>
      <c r="AW165" s="262" t="s">
        <v>32</v>
      </c>
      <c r="AX165" s="262" t="s">
        <v>83</v>
      </c>
      <c r="AY165" s="264" t="s">
        <v>123</v>
      </c>
    </row>
    <row r="166" spans="1:65" s="144" customFormat="1" ht="21.6" customHeight="1" x14ac:dyDescent="0.2">
      <c r="A166" s="141"/>
      <c r="B166" s="142"/>
      <c r="C166" s="224" t="s">
        <v>129</v>
      </c>
      <c r="D166" s="224" t="s">
        <v>125</v>
      </c>
      <c r="E166" s="225" t="s">
        <v>322</v>
      </c>
      <c r="F166" s="226" t="s">
        <v>323</v>
      </c>
      <c r="G166" s="227" t="s">
        <v>156</v>
      </c>
      <c r="H166" s="228">
        <v>223.51499999999999</v>
      </c>
      <c r="I166" s="79"/>
      <c r="J166" s="229">
        <f>ROUND(I166*H166,2)</f>
        <v>0</v>
      </c>
      <c r="K166" s="230"/>
      <c r="L166" s="142"/>
      <c r="M166" s="231" t="s">
        <v>1</v>
      </c>
      <c r="N166" s="232" t="s">
        <v>42</v>
      </c>
      <c r="O166" s="233"/>
      <c r="P166" s="234">
        <f>O166*H166</f>
        <v>0</v>
      </c>
      <c r="Q166" s="234">
        <v>0</v>
      </c>
      <c r="R166" s="234">
        <f>Q166*H166</f>
        <v>0</v>
      </c>
      <c r="S166" s="234">
        <v>0</v>
      </c>
      <c r="T166" s="235">
        <f>S166*H166</f>
        <v>0</v>
      </c>
      <c r="U166" s="141"/>
      <c r="V166" s="141"/>
      <c r="W166" s="141"/>
      <c r="X166" s="141"/>
      <c r="Y166" s="141"/>
      <c r="Z166" s="141"/>
      <c r="AA166" s="141"/>
      <c r="AB166" s="141"/>
      <c r="AC166" s="141"/>
      <c r="AD166" s="141"/>
      <c r="AE166" s="141"/>
      <c r="AR166" s="236" t="s">
        <v>129</v>
      </c>
      <c r="AT166" s="236" t="s">
        <v>125</v>
      </c>
      <c r="AU166" s="236" t="s">
        <v>84</v>
      </c>
      <c r="AY166" s="131" t="s">
        <v>123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31" t="s">
        <v>83</v>
      </c>
      <c r="BK166" s="237">
        <f>ROUND(I166*H166,2)</f>
        <v>0</v>
      </c>
      <c r="BL166" s="131" t="s">
        <v>129</v>
      </c>
      <c r="BM166" s="236" t="s">
        <v>324</v>
      </c>
    </row>
    <row r="167" spans="1:65" s="247" customFormat="1" x14ac:dyDescent="0.2">
      <c r="B167" s="246"/>
      <c r="D167" s="240" t="s">
        <v>130</v>
      </c>
      <c r="E167" s="248" t="s">
        <v>1</v>
      </c>
      <c r="F167" s="249" t="s">
        <v>269</v>
      </c>
      <c r="H167" s="250">
        <v>223.51499999999999</v>
      </c>
      <c r="I167" s="80"/>
      <c r="L167" s="246"/>
      <c r="M167" s="251"/>
      <c r="N167" s="252"/>
      <c r="O167" s="252"/>
      <c r="P167" s="252"/>
      <c r="Q167" s="252"/>
      <c r="R167" s="252"/>
      <c r="S167" s="252"/>
      <c r="T167" s="253"/>
      <c r="AT167" s="248" t="s">
        <v>130</v>
      </c>
      <c r="AU167" s="248" t="s">
        <v>84</v>
      </c>
      <c r="AV167" s="247" t="s">
        <v>84</v>
      </c>
      <c r="AW167" s="247" t="s">
        <v>32</v>
      </c>
      <c r="AX167" s="247" t="s">
        <v>83</v>
      </c>
      <c r="AY167" s="248" t="s">
        <v>123</v>
      </c>
    </row>
    <row r="168" spans="1:65" s="144" customFormat="1" ht="21.6" customHeight="1" x14ac:dyDescent="0.2">
      <c r="A168" s="141"/>
      <c r="B168" s="142"/>
      <c r="C168" s="224" t="s">
        <v>140</v>
      </c>
      <c r="D168" s="224" t="s">
        <v>125</v>
      </c>
      <c r="E168" s="225" t="s">
        <v>325</v>
      </c>
      <c r="F168" s="226" t="s">
        <v>326</v>
      </c>
      <c r="G168" s="227" t="s">
        <v>156</v>
      </c>
      <c r="H168" s="228">
        <v>473.69400000000002</v>
      </c>
      <c r="I168" s="79"/>
      <c r="J168" s="229">
        <f>ROUND(I168*H168,2)</f>
        <v>0</v>
      </c>
      <c r="K168" s="230"/>
      <c r="L168" s="142"/>
      <c r="M168" s="231" t="s">
        <v>1</v>
      </c>
      <c r="N168" s="232" t="s">
        <v>42</v>
      </c>
      <c r="O168" s="233"/>
      <c r="P168" s="234">
        <f>O168*H168</f>
        <v>0</v>
      </c>
      <c r="Q168" s="234">
        <v>0</v>
      </c>
      <c r="R168" s="234">
        <f>Q168*H168</f>
        <v>0</v>
      </c>
      <c r="S168" s="234">
        <v>0</v>
      </c>
      <c r="T168" s="235">
        <f>S168*H168</f>
        <v>0</v>
      </c>
      <c r="U168" s="141"/>
      <c r="V168" s="141"/>
      <c r="W168" s="141"/>
      <c r="X168" s="141"/>
      <c r="Y168" s="141"/>
      <c r="Z168" s="141"/>
      <c r="AA168" s="141"/>
      <c r="AB168" s="141"/>
      <c r="AC168" s="141"/>
      <c r="AD168" s="141"/>
      <c r="AE168" s="141"/>
      <c r="AR168" s="236" t="s">
        <v>129</v>
      </c>
      <c r="AT168" s="236" t="s">
        <v>125</v>
      </c>
      <c r="AU168" s="236" t="s">
        <v>84</v>
      </c>
      <c r="AY168" s="131" t="s">
        <v>123</v>
      </c>
      <c r="BE168" s="237">
        <f>IF(N168="základní",J168,0)</f>
        <v>0</v>
      </c>
      <c r="BF168" s="237">
        <f>IF(N168="snížená",J168,0)</f>
        <v>0</v>
      </c>
      <c r="BG168" s="237">
        <f>IF(N168="zákl. přenesená",J168,0)</f>
        <v>0</v>
      </c>
      <c r="BH168" s="237">
        <f>IF(N168="sníž. přenesená",J168,0)</f>
        <v>0</v>
      </c>
      <c r="BI168" s="237">
        <f>IF(N168="nulová",J168,0)</f>
        <v>0</v>
      </c>
      <c r="BJ168" s="131" t="s">
        <v>83</v>
      </c>
      <c r="BK168" s="237">
        <f>ROUND(I168*H168,2)</f>
        <v>0</v>
      </c>
      <c r="BL168" s="131" t="s">
        <v>129</v>
      </c>
      <c r="BM168" s="236" t="s">
        <v>327</v>
      </c>
    </row>
    <row r="169" spans="1:65" s="247" customFormat="1" x14ac:dyDescent="0.2">
      <c r="B169" s="246"/>
      <c r="D169" s="240" t="s">
        <v>130</v>
      </c>
      <c r="E169" s="248" t="s">
        <v>1</v>
      </c>
      <c r="F169" s="249" t="s">
        <v>272</v>
      </c>
      <c r="H169" s="250">
        <v>473.69400000000002</v>
      </c>
      <c r="I169" s="80"/>
      <c r="L169" s="246"/>
      <c r="M169" s="251"/>
      <c r="N169" s="252"/>
      <c r="O169" s="252"/>
      <c r="P169" s="252"/>
      <c r="Q169" s="252"/>
      <c r="R169" s="252"/>
      <c r="S169" s="252"/>
      <c r="T169" s="253"/>
      <c r="AT169" s="248" t="s">
        <v>130</v>
      </c>
      <c r="AU169" s="248" t="s">
        <v>84</v>
      </c>
      <c r="AV169" s="247" t="s">
        <v>84</v>
      </c>
      <c r="AW169" s="247" t="s">
        <v>32</v>
      </c>
      <c r="AX169" s="247" t="s">
        <v>83</v>
      </c>
      <c r="AY169" s="248" t="s">
        <v>123</v>
      </c>
    </row>
    <row r="170" spans="1:65" s="144" customFormat="1" ht="21.6" customHeight="1" x14ac:dyDescent="0.2">
      <c r="A170" s="141"/>
      <c r="B170" s="142"/>
      <c r="C170" s="224" t="s">
        <v>144</v>
      </c>
      <c r="D170" s="224" t="s">
        <v>125</v>
      </c>
      <c r="E170" s="225" t="s">
        <v>132</v>
      </c>
      <c r="F170" s="226" t="s">
        <v>133</v>
      </c>
      <c r="G170" s="227" t="s">
        <v>128</v>
      </c>
      <c r="H170" s="228">
        <v>117.73099999999999</v>
      </c>
      <c r="I170" s="79"/>
      <c r="J170" s="229">
        <f>ROUND(I170*H170,2)</f>
        <v>0</v>
      </c>
      <c r="K170" s="230"/>
      <c r="L170" s="142"/>
      <c r="M170" s="231" t="s">
        <v>1</v>
      </c>
      <c r="N170" s="232" t="s">
        <v>42</v>
      </c>
      <c r="O170" s="233"/>
      <c r="P170" s="234">
        <f>O170*H170</f>
        <v>0</v>
      </c>
      <c r="Q170" s="234">
        <v>0</v>
      </c>
      <c r="R170" s="234">
        <f>Q170*H170</f>
        <v>0</v>
      </c>
      <c r="S170" s="234">
        <v>0</v>
      </c>
      <c r="T170" s="235">
        <f>S170*H170</f>
        <v>0</v>
      </c>
      <c r="U170" s="141"/>
      <c r="V170" s="141"/>
      <c r="W170" s="141"/>
      <c r="X170" s="141"/>
      <c r="Y170" s="141"/>
      <c r="Z170" s="141"/>
      <c r="AA170" s="141"/>
      <c r="AB170" s="141"/>
      <c r="AC170" s="141"/>
      <c r="AD170" s="141"/>
      <c r="AE170" s="141"/>
      <c r="AR170" s="236" t="s">
        <v>129</v>
      </c>
      <c r="AT170" s="236" t="s">
        <v>125</v>
      </c>
      <c r="AU170" s="236" t="s">
        <v>84</v>
      </c>
      <c r="AY170" s="131" t="s">
        <v>123</v>
      </c>
      <c r="BE170" s="237">
        <f>IF(N170="základní",J170,0)</f>
        <v>0</v>
      </c>
      <c r="BF170" s="237">
        <f>IF(N170="snížená",J170,0)</f>
        <v>0</v>
      </c>
      <c r="BG170" s="237">
        <f>IF(N170="zákl. přenesená",J170,0)</f>
        <v>0</v>
      </c>
      <c r="BH170" s="237">
        <f>IF(N170="sníž. přenesená",J170,0)</f>
        <v>0</v>
      </c>
      <c r="BI170" s="237">
        <f>IF(N170="nulová",J170,0)</f>
        <v>0</v>
      </c>
      <c r="BJ170" s="131" t="s">
        <v>83</v>
      </c>
      <c r="BK170" s="237">
        <f>ROUND(I170*H170,2)</f>
        <v>0</v>
      </c>
      <c r="BL170" s="131" t="s">
        <v>129</v>
      </c>
      <c r="BM170" s="236" t="s">
        <v>328</v>
      </c>
    </row>
    <row r="171" spans="1:65" s="247" customFormat="1" x14ac:dyDescent="0.2">
      <c r="B171" s="246"/>
      <c r="D171" s="240" t="s">
        <v>130</v>
      </c>
      <c r="E171" s="248" t="s">
        <v>1</v>
      </c>
      <c r="F171" s="249" t="s">
        <v>329</v>
      </c>
      <c r="H171" s="250">
        <v>117.73099999999999</v>
      </c>
      <c r="I171" s="80"/>
      <c r="L171" s="246"/>
      <c r="M171" s="251"/>
      <c r="N171" s="252"/>
      <c r="O171" s="252"/>
      <c r="P171" s="252"/>
      <c r="Q171" s="252"/>
      <c r="R171" s="252"/>
      <c r="S171" s="252"/>
      <c r="T171" s="253"/>
      <c r="AT171" s="248" t="s">
        <v>130</v>
      </c>
      <c r="AU171" s="248" t="s">
        <v>84</v>
      </c>
      <c r="AV171" s="247" t="s">
        <v>84</v>
      </c>
      <c r="AW171" s="247" t="s">
        <v>32</v>
      </c>
      <c r="AX171" s="247" t="s">
        <v>77</v>
      </c>
      <c r="AY171" s="248" t="s">
        <v>123</v>
      </c>
    </row>
    <row r="172" spans="1:65" s="144" customFormat="1" ht="21.6" customHeight="1" x14ac:dyDescent="0.2">
      <c r="A172" s="141"/>
      <c r="B172" s="142"/>
      <c r="C172" s="224" t="s">
        <v>147</v>
      </c>
      <c r="D172" s="224" t="s">
        <v>125</v>
      </c>
      <c r="E172" s="225" t="s">
        <v>330</v>
      </c>
      <c r="F172" s="226" t="s">
        <v>331</v>
      </c>
      <c r="G172" s="227" t="s">
        <v>128</v>
      </c>
      <c r="H172" s="228">
        <v>81.221000000000004</v>
      </c>
      <c r="I172" s="79"/>
      <c r="J172" s="229">
        <f>ROUND(I172*H172,2)</f>
        <v>0</v>
      </c>
      <c r="K172" s="230"/>
      <c r="L172" s="142"/>
      <c r="M172" s="231" t="s">
        <v>1</v>
      </c>
      <c r="N172" s="232" t="s">
        <v>42</v>
      </c>
      <c r="O172" s="233"/>
      <c r="P172" s="234">
        <f>O172*H172</f>
        <v>0</v>
      </c>
      <c r="Q172" s="234">
        <v>0</v>
      </c>
      <c r="R172" s="234">
        <f>Q172*H172</f>
        <v>0</v>
      </c>
      <c r="S172" s="234">
        <v>0</v>
      </c>
      <c r="T172" s="235">
        <f>S172*H172</f>
        <v>0</v>
      </c>
      <c r="U172" s="141"/>
      <c r="V172" s="141"/>
      <c r="W172" s="141"/>
      <c r="X172" s="141"/>
      <c r="Y172" s="141"/>
      <c r="Z172" s="141"/>
      <c r="AA172" s="141"/>
      <c r="AB172" s="141"/>
      <c r="AC172" s="141"/>
      <c r="AD172" s="141"/>
      <c r="AE172" s="141"/>
      <c r="AR172" s="236" t="s">
        <v>129</v>
      </c>
      <c r="AT172" s="236" t="s">
        <v>125</v>
      </c>
      <c r="AU172" s="236" t="s">
        <v>84</v>
      </c>
      <c r="AY172" s="131" t="s">
        <v>123</v>
      </c>
      <c r="BE172" s="237">
        <f>IF(N172="základní",J172,0)</f>
        <v>0</v>
      </c>
      <c r="BF172" s="237">
        <f>IF(N172="snížená",J172,0)</f>
        <v>0</v>
      </c>
      <c r="BG172" s="237">
        <f>IF(N172="zákl. přenesená",J172,0)</f>
        <v>0</v>
      </c>
      <c r="BH172" s="237">
        <f>IF(N172="sníž. přenesená",J172,0)</f>
        <v>0</v>
      </c>
      <c r="BI172" s="237">
        <f>IF(N172="nulová",J172,0)</f>
        <v>0</v>
      </c>
      <c r="BJ172" s="131" t="s">
        <v>83</v>
      </c>
      <c r="BK172" s="237">
        <f>ROUND(I172*H172,2)</f>
        <v>0</v>
      </c>
      <c r="BL172" s="131" t="s">
        <v>129</v>
      </c>
      <c r="BM172" s="236" t="s">
        <v>332</v>
      </c>
    </row>
    <row r="173" spans="1:65" s="247" customFormat="1" x14ac:dyDescent="0.2">
      <c r="B173" s="246"/>
      <c r="D173" s="240" t="s">
        <v>130</v>
      </c>
      <c r="E173" s="248" t="s">
        <v>1</v>
      </c>
      <c r="F173" s="249" t="s">
        <v>283</v>
      </c>
      <c r="H173" s="250">
        <v>2.2799999999999998</v>
      </c>
      <c r="I173" s="80"/>
      <c r="L173" s="246"/>
      <c r="M173" s="251"/>
      <c r="N173" s="252"/>
      <c r="O173" s="252"/>
      <c r="P173" s="252"/>
      <c r="Q173" s="252"/>
      <c r="R173" s="252"/>
      <c r="S173" s="252"/>
      <c r="T173" s="253"/>
      <c r="AT173" s="248" t="s">
        <v>130</v>
      </c>
      <c r="AU173" s="248" t="s">
        <v>84</v>
      </c>
      <c r="AV173" s="247" t="s">
        <v>84</v>
      </c>
      <c r="AW173" s="247" t="s">
        <v>32</v>
      </c>
      <c r="AX173" s="247" t="s">
        <v>77</v>
      </c>
      <c r="AY173" s="248" t="s">
        <v>123</v>
      </c>
    </row>
    <row r="174" spans="1:65" s="247" customFormat="1" x14ac:dyDescent="0.2">
      <c r="B174" s="246"/>
      <c r="D174" s="240" t="s">
        <v>130</v>
      </c>
      <c r="E174" s="248" t="s">
        <v>1</v>
      </c>
      <c r="F174" s="249" t="s">
        <v>284</v>
      </c>
      <c r="H174" s="250">
        <v>32.481999999999999</v>
      </c>
      <c r="I174" s="80"/>
      <c r="L174" s="246"/>
      <c r="M174" s="251"/>
      <c r="N174" s="252"/>
      <c r="O174" s="252"/>
      <c r="P174" s="252"/>
      <c r="Q174" s="252"/>
      <c r="R174" s="252"/>
      <c r="S174" s="252"/>
      <c r="T174" s="253"/>
      <c r="AT174" s="248" t="s">
        <v>130</v>
      </c>
      <c r="AU174" s="248" t="s">
        <v>84</v>
      </c>
      <c r="AV174" s="247" t="s">
        <v>84</v>
      </c>
      <c r="AW174" s="247" t="s">
        <v>32</v>
      </c>
      <c r="AX174" s="247" t="s">
        <v>77</v>
      </c>
      <c r="AY174" s="248" t="s">
        <v>123</v>
      </c>
    </row>
    <row r="175" spans="1:65" s="247" customFormat="1" x14ac:dyDescent="0.2">
      <c r="B175" s="246"/>
      <c r="D175" s="240" t="s">
        <v>130</v>
      </c>
      <c r="E175" s="248" t="s">
        <v>1</v>
      </c>
      <c r="F175" s="249" t="s">
        <v>286</v>
      </c>
      <c r="H175" s="250">
        <v>82.988</v>
      </c>
      <c r="I175" s="80"/>
      <c r="L175" s="246"/>
      <c r="M175" s="251"/>
      <c r="N175" s="252"/>
      <c r="O175" s="252"/>
      <c r="P175" s="252"/>
      <c r="Q175" s="252"/>
      <c r="R175" s="252"/>
      <c r="S175" s="252"/>
      <c r="T175" s="253"/>
      <c r="AT175" s="248" t="s">
        <v>130</v>
      </c>
      <c r="AU175" s="248" t="s">
        <v>84</v>
      </c>
      <c r="AV175" s="247" t="s">
        <v>84</v>
      </c>
      <c r="AW175" s="247" t="s">
        <v>32</v>
      </c>
      <c r="AX175" s="247" t="s">
        <v>77</v>
      </c>
      <c r="AY175" s="248" t="s">
        <v>123</v>
      </c>
    </row>
    <row r="176" spans="1:65" s="247" customFormat="1" x14ac:dyDescent="0.2">
      <c r="B176" s="246"/>
      <c r="D176" s="240" t="s">
        <v>130</v>
      </c>
      <c r="E176" s="248" t="s">
        <v>1</v>
      </c>
      <c r="F176" s="249" t="s">
        <v>297</v>
      </c>
      <c r="H176" s="250">
        <v>4.4589999999999996</v>
      </c>
      <c r="I176" s="80"/>
      <c r="L176" s="246"/>
      <c r="M176" s="251"/>
      <c r="N176" s="252"/>
      <c r="O176" s="252"/>
      <c r="P176" s="252"/>
      <c r="Q176" s="252"/>
      <c r="R176" s="252"/>
      <c r="S176" s="252"/>
      <c r="T176" s="253"/>
      <c r="AT176" s="248" t="s">
        <v>130</v>
      </c>
      <c r="AU176" s="248" t="s">
        <v>84</v>
      </c>
      <c r="AV176" s="247" t="s">
        <v>84</v>
      </c>
      <c r="AW176" s="247" t="s">
        <v>32</v>
      </c>
      <c r="AX176" s="247" t="s">
        <v>77</v>
      </c>
      <c r="AY176" s="248" t="s">
        <v>123</v>
      </c>
    </row>
    <row r="177" spans="1:65" s="247" customFormat="1" x14ac:dyDescent="0.2">
      <c r="B177" s="246"/>
      <c r="D177" s="240" t="s">
        <v>130</v>
      </c>
      <c r="E177" s="248" t="s">
        <v>1</v>
      </c>
      <c r="F177" s="249" t="s">
        <v>298</v>
      </c>
      <c r="H177" s="250">
        <v>6.6429999999999998</v>
      </c>
      <c r="I177" s="80"/>
      <c r="L177" s="246"/>
      <c r="M177" s="251"/>
      <c r="N177" s="252"/>
      <c r="O177" s="252"/>
      <c r="P177" s="252"/>
      <c r="Q177" s="252"/>
      <c r="R177" s="252"/>
      <c r="S177" s="252"/>
      <c r="T177" s="253"/>
      <c r="AT177" s="248" t="s">
        <v>130</v>
      </c>
      <c r="AU177" s="248" t="s">
        <v>84</v>
      </c>
      <c r="AV177" s="247" t="s">
        <v>84</v>
      </c>
      <c r="AW177" s="247" t="s">
        <v>32</v>
      </c>
      <c r="AX177" s="247" t="s">
        <v>77</v>
      </c>
      <c r="AY177" s="248" t="s">
        <v>123</v>
      </c>
    </row>
    <row r="178" spans="1:65" s="247" customFormat="1" x14ac:dyDescent="0.2">
      <c r="B178" s="246"/>
      <c r="D178" s="240" t="s">
        <v>130</v>
      </c>
      <c r="E178" s="248" t="s">
        <v>1</v>
      </c>
      <c r="F178" s="249" t="s">
        <v>299</v>
      </c>
      <c r="H178" s="250">
        <v>18.821999999999999</v>
      </c>
      <c r="I178" s="80"/>
      <c r="L178" s="246"/>
      <c r="M178" s="251"/>
      <c r="N178" s="252"/>
      <c r="O178" s="252"/>
      <c r="P178" s="252"/>
      <c r="Q178" s="252"/>
      <c r="R178" s="252"/>
      <c r="S178" s="252"/>
      <c r="T178" s="253"/>
      <c r="AT178" s="248" t="s">
        <v>130</v>
      </c>
      <c r="AU178" s="248" t="s">
        <v>84</v>
      </c>
      <c r="AV178" s="247" t="s">
        <v>84</v>
      </c>
      <c r="AW178" s="247" t="s">
        <v>32</v>
      </c>
      <c r="AX178" s="247" t="s">
        <v>77</v>
      </c>
      <c r="AY178" s="248" t="s">
        <v>123</v>
      </c>
    </row>
    <row r="179" spans="1:65" s="254" customFormat="1" x14ac:dyDescent="0.2">
      <c r="B179" s="255"/>
      <c r="D179" s="240" t="s">
        <v>130</v>
      </c>
      <c r="E179" s="256" t="s">
        <v>266</v>
      </c>
      <c r="F179" s="257" t="s">
        <v>316</v>
      </c>
      <c r="H179" s="258">
        <v>147.67400000000001</v>
      </c>
      <c r="I179" s="84"/>
      <c r="L179" s="255"/>
      <c r="M179" s="259"/>
      <c r="N179" s="260"/>
      <c r="O179" s="260"/>
      <c r="P179" s="260"/>
      <c r="Q179" s="260"/>
      <c r="R179" s="260"/>
      <c r="S179" s="260"/>
      <c r="T179" s="261"/>
      <c r="AT179" s="256" t="s">
        <v>130</v>
      </c>
      <c r="AU179" s="256" t="s">
        <v>84</v>
      </c>
      <c r="AV179" s="254" t="s">
        <v>134</v>
      </c>
      <c r="AW179" s="254" t="s">
        <v>32</v>
      </c>
      <c r="AX179" s="254" t="s">
        <v>77</v>
      </c>
      <c r="AY179" s="256" t="s">
        <v>123</v>
      </c>
    </row>
    <row r="180" spans="1:65" s="247" customFormat="1" x14ac:dyDescent="0.2">
      <c r="B180" s="246"/>
      <c r="D180" s="240" t="s">
        <v>130</v>
      </c>
      <c r="E180" s="248" t="s">
        <v>1</v>
      </c>
      <c r="F180" s="249" t="s">
        <v>333</v>
      </c>
      <c r="H180" s="250">
        <v>-66.453000000000003</v>
      </c>
      <c r="I180" s="80"/>
      <c r="L180" s="246"/>
      <c r="M180" s="251"/>
      <c r="N180" s="252"/>
      <c r="O180" s="252"/>
      <c r="P180" s="252"/>
      <c r="Q180" s="252"/>
      <c r="R180" s="252"/>
      <c r="S180" s="252"/>
      <c r="T180" s="253"/>
      <c r="AT180" s="248" t="s">
        <v>130</v>
      </c>
      <c r="AU180" s="248" t="s">
        <v>84</v>
      </c>
      <c r="AV180" s="247" t="s">
        <v>84</v>
      </c>
      <c r="AW180" s="247" t="s">
        <v>32</v>
      </c>
      <c r="AX180" s="247" t="s">
        <v>77</v>
      </c>
      <c r="AY180" s="248" t="s">
        <v>123</v>
      </c>
    </row>
    <row r="181" spans="1:65" s="262" customFormat="1" x14ac:dyDescent="0.2">
      <c r="B181" s="263"/>
      <c r="D181" s="240" t="s">
        <v>130</v>
      </c>
      <c r="E181" s="264" t="s">
        <v>1</v>
      </c>
      <c r="F181" s="265" t="s">
        <v>131</v>
      </c>
      <c r="H181" s="266">
        <v>81.221000000000004</v>
      </c>
      <c r="I181" s="81"/>
      <c r="L181" s="263"/>
      <c r="M181" s="267"/>
      <c r="N181" s="268"/>
      <c r="O181" s="268"/>
      <c r="P181" s="268"/>
      <c r="Q181" s="268"/>
      <c r="R181" s="268"/>
      <c r="S181" s="268"/>
      <c r="T181" s="269"/>
      <c r="AT181" s="264" t="s">
        <v>130</v>
      </c>
      <c r="AU181" s="264" t="s">
        <v>84</v>
      </c>
      <c r="AV181" s="262" t="s">
        <v>129</v>
      </c>
      <c r="AW181" s="262" t="s">
        <v>32</v>
      </c>
      <c r="AX181" s="262" t="s">
        <v>83</v>
      </c>
      <c r="AY181" s="264" t="s">
        <v>123</v>
      </c>
    </row>
    <row r="182" spans="1:65" s="144" customFormat="1" ht="21.6" customHeight="1" x14ac:dyDescent="0.2">
      <c r="A182" s="141"/>
      <c r="B182" s="142"/>
      <c r="C182" s="224" t="s">
        <v>150</v>
      </c>
      <c r="D182" s="224" t="s">
        <v>125</v>
      </c>
      <c r="E182" s="225" t="s">
        <v>135</v>
      </c>
      <c r="F182" s="226" t="s">
        <v>136</v>
      </c>
      <c r="G182" s="227" t="s">
        <v>128</v>
      </c>
      <c r="H182" s="228">
        <v>112.652</v>
      </c>
      <c r="I182" s="79"/>
      <c r="J182" s="229">
        <f>ROUND(I182*H182,2)</f>
        <v>0</v>
      </c>
      <c r="K182" s="230"/>
      <c r="L182" s="142"/>
      <c r="M182" s="231" t="s">
        <v>1</v>
      </c>
      <c r="N182" s="232" t="s">
        <v>42</v>
      </c>
      <c r="O182" s="233"/>
      <c r="P182" s="234">
        <f>O182*H182</f>
        <v>0</v>
      </c>
      <c r="Q182" s="234">
        <v>0</v>
      </c>
      <c r="R182" s="234">
        <f>Q182*H182</f>
        <v>0</v>
      </c>
      <c r="S182" s="234">
        <v>0</v>
      </c>
      <c r="T182" s="235">
        <f>S182*H182</f>
        <v>0</v>
      </c>
      <c r="U182" s="141"/>
      <c r="V182" s="141"/>
      <c r="W182" s="141"/>
      <c r="X182" s="141"/>
      <c r="Y182" s="141"/>
      <c r="Z182" s="141"/>
      <c r="AA182" s="141"/>
      <c r="AB182" s="141"/>
      <c r="AC182" s="141"/>
      <c r="AD182" s="141"/>
      <c r="AE182" s="141"/>
      <c r="AR182" s="236" t="s">
        <v>129</v>
      </c>
      <c r="AT182" s="236" t="s">
        <v>125</v>
      </c>
      <c r="AU182" s="236" t="s">
        <v>84</v>
      </c>
      <c r="AY182" s="131" t="s">
        <v>123</v>
      </c>
      <c r="BE182" s="237">
        <f>IF(N182="základní",J182,0)</f>
        <v>0</v>
      </c>
      <c r="BF182" s="237">
        <f>IF(N182="snížená",J182,0)</f>
        <v>0</v>
      </c>
      <c r="BG182" s="237">
        <f>IF(N182="zákl. přenesená",J182,0)</f>
        <v>0</v>
      </c>
      <c r="BH182" s="237">
        <f>IF(N182="sníž. přenesená",J182,0)</f>
        <v>0</v>
      </c>
      <c r="BI182" s="237">
        <f>IF(N182="nulová",J182,0)</f>
        <v>0</v>
      </c>
      <c r="BJ182" s="131" t="s">
        <v>83</v>
      </c>
      <c r="BK182" s="237">
        <f>ROUND(I182*H182,2)</f>
        <v>0</v>
      </c>
      <c r="BL182" s="131" t="s">
        <v>129</v>
      </c>
      <c r="BM182" s="236" t="s">
        <v>334</v>
      </c>
    </row>
    <row r="183" spans="1:65" s="247" customFormat="1" x14ac:dyDescent="0.2">
      <c r="B183" s="246"/>
      <c r="D183" s="240" t="s">
        <v>130</v>
      </c>
      <c r="E183" s="248" t="s">
        <v>93</v>
      </c>
      <c r="F183" s="249" t="s">
        <v>137</v>
      </c>
      <c r="H183" s="250">
        <v>112.652</v>
      </c>
      <c r="I183" s="80"/>
      <c r="L183" s="246"/>
      <c r="M183" s="251"/>
      <c r="N183" s="252"/>
      <c r="O183" s="252"/>
      <c r="P183" s="252"/>
      <c r="Q183" s="252"/>
      <c r="R183" s="252"/>
      <c r="S183" s="252"/>
      <c r="T183" s="253"/>
      <c r="AT183" s="248" t="s">
        <v>130</v>
      </c>
      <c r="AU183" s="248" t="s">
        <v>84</v>
      </c>
      <c r="AV183" s="247" t="s">
        <v>84</v>
      </c>
      <c r="AW183" s="247" t="s">
        <v>32</v>
      </c>
      <c r="AX183" s="247" t="s">
        <v>83</v>
      </c>
      <c r="AY183" s="248" t="s">
        <v>123</v>
      </c>
    </row>
    <row r="184" spans="1:65" s="144" customFormat="1" ht="14.4" customHeight="1" x14ac:dyDescent="0.2">
      <c r="A184" s="141"/>
      <c r="B184" s="142"/>
      <c r="C184" s="224" t="s">
        <v>154</v>
      </c>
      <c r="D184" s="224" t="s">
        <v>125</v>
      </c>
      <c r="E184" s="225" t="s">
        <v>138</v>
      </c>
      <c r="F184" s="226" t="s">
        <v>139</v>
      </c>
      <c r="G184" s="227" t="s">
        <v>128</v>
      </c>
      <c r="H184" s="228">
        <v>112.652</v>
      </c>
      <c r="I184" s="79"/>
      <c r="J184" s="229">
        <f>ROUND(I184*H184,2)</f>
        <v>0</v>
      </c>
      <c r="K184" s="230"/>
      <c r="L184" s="142"/>
      <c r="M184" s="231" t="s">
        <v>1</v>
      </c>
      <c r="N184" s="232" t="s">
        <v>42</v>
      </c>
      <c r="O184" s="233"/>
      <c r="P184" s="234">
        <f>O184*H184</f>
        <v>0</v>
      </c>
      <c r="Q184" s="234">
        <v>0</v>
      </c>
      <c r="R184" s="234">
        <f>Q184*H184</f>
        <v>0</v>
      </c>
      <c r="S184" s="234">
        <v>0</v>
      </c>
      <c r="T184" s="235">
        <f>S184*H184</f>
        <v>0</v>
      </c>
      <c r="U184" s="141"/>
      <c r="V184" s="141"/>
      <c r="W184" s="141"/>
      <c r="X184" s="141"/>
      <c r="Y184" s="141"/>
      <c r="Z184" s="141"/>
      <c r="AA184" s="141"/>
      <c r="AB184" s="141"/>
      <c r="AC184" s="141"/>
      <c r="AD184" s="141"/>
      <c r="AE184" s="141"/>
      <c r="AR184" s="236" t="s">
        <v>129</v>
      </c>
      <c r="AT184" s="236" t="s">
        <v>125</v>
      </c>
      <c r="AU184" s="236" t="s">
        <v>84</v>
      </c>
      <c r="AY184" s="131" t="s">
        <v>123</v>
      </c>
      <c r="BE184" s="237">
        <f>IF(N184="základní",J184,0)</f>
        <v>0</v>
      </c>
      <c r="BF184" s="237">
        <f>IF(N184="snížená",J184,0)</f>
        <v>0</v>
      </c>
      <c r="BG184" s="237">
        <f>IF(N184="zákl. přenesená",J184,0)</f>
        <v>0</v>
      </c>
      <c r="BH184" s="237">
        <f>IF(N184="sníž. přenesená",J184,0)</f>
        <v>0</v>
      </c>
      <c r="BI184" s="237">
        <f>IF(N184="nulová",J184,0)</f>
        <v>0</v>
      </c>
      <c r="BJ184" s="131" t="s">
        <v>83</v>
      </c>
      <c r="BK184" s="237">
        <f>ROUND(I184*H184,2)</f>
        <v>0</v>
      </c>
      <c r="BL184" s="131" t="s">
        <v>129</v>
      </c>
      <c r="BM184" s="236" t="s">
        <v>335</v>
      </c>
    </row>
    <row r="185" spans="1:65" s="247" customFormat="1" x14ac:dyDescent="0.2">
      <c r="B185" s="246"/>
      <c r="D185" s="240" t="s">
        <v>130</v>
      </c>
      <c r="E185" s="248" t="s">
        <v>1</v>
      </c>
      <c r="F185" s="249" t="s">
        <v>93</v>
      </c>
      <c r="H185" s="250">
        <v>112.652</v>
      </c>
      <c r="I185" s="80"/>
      <c r="L185" s="246"/>
      <c r="M185" s="251"/>
      <c r="N185" s="252"/>
      <c r="O185" s="252"/>
      <c r="P185" s="252"/>
      <c r="Q185" s="252"/>
      <c r="R185" s="252"/>
      <c r="S185" s="252"/>
      <c r="T185" s="253"/>
      <c r="AT185" s="248" t="s">
        <v>130</v>
      </c>
      <c r="AU185" s="248" t="s">
        <v>84</v>
      </c>
      <c r="AV185" s="247" t="s">
        <v>84</v>
      </c>
      <c r="AW185" s="247" t="s">
        <v>32</v>
      </c>
      <c r="AX185" s="247" t="s">
        <v>83</v>
      </c>
      <c r="AY185" s="248" t="s">
        <v>123</v>
      </c>
    </row>
    <row r="186" spans="1:65" s="144" customFormat="1" ht="21.6" customHeight="1" x14ac:dyDescent="0.2">
      <c r="A186" s="141"/>
      <c r="B186" s="142"/>
      <c r="C186" s="224" t="s">
        <v>155</v>
      </c>
      <c r="D186" s="224" t="s">
        <v>125</v>
      </c>
      <c r="E186" s="225" t="s">
        <v>336</v>
      </c>
      <c r="F186" s="226" t="s">
        <v>337</v>
      </c>
      <c r="G186" s="227" t="s">
        <v>149</v>
      </c>
      <c r="H186" s="228">
        <v>202.774</v>
      </c>
      <c r="I186" s="79"/>
      <c r="J186" s="229">
        <f>ROUND(I186*H186,2)</f>
        <v>0</v>
      </c>
      <c r="K186" s="230"/>
      <c r="L186" s="142"/>
      <c r="M186" s="231" t="s">
        <v>1</v>
      </c>
      <c r="N186" s="232" t="s">
        <v>42</v>
      </c>
      <c r="O186" s="233"/>
      <c r="P186" s="234">
        <f>O186*H186</f>
        <v>0</v>
      </c>
      <c r="Q186" s="234">
        <v>0</v>
      </c>
      <c r="R186" s="234">
        <f>Q186*H186</f>
        <v>0</v>
      </c>
      <c r="S186" s="234">
        <v>0</v>
      </c>
      <c r="T186" s="235">
        <f>S186*H186</f>
        <v>0</v>
      </c>
      <c r="U186" s="141"/>
      <c r="V186" s="141"/>
      <c r="W186" s="141"/>
      <c r="X186" s="141"/>
      <c r="Y186" s="141"/>
      <c r="Z186" s="141"/>
      <c r="AA186" s="141"/>
      <c r="AB186" s="141"/>
      <c r="AC186" s="141"/>
      <c r="AD186" s="141"/>
      <c r="AE186" s="141"/>
      <c r="AR186" s="236" t="s">
        <v>129</v>
      </c>
      <c r="AT186" s="236" t="s">
        <v>125</v>
      </c>
      <c r="AU186" s="236" t="s">
        <v>84</v>
      </c>
      <c r="AY186" s="131" t="s">
        <v>123</v>
      </c>
      <c r="BE186" s="237">
        <f>IF(N186="základní",J186,0)</f>
        <v>0</v>
      </c>
      <c r="BF186" s="237">
        <f>IF(N186="snížená",J186,0)</f>
        <v>0</v>
      </c>
      <c r="BG186" s="237">
        <f>IF(N186="zákl. přenesená",J186,0)</f>
        <v>0</v>
      </c>
      <c r="BH186" s="237">
        <f>IF(N186="sníž. přenesená",J186,0)</f>
        <v>0</v>
      </c>
      <c r="BI186" s="237">
        <f>IF(N186="nulová",J186,0)</f>
        <v>0</v>
      </c>
      <c r="BJ186" s="131" t="s">
        <v>83</v>
      </c>
      <c r="BK186" s="237">
        <f>ROUND(I186*H186,2)</f>
        <v>0</v>
      </c>
      <c r="BL186" s="131" t="s">
        <v>129</v>
      </c>
      <c r="BM186" s="236" t="s">
        <v>338</v>
      </c>
    </row>
    <row r="187" spans="1:65" s="247" customFormat="1" x14ac:dyDescent="0.2">
      <c r="B187" s="246"/>
      <c r="D187" s="240" t="s">
        <v>130</v>
      </c>
      <c r="E187" s="248" t="s">
        <v>1</v>
      </c>
      <c r="F187" s="249" t="s">
        <v>339</v>
      </c>
      <c r="H187" s="250">
        <v>202.774</v>
      </c>
      <c r="I187" s="80"/>
      <c r="L187" s="246"/>
      <c r="M187" s="251"/>
      <c r="N187" s="252"/>
      <c r="O187" s="252"/>
      <c r="P187" s="252"/>
      <c r="Q187" s="252"/>
      <c r="R187" s="252"/>
      <c r="S187" s="252"/>
      <c r="T187" s="253"/>
      <c r="AT187" s="248" t="s">
        <v>130</v>
      </c>
      <c r="AU187" s="248" t="s">
        <v>84</v>
      </c>
      <c r="AV187" s="247" t="s">
        <v>84</v>
      </c>
      <c r="AW187" s="247" t="s">
        <v>32</v>
      </c>
      <c r="AX187" s="247" t="s">
        <v>83</v>
      </c>
      <c r="AY187" s="248" t="s">
        <v>123</v>
      </c>
    </row>
    <row r="188" spans="1:65" s="144" customFormat="1" ht="21.6" customHeight="1" x14ac:dyDescent="0.2">
      <c r="A188" s="141"/>
      <c r="B188" s="142"/>
      <c r="C188" s="224" t="s">
        <v>158</v>
      </c>
      <c r="D188" s="224" t="s">
        <v>125</v>
      </c>
      <c r="E188" s="225" t="s">
        <v>141</v>
      </c>
      <c r="F188" s="226" t="s">
        <v>142</v>
      </c>
      <c r="G188" s="227" t="s">
        <v>128</v>
      </c>
      <c r="H188" s="228">
        <v>270.483</v>
      </c>
      <c r="I188" s="79"/>
      <c r="J188" s="229">
        <f>ROUND(I188*H188,2)</f>
        <v>0</v>
      </c>
      <c r="K188" s="230"/>
      <c r="L188" s="142"/>
      <c r="M188" s="231" t="s">
        <v>1</v>
      </c>
      <c r="N188" s="232" t="s">
        <v>42</v>
      </c>
      <c r="O188" s="233"/>
      <c r="P188" s="234">
        <f>O188*H188</f>
        <v>0</v>
      </c>
      <c r="Q188" s="234">
        <v>0</v>
      </c>
      <c r="R188" s="234">
        <f>Q188*H188</f>
        <v>0</v>
      </c>
      <c r="S188" s="234">
        <v>0</v>
      </c>
      <c r="T188" s="235">
        <f>S188*H188</f>
        <v>0</v>
      </c>
      <c r="U188" s="141"/>
      <c r="V188" s="141"/>
      <c r="W188" s="141"/>
      <c r="X188" s="141"/>
      <c r="Y188" s="141"/>
      <c r="Z188" s="141"/>
      <c r="AA188" s="141"/>
      <c r="AB188" s="141"/>
      <c r="AC188" s="141"/>
      <c r="AD188" s="141"/>
      <c r="AE188" s="141"/>
      <c r="AR188" s="236" t="s">
        <v>129</v>
      </c>
      <c r="AT188" s="236" t="s">
        <v>125</v>
      </c>
      <c r="AU188" s="236" t="s">
        <v>84</v>
      </c>
      <c r="AY188" s="131" t="s">
        <v>123</v>
      </c>
      <c r="BE188" s="237">
        <f>IF(N188="základní",J188,0)</f>
        <v>0</v>
      </c>
      <c r="BF188" s="237">
        <f>IF(N188="snížená",J188,0)</f>
        <v>0</v>
      </c>
      <c r="BG188" s="237">
        <f>IF(N188="zákl. přenesená",J188,0)</f>
        <v>0</v>
      </c>
      <c r="BH188" s="237">
        <f>IF(N188="sníž. přenesená",J188,0)</f>
        <v>0</v>
      </c>
      <c r="BI188" s="237">
        <f>IF(N188="nulová",J188,0)</f>
        <v>0</v>
      </c>
      <c r="BJ188" s="131" t="s">
        <v>83</v>
      </c>
      <c r="BK188" s="237">
        <f>ROUND(I188*H188,2)</f>
        <v>0</v>
      </c>
      <c r="BL188" s="131" t="s">
        <v>129</v>
      </c>
      <c r="BM188" s="236" t="s">
        <v>340</v>
      </c>
    </row>
    <row r="189" spans="1:65" s="247" customFormat="1" x14ac:dyDescent="0.2">
      <c r="B189" s="246"/>
      <c r="D189" s="240" t="s">
        <v>130</v>
      </c>
      <c r="E189" s="248" t="s">
        <v>1</v>
      </c>
      <c r="F189" s="249" t="s">
        <v>143</v>
      </c>
      <c r="H189" s="250">
        <v>270.483</v>
      </c>
      <c r="I189" s="80"/>
      <c r="L189" s="246"/>
      <c r="M189" s="251"/>
      <c r="N189" s="252"/>
      <c r="O189" s="252"/>
      <c r="P189" s="252"/>
      <c r="Q189" s="252"/>
      <c r="R189" s="252"/>
      <c r="S189" s="252"/>
      <c r="T189" s="253"/>
      <c r="AT189" s="248" t="s">
        <v>130</v>
      </c>
      <c r="AU189" s="248" t="s">
        <v>84</v>
      </c>
      <c r="AV189" s="247" t="s">
        <v>84</v>
      </c>
      <c r="AW189" s="247" t="s">
        <v>32</v>
      </c>
      <c r="AX189" s="247" t="s">
        <v>83</v>
      </c>
      <c r="AY189" s="248" t="s">
        <v>123</v>
      </c>
    </row>
    <row r="190" spans="1:65" s="144" customFormat="1" ht="21.6" customHeight="1" x14ac:dyDescent="0.2">
      <c r="A190" s="141"/>
      <c r="B190" s="142"/>
      <c r="C190" s="224" t="s">
        <v>160</v>
      </c>
      <c r="D190" s="224" t="s">
        <v>125</v>
      </c>
      <c r="E190" s="225" t="s">
        <v>145</v>
      </c>
      <c r="F190" s="226" t="s">
        <v>146</v>
      </c>
      <c r="G190" s="227" t="s">
        <v>128</v>
      </c>
      <c r="H190" s="228">
        <v>86.733999999999995</v>
      </c>
      <c r="I190" s="79"/>
      <c r="J190" s="229">
        <f>ROUND(I190*H190,2)</f>
        <v>0</v>
      </c>
      <c r="K190" s="230"/>
      <c r="L190" s="142"/>
      <c r="M190" s="231" t="s">
        <v>1</v>
      </c>
      <c r="N190" s="232" t="s">
        <v>42</v>
      </c>
      <c r="O190" s="233"/>
      <c r="P190" s="234">
        <f>O190*H190</f>
        <v>0</v>
      </c>
      <c r="Q190" s="234">
        <v>0</v>
      </c>
      <c r="R190" s="234">
        <f>Q190*H190</f>
        <v>0</v>
      </c>
      <c r="S190" s="234">
        <v>0</v>
      </c>
      <c r="T190" s="235">
        <f>S190*H190</f>
        <v>0</v>
      </c>
      <c r="U190" s="141"/>
      <c r="V190" s="141"/>
      <c r="W190" s="141"/>
      <c r="X190" s="141"/>
      <c r="Y190" s="141"/>
      <c r="Z190" s="141"/>
      <c r="AA190" s="141"/>
      <c r="AB190" s="141"/>
      <c r="AC190" s="141"/>
      <c r="AD190" s="141"/>
      <c r="AE190" s="141"/>
      <c r="AR190" s="236" t="s">
        <v>129</v>
      </c>
      <c r="AT190" s="236" t="s">
        <v>125</v>
      </c>
      <c r="AU190" s="236" t="s">
        <v>84</v>
      </c>
      <c r="AY190" s="131" t="s">
        <v>123</v>
      </c>
      <c r="BE190" s="237">
        <f>IF(N190="základní",J190,0)</f>
        <v>0</v>
      </c>
      <c r="BF190" s="237">
        <f>IF(N190="snížená",J190,0)</f>
        <v>0</v>
      </c>
      <c r="BG190" s="237">
        <f>IF(N190="zákl. přenesená",J190,0)</f>
        <v>0</v>
      </c>
      <c r="BH190" s="237">
        <f>IF(N190="sníž. přenesená",J190,0)</f>
        <v>0</v>
      </c>
      <c r="BI190" s="237">
        <f>IF(N190="nulová",J190,0)</f>
        <v>0</v>
      </c>
      <c r="BJ190" s="131" t="s">
        <v>83</v>
      </c>
      <c r="BK190" s="237">
        <f>ROUND(I190*H190,2)</f>
        <v>0</v>
      </c>
      <c r="BL190" s="131" t="s">
        <v>129</v>
      </c>
      <c r="BM190" s="236" t="s">
        <v>341</v>
      </c>
    </row>
    <row r="191" spans="1:65" s="247" customFormat="1" x14ac:dyDescent="0.2">
      <c r="B191" s="246"/>
      <c r="D191" s="240" t="s">
        <v>130</v>
      </c>
      <c r="E191" s="248" t="s">
        <v>1</v>
      </c>
      <c r="F191" s="249" t="s">
        <v>342</v>
      </c>
      <c r="H191" s="250">
        <v>49.386000000000003</v>
      </c>
      <c r="I191" s="80"/>
      <c r="L191" s="246"/>
      <c r="M191" s="251"/>
      <c r="N191" s="252"/>
      <c r="O191" s="252"/>
      <c r="P191" s="252"/>
      <c r="Q191" s="252"/>
      <c r="R191" s="252"/>
      <c r="S191" s="252"/>
      <c r="T191" s="253"/>
      <c r="AT191" s="248" t="s">
        <v>130</v>
      </c>
      <c r="AU191" s="248" t="s">
        <v>84</v>
      </c>
      <c r="AV191" s="247" t="s">
        <v>84</v>
      </c>
      <c r="AW191" s="247" t="s">
        <v>32</v>
      </c>
      <c r="AX191" s="247" t="s">
        <v>77</v>
      </c>
      <c r="AY191" s="248" t="s">
        <v>123</v>
      </c>
    </row>
    <row r="192" spans="1:65" s="247" customFormat="1" ht="20.399999999999999" x14ac:dyDescent="0.2">
      <c r="B192" s="246"/>
      <c r="D192" s="240" t="s">
        <v>130</v>
      </c>
      <c r="E192" s="248" t="s">
        <v>1</v>
      </c>
      <c r="F192" s="249" t="s">
        <v>343</v>
      </c>
      <c r="H192" s="250">
        <v>37.347999999999999</v>
      </c>
      <c r="I192" s="80"/>
      <c r="L192" s="246"/>
      <c r="M192" s="251"/>
      <c r="N192" s="252"/>
      <c r="O192" s="252"/>
      <c r="P192" s="252"/>
      <c r="Q192" s="252"/>
      <c r="R192" s="252"/>
      <c r="S192" s="252"/>
      <c r="T192" s="253"/>
      <c r="AT192" s="248" t="s">
        <v>130</v>
      </c>
      <c r="AU192" s="248" t="s">
        <v>84</v>
      </c>
      <c r="AV192" s="247" t="s">
        <v>84</v>
      </c>
      <c r="AW192" s="247" t="s">
        <v>32</v>
      </c>
      <c r="AX192" s="247" t="s">
        <v>77</v>
      </c>
      <c r="AY192" s="248" t="s">
        <v>123</v>
      </c>
    </row>
    <row r="193" spans="1:65" s="262" customFormat="1" x14ac:dyDescent="0.2">
      <c r="B193" s="263"/>
      <c r="D193" s="240" t="s">
        <v>130</v>
      </c>
      <c r="E193" s="264" t="s">
        <v>92</v>
      </c>
      <c r="F193" s="265" t="s">
        <v>131</v>
      </c>
      <c r="H193" s="266">
        <v>86.733999999999995</v>
      </c>
      <c r="I193" s="81"/>
      <c r="L193" s="263"/>
      <c r="M193" s="267"/>
      <c r="N193" s="268"/>
      <c r="O193" s="268"/>
      <c r="P193" s="268"/>
      <c r="Q193" s="268"/>
      <c r="R193" s="268"/>
      <c r="S193" s="268"/>
      <c r="T193" s="269"/>
      <c r="AT193" s="264" t="s">
        <v>130</v>
      </c>
      <c r="AU193" s="264" t="s">
        <v>84</v>
      </c>
      <c r="AV193" s="262" t="s">
        <v>129</v>
      </c>
      <c r="AW193" s="262" t="s">
        <v>32</v>
      </c>
      <c r="AX193" s="262" t="s">
        <v>83</v>
      </c>
      <c r="AY193" s="264" t="s">
        <v>123</v>
      </c>
    </row>
    <row r="194" spans="1:65" s="144" customFormat="1" ht="14.4" customHeight="1" x14ac:dyDescent="0.2">
      <c r="A194" s="141"/>
      <c r="B194" s="142"/>
      <c r="C194" s="270" t="s">
        <v>161</v>
      </c>
      <c r="D194" s="270" t="s">
        <v>148</v>
      </c>
      <c r="E194" s="271" t="s">
        <v>344</v>
      </c>
      <c r="F194" s="272" t="s">
        <v>345</v>
      </c>
      <c r="G194" s="273" t="s">
        <v>149</v>
      </c>
      <c r="H194" s="274">
        <v>156.12100000000001</v>
      </c>
      <c r="I194" s="83"/>
      <c r="J194" s="275">
        <f>ROUND(I194*H194,2)</f>
        <v>0</v>
      </c>
      <c r="K194" s="276"/>
      <c r="L194" s="277"/>
      <c r="M194" s="278" t="s">
        <v>1</v>
      </c>
      <c r="N194" s="279" t="s">
        <v>42</v>
      </c>
      <c r="O194" s="233"/>
      <c r="P194" s="234">
        <f>O194*H194</f>
        <v>0</v>
      </c>
      <c r="Q194" s="234">
        <v>0</v>
      </c>
      <c r="R194" s="234">
        <f>Q194*H194</f>
        <v>0</v>
      </c>
      <c r="S194" s="234">
        <v>0</v>
      </c>
      <c r="T194" s="235">
        <f>S194*H194</f>
        <v>0</v>
      </c>
      <c r="U194" s="141"/>
      <c r="V194" s="141"/>
      <c r="W194" s="141"/>
      <c r="X194" s="141"/>
      <c r="Y194" s="141"/>
      <c r="Z194" s="141"/>
      <c r="AA194" s="141"/>
      <c r="AB194" s="141"/>
      <c r="AC194" s="141"/>
      <c r="AD194" s="141"/>
      <c r="AE194" s="141"/>
      <c r="AR194" s="236" t="s">
        <v>150</v>
      </c>
      <c r="AT194" s="236" t="s">
        <v>148</v>
      </c>
      <c r="AU194" s="236" t="s">
        <v>84</v>
      </c>
      <c r="AY194" s="131" t="s">
        <v>123</v>
      </c>
      <c r="BE194" s="237">
        <f>IF(N194="základní",J194,0)</f>
        <v>0</v>
      </c>
      <c r="BF194" s="237">
        <f>IF(N194="snížená",J194,0)</f>
        <v>0</v>
      </c>
      <c r="BG194" s="237">
        <f>IF(N194="zákl. přenesená",J194,0)</f>
        <v>0</v>
      </c>
      <c r="BH194" s="237">
        <f>IF(N194="sníž. přenesená",J194,0)</f>
        <v>0</v>
      </c>
      <c r="BI194" s="237">
        <f>IF(N194="nulová",J194,0)</f>
        <v>0</v>
      </c>
      <c r="BJ194" s="131" t="s">
        <v>83</v>
      </c>
      <c r="BK194" s="237">
        <f>ROUND(I194*H194,2)</f>
        <v>0</v>
      </c>
      <c r="BL194" s="131" t="s">
        <v>129</v>
      </c>
      <c r="BM194" s="236" t="s">
        <v>346</v>
      </c>
    </row>
    <row r="195" spans="1:65" s="247" customFormat="1" x14ac:dyDescent="0.2">
      <c r="B195" s="246"/>
      <c r="D195" s="240" t="s">
        <v>130</v>
      </c>
      <c r="E195" s="248" t="s">
        <v>1</v>
      </c>
      <c r="F195" s="249" t="s">
        <v>347</v>
      </c>
      <c r="H195" s="250">
        <v>156.12100000000001</v>
      </c>
      <c r="I195" s="80"/>
      <c r="L195" s="246"/>
      <c r="M195" s="251"/>
      <c r="N195" s="252"/>
      <c r="O195" s="252"/>
      <c r="P195" s="252"/>
      <c r="Q195" s="252"/>
      <c r="R195" s="252"/>
      <c r="S195" s="252"/>
      <c r="T195" s="253"/>
      <c r="AT195" s="248" t="s">
        <v>130</v>
      </c>
      <c r="AU195" s="248" t="s">
        <v>84</v>
      </c>
      <c r="AV195" s="247" t="s">
        <v>84</v>
      </c>
      <c r="AW195" s="247" t="s">
        <v>32</v>
      </c>
      <c r="AX195" s="247" t="s">
        <v>83</v>
      </c>
      <c r="AY195" s="248" t="s">
        <v>123</v>
      </c>
    </row>
    <row r="196" spans="1:65" s="211" customFormat="1" ht="22.8" customHeight="1" x14ac:dyDescent="0.25">
      <c r="B196" s="212"/>
      <c r="D196" s="213" t="s">
        <v>76</v>
      </c>
      <c r="E196" s="222" t="s">
        <v>129</v>
      </c>
      <c r="F196" s="222" t="s">
        <v>151</v>
      </c>
      <c r="I196" s="78"/>
      <c r="J196" s="223">
        <f>BK196</f>
        <v>0</v>
      </c>
      <c r="L196" s="212"/>
      <c r="M196" s="216"/>
      <c r="N196" s="217"/>
      <c r="O196" s="217"/>
      <c r="P196" s="218">
        <f>SUM(P197:P200)</f>
        <v>0</v>
      </c>
      <c r="Q196" s="217"/>
      <c r="R196" s="218">
        <f>SUM(R197:R200)</f>
        <v>0</v>
      </c>
      <c r="S196" s="217"/>
      <c r="T196" s="219">
        <f>SUM(T197:T200)</f>
        <v>0</v>
      </c>
      <c r="AR196" s="213" t="s">
        <v>83</v>
      </c>
      <c r="AT196" s="220" t="s">
        <v>76</v>
      </c>
      <c r="AU196" s="220" t="s">
        <v>83</v>
      </c>
      <c r="AY196" s="213" t="s">
        <v>123</v>
      </c>
      <c r="BK196" s="221">
        <f>SUM(BK197:BK200)</f>
        <v>0</v>
      </c>
    </row>
    <row r="197" spans="1:65" s="144" customFormat="1" ht="21.6" customHeight="1" x14ac:dyDescent="0.2">
      <c r="A197" s="141"/>
      <c r="B197" s="142"/>
      <c r="C197" s="224" t="s">
        <v>162</v>
      </c>
      <c r="D197" s="224" t="s">
        <v>125</v>
      </c>
      <c r="E197" s="225" t="s">
        <v>152</v>
      </c>
      <c r="F197" s="226" t="s">
        <v>153</v>
      </c>
      <c r="G197" s="227" t="s">
        <v>128</v>
      </c>
      <c r="H197" s="228">
        <v>25.917999999999999</v>
      </c>
      <c r="I197" s="79"/>
      <c r="J197" s="229">
        <f>ROUND(I197*H197,2)</f>
        <v>0</v>
      </c>
      <c r="K197" s="230"/>
      <c r="L197" s="142"/>
      <c r="M197" s="231" t="s">
        <v>1</v>
      </c>
      <c r="N197" s="232" t="s">
        <v>42</v>
      </c>
      <c r="O197" s="233"/>
      <c r="P197" s="234">
        <f>O197*H197</f>
        <v>0</v>
      </c>
      <c r="Q197" s="234">
        <v>0</v>
      </c>
      <c r="R197" s="234">
        <f>Q197*H197</f>
        <v>0</v>
      </c>
      <c r="S197" s="234">
        <v>0</v>
      </c>
      <c r="T197" s="235">
        <f>S197*H197</f>
        <v>0</v>
      </c>
      <c r="U197" s="141"/>
      <c r="V197" s="141"/>
      <c r="W197" s="141"/>
      <c r="X197" s="141"/>
      <c r="Y197" s="141"/>
      <c r="Z197" s="141"/>
      <c r="AA197" s="141"/>
      <c r="AB197" s="141"/>
      <c r="AC197" s="141"/>
      <c r="AD197" s="141"/>
      <c r="AE197" s="141"/>
      <c r="AR197" s="236" t="s">
        <v>129</v>
      </c>
      <c r="AT197" s="236" t="s">
        <v>125</v>
      </c>
      <c r="AU197" s="236" t="s">
        <v>84</v>
      </c>
      <c r="AY197" s="131" t="s">
        <v>123</v>
      </c>
      <c r="BE197" s="237">
        <f>IF(N197="základní",J197,0)</f>
        <v>0</v>
      </c>
      <c r="BF197" s="237">
        <f>IF(N197="snížená",J197,0)</f>
        <v>0</v>
      </c>
      <c r="BG197" s="237">
        <f>IF(N197="zákl. přenesená",J197,0)</f>
        <v>0</v>
      </c>
      <c r="BH197" s="237">
        <f>IF(N197="sníž. přenesená",J197,0)</f>
        <v>0</v>
      </c>
      <c r="BI197" s="237">
        <f>IF(N197="nulová",J197,0)</f>
        <v>0</v>
      </c>
      <c r="BJ197" s="131" t="s">
        <v>83</v>
      </c>
      <c r="BK197" s="237">
        <f>ROUND(I197*H197,2)</f>
        <v>0</v>
      </c>
      <c r="BL197" s="131" t="s">
        <v>129</v>
      </c>
      <c r="BM197" s="236" t="s">
        <v>348</v>
      </c>
    </row>
    <row r="198" spans="1:65" s="247" customFormat="1" x14ac:dyDescent="0.2">
      <c r="B198" s="246"/>
      <c r="D198" s="240" t="s">
        <v>130</v>
      </c>
      <c r="E198" s="248" t="s">
        <v>1</v>
      </c>
      <c r="F198" s="249" t="s">
        <v>349</v>
      </c>
      <c r="H198" s="250">
        <v>13.468999999999999</v>
      </c>
      <c r="I198" s="80"/>
      <c r="L198" s="246"/>
      <c r="M198" s="251"/>
      <c r="N198" s="252"/>
      <c r="O198" s="252"/>
      <c r="P198" s="252"/>
      <c r="Q198" s="252"/>
      <c r="R198" s="252"/>
      <c r="S198" s="252"/>
      <c r="T198" s="253"/>
      <c r="AT198" s="248" t="s">
        <v>130</v>
      </c>
      <c r="AU198" s="248" t="s">
        <v>84</v>
      </c>
      <c r="AV198" s="247" t="s">
        <v>84</v>
      </c>
      <c r="AW198" s="247" t="s">
        <v>32</v>
      </c>
      <c r="AX198" s="247" t="s">
        <v>77</v>
      </c>
      <c r="AY198" s="248" t="s">
        <v>123</v>
      </c>
    </row>
    <row r="199" spans="1:65" s="247" customFormat="1" ht="20.399999999999999" x14ac:dyDescent="0.2">
      <c r="B199" s="246"/>
      <c r="D199" s="240" t="s">
        <v>130</v>
      </c>
      <c r="E199" s="248" t="s">
        <v>1</v>
      </c>
      <c r="F199" s="249" t="s">
        <v>350</v>
      </c>
      <c r="H199" s="250">
        <v>12.449</v>
      </c>
      <c r="I199" s="80"/>
      <c r="L199" s="246"/>
      <c r="M199" s="251"/>
      <c r="N199" s="252"/>
      <c r="O199" s="252"/>
      <c r="P199" s="252"/>
      <c r="Q199" s="252"/>
      <c r="R199" s="252"/>
      <c r="S199" s="252"/>
      <c r="T199" s="253"/>
      <c r="AT199" s="248" t="s">
        <v>130</v>
      </c>
      <c r="AU199" s="248" t="s">
        <v>84</v>
      </c>
      <c r="AV199" s="247" t="s">
        <v>84</v>
      </c>
      <c r="AW199" s="247" t="s">
        <v>32</v>
      </c>
      <c r="AX199" s="247" t="s">
        <v>77</v>
      </c>
      <c r="AY199" s="248" t="s">
        <v>123</v>
      </c>
    </row>
    <row r="200" spans="1:65" s="262" customFormat="1" x14ac:dyDescent="0.2">
      <c r="B200" s="263"/>
      <c r="D200" s="240" t="s">
        <v>130</v>
      </c>
      <c r="E200" s="264" t="s">
        <v>89</v>
      </c>
      <c r="F200" s="265" t="s">
        <v>131</v>
      </c>
      <c r="H200" s="266">
        <v>25.917999999999999</v>
      </c>
      <c r="I200" s="81"/>
      <c r="L200" s="263"/>
      <c r="M200" s="267"/>
      <c r="N200" s="268"/>
      <c r="O200" s="268"/>
      <c r="P200" s="268"/>
      <c r="Q200" s="268"/>
      <c r="R200" s="268"/>
      <c r="S200" s="268"/>
      <c r="T200" s="269"/>
      <c r="AT200" s="264" t="s">
        <v>130</v>
      </c>
      <c r="AU200" s="264" t="s">
        <v>84</v>
      </c>
      <c r="AV200" s="262" t="s">
        <v>129</v>
      </c>
      <c r="AW200" s="262" t="s">
        <v>32</v>
      </c>
      <c r="AX200" s="262" t="s">
        <v>83</v>
      </c>
      <c r="AY200" s="264" t="s">
        <v>123</v>
      </c>
    </row>
    <row r="201" spans="1:65" s="211" customFormat="1" ht="22.8" customHeight="1" x14ac:dyDescent="0.25">
      <c r="B201" s="212"/>
      <c r="D201" s="213" t="s">
        <v>76</v>
      </c>
      <c r="E201" s="222" t="s">
        <v>150</v>
      </c>
      <c r="F201" s="222" t="s">
        <v>157</v>
      </c>
      <c r="I201" s="78"/>
      <c r="J201" s="223">
        <f>BK201</f>
        <v>0</v>
      </c>
      <c r="L201" s="212"/>
      <c r="M201" s="216"/>
      <c r="N201" s="217"/>
      <c r="O201" s="217"/>
      <c r="P201" s="218">
        <f>SUM(P202:P269)</f>
        <v>0</v>
      </c>
      <c r="Q201" s="217"/>
      <c r="R201" s="218">
        <f>SUM(R202:R269)</f>
        <v>0.96001340000000002</v>
      </c>
      <c r="S201" s="217"/>
      <c r="T201" s="219">
        <f>SUM(T202:T269)</f>
        <v>0</v>
      </c>
      <c r="AR201" s="213" t="s">
        <v>83</v>
      </c>
      <c r="AT201" s="220" t="s">
        <v>76</v>
      </c>
      <c r="AU201" s="220" t="s">
        <v>83</v>
      </c>
      <c r="AY201" s="213" t="s">
        <v>123</v>
      </c>
      <c r="BK201" s="221">
        <f>SUM(BK202:BK269)</f>
        <v>0</v>
      </c>
    </row>
    <row r="202" spans="1:65" s="144" customFormat="1" ht="21.6" customHeight="1" x14ac:dyDescent="0.2">
      <c r="A202" s="141"/>
      <c r="B202" s="142"/>
      <c r="C202" s="224" t="s">
        <v>8</v>
      </c>
      <c r="D202" s="224" t="s">
        <v>125</v>
      </c>
      <c r="E202" s="225" t="s">
        <v>351</v>
      </c>
      <c r="F202" s="226" t="s">
        <v>352</v>
      </c>
      <c r="G202" s="227" t="s">
        <v>178</v>
      </c>
      <c r="H202" s="228">
        <v>62</v>
      </c>
      <c r="I202" s="79"/>
      <c r="J202" s="229">
        <f>ROUND(I202*H202,2)</f>
        <v>0</v>
      </c>
      <c r="K202" s="230"/>
      <c r="L202" s="142"/>
      <c r="M202" s="231" t="s">
        <v>1</v>
      </c>
      <c r="N202" s="232" t="s">
        <v>42</v>
      </c>
      <c r="O202" s="233"/>
      <c r="P202" s="234">
        <f>O202*H202</f>
        <v>0</v>
      </c>
      <c r="Q202" s="234">
        <v>1.0000000000000001E-5</v>
      </c>
      <c r="R202" s="234">
        <f>Q202*H202</f>
        <v>6.2E-4</v>
      </c>
      <c r="S202" s="234">
        <v>0</v>
      </c>
      <c r="T202" s="235">
        <f>S202*H202</f>
        <v>0</v>
      </c>
      <c r="U202" s="141"/>
      <c r="V202" s="141"/>
      <c r="W202" s="141"/>
      <c r="X202" s="141"/>
      <c r="Y202" s="141"/>
      <c r="Z202" s="141"/>
      <c r="AA202" s="141"/>
      <c r="AB202" s="141"/>
      <c r="AC202" s="141"/>
      <c r="AD202" s="141"/>
      <c r="AE202" s="141"/>
      <c r="AR202" s="236" t="s">
        <v>129</v>
      </c>
      <c r="AT202" s="236" t="s">
        <v>125</v>
      </c>
      <c r="AU202" s="236" t="s">
        <v>84</v>
      </c>
      <c r="AY202" s="131" t="s">
        <v>123</v>
      </c>
      <c r="BE202" s="237">
        <f>IF(N202="základní",J202,0)</f>
        <v>0</v>
      </c>
      <c r="BF202" s="237">
        <f>IF(N202="snížená",J202,0)</f>
        <v>0</v>
      </c>
      <c r="BG202" s="237">
        <f>IF(N202="zákl. přenesená",J202,0)</f>
        <v>0</v>
      </c>
      <c r="BH202" s="237">
        <f>IF(N202="sníž. přenesená",J202,0)</f>
        <v>0</v>
      </c>
      <c r="BI202" s="237">
        <f>IF(N202="nulová",J202,0)</f>
        <v>0</v>
      </c>
      <c r="BJ202" s="131" t="s">
        <v>83</v>
      </c>
      <c r="BK202" s="237">
        <f>ROUND(I202*H202,2)</f>
        <v>0</v>
      </c>
      <c r="BL202" s="131" t="s">
        <v>129</v>
      </c>
      <c r="BM202" s="236" t="s">
        <v>353</v>
      </c>
    </row>
    <row r="203" spans="1:65" s="247" customFormat="1" x14ac:dyDescent="0.2">
      <c r="B203" s="246"/>
      <c r="D203" s="240" t="s">
        <v>130</v>
      </c>
      <c r="E203" s="248" t="s">
        <v>1</v>
      </c>
      <c r="F203" s="249" t="s">
        <v>223</v>
      </c>
      <c r="H203" s="250">
        <v>62</v>
      </c>
      <c r="I203" s="80"/>
      <c r="L203" s="246"/>
      <c r="M203" s="251"/>
      <c r="N203" s="252"/>
      <c r="O203" s="252"/>
      <c r="P203" s="252"/>
      <c r="Q203" s="252"/>
      <c r="R203" s="252"/>
      <c r="S203" s="252"/>
      <c r="T203" s="253"/>
      <c r="AT203" s="248" t="s">
        <v>130</v>
      </c>
      <c r="AU203" s="248" t="s">
        <v>84</v>
      </c>
      <c r="AV203" s="247" t="s">
        <v>84</v>
      </c>
      <c r="AW203" s="247" t="s">
        <v>32</v>
      </c>
      <c r="AX203" s="247" t="s">
        <v>83</v>
      </c>
      <c r="AY203" s="248" t="s">
        <v>123</v>
      </c>
    </row>
    <row r="204" spans="1:65" s="144" customFormat="1" ht="21.6" customHeight="1" x14ac:dyDescent="0.2">
      <c r="A204" s="141"/>
      <c r="B204" s="142"/>
      <c r="C204" s="270" t="s">
        <v>163</v>
      </c>
      <c r="D204" s="270" t="s">
        <v>148</v>
      </c>
      <c r="E204" s="271" t="s">
        <v>180</v>
      </c>
      <c r="F204" s="272" t="s">
        <v>354</v>
      </c>
      <c r="G204" s="273" t="s">
        <v>178</v>
      </c>
      <c r="H204" s="274">
        <v>62.93</v>
      </c>
      <c r="I204" s="83"/>
      <c r="J204" s="275">
        <f>ROUND(I204*H204,2)</f>
        <v>0</v>
      </c>
      <c r="K204" s="276"/>
      <c r="L204" s="277"/>
      <c r="M204" s="278" t="s">
        <v>1</v>
      </c>
      <c r="N204" s="279" t="s">
        <v>42</v>
      </c>
      <c r="O204" s="233"/>
      <c r="P204" s="234">
        <f>O204*H204</f>
        <v>0</v>
      </c>
      <c r="Q204" s="234">
        <v>1.4E-3</v>
      </c>
      <c r="R204" s="234">
        <f>Q204*H204</f>
        <v>8.8102E-2</v>
      </c>
      <c r="S204" s="234">
        <v>0</v>
      </c>
      <c r="T204" s="235">
        <f>S204*H204</f>
        <v>0</v>
      </c>
      <c r="U204" s="141"/>
      <c r="V204" s="141"/>
      <c r="W204" s="141"/>
      <c r="X204" s="141"/>
      <c r="Y204" s="141"/>
      <c r="Z204" s="141"/>
      <c r="AA204" s="141"/>
      <c r="AB204" s="141"/>
      <c r="AC204" s="141"/>
      <c r="AD204" s="141"/>
      <c r="AE204" s="141"/>
      <c r="AR204" s="236" t="s">
        <v>150</v>
      </c>
      <c r="AT204" s="236" t="s">
        <v>148</v>
      </c>
      <c r="AU204" s="236" t="s">
        <v>84</v>
      </c>
      <c r="AY204" s="131" t="s">
        <v>123</v>
      </c>
      <c r="BE204" s="237">
        <f>IF(N204="základní",J204,0)</f>
        <v>0</v>
      </c>
      <c r="BF204" s="237">
        <f>IF(N204="snížená",J204,0)</f>
        <v>0</v>
      </c>
      <c r="BG204" s="237">
        <f>IF(N204="zákl. přenesená",J204,0)</f>
        <v>0</v>
      </c>
      <c r="BH204" s="237">
        <f>IF(N204="sníž. přenesená",J204,0)</f>
        <v>0</v>
      </c>
      <c r="BI204" s="237">
        <f>IF(N204="nulová",J204,0)</f>
        <v>0</v>
      </c>
      <c r="BJ204" s="131" t="s">
        <v>83</v>
      </c>
      <c r="BK204" s="237">
        <f>ROUND(I204*H204,2)</f>
        <v>0</v>
      </c>
      <c r="BL204" s="131" t="s">
        <v>129</v>
      </c>
      <c r="BM204" s="236" t="s">
        <v>355</v>
      </c>
    </row>
    <row r="205" spans="1:65" s="247" customFormat="1" x14ac:dyDescent="0.2">
      <c r="B205" s="246"/>
      <c r="D205" s="240" t="s">
        <v>130</v>
      </c>
      <c r="E205" s="248" t="s">
        <v>1</v>
      </c>
      <c r="F205" s="249" t="s">
        <v>356</v>
      </c>
      <c r="H205" s="250">
        <v>62.93</v>
      </c>
      <c r="I205" s="80"/>
      <c r="L205" s="246"/>
      <c r="M205" s="251"/>
      <c r="N205" s="252"/>
      <c r="O205" s="252"/>
      <c r="P205" s="252"/>
      <c r="Q205" s="252"/>
      <c r="R205" s="252"/>
      <c r="S205" s="252"/>
      <c r="T205" s="253"/>
      <c r="AT205" s="248" t="s">
        <v>130</v>
      </c>
      <c r="AU205" s="248" t="s">
        <v>84</v>
      </c>
      <c r="AV205" s="247" t="s">
        <v>84</v>
      </c>
      <c r="AW205" s="247" t="s">
        <v>32</v>
      </c>
      <c r="AX205" s="247" t="s">
        <v>83</v>
      </c>
      <c r="AY205" s="248" t="s">
        <v>123</v>
      </c>
    </row>
    <row r="206" spans="1:65" s="144" customFormat="1" ht="21.6" customHeight="1" x14ac:dyDescent="0.2">
      <c r="A206" s="141"/>
      <c r="B206" s="142"/>
      <c r="C206" s="224" t="s">
        <v>164</v>
      </c>
      <c r="D206" s="224" t="s">
        <v>125</v>
      </c>
      <c r="E206" s="225" t="s">
        <v>176</v>
      </c>
      <c r="F206" s="226" t="s">
        <v>177</v>
      </c>
      <c r="G206" s="227" t="s">
        <v>178</v>
      </c>
      <c r="H206" s="228">
        <v>63</v>
      </c>
      <c r="I206" s="79"/>
      <c r="J206" s="229">
        <f>ROUND(I206*H206,2)</f>
        <v>0</v>
      </c>
      <c r="K206" s="230"/>
      <c r="L206" s="142"/>
      <c r="M206" s="231" t="s">
        <v>1</v>
      </c>
      <c r="N206" s="232" t="s">
        <v>42</v>
      </c>
      <c r="O206" s="233"/>
      <c r="P206" s="234">
        <f>O206*H206</f>
        <v>0</v>
      </c>
      <c r="Q206" s="234">
        <v>1.0000000000000001E-5</v>
      </c>
      <c r="R206" s="234">
        <f>Q206*H206</f>
        <v>6.3000000000000003E-4</v>
      </c>
      <c r="S206" s="234">
        <v>0</v>
      </c>
      <c r="T206" s="235">
        <f>S206*H206</f>
        <v>0</v>
      </c>
      <c r="U206" s="141"/>
      <c r="V206" s="141"/>
      <c r="W206" s="141"/>
      <c r="X206" s="141"/>
      <c r="Y206" s="141"/>
      <c r="Z206" s="141"/>
      <c r="AA206" s="141"/>
      <c r="AB206" s="141"/>
      <c r="AC206" s="141"/>
      <c r="AD206" s="141"/>
      <c r="AE206" s="141"/>
      <c r="AR206" s="236" t="s">
        <v>129</v>
      </c>
      <c r="AT206" s="236" t="s">
        <v>125</v>
      </c>
      <c r="AU206" s="236" t="s">
        <v>84</v>
      </c>
      <c r="AY206" s="131" t="s">
        <v>123</v>
      </c>
      <c r="BE206" s="237">
        <f>IF(N206="základní",J206,0)</f>
        <v>0</v>
      </c>
      <c r="BF206" s="237">
        <f>IF(N206="snížená",J206,0)</f>
        <v>0</v>
      </c>
      <c r="BG206" s="237">
        <f>IF(N206="zákl. přenesená",J206,0)</f>
        <v>0</v>
      </c>
      <c r="BH206" s="237">
        <f>IF(N206="sníž. přenesená",J206,0)</f>
        <v>0</v>
      </c>
      <c r="BI206" s="237">
        <f>IF(N206="nulová",J206,0)</f>
        <v>0</v>
      </c>
      <c r="BJ206" s="131" t="s">
        <v>83</v>
      </c>
      <c r="BK206" s="237">
        <f>ROUND(I206*H206,2)</f>
        <v>0</v>
      </c>
      <c r="BL206" s="131" t="s">
        <v>129</v>
      </c>
      <c r="BM206" s="236" t="s">
        <v>357</v>
      </c>
    </row>
    <row r="207" spans="1:65" s="247" customFormat="1" x14ac:dyDescent="0.2">
      <c r="B207" s="246"/>
      <c r="D207" s="240" t="s">
        <v>130</v>
      </c>
      <c r="E207" s="248" t="s">
        <v>1</v>
      </c>
      <c r="F207" s="249" t="s">
        <v>225</v>
      </c>
      <c r="H207" s="250">
        <v>63</v>
      </c>
      <c r="I207" s="80"/>
      <c r="L207" s="246"/>
      <c r="M207" s="251"/>
      <c r="N207" s="252"/>
      <c r="O207" s="252"/>
      <c r="P207" s="252"/>
      <c r="Q207" s="252"/>
      <c r="R207" s="252"/>
      <c r="S207" s="252"/>
      <c r="T207" s="253"/>
      <c r="AT207" s="248" t="s">
        <v>130</v>
      </c>
      <c r="AU207" s="248" t="s">
        <v>84</v>
      </c>
      <c r="AV207" s="247" t="s">
        <v>84</v>
      </c>
      <c r="AW207" s="247" t="s">
        <v>32</v>
      </c>
      <c r="AX207" s="247" t="s">
        <v>83</v>
      </c>
      <c r="AY207" s="248" t="s">
        <v>123</v>
      </c>
    </row>
    <row r="208" spans="1:65" s="144" customFormat="1" ht="21.6" customHeight="1" x14ac:dyDescent="0.2">
      <c r="A208" s="141"/>
      <c r="B208" s="142"/>
      <c r="C208" s="270" t="s">
        <v>165</v>
      </c>
      <c r="D208" s="270" t="s">
        <v>148</v>
      </c>
      <c r="E208" s="271" t="s">
        <v>184</v>
      </c>
      <c r="F208" s="272" t="s">
        <v>358</v>
      </c>
      <c r="G208" s="273" t="s">
        <v>178</v>
      </c>
      <c r="H208" s="274">
        <v>63.945</v>
      </c>
      <c r="I208" s="83"/>
      <c r="J208" s="275">
        <f>ROUND(I208*H208,2)</f>
        <v>0</v>
      </c>
      <c r="K208" s="276"/>
      <c r="L208" s="277"/>
      <c r="M208" s="278" t="s">
        <v>1</v>
      </c>
      <c r="N208" s="279" t="s">
        <v>42</v>
      </c>
      <c r="O208" s="233"/>
      <c r="P208" s="234">
        <f>O208*H208</f>
        <v>0</v>
      </c>
      <c r="Q208" s="234">
        <v>2.8999999999999998E-3</v>
      </c>
      <c r="R208" s="234">
        <f>Q208*H208</f>
        <v>0.18544049999999998</v>
      </c>
      <c r="S208" s="234">
        <v>0</v>
      </c>
      <c r="T208" s="235">
        <f>S208*H208</f>
        <v>0</v>
      </c>
      <c r="U208" s="141"/>
      <c r="V208" s="141"/>
      <c r="W208" s="141"/>
      <c r="X208" s="141"/>
      <c r="Y208" s="141"/>
      <c r="Z208" s="141"/>
      <c r="AA208" s="141"/>
      <c r="AB208" s="141"/>
      <c r="AC208" s="141"/>
      <c r="AD208" s="141"/>
      <c r="AE208" s="141"/>
      <c r="AR208" s="236" t="s">
        <v>150</v>
      </c>
      <c r="AT208" s="236" t="s">
        <v>148</v>
      </c>
      <c r="AU208" s="236" t="s">
        <v>84</v>
      </c>
      <c r="AY208" s="131" t="s">
        <v>123</v>
      </c>
      <c r="BE208" s="237">
        <f>IF(N208="základní",J208,0)</f>
        <v>0</v>
      </c>
      <c r="BF208" s="237">
        <f>IF(N208="snížená",J208,0)</f>
        <v>0</v>
      </c>
      <c r="BG208" s="237">
        <f>IF(N208="zákl. přenesená",J208,0)</f>
        <v>0</v>
      </c>
      <c r="BH208" s="237">
        <f>IF(N208="sníž. přenesená",J208,0)</f>
        <v>0</v>
      </c>
      <c r="BI208" s="237">
        <f>IF(N208="nulová",J208,0)</f>
        <v>0</v>
      </c>
      <c r="BJ208" s="131" t="s">
        <v>83</v>
      </c>
      <c r="BK208" s="237">
        <f>ROUND(I208*H208,2)</f>
        <v>0</v>
      </c>
      <c r="BL208" s="131" t="s">
        <v>129</v>
      </c>
      <c r="BM208" s="236" t="s">
        <v>359</v>
      </c>
    </row>
    <row r="209" spans="1:65" s="247" customFormat="1" x14ac:dyDescent="0.2">
      <c r="B209" s="246"/>
      <c r="D209" s="240" t="s">
        <v>130</v>
      </c>
      <c r="E209" s="248" t="s">
        <v>1</v>
      </c>
      <c r="F209" s="249" t="s">
        <v>360</v>
      </c>
      <c r="H209" s="250">
        <v>63.945</v>
      </c>
      <c r="I209" s="80"/>
      <c r="L209" s="246"/>
      <c r="M209" s="251"/>
      <c r="N209" s="252"/>
      <c r="O209" s="252"/>
      <c r="P209" s="252"/>
      <c r="Q209" s="252"/>
      <c r="R209" s="252"/>
      <c r="S209" s="252"/>
      <c r="T209" s="253"/>
      <c r="AT209" s="248" t="s">
        <v>130</v>
      </c>
      <c r="AU209" s="248" t="s">
        <v>84</v>
      </c>
      <c r="AV209" s="247" t="s">
        <v>84</v>
      </c>
      <c r="AW209" s="247" t="s">
        <v>32</v>
      </c>
      <c r="AX209" s="247" t="s">
        <v>83</v>
      </c>
      <c r="AY209" s="248" t="s">
        <v>123</v>
      </c>
    </row>
    <row r="210" spans="1:65" s="144" customFormat="1" ht="21.6" customHeight="1" x14ac:dyDescent="0.2">
      <c r="A210" s="141"/>
      <c r="B210" s="142"/>
      <c r="C210" s="224" t="s">
        <v>166</v>
      </c>
      <c r="D210" s="224" t="s">
        <v>125</v>
      </c>
      <c r="E210" s="225" t="s">
        <v>361</v>
      </c>
      <c r="F210" s="226" t="s">
        <v>362</v>
      </c>
      <c r="G210" s="227" t="s">
        <v>178</v>
      </c>
      <c r="H210" s="228">
        <v>82</v>
      </c>
      <c r="I210" s="79"/>
      <c r="J210" s="229">
        <f>ROUND(I210*H210,2)</f>
        <v>0</v>
      </c>
      <c r="K210" s="230"/>
      <c r="L210" s="142"/>
      <c r="M210" s="231" t="s">
        <v>1</v>
      </c>
      <c r="N210" s="232" t="s">
        <v>42</v>
      </c>
      <c r="O210" s="233"/>
      <c r="P210" s="234">
        <f>O210*H210</f>
        <v>0</v>
      </c>
      <c r="Q210" s="234">
        <v>2.0000000000000002E-5</v>
      </c>
      <c r="R210" s="234">
        <f>Q210*H210</f>
        <v>1.6400000000000002E-3</v>
      </c>
      <c r="S210" s="234">
        <v>0</v>
      </c>
      <c r="T210" s="235">
        <f>S210*H210</f>
        <v>0</v>
      </c>
      <c r="U210" s="141"/>
      <c r="V210" s="141"/>
      <c r="W210" s="141"/>
      <c r="X210" s="141"/>
      <c r="Y210" s="141"/>
      <c r="Z210" s="141"/>
      <c r="AA210" s="141"/>
      <c r="AB210" s="141"/>
      <c r="AC210" s="141"/>
      <c r="AD210" s="141"/>
      <c r="AE210" s="141"/>
      <c r="AR210" s="236" t="s">
        <v>129</v>
      </c>
      <c r="AT210" s="236" t="s">
        <v>125</v>
      </c>
      <c r="AU210" s="236" t="s">
        <v>84</v>
      </c>
      <c r="AY210" s="131" t="s">
        <v>123</v>
      </c>
      <c r="BE210" s="237">
        <f>IF(N210="základní",J210,0)</f>
        <v>0</v>
      </c>
      <c r="BF210" s="237">
        <f>IF(N210="snížená",J210,0)</f>
        <v>0</v>
      </c>
      <c r="BG210" s="237">
        <f>IF(N210="zákl. přenesená",J210,0)</f>
        <v>0</v>
      </c>
      <c r="BH210" s="237">
        <f>IF(N210="sníž. přenesená",J210,0)</f>
        <v>0</v>
      </c>
      <c r="BI210" s="237">
        <f>IF(N210="nulová",J210,0)</f>
        <v>0</v>
      </c>
      <c r="BJ210" s="131" t="s">
        <v>83</v>
      </c>
      <c r="BK210" s="237">
        <f>ROUND(I210*H210,2)</f>
        <v>0</v>
      </c>
      <c r="BL210" s="131" t="s">
        <v>129</v>
      </c>
      <c r="BM210" s="236" t="s">
        <v>363</v>
      </c>
    </row>
    <row r="211" spans="1:65" s="247" customFormat="1" x14ac:dyDescent="0.2">
      <c r="B211" s="246"/>
      <c r="D211" s="240" t="s">
        <v>130</v>
      </c>
      <c r="E211" s="248" t="s">
        <v>1</v>
      </c>
      <c r="F211" s="249" t="s">
        <v>254</v>
      </c>
      <c r="H211" s="250">
        <v>82</v>
      </c>
      <c r="I211" s="80"/>
      <c r="L211" s="246"/>
      <c r="M211" s="251"/>
      <c r="N211" s="252"/>
      <c r="O211" s="252"/>
      <c r="P211" s="252"/>
      <c r="Q211" s="252"/>
      <c r="R211" s="252"/>
      <c r="S211" s="252"/>
      <c r="T211" s="253"/>
      <c r="AT211" s="248" t="s">
        <v>130</v>
      </c>
      <c r="AU211" s="248" t="s">
        <v>84</v>
      </c>
      <c r="AV211" s="247" t="s">
        <v>84</v>
      </c>
      <c r="AW211" s="247" t="s">
        <v>32</v>
      </c>
      <c r="AX211" s="247" t="s">
        <v>83</v>
      </c>
      <c r="AY211" s="248" t="s">
        <v>123</v>
      </c>
    </row>
    <row r="212" spans="1:65" s="144" customFormat="1" ht="21.6" customHeight="1" x14ac:dyDescent="0.2">
      <c r="A212" s="141"/>
      <c r="B212" s="142"/>
      <c r="C212" s="270" t="s">
        <v>167</v>
      </c>
      <c r="D212" s="270" t="s">
        <v>148</v>
      </c>
      <c r="E212" s="271" t="s">
        <v>364</v>
      </c>
      <c r="F212" s="272" t="s">
        <v>365</v>
      </c>
      <c r="G212" s="273" t="s">
        <v>178</v>
      </c>
      <c r="H212" s="274">
        <v>83.23</v>
      </c>
      <c r="I212" s="83"/>
      <c r="J212" s="275">
        <f>ROUND(I212*H212,2)</f>
        <v>0</v>
      </c>
      <c r="K212" s="276"/>
      <c r="L212" s="277"/>
      <c r="M212" s="278" t="s">
        <v>1</v>
      </c>
      <c r="N212" s="279" t="s">
        <v>42</v>
      </c>
      <c r="O212" s="233"/>
      <c r="P212" s="234">
        <f>O212*H212</f>
        <v>0</v>
      </c>
      <c r="Q212" s="234">
        <v>7.3000000000000001E-3</v>
      </c>
      <c r="R212" s="234">
        <f>Q212*H212</f>
        <v>0.60757899999999998</v>
      </c>
      <c r="S212" s="234">
        <v>0</v>
      </c>
      <c r="T212" s="235">
        <f>S212*H212</f>
        <v>0</v>
      </c>
      <c r="U212" s="141"/>
      <c r="V212" s="141"/>
      <c r="W212" s="141"/>
      <c r="X212" s="141"/>
      <c r="Y212" s="141"/>
      <c r="Z212" s="141"/>
      <c r="AA212" s="141"/>
      <c r="AB212" s="141"/>
      <c r="AC212" s="141"/>
      <c r="AD212" s="141"/>
      <c r="AE212" s="141"/>
      <c r="AR212" s="236" t="s">
        <v>150</v>
      </c>
      <c r="AT212" s="236" t="s">
        <v>148</v>
      </c>
      <c r="AU212" s="236" t="s">
        <v>84</v>
      </c>
      <c r="AY212" s="131" t="s">
        <v>123</v>
      </c>
      <c r="BE212" s="237">
        <f>IF(N212="základní",J212,0)</f>
        <v>0</v>
      </c>
      <c r="BF212" s="237">
        <f>IF(N212="snížená",J212,0)</f>
        <v>0</v>
      </c>
      <c r="BG212" s="237">
        <f>IF(N212="zákl. přenesená",J212,0)</f>
        <v>0</v>
      </c>
      <c r="BH212" s="237">
        <f>IF(N212="sníž. přenesená",J212,0)</f>
        <v>0</v>
      </c>
      <c r="BI212" s="237">
        <f>IF(N212="nulová",J212,0)</f>
        <v>0</v>
      </c>
      <c r="BJ212" s="131" t="s">
        <v>83</v>
      </c>
      <c r="BK212" s="237">
        <f>ROUND(I212*H212,2)</f>
        <v>0</v>
      </c>
      <c r="BL212" s="131" t="s">
        <v>129</v>
      </c>
      <c r="BM212" s="236" t="s">
        <v>366</v>
      </c>
    </row>
    <row r="213" spans="1:65" s="247" customFormat="1" x14ac:dyDescent="0.2">
      <c r="B213" s="246"/>
      <c r="D213" s="240" t="s">
        <v>130</v>
      </c>
      <c r="E213" s="248" t="s">
        <v>1</v>
      </c>
      <c r="F213" s="249" t="s">
        <v>367</v>
      </c>
      <c r="H213" s="250">
        <v>83.23</v>
      </c>
      <c r="I213" s="80"/>
      <c r="L213" s="246"/>
      <c r="M213" s="251"/>
      <c r="N213" s="252"/>
      <c r="O213" s="252"/>
      <c r="P213" s="252"/>
      <c r="Q213" s="252"/>
      <c r="R213" s="252"/>
      <c r="S213" s="252"/>
      <c r="T213" s="253"/>
      <c r="AT213" s="248" t="s">
        <v>130</v>
      </c>
      <c r="AU213" s="248" t="s">
        <v>84</v>
      </c>
      <c r="AV213" s="247" t="s">
        <v>84</v>
      </c>
      <c r="AW213" s="247" t="s">
        <v>32</v>
      </c>
      <c r="AX213" s="247" t="s">
        <v>83</v>
      </c>
      <c r="AY213" s="248" t="s">
        <v>123</v>
      </c>
    </row>
    <row r="214" spans="1:65" s="144" customFormat="1" ht="21.6" customHeight="1" x14ac:dyDescent="0.2">
      <c r="A214" s="141"/>
      <c r="B214" s="142"/>
      <c r="C214" s="224" t="s">
        <v>7</v>
      </c>
      <c r="D214" s="224" t="s">
        <v>125</v>
      </c>
      <c r="E214" s="225" t="s">
        <v>368</v>
      </c>
      <c r="F214" s="226" t="s">
        <v>369</v>
      </c>
      <c r="G214" s="227" t="s">
        <v>159</v>
      </c>
      <c r="H214" s="228">
        <v>1</v>
      </c>
      <c r="I214" s="79"/>
      <c r="J214" s="229">
        <f>ROUND(I214*H214,2)</f>
        <v>0</v>
      </c>
      <c r="K214" s="230"/>
      <c r="L214" s="142"/>
      <c r="M214" s="231" t="s">
        <v>1</v>
      </c>
      <c r="N214" s="232" t="s">
        <v>42</v>
      </c>
      <c r="O214" s="233"/>
      <c r="P214" s="234">
        <f>O214*H214</f>
        <v>0</v>
      </c>
      <c r="Q214" s="234">
        <v>0</v>
      </c>
      <c r="R214" s="234">
        <f>Q214*H214</f>
        <v>0</v>
      </c>
      <c r="S214" s="234">
        <v>0</v>
      </c>
      <c r="T214" s="235">
        <f>S214*H214</f>
        <v>0</v>
      </c>
      <c r="U214" s="141"/>
      <c r="V214" s="141"/>
      <c r="W214" s="141"/>
      <c r="X214" s="141"/>
      <c r="Y214" s="141"/>
      <c r="Z214" s="141"/>
      <c r="AA214" s="141"/>
      <c r="AB214" s="141"/>
      <c r="AC214" s="141"/>
      <c r="AD214" s="141"/>
      <c r="AE214" s="141"/>
      <c r="AR214" s="236" t="s">
        <v>129</v>
      </c>
      <c r="AT214" s="236" t="s">
        <v>125</v>
      </c>
      <c r="AU214" s="236" t="s">
        <v>84</v>
      </c>
      <c r="AY214" s="131" t="s">
        <v>123</v>
      </c>
      <c r="BE214" s="237">
        <f>IF(N214="základní",J214,0)</f>
        <v>0</v>
      </c>
      <c r="BF214" s="237">
        <f>IF(N214="snížená",J214,0)</f>
        <v>0</v>
      </c>
      <c r="BG214" s="237">
        <f>IF(N214="zákl. přenesená",J214,0)</f>
        <v>0</v>
      </c>
      <c r="BH214" s="237">
        <f>IF(N214="sníž. přenesená",J214,0)</f>
        <v>0</v>
      </c>
      <c r="BI214" s="237">
        <f>IF(N214="nulová",J214,0)</f>
        <v>0</v>
      </c>
      <c r="BJ214" s="131" t="s">
        <v>83</v>
      </c>
      <c r="BK214" s="237">
        <f>ROUND(I214*H214,2)</f>
        <v>0</v>
      </c>
      <c r="BL214" s="131" t="s">
        <v>129</v>
      </c>
      <c r="BM214" s="236" t="s">
        <v>370</v>
      </c>
    </row>
    <row r="215" spans="1:65" s="247" customFormat="1" x14ac:dyDescent="0.2">
      <c r="B215" s="246"/>
      <c r="D215" s="240" t="s">
        <v>130</v>
      </c>
      <c r="E215" s="248" t="s">
        <v>1</v>
      </c>
      <c r="F215" s="249" t="s">
        <v>83</v>
      </c>
      <c r="H215" s="250">
        <v>1</v>
      </c>
      <c r="I215" s="80"/>
      <c r="L215" s="246"/>
      <c r="M215" s="251"/>
      <c r="N215" s="252"/>
      <c r="O215" s="252"/>
      <c r="P215" s="252"/>
      <c r="Q215" s="252"/>
      <c r="R215" s="252"/>
      <c r="S215" s="252"/>
      <c r="T215" s="253"/>
      <c r="AT215" s="248" t="s">
        <v>130</v>
      </c>
      <c r="AU215" s="248" t="s">
        <v>84</v>
      </c>
      <c r="AV215" s="247" t="s">
        <v>84</v>
      </c>
      <c r="AW215" s="247" t="s">
        <v>32</v>
      </c>
      <c r="AX215" s="247" t="s">
        <v>83</v>
      </c>
      <c r="AY215" s="248" t="s">
        <v>123</v>
      </c>
    </row>
    <row r="216" spans="1:65" s="144" customFormat="1" ht="21.6" customHeight="1" x14ac:dyDescent="0.2">
      <c r="A216" s="141"/>
      <c r="B216" s="142"/>
      <c r="C216" s="270" t="s">
        <v>168</v>
      </c>
      <c r="D216" s="270" t="s">
        <v>148</v>
      </c>
      <c r="E216" s="271" t="s">
        <v>371</v>
      </c>
      <c r="F216" s="272" t="s">
        <v>372</v>
      </c>
      <c r="G216" s="273" t="s">
        <v>159</v>
      </c>
      <c r="H216" s="274">
        <v>1</v>
      </c>
      <c r="I216" s="83"/>
      <c r="J216" s="275">
        <f>ROUND(I216*H216,2)</f>
        <v>0</v>
      </c>
      <c r="K216" s="276"/>
      <c r="L216" s="277"/>
      <c r="M216" s="278" t="s">
        <v>1</v>
      </c>
      <c r="N216" s="279" t="s">
        <v>42</v>
      </c>
      <c r="O216" s="233"/>
      <c r="P216" s="234">
        <f>O216*H216</f>
        <v>0</v>
      </c>
      <c r="Q216" s="234">
        <v>7.1999999999999998E-3</v>
      </c>
      <c r="R216" s="234">
        <f>Q216*H216</f>
        <v>7.1999999999999998E-3</v>
      </c>
      <c r="S216" s="234">
        <v>0</v>
      </c>
      <c r="T216" s="235">
        <f>S216*H216</f>
        <v>0</v>
      </c>
      <c r="U216" s="141"/>
      <c r="V216" s="141"/>
      <c r="W216" s="141"/>
      <c r="X216" s="141"/>
      <c r="Y216" s="141"/>
      <c r="Z216" s="141"/>
      <c r="AA216" s="141"/>
      <c r="AB216" s="141"/>
      <c r="AC216" s="141"/>
      <c r="AD216" s="141"/>
      <c r="AE216" s="141"/>
      <c r="AR216" s="236" t="s">
        <v>150</v>
      </c>
      <c r="AT216" s="236" t="s">
        <v>148</v>
      </c>
      <c r="AU216" s="236" t="s">
        <v>84</v>
      </c>
      <c r="AY216" s="131" t="s">
        <v>123</v>
      </c>
      <c r="BE216" s="237">
        <f>IF(N216="základní",J216,0)</f>
        <v>0</v>
      </c>
      <c r="BF216" s="237">
        <f>IF(N216="snížená",J216,0)</f>
        <v>0</v>
      </c>
      <c r="BG216" s="237">
        <f>IF(N216="zákl. přenesená",J216,0)</f>
        <v>0</v>
      </c>
      <c r="BH216" s="237">
        <f>IF(N216="sníž. přenesená",J216,0)</f>
        <v>0</v>
      </c>
      <c r="BI216" s="237">
        <f>IF(N216="nulová",J216,0)</f>
        <v>0</v>
      </c>
      <c r="BJ216" s="131" t="s">
        <v>83</v>
      </c>
      <c r="BK216" s="237">
        <f>ROUND(I216*H216,2)</f>
        <v>0</v>
      </c>
      <c r="BL216" s="131" t="s">
        <v>129</v>
      </c>
      <c r="BM216" s="236" t="s">
        <v>373</v>
      </c>
    </row>
    <row r="217" spans="1:65" s="247" customFormat="1" x14ac:dyDescent="0.2">
      <c r="B217" s="246"/>
      <c r="D217" s="240" t="s">
        <v>130</v>
      </c>
      <c r="E217" s="248" t="s">
        <v>1</v>
      </c>
      <c r="F217" s="249" t="s">
        <v>83</v>
      </c>
      <c r="H217" s="250">
        <v>1</v>
      </c>
      <c r="I217" s="80"/>
      <c r="L217" s="246"/>
      <c r="M217" s="251"/>
      <c r="N217" s="252"/>
      <c r="O217" s="252"/>
      <c r="P217" s="252"/>
      <c r="Q217" s="252"/>
      <c r="R217" s="252"/>
      <c r="S217" s="252"/>
      <c r="T217" s="253"/>
      <c r="AT217" s="248" t="s">
        <v>130</v>
      </c>
      <c r="AU217" s="248" t="s">
        <v>84</v>
      </c>
      <c r="AV217" s="247" t="s">
        <v>84</v>
      </c>
      <c r="AW217" s="247" t="s">
        <v>32</v>
      </c>
      <c r="AX217" s="247" t="s">
        <v>83</v>
      </c>
      <c r="AY217" s="248" t="s">
        <v>123</v>
      </c>
    </row>
    <row r="218" spans="1:65" s="144" customFormat="1" ht="21.6" customHeight="1" x14ac:dyDescent="0.2">
      <c r="A218" s="141"/>
      <c r="B218" s="142"/>
      <c r="C218" s="224" t="s">
        <v>169</v>
      </c>
      <c r="D218" s="224" t="s">
        <v>125</v>
      </c>
      <c r="E218" s="225" t="s">
        <v>186</v>
      </c>
      <c r="F218" s="226" t="s">
        <v>187</v>
      </c>
      <c r="G218" s="227" t="s">
        <v>159</v>
      </c>
      <c r="H218" s="228">
        <v>10</v>
      </c>
      <c r="I218" s="79"/>
      <c r="J218" s="229">
        <f>ROUND(I218*H218,2)</f>
        <v>0</v>
      </c>
      <c r="K218" s="230"/>
      <c r="L218" s="142"/>
      <c r="M218" s="231" t="s">
        <v>1</v>
      </c>
      <c r="N218" s="232" t="s">
        <v>42</v>
      </c>
      <c r="O218" s="233"/>
      <c r="P218" s="234">
        <f>O218*H218</f>
        <v>0</v>
      </c>
      <c r="Q218" s="234">
        <v>0</v>
      </c>
      <c r="R218" s="234">
        <f>Q218*H218</f>
        <v>0</v>
      </c>
      <c r="S218" s="234">
        <v>0</v>
      </c>
      <c r="T218" s="235">
        <f>S218*H218</f>
        <v>0</v>
      </c>
      <c r="U218" s="141"/>
      <c r="V218" s="141"/>
      <c r="W218" s="141"/>
      <c r="X218" s="141"/>
      <c r="Y218" s="141"/>
      <c r="Z218" s="141"/>
      <c r="AA218" s="141"/>
      <c r="AB218" s="141"/>
      <c r="AC218" s="141"/>
      <c r="AD218" s="141"/>
      <c r="AE218" s="141"/>
      <c r="AR218" s="236" t="s">
        <v>129</v>
      </c>
      <c r="AT218" s="236" t="s">
        <v>125</v>
      </c>
      <c r="AU218" s="236" t="s">
        <v>84</v>
      </c>
      <c r="AY218" s="131" t="s">
        <v>123</v>
      </c>
      <c r="BE218" s="237">
        <f>IF(N218="základní",J218,0)</f>
        <v>0</v>
      </c>
      <c r="BF218" s="237">
        <f>IF(N218="snížená",J218,0)</f>
        <v>0</v>
      </c>
      <c r="BG218" s="237">
        <f>IF(N218="zákl. přenesená",J218,0)</f>
        <v>0</v>
      </c>
      <c r="BH218" s="237">
        <f>IF(N218="sníž. přenesená",J218,0)</f>
        <v>0</v>
      </c>
      <c r="BI218" s="237">
        <f>IF(N218="nulová",J218,0)</f>
        <v>0</v>
      </c>
      <c r="BJ218" s="131" t="s">
        <v>83</v>
      </c>
      <c r="BK218" s="237">
        <f>ROUND(I218*H218,2)</f>
        <v>0</v>
      </c>
      <c r="BL218" s="131" t="s">
        <v>129</v>
      </c>
      <c r="BM218" s="236" t="s">
        <v>374</v>
      </c>
    </row>
    <row r="219" spans="1:65" s="247" customFormat="1" x14ac:dyDescent="0.2">
      <c r="B219" s="246"/>
      <c r="D219" s="240" t="s">
        <v>130</v>
      </c>
      <c r="E219" s="248" t="s">
        <v>1</v>
      </c>
      <c r="F219" s="249" t="s">
        <v>155</v>
      </c>
      <c r="H219" s="250">
        <v>10</v>
      </c>
      <c r="I219" s="80"/>
      <c r="L219" s="246"/>
      <c r="M219" s="251"/>
      <c r="N219" s="252"/>
      <c r="O219" s="252"/>
      <c r="P219" s="252"/>
      <c r="Q219" s="252"/>
      <c r="R219" s="252"/>
      <c r="S219" s="252"/>
      <c r="T219" s="253"/>
      <c r="AT219" s="248" t="s">
        <v>130</v>
      </c>
      <c r="AU219" s="248" t="s">
        <v>84</v>
      </c>
      <c r="AV219" s="247" t="s">
        <v>84</v>
      </c>
      <c r="AW219" s="247" t="s">
        <v>32</v>
      </c>
      <c r="AX219" s="247" t="s">
        <v>83</v>
      </c>
      <c r="AY219" s="248" t="s">
        <v>123</v>
      </c>
    </row>
    <row r="220" spans="1:65" s="144" customFormat="1" ht="21.6" customHeight="1" x14ac:dyDescent="0.2">
      <c r="A220" s="141"/>
      <c r="B220" s="142"/>
      <c r="C220" s="270" t="s">
        <v>170</v>
      </c>
      <c r="D220" s="270" t="s">
        <v>148</v>
      </c>
      <c r="E220" s="271" t="s">
        <v>375</v>
      </c>
      <c r="F220" s="272" t="s">
        <v>376</v>
      </c>
      <c r="G220" s="273" t="s">
        <v>159</v>
      </c>
      <c r="H220" s="274">
        <v>10.15</v>
      </c>
      <c r="I220" s="83"/>
      <c r="J220" s="275">
        <f>ROUND(I220*H220,2)</f>
        <v>0</v>
      </c>
      <c r="K220" s="276"/>
      <c r="L220" s="277"/>
      <c r="M220" s="278" t="s">
        <v>1</v>
      </c>
      <c r="N220" s="279" t="s">
        <v>42</v>
      </c>
      <c r="O220" s="233"/>
      <c r="P220" s="234">
        <f>O220*H220</f>
        <v>0</v>
      </c>
      <c r="Q220" s="234">
        <v>8.0000000000000004E-4</v>
      </c>
      <c r="R220" s="234">
        <f>Q220*H220</f>
        <v>8.1200000000000005E-3</v>
      </c>
      <c r="S220" s="234">
        <v>0</v>
      </c>
      <c r="T220" s="235">
        <f>S220*H220</f>
        <v>0</v>
      </c>
      <c r="U220" s="141"/>
      <c r="V220" s="141"/>
      <c r="W220" s="141"/>
      <c r="X220" s="141"/>
      <c r="Y220" s="141"/>
      <c r="Z220" s="141"/>
      <c r="AA220" s="141"/>
      <c r="AB220" s="141"/>
      <c r="AC220" s="141"/>
      <c r="AD220" s="141"/>
      <c r="AE220" s="141"/>
      <c r="AR220" s="236" t="s">
        <v>150</v>
      </c>
      <c r="AT220" s="236" t="s">
        <v>148</v>
      </c>
      <c r="AU220" s="236" t="s">
        <v>84</v>
      </c>
      <c r="AY220" s="131" t="s">
        <v>123</v>
      </c>
      <c r="BE220" s="237">
        <f>IF(N220="základní",J220,0)</f>
        <v>0</v>
      </c>
      <c r="BF220" s="237">
        <f>IF(N220="snížená",J220,0)</f>
        <v>0</v>
      </c>
      <c r="BG220" s="237">
        <f>IF(N220="zákl. přenesená",J220,0)</f>
        <v>0</v>
      </c>
      <c r="BH220" s="237">
        <f>IF(N220="sníž. přenesená",J220,0)</f>
        <v>0</v>
      </c>
      <c r="BI220" s="237">
        <f>IF(N220="nulová",J220,0)</f>
        <v>0</v>
      </c>
      <c r="BJ220" s="131" t="s">
        <v>83</v>
      </c>
      <c r="BK220" s="237">
        <f>ROUND(I220*H220,2)</f>
        <v>0</v>
      </c>
      <c r="BL220" s="131" t="s">
        <v>129</v>
      </c>
      <c r="BM220" s="236" t="s">
        <v>377</v>
      </c>
    </row>
    <row r="221" spans="1:65" s="247" customFormat="1" x14ac:dyDescent="0.2">
      <c r="B221" s="246"/>
      <c r="D221" s="240" t="s">
        <v>130</v>
      </c>
      <c r="E221" s="248" t="s">
        <v>1</v>
      </c>
      <c r="F221" s="249" t="s">
        <v>378</v>
      </c>
      <c r="H221" s="250">
        <v>10.15</v>
      </c>
      <c r="I221" s="80"/>
      <c r="L221" s="246"/>
      <c r="M221" s="251"/>
      <c r="N221" s="252"/>
      <c r="O221" s="252"/>
      <c r="P221" s="252"/>
      <c r="Q221" s="252"/>
      <c r="R221" s="252"/>
      <c r="S221" s="252"/>
      <c r="T221" s="253"/>
      <c r="AT221" s="248" t="s">
        <v>130</v>
      </c>
      <c r="AU221" s="248" t="s">
        <v>84</v>
      </c>
      <c r="AV221" s="247" t="s">
        <v>84</v>
      </c>
      <c r="AW221" s="247" t="s">
        <v>32</v>
      </c>
      <c r="AX221" s="247" t="s">
        <v>83</v>
      </c>
      <c r="AY221" s="248" t="s">
        <v>123</v>
      </c>
    </row>
    <row r="222" spans="1:65" s="144" customFormat="1" ht="21.6" customHeight="1" x14ac:dyDescent="0.2">
      <c r="A222" s="141"/>
      <c r="B222" s="142"/>
      <c r="C222" s="224" t="s">
        <v>171</v>
      </c>
      <c r="D222" s="224" t="s">
        <v>125</v>
      </c>
      <c r="E222" s="225" t="s">
        <v>379</v>
      </c>
      <c r="F222" s="226" t="s">
        <v>380</v>
      </c>
      <c r="G222" s="227" t="s">
        <v>159</v>
      </c>
      <c r="H222" s="228">
        <v>1</v>
      </c>
      <c r="I222" s="79"/>
      <c r="J222" s="229">
        <f>ROUND(I222*H222,2)</f>
        <v>0</v>
      </c>
      <c r="K222" s="230"/>
      <c r="L222" s="142"/>
      <c r="M222" s="231" t="s">
        <v>1</v>
      </c>
      <c r="N222" s="232" t="s">
        <v>42</v>
      </c>
      <c r="O222" s="233"/>
      <c r="P222" s="234">
        <f>O222*H222</f>
        <v>0</v>
      </c>
      <c r="Q222" s="234">
        <v>0</v>
      </c>
      <c r="R222" s="234">
        <f>Q222*H222</f>
        <v>0</v>
      </c>
      <c r="S222" s="234">
        <v>0</v>
      </c>
      <c r="T222" s="235">
        <f>S222*H222</f>
        <v>0</v>
      </c>
      <c r="U222" s="141"/>
      <c r="V222" s="141"/>
      <c r="W222" s="141"/>
      <c r="X222" s="141"/>
      <c r="Y222" s="141"/>
      <c r="Z222" s="141"/>
      <c r="AA222" s="141"/>
      <c r="AB222" s="141"/>
      <c r="AC222" s="141"/>
      <c r="AD222" s="141"/>
      <c r="AE222" s="141"/>
      <c r="AR222" s="236" t="s">
        <v>129</v>
      </c>
      <c r="AT222" s="236" t="s">
        <v>125</v>
      </c>
      <c r="AU222" s="236" t="s">
        <v>84</v>
      </c>
      <c r="AY222" s="131" t="s">
        <v>123</v>
      </c>
      <c r="BE222" s="237">
        <f>IF(N222="základní",J222,0)</f>
        <v>0</v>
      </c>
      <c r="BF222" s="237">
        <f>IF(N222="snížená",J222,0)</f>
        <v>0</v>
      </c>
      <c r="BG222" s="237">
        <f>IF(N222="zákl. přenesená",J222,0)</f>
        <v>0</v>
      </c>
      <c r="BH222" s="237">
        <f>IF(N222="sníž. přenesená",J222,0)</f>
        <v>0</v>
      </c>
      <c r="BI222" s="237">
        <f>IF(N222="nulová",J222,0)</f>
        <v>0</v>
      </c>
      <c r="BJ222" s="131" t="s">
        <v>83</v>
      </c>
      <c r="BK222" s="237">
        <f>ROUND(I222*H222,2)</f>
        <v>0</v>
      </c>
      <c r="BL222" s="131" t="s">
        <v>129</v>
      </c>
      <c r="BM222" s="236" t="s">
        <v>381</v>
      </c>
    </row>
    <row r="223" spans="1:65" s="247" customFormat="1" x14ac:dyDescent="0.2">
      <c r="B223" s="246"/>
      <c r="D223" s="240" t="s">
        <v>130</v>
      </c>
      <c r="E223" s="248" t="s">
        <v>1</v>
      </c>
      <c r="F223" s="249" t="s">
        <v>83</v>
      </c>
      <c r="H223" s="250">
        <v>1</v>
      </c>
      <c r="I223" s="80"/>
      <c r="L223" s="246"/>
      <c r="M223" s="251"/>
      <c r="N223" s="252"/>
      <c r="O223" s="252"/>
      <c r="P223" s="252"/>
      <c r="Q223" s="252"/>
      <c r="R223" s="252"/>
      <c r="S223" s="252"/>
      <c r="T223" s="253"/>
      <c r="AT223" s="248" t="s">
        <v>130</v>
      </c>
      <c r="AU223" s="248" t="s">
        <v>84</v>
      </c>
      <c r="AV223" s="247" t="s">
        <v>84</v>
      </c>
      <c r="AW223" s="247" t="s">
        <v>32</v>
      </c>
      <c r="AX223" s="247" t="s">
        <v>83</v>
      </c>
      <c r="AY223" s="248" t="s">
        <v>123</v>
      </c>
    </row>
    <row r="224" spans="1:65" s="144" customFormat="1" ht="21.6" customHeight="1" x14ac:dyDescent="0.2">
      <c r="A224" s="141"/>
      <c r="B224" s="142"/>
      <c r="C224" s="270" t="s">
        <v>172</v>
      </c>
      <c r="D224" s="270" t="s">
        <v>148</v>
      </c>
      <c r="E224" s="271" t="s">
        <v>382</v>
      </c>
      <c r="F224" s="272" t="s">
        <v>383</v>
      </c>
      <c r="G224" s="273" t="s">
        <v>159</v>
      </c>
      <c r="H224" s="274">
        <v>1.0149999999999999</v>
      </c>
      <c r="I224" s="83"/>
      <c r="J224" s="275">
        <f>ROUND(I224*H224,2)</f>
        <v>0</v>
      </c>
      <c r="K224" s="276"/>
      <c r="L224" s="277"/>
      <c r="M224" s="278" t="s">
        <v>1</v>
      </c>
      <c r="N224" s="279" t="s">
        <v>42</v>
      </c>
      <c r="O224" s="233"/>
      <c r="P224" s="234">
        <f>O224*H224</f>
        <v>0</v>
      </c>
      <c r="Q224" s="234">
        <v>4.6000000000000001E-4</v>
      </c>
      <c r="R224" s="234">
        <f>Q224*H224</f>
        <v>4.6689999999999996E-4</v>
      </c>
      <c r="S224" s="234">
        <v>0</v>
      </c>
      <c r="T224" s="235">
        <f>S224*H224</f>
        <v>0</v>
      </c>
      <c r="U224" s="141"/>
      <c r="V224" s="141"/>
      <c r="W224" s="141"/>
      <c r="X224" s="141"/>
      <c r="Y224" s="141"/>
      <c r="Z224" s="141"/>
      <c r="AA224" s="141"/>
      <c r="AB224" s="141"/>
      <c r="AC224" s="141"/>
      <c r="AD224" s="141"/>
      <c r="AE224" s="141"/>
      <c r="AR224" s="236" t="s">
        <v>150</v>
      </c>
      <c r="AT224" s="236" t="s">
        <v>148</v>
      </c>
      <c r="AU224" s="236" t="s">
        <v>84</v>
      </c>
      <c r="AY224" s="131" t="s">
        <v>123</v>
      </c>
      <c r="BE224" s="237">
        <f>IF(N224="základní",J224,0)</f>
        <v>0</v>
      </c>
      <c r="BF224" s="237">
        <f>IF(N224="snížená",J224,0)</f>
        <v>0</v>
      </c>
      <c r="BG224" s="237">
        <f>IF(N224="zákl. přenesená",J224,0)</f>
        <v>0</v>
      </c>
      <c r="BH224" s="237">
        <f>IF(N224="sníž. přenesená",J224,0)</f>
        <v>0</v>
      </c>
      <c r="BI224" s="237">
        <f>IF(N224="nulová",J224,0)</f>
        <v>0</v>
      </c>
      <c r="BJ224" s="131" t="s">
        <v>83</v>
      </c>
      <c r="BK224" s="237">
        <f>ROUND(I224*H224,2)</f>
        <v>0</v>
      </c>
      <c r="BL224" s="131" t="s">
        <v>129</v>
      </c>
      <c r="BM224" s="236" t="s">
        <v>384</v>
      </c>
    </row>
    <row r="225" spans="1:65" s="247" customFormat="1" x14ac:dyDescent="0.2">
      <c r="B225" s="246"/>
      <c r="D225" s="240" t="s">
        <v>130</v>
      </c>
      <c r="E225" s="248" t="s">
        <v>1</v>
      </c>
      <c r="F225" s="249" t="s">
        <v>190</v>
      </c>
      <c r="H225" s="250">
        <v>1.0149999999999999</v>
      </c>
      <c r="I225" s="80"/>
      <c r="L225" s="246"/>
      <c r="M225" s="251"/>
      <c r="N225" s="252"/>
      <c r="O225" s="252"/>
      <c r="P225" s="252"/>
      <c r="Q225" s="252"/>
      <c r="R225" s="252"/>
      <c r="S225" s="252"/>
      <c r="T225" s="253"/>
      <c r="AT225" s="248" t="s">
        <v>130</v>
      </c>
      <c r="AU225" s="248" t="s">
        <v>84</v>
      </c>
      <c r="AV225" s="247" t="s">
        <v>84</v>
      </c>
      <c r="AW225" s="247" t="s">
        <v>32</v>
      </c>
      <c r="AX225" s="247" t="s">
        <v>83</v>
      </c>
      <c r="AY225" s="248" t="s">
        <v>123</v>
      </c>
    </row>
    <row r="226" spans="1:65" s="144" customFormat="1" ht="21.6" customHeight="1" x14ac:dyDescent="0.2">
      <c r="A226" s="141"/>
      <c r="B226" s="142"/>
      <c r="C226" s="224" t="s">
        <v>173</v>
      </c>
      <c r="D226" s="224" t="s">
        <v>125</v>
      </c>
      <c r="E226" s="225" t="s">
        <v>385</v>
      </c>
      <c r="F226" s="226" t="s">
        <v>386</v>
      </c>
      <c r="G226" s="227" t="s">
        <v>159</v>
      </c>
      <c r="H226" s="228">
        <v>10</v>
      </c>
      <c r="I226" s="79"/>
      <c r="J226" s="229">
        <f>ROUND(I226*H226,2)</f>
        <v>0</v>
      </c>
      <c r="K226" s="230"/>
      <c r="L226" s="142"/>
      <c r="M226" s="231" t="s">
        <v>1</v>
      </c>
      <c r="N226" s="232" t="s">
        <v>42</v>
      </c>
      <c r="O226" s="233"/>
      <c r="P226" s="234">
        <f>O226*H226</f>
        <v>0</v>
      </c>
      <c r="Q226" s="234">
        <v>1E-4</v>
      </c>
      <c r="R226" s="234">
        <f>Q226*H226</f>
        <v>1E-3</v>
      </c>
      <c r="S226" s="234">
        <v>0</v>
      </c>
      <c r="T226" s="235">
        <f>S226*H226</f>
        <v>0</v>
      </c>
      <c r="U226" s="141"/>
      <c r="V226" s="141"/>
      <c r="W226" s="141"/>
      <c r="X226" s="141"/>
      <c r="Y226" s="141"/>
      <c r="Z226" s="141"/>
      <c r="AA226" s="141"/>
      <c r="AB226" s="141"/>
      <c r="AC226" s="141"/>
      <c r="AD226" s="141"/>
      <c r="AE226" s="141"/>
      <c r="AR226" s="236" t="s">
        <v>129</v>
      </c>
      <c r="AT226" s="236" t="s">
        <v>125</v>
      </c>
      <c r="AU226" s="236" t="s">
        <v>84</v>
      </c>
      <c r="AY226" s="131" t="s">
        <v>123</v>
      </c>
      <c r="BE226" s="237">
        <f>IF(N226="základní",J226,0)</f>
        <v>0</v>
      </c>
      <c r="BF226" s="237">
        <f>IF(N226="snížená",J226,0)</f>
        <v>0</v>
      </c>
      <c r="BG226" s="237">
        <f>IF(N226="zákl. přenesená",J226,0)</f>
        <v>0</v>
      </c>
      <c r="BH226" s="237">
        <f>IF(N226="sníž. přenesená",J226,0)</f>
        <v>0</v>
      </c>
      <c r="BI226" s="237">
        <f>IF(N226="nulová",J226,0)</f>
        <v>0</v>
      </c>
      <c r="BJ226" s="131" t="s">
        <v>83</v>
      </c>
      <c r="BK226" s="237">
        <f>ROUND(I226*H226,2)</f>
        <v>0</v>
      </c>
      <c r="BL226" s="131" t="s">
        <v>129</v>
      </c>
      <c r="BM226" s="236" t="s">
        <v>387</v>
      </c>
    </row>
    <row r="227" spans="1:65" s="247" customFormat="1" x14ac:dyDescent="0.2">
      <c r="B227" s="246"/>
      <c r="D227" s="240" t="s">
        <v>130</v>
      </c>
      <c r="E227" s="248" t="s">
        <v>1</v>
      </c>
      <c r="F227" s="249" t="s">
        <v>155</v>
      </c>
      <c r="H227" s="250">
        <v>10</v>
      </c>
      <c r="I227" s="80"/>
      <c r="L227" s="246"/>
      <c r="M227" s="251"/>
      <c r="N227" s="252"/>
      <c r="O227" s="252"/>
      <c r="P227" s="252"/>
      <c r="Q227" s="252"/>
      <c r="R227" s="252"/>
      <c r="S227" s="252"/>
      <c r="T227" s="253"/>
      <c r="AT227" s="248" t="s">
        <v>130</v>
      </c>
      <c r="AU227" s="248" t="s">
        <v>84</v>
      </c>
      <c r="AV227" s="247" t="s">
        <v>84</v>
      </c>
      <c r="AW227" s="247" t="s">
        <v>32</v>
      </c>
      <c r="AX227" s="247" t="s">
        <v>83</v>
      </c>
      <c r="AY227" s="248" t="s">
        <v>123</v>
      </c>
    </row>
    <row r="228" spans="1:65" s="144" customFormat="1" ht="21.6" customHeight="1" x14ac:dyDescent="0.2">
      <c r="A228" s="141"/>
      <c r="B228" s="142"/>
      <c r="C228" s="270" t="s">
        <v>174</v>
      </c>
      <c r="D228" s="270" t="s">
        <v>148</v>
      </c>
      <c r="E228" s="271" t="s">
        <v>388</v>
      </c>
      <c r="F228" s="272" t="s">
        <v>389</v>
      </c>
      <c r="G228" s="273" t="s">
        <v>159</v>
      </c>
      <c r="H228" s="274">
        <v>10.15</v>
      </c>
      <c r="I228" s="83"/>
      <c r="J228" s="275">
        <f>ROUND(I228*H228,2)</f>
        <v>0</v>
      </c>
      <c r="K228" s="276"/>
      <c r="L228" s="277"/>
      <c r="M228" s="278" t="s">
        <v>1</v>
      </c>
      <c r="N228" s="279" t="s">
        <v>42</v>
      </c>
      <c r="O228" s="233"/>
      <c r="P228" s="234">
        <f>O228*H228</f>
        <v>0</v>
      </c>
      <c r="Q228" s="234">
        <v>3.8999999999999998E-3</v>
      </c>
      <c r="R228" s="234">
        <f>Q228*H228</f>
        <v>3.9585000000000002E-2</v>
      </c>
      <c r="S228" s="234">
        <v>0</v>
      </c>
      <c r="T228" s="235">
        <f>S228*H228</f>
        <v>0</v>
      </c>
      <c r="U228" s="141"/>
      <c r="V228" s="141"/>
      <c r="W228" s="141"/>
      <c r="X228" s="141"/>
      <c r="Y228" s="141"/>
      <c r="Z228" s="141"/>
      <c r="AA228" s="141"/>
      <c r="AB228" s="141"/>
      <c r="AC228" s="141"/>
      <c r="AD228" s="141"/>
      <c r="AE228" s="141"/>
      <c r="AR228" s="236" t="s">
        <v>150</v>
      </c>
      <c r="AT228" s="236" t="s">
        <v>148</v>
      </c>
      <c r="AU228" s="236" t="s">
        <v>84</v>
      </c>
      <c r="AY228" s="131" t="s">
        <v>123</v>
      </c>
      <c r="BE228" s="237">
        <f>IF(N228="základní",J228,0)</f>
        <v>0</v>
      </c>
      <c r="BF228" s="237">
        <f>IF(N228="snížená",J228,0)</f>
        <v>0</v>
      </c>
      <c r="BG228" s="237">
        <f>IF(N228="zákl. přenesená",J228,0)</f>
        <v>0</v>
      </c>
      <c r="BH228" s="237">
        <f>IF(N228="sníž. přenesená",J228,0)</f>
        <v>0</v>
      </c>
      <c r="BI228" s="237">
        <f>IF(N228="nulová",J228,0)</f>
        <v>0</v>
      </c>
      <c r="BJ228" s="131" t="s">
        <v>83</v>
      </c>
      <c r="BK228" s="237">
        <f>ROUND(I228*H228,2)</f>
        <v>0</v>
      </c>
      <c r="BL228" s="131" t="s">
        <v>129</v>
      </c>
      <c r="BM228" s="236" t="s">
        <v>390</v>
      </c>
    </row>
    <row r="229" spans="1:65" s="247" customFormat="1" x14ac:dyDescent="0.2">
      <c r="B229" s="246"/>
      <c r="D229" s="240" t="s">
        <v>130</v>
      </c>
      <c r="E229" s="248" t="s">
        <v>1</v>
      </c>
      <c r="F229" s="249" t="s">
        <v>378</v>
      </c>
      <c r="H229" s="250">
        <v>10.15</v>
      </c>
      <c r="I229" s="80"/>
      <c r="L229" s="246"/>
      <c r="M229" s="251"/>
      <c r="N229" s="252"/>
      <c r="O229" s="252"/>
      <c r="P229" s="252"/>
      <c r="Q229" s="252"/>
      <c r="R229" s="252"/>
      <c r="S229" s="252"/>
      <c r="T229" s="253"/>
      <c r="AT229" s="248" t="s">
        <v>130</v>
      </c>
      <c r="AU229" s="248" t="s">
        <v>84</v>
      </c>
      <c r="AV229" s="247" t="s">
        <v>84</v>
      </c>
      <c r="AW229" s="247" t="s">
        <v>32</v>
      </c>
      <c r="AX229" s="247" t="s">
        <v>83</v>
      </c>
      <c r="AY229" s="248" t="s">
        <v>123</v>
      </c>
    </row>
    <row r="230" spans="1:65" s="144" customFormat="1" ht="21.6" customHeight="1" x14ac:dyDescent="0.2">
      <c r="A230" s="141"/>
      <c r="B230" s="142"/>
      <c r="C230" s="224" t="s">
        <v>175</v>
      </c>
      <c r="D230" s="224" t="s">
        <v>125</v>
      </c>
      <c r="E230" s="225" t="s">
        <v>391</v>
      </c>
      <c r="F230" s="226" t="s">
        <v>392</v>
      </c>
      <c r="G230" s="227" t="s">
        <v>393</v>
      </c>
      <c r="H230" s="228">
        <v>4</v>
      </c>
      <c r="I230" s="79"/>
      <c r="J230" s="229">
        <f>ROUND(I230*H230,2)</f>
        <v>0</v>
      </c>
      <c r="K230" s="230"/>
      <c r="L230" s="142"/>
      <c r="M230" s="231" t="s">
        <v>1</v>
      </c>
      <c r="N230" s="232" t="s">
        <v>42</v>
      </c>
      <c r="O230" s="233"/>
      <c r="P230" s="234">
        <f>O230*H230</f>
        <v>0</v>
      </c>
      <c r="Q230" s="234">
        <v>2.5000000000000001E-4</v>
      </c>
      <c r="R230" s="234">
        <f>Q230*H230</f>
        <v>1E-3</v>
      </c>
      <c r="S230" s="234">
        <v>0</v>
      </c>
      <c r="T230" s="235">
        <f>S230*H230</f>
        <v>0</v>
      </c>
      <c r="U230" s="141"/>
      <c r="V230" s="141"/>
      <c r="W230" s="141"/>
      <c r="X230" s="141"/>
      <c r="Y230" s="141"/>
      <c r="Z230" s="141"/>
      <c r="AA230" s="141"/>
      <c r="AB230" s="141"/>
      <c r="AC230" s="141"/>
      <c r="AD230" s="141"/>
      <c r="AE230" s="141"/>
      <c r="AR230" s="236" t="s">
        <v>129</v>
      </c>
      <c r="AT230" s="236" t="s">
        <v>125</v>
      </c>
      <c r="AU230" s="236" t="s">
        <v>84</v>
      </c>
      <c r="AY230" s="131" t="s">
        <v>123</v>
      </c>
      <c r="BE230" s="237">
        <f>IF(N230="základní",J230,0)</f>
        <v>0</v>
      </c>
      <c r="BF230" s="237">
        <f>IF(N230="snížená",J230,0)</f>
        <v>0</v>
      </c>
      <c r="BG230" s="237">
        <f>IF(N230="zákl. přenesená",J230,0)</f>
        <v>0</v>
      </c>
      <c r="BH230" s="237">
        <f>IF(N230="sníž. přenesená",J230,0)</f>
        <v>0</v>
      </c>
      <c r="BI230" s="237">
        <f>IF(N230="nulová",J230,0)</f>
        <v>0</v>
      </c>
      <c r="BJ230" s="131" t="s">
        <v>83</v>
      </c>
      <c r="BK230" s="237">
        <f>ROUND(I230*H230,2)</f>
        <v>0</v>
      </c>
      <c r="BL230" s="131" t="s">
        <v>129</v>
      </c>
      <c r="BM230" s="236" t="s">
        <v>394</v>
      </c>
    </row>
    <row r="231" spans="1:65" s="247" customFormat="1" x14ac:dyDescent="0.2">
      <c r="B231" s="246"/>
      <c r="D231" s="240" t="s">
        <v>130</v>
      </c>
      <c r="E231" s="248" t="s">
        <v>1</v>
      </c>
      <c r="F231" s="249" t="s">
        <v>129</v>
      </c>
      <c r="H231" s="250">
        <v>4</v>
      </c>
      <c r="I231" s="80"/>
      <c r="L231" s="246"/>
      <c r="M231" s="251"/>
      <c r="N231" s="252"/>
      <c r="O231" s="252"/>
      <c r="P231" s="252"/>
      <c r="Q231" s="252"/>
      <c r="R231" s="252"/>
      <c r="S231" s="252"/>
      <c r="T231" s="253"/>
      <c r="AT231" s="248" t="s">
        <v>130</v>
      </c>
      <c r="AU231" s="248" t="s">
        <v>84</v>
      </c>
      <c r="AV231" s="247" t="s">
        <v>84</v>
      </c>
      <c r="AW231" s="247" t="s">
        <v>32</v>
      </c>
      <c r="AX231" s="247" t="s">
        <v>83</v>
      </c>
      <c r="AY231" s="248" t="s">
        <v>123</v>
      </c>
    </row>
    <row r="232" spans="1:65" s="144" customFormat="1" ht="21.6" customHeight="1" x14ac:dyDescent="0.2">
      <c r="A232" s="141"/>
      <c r="B232" s="142"/>
      <c r="C232" s="224" t="s">
        <v>179</v>
      </c>
      <c r="D232" s="224" t="s">
        <v>125</v>
      </c>
      <c r="E232" s="225" t="s">
        <v>395</v>
      </c>
      <c r="F232" s="226" t="s">
        <v>396</v>
      </c>
      <c r="G232" s="227" t="s">
        <v>159</v>
      </c>
      <c r="H232" s="228">
        <v>3</v>
      </c>
      <c r="I232" s="79"/>
      <c r="J232" s="229">
        <f>ROUND(I232*H232,2)</f>
        <v>0</v>
      </c>
      <c r="K232" s="230"/>
      <c r="L232" s="142"/>
      <c r="M232" s="231" t="s">
        <v>1</v>
      </c>
      <c r="N232" s="232" t="s">
        <v>42</v>
      </c>
      <c r="O232" s="233"/>
      <c r="P232" s="234">
        <f>O232*H232</f>
        <v>0</v>
      </c>
      <c r="Q232" s="234">
        <v>0</v>
      </c>
      <c r="R232" s="234">
        <f>Q232*H232</f>
        <v>0</v>
      </c>
      <c r="S232" s="234">
        <v>0</v>
      </c>
      <c r="T232" s="235">
        <f>S232*H232</f>
        <v>0</v>
      </c>
      <c r="U232" s="141"/>
      <c r="V232" s="141"/>
      <c r="W232" s="141"/>
      <c r="X232" s="141"/>
      <c r="Y232" s="141"/>
      <c r="Z232" s="141"/>
      <c r="AA232" s="141"/>
      <c r="AB232" s="141"/>
      <c r="AC232" s="141"/>
      <c r="AD232" s="141"/>
      <c r="AE232" s="141"/>
      <c r="AR232" s="236" t="s">
        <v>129</v>
      </c>
      <c r="AT232" s="236" t="s">
        <v>125</v>
      </c>
      <c r="AU232" s="236" t="s">
        <v>84</v>
      </c>
      <c r="AY232" s="131" t="s">
        <v>123</v>
      </c>
      <c r="BE232" s="237">
        <f>IF(N232="základní",J232,0)</f>
        <v>0</v>
      </c>
      <c r="BF232" s="237">
        <f>IF(N232="snížená",J232,0)</f>
        <v>0</v>
      </c>
      <c r="BG232" s="237">
        <f>IF(N232="zákl. přenesená",J232,0)</f>
        <v>0</v>
      </c>
      <c r="BH232" s="237">
        <f>IF(N232="sníž. přenesená",J232,0)</f>
        <v>0</v>
      </c>
      <c r="BI232" s="237">
        <f>IF(N232="nulová",J232,0)</f>
        <v>0</v>
      </c>
      <c r="BJ232" s="131" t="s">
        <v>83</v>
      </c>
      <c r="BK232" s="237">
        <f>ROUND(I232*H232,2)</f>
        <v>0</v>
      </c>
      <c r="BL232" s="131" t="s">
        <v>129</v>
      </c>
      <c r="BM232" s="236" t="s">
        <v>397</v>
      </c>
    </row>
    <row r="233" spans="1:65" s="247" customFormat="1" x14ac:dyDescent="0.2">
      <c r="B233" s="246"/>
      <c r="D233" s="240" t="s">
        <v>130</v>
      </c>
      <c r="E233" s="248" t="s">
        <v>1</v>
      </c>
      <c r="F233" s="249" t="s">
        <v>134</v>
      </c>
      <c r="H233" s="250">
        <v>3</v>
      </c>
      <c r="I233" s="80"/>
      <c r="L233" s="246"/>
      <c r="M233" s="251"/>
      <c r="N233" s="252"/>
      <c r="O233" s="252"/>
      <c r="P233" s="252"/>
      <c r="Q233" s="252"/>
      <c r="R233" s="252"/>
      <c r="S233" s="252"/>
      <c r="T233" s="253"/>
      <c r="AT233" s="248" t="s">
        <v>130</v>
      </c>
      <c r="AU233" s="248" t="s">
        <v>84</v>
      </c>
      <c r="AV233" s="247" t="s">
        <v>84</v>
      </c>
      <c r="AW233" s="247" t="s">
        <v>32</v>
      </c>
      <c r="AX233" s="247" t="s">
        <v>83</v>
      </c>
      <c r="AY233" s="248" t="s">
        <v>123</v>
      </c>
    </row>
    <row r="234" spans="1:65" s="144" customFormat="1" ht="32.4" customHeight="1" x14ac:dyDescent="0.2">
      <c r="A234" s="141"/>
      <c r="B234" s="142"/>
      <c r="C234" s="280" t="s">
        <v>181</v>
      </c>
      <c r="D234" s="280" t="s">
        <v>148</v>
      </c>
      <c r="E234" s="281" t="s">
        <v>398</v>
      </c>
      <c r="F234" s="282" t="s">
        <v>399</v>
      </c>
      <c r="G234" s="283" t="s">
        <v>159</v>
      </c>
      <c r="H234" s="284">
        <v>3</v>
      </c>
      <c r="I234" s="85"/>
      <c r="J234" s="285">
        <f>ROUND(I234*H234,2)</f>
        <v>0</v>
      </c>
      <c r="K234" s="276"/>
      <c r="L234" s="277"/>
      <c r="M234" s="278" t="s">
        <v>1</v>
      </c>
      <c r="N234" s="279" t="s">
        <v>42</v>
      </c>
      <c r="O234" s="233"/>
      <c r="P234" s="234">
        <f>O234*H234</f>
        <v>0</v>
      </c>
      <c r="Q234" s="234">
        <v>0</v>
      </c>
      <c r="R234" s="234">
        <f>Q234*H234</f>
        <v>0</v>
      </c>
      <c r="S234" s="234">
        <v>0</v>
      </c>
      <c r="T234" s="235">
        <f>S234*H234</f>
        <v>0</v>
      </c>
      <c r="U234" s="141"/>
      <c r="V234" s="141"/>
      <c r="W234" s="141"/>
      <c r="X234" s="141"/>
      <c r="Y234" s="141"/>
      <c r="Z234" s="141"/>
      <c r="AA234" s="141"/>
      <c r="AB234" s="141"/>
      <c r="AC234" s="141"/>
      <c r="AD234" s="141"/>
      <c r="AE234" s="141"/>
      <c r="AR234" s="236" t="s">
        <v>150</v>
      </c>
      <c r="AT234" s="236" t="s">
        <v>148</v>
      </c>
      <c r="AU234" s="236" t="s">
        <v>84</v>
      </c>
      <c r="AY234" s="131" t="s">
        <v>123</v>
      </c>
      <c r="BE234" s="237">
        <f>IF(N234="základní",J234,0)</f>
        <v>0</v>
      </c>
      <c r="BF234" s="237">
        <f>IF(N234="snížená",J234,0)</f>
        <v>0</v>
      </c>
      <c r="BG234" s="237">
        <f>IF(N234="zákl. přenesená",J234,0)</f>
        <v>0</v>
      </c>
      <c r="BH234" s="237">
        <f>IF(N234="sníž. přenesená",J234,0)</f>
        <v>0</v>
      </c>
      <c r="BI234" s="237">
        <f>IF(N234="nulová",J234,0)</f>
        <v>0</v>
      </c>
      <c r="BJ234" s="131" t="s">
        <v>83</v>
      </c>
      <c r="BK234" s="237">
        <f>ROUND(I234*H234,2)</f>
        <v>0</v>
      </c>
      <c r="BL234" s="131" t="s">
        <v>129</v>
      </c>
      <c r="BM234" s="236" t="s">
        <v>400</v>
      </c>
    </row>
    <row r="235" spans="1:65" s="247" customFormat="1" x14ac:dyDescent="0.2">
      <c r="B235" s="246"/>
      <c r="C235" s="286"/>
      <c r="D235" s="287" t="s">
        <v>130</v>
      </c>
      <c r="E235" s="288" t="s">
        <v>1</v>
      </c>
      <c r="F235" s="289" t="s">
        <v>134</v>
      </c>
      <c r="G235" s="286"/>
      <c r="H235" s="290">
        <v>3</v>
      </c>
      <c r="I235" s="86"/>
      <c r="J235" s="286"/>
      <c r="L235" s="246"/>
      <c r="M235" s="251"/>
      <c r="N235" s="252"/>
      <c r="O235" s="252"/>
      <c r="P235" s="252"/>
      <c r="Q235" s="252"/>
      <c r="R235" s="252"/>
      <c r="S235" s="252"/>
      <c r="T235" s="253"/>
      <c r="AT235" s="248" t="s">
        <v>130</v>
      </c>
      <c r="AU235" s="248" t="s">
        <v>84</v>
      </c>
      <c r="AV235" s="247" t="s">
        <v>84</v>
      </c>
      <c r="AW235" s="247" t="s">
        <v>32</v>
      </c>
      <c r="AX235" s="247" t="s">
        <v>83</v>
      </c>
      <c r="AY235" s="248" t="s">
        <v>123</v>
      </c>
    </row>
    <row r="236" spans="1:65" s="144" customFormat="1" ht="21.6" customHeight="1" x14ac:dyDescent="0.2">
      <c r="A236" s="141"/>
      <c r="B236" s="142"/>
      <c r="C236" s="280" t="s">
        <v>183</v>
      </c>
      <c r="D236" s="280" t="s">
        <v>148</v>
      </c>
      <c r="E236" s="281" t="s">
        <v>401</v>
      </c>
      <c r="F236" s="282" t="s">
        <v>402</v>
      </c>
      <c r="G236" s="283" t="s">
        <v>159</v>
      </c>
      <c r="H236" s="284">
        <v>3</v>
      </c>
      <c r="I236" s="85"/>
      <c r="J236" s="285">
        <f>ROUND(I236*H236,2)</f>
        <v>0</v>
      </c>
      <c r="K236" s="276"/>
      <c r="L236" s="277"/>
      <c r="M236" s="278" t="s">
        <v>1</v>
      </c>
      <c r="N236" s="279" t="s">
        <v>42</v>
      </c>
      <c r="O236" s="233"/>
      <c r="P236" s="234">
        <f>O236*H236</f>
        <v>0</v>
      </c>
      <c r="Q236" s="234">
        <v>0</v>
      </c>
      <c r="R236" s="234">
        <f>Q236*H236</f>
        <v>0</v>
      </c>
      <c r="S236" s="234">
        <v>0</v>
      </c>
      <c r="T236" s="235">
        <f>S236*H236</f>
        <v>0</v>
      </c>
      <c r="U236" s="141"/>
      <c r="V236" s="141"/>
      <c r="W236" s="141"/>
      <c r="X236" s="141"/>
      <c r="Y236" s="141"/>
      <c r="Z236" s="141"/>
      <c r="AA236" s="141"/>
      <c r="AB236" s="141"/>
      <c r="AC236" s="141"/>
      <c r="AD236" s="141"/>
      <c r="AE236" s="141"/>
      <c r="AR236" s="236" t="s">
        <v>150</v>
      </c>
      <c r="AT236" s="236" t="s">
        <v>148</v>
      </c>
      <c r="AU236" s="236" t="s">
        <v>84</v>
      </c>
      <c r="AY236" s="131" t="s">
        <v>123</v>
      </c>
      <c r="BE236" s="237">
        <f>IF(N236="základní",J236,0)</f>
        <v>0</v>
      </c>
      <c r="BF236" s="237">
        <f>IF(N236="snížená",J236,0)</f>
        <v>0</v>
      </c>
      <c r="BG236" s="237">
        <f>IF(N236="zákl. přenesená",J236,0)</f>
        <v>0</v>
      </c>
      <c r="BH236" s="237">
        <f>IF(N236="sníž. přenesená",J236,0)</f>
        <v>0</v>
      </c>
      <c r="BI236" s="237">
        <f>IF(N236="nulová",J236,0)</f>
        <v>0</v>
      </c>
      <c r="BJ236" s="131" t="s">
        <v>83</v>
      </c>
      <c r="BK236" s="237">
        <f>ROUND(I236*H236,2)</f>
        <v>0</v>
      </c>
      <c r="BL236" s="131" t="s">
        <v>129</v>
      </c>
      <c r="BM236" s="236" t="s">
        <v>403</v>
      </c>
    </row>
    <row r="237" spans="1:65" s="247" customFormat="1" x14ac:dyDescent="0.2">
      <c r="B237" s="246"/>
      <c r="C237" s="286"/>
      <c r="D237" s="287" t="s">
        <v>130</v>
      </c>
      <c r="E237" s="288" t="s">
        <v>1</v>
      </c>
      <c r="F237" s="289" t="s">
        <v>134</v>
      </c>
      <c r="G237" s="286"/>
      <c r="H237" s="290">
        <v>3</v>
      </c>
      <c r="I237" s="86"/>
      <c r="J237" s="286"/>
      <c r="L237" s="246"/>
      <c r="M237" s="251"/>
      <c r="N237" s="252"/>
      <c r="O237" s="252"/>
      <c r="P237" s="252"/>
      <c r="Q237" s="252"/>
      <c r="R237" s="252"/>
      <c r="S237" s="252"/>
      <c r="T237" s="253"/>
      <c r="AT237" s="248" t="s">
        <v>130</v>
      </c>
      <c r="AU237" s="248" t="s">
        <v>84</v>
      </c>
      <c r="AV237" s="247" t="s">
        <v>84</v>
      </c>
      <c r="AW237" s="247" t="s">
        <v>32</v>
      </c>
      <c r="AX237" s="247" t="s">
        <v>83</v>
      </c>
      <c r="AY237" s="248" t="s">
        <v>123</v>
      </c>
    </row>
    <row r="238" spans="1:65" s="144" customFormat="1" ht="21.6" customHeight="1" x14ac:dyDescent="0.2">
      <c r="A238" s="141"/>
      <c r="B238" s="142"/>
      <c r="C238" s="280" t="s">
        <v>185</v>
      </c>
      <c r="D238" s="280" t="s">
        <v>148</v>
      </c>
      <c r="E238" s="281" t="s">
        <v>404</v>
      </c>
      <c r="F238" s="282" t="s">
        <v>405</v>
      </c>
      <c r="G238" s="283" t="s">
        <v>159</v>
      </c>
      <c r="H238" s="284">
        <v>1</v>
      </c>
      <c r="I238" s="85"/>
      <c r="J238" s="285">
        <f>ROUND(I238*H238,2)</f>
        <v>0</v>
      </c>
      <c r="K238" s="276"/>
      <c r="L238" s="277"/>
      <c r="M238" s="278" t="s">
        <v>1</v>
      </c>
      <c r="N238" s="279" t="s">
        <v>42</v>
      </c>
      <c r="O238" s="233"/>
      <c r="P238" s="234">
        <f>O238*H238</f>
        <v>0</v>
      </c>
      <c r="Q238" s="234">
        <v>0</v>
      </c>
      <c r="R238" s="234">
        <f>Q238*H238</f>
        <v>0</v>
      </c>
      <c r="S238" s="234">
        <v>0</v>
      </c>
      <c r="T238" s="235">
        <f>S238*H238</f>
        <v>0</v>
      </c>
      <c r="U238" s="141"/>
      <c r="V238" s="141"/>
      <c r="W238" s="141"/>
      <c r="X238" s="141"/>
      <c r="Y238" s="141"/>
      <c r="Z238" s="141"/>
      <c r="AA238" s="141"/>
      <c r="AB238" s="141"/>
      <c r="AC238" s="141"/>
      <c r="AD238" s="141"/>
      <c r="AE238" s="141"/>
      <c r="AR238" s="236" t="s">
        <v>150</v>
      </c>
      <c r="AT238" s="236" t="s">
        <v>148</v>
      </c>
      <c r="AU238" s="236" t="s">
        <v>84</v>
      </c>
      <c r="AY238" s="131" t="s">
        <v>123</v>
      </c>
      <c r="BE238" s="237">
        <f>IF(N238="základní",J238,0)</f>
        <v>0</v>
      </c>
      <c r="BF238" s="237">
        <f>IF(N238="snížená",J238,0)</f>
        <v>0</v>
      </c>
      <c r="BG238" s="237">
        <f>IF(N238="zákl. přenesená",J238,0)</f>
        <v>0</v>
      </c>
      <c r="BH238" s="237">
        <f>IF(N238="sníž. přenesená",J238,0)</f>
        <v>0</v>
      </c>
      <c r="BI238" s="237">
        <f>IF(N238="nulová",J238,0)</f>
        <v>0</v>
      </c>
      <c r="BJ238" s="131" t="s">
        <v>83</v>
      </c>
      <c r="BK238" s="237">
        <f>ROUND(I238*H238,2)</f>
        <v>0</v>
      </c>
      <c r="BL238" s="131" t="s">
        <v>129</v>
      </c>
      <c r="BM238" s="236" t="s">
        <v>406</v>
      </c>
    </row>
    <row r="239" spans="1:65" s="247" customFormat="1" x14ac:dyDescent="0.2">
      <c r="B239" s="246"/>
      <c r="C239" s="286"/>
      <c r="D239" s="287" t="s">
        <v>130</v>
      </c>
      <c r="E239" s="288" t="s">
        <v>1</v>
      </c>
      <c r="F239" s="289" t="s">
        <v>83</v>
      </c>
      <c r="G239" s="286"/>
      <c r="H239" s="290">
        <v>1</v>
      </c>
      <c r="I239" s="86"/>
      <c r="J239" s="286"/>
      <c r="L239" s="246"/>
      <c r="M239" s="251"/>
      <c r="N239" s="252"/>
      <c r="O239" s="252"/>
      <c r="P239" s="252"/>
      <c r="Q239" s="252"/>
      <c r="R239" s="252"/>
      <c r="S239" s="252"/>
      <c r="T239" s="253"/>
      <c r="AT239" s="248" t="s">
        <v>130</v>
      </c>
      <c r="AU239" s="248" t="s">
        <v>84</v>
      </c>
      <c r="AV239" s="247" t="s">
        <v>84</v>
      </c>
      <c r="AW239" s="247" t="s">
        <v>32</v>
      </c>
      <c r="AX239" s="247" t="s">
        <v>83</v>
      </c>
      <c r="AY239" s="248" t="s">
        <v>123</v>
      </c>
    </row>
    <row r="240" spans="1:65" s="144" customFormat="1" ht="21.6" customHeight="1" x14ac:dyDescent="0.2">
      <c r="A240" s="141"/>
      <c r="B240" s="142"/>
      <c r="C240" s="280" t="s">
        <v>188</v>
      </c>
      <c r="D240" s="280" t="s">
        <v>148</v>
      </c>
      <c r="E240" s="281" t="s">
        <v>407</v>
      </c>
      <c r="F240" s="282" t="s">
        <v>408</v>
      </c>
      <c r="G240" s="283" t="s">
        <v>159</v>
      </c>
      <c r="H240" s="284">
        <v>1</v>
      </c>
      <c r="I240" s="85"/>
      <c r="J240" s="285">
        <f>ROUND(I240*H240,2)</f>
        <v>0</v>
      </c>
      <c r="K240" s="276"/>
      <c r="L240" s="277"/>
      <c r="M240" s="278" t="s">
        <v>1</v>
      </c>
      <c r="N240" s="279" t="s">
        <v>42</v>
      </c>
      <c r="O240" s="233"/>
      <c r="P240" s="234">
        <f>O240*H240</f>
        <v>0</v>
      </c>
      <c r="Q240" s="234">
        <v>0</v>
      </c>
      <c r="R240" s="234">
        <f>Q240*H240</f>
        <v>0</v>
      </c>
      <c r="S240" s="234">
        <v>0</v>
      </c>
      <c r="T240" s="235">
        <f>S240*H240</f>
        <v>0</v>
      </c>
      <c r="U240" s="141"/>
      <c r="V240" s="141"/>
      <c r="W240" s="141"/>
      <c r="X240" s="141"/>
      <c r="Y240" s="141"/>
      <c r="Z240" s="141"/>
      <c r="AA240" s="141"/>
      <c r="AB240" s="141"/>
      <c r="AC240" s="141"/>
      <c r="AD240" s="141"/>
      <c r="AE240" s="141"/>
      <c r="AR240" s="236" t="s">
        <v>150</v>
      </c>
      <c r="AT240" s="236" t="s">
        <v>148</v>
      </c>
      <c r="AU240" s="236" t="s">
        <v>84</v>
      </c>
      <c r="AY240" s="131" t="s">
        <v>123</v>
      </c>
      <c r="BE240" s="237">
        <f>IF(N240="základní",J240,0)</f>
        <v>0</v>
      </c>
      <c r="BF240" s="237">
        <f>IF(N240="snížená",J240,0)</f>
        <v>0</v>
      </c>
      <c r="BG240" s="237">
        <f>IF(N240="zákl. přenesená",J240,0)</f>
        <v>0</v>
      </c>
      <c r="BH240" s="237">
        <f>IF(N240="sníž. přenesená",J240,0)</f>
        <v>0</v>
      </c>
      <c r="BI240" s="237">
        <f>IF(N240="nulová",J240,0)</f>
        <v>0</v>
      </c>
      <c r="BJ240" s="131" t="s">
        <v>83</v>
      </c>
      <c r="BK240" s="237">
        <f>ROUND(I240*H240,2)</f>
        <v>0</v>
      </c>
      <c r="BL240" s="131" t="s">
        <v>129</v>
      </c>
      <c r="BM240" s="236" t="s">
        <v>409</v>
      </c>
    </row>
    <row r="241" spans="1:65" s="247" customFormat="1" x14ac:dyDescent="0.2">
      <c r="B241" s="246"/>
      <c r="C241" s="286"/>
      <c r="D241" s="287" t="s">
        <v>130</v>
      </c>
      <c r="E241" s="288" t="s">
        <v>1</v>
      </c>
      <c r="F241" s="289" t="s">
        <v>83</v>
      </c>
      <c r="G241" s="286"/>
      <c r="H241" s="290">
        <v>1</v>
      </c>
      <c r="I241" s="86"/>
      <c r="J241" s="286"/>
      <c r="L241" s="246"/>
      <c r="M241" s="251"/>
      <c r="N241" s="252"/>
      <c r="O241" s="252"/>
      <c r="P241" s="252"/>
      <c r="Q241" s="252"/>
      <c r="R241" s="252"/>
      <c r="S241" s="252"/>
      <c r="T241" s="253"/>
      <c r="AT241" s="248" t="s">
        <v>130</v>
      </c>
      <c r="AU241" s="248" t="s">
        <v>84</v>
      </c>
      <c r="AV241" s="247" t="s">
        <v>84</v>
      </c>
      <c r="AW241" s="247" t="s">
        <v>32</v>
      </c>
      <c r="AX241" s="247" t="s">
        <v>83</v>
      </c>
      <c r="AY241" s="248" t="s">
        <v>123</v>
      </c>
    </row>
    <row r="242" spans="1:65" s="144" customFormat="1" ht="21.6" customHeight="1" x14ac:dyDescent="0.2">
      <c r="A242" s="141"/>
      <c r="B242" s="142"/>
      <c r="C242" s="280" t="s">
        <v>189</v>
      </c>
      <c r="D242" s="280" t="s">
        <v>148</v>
      </c>
      <c r="E242" s="281" t="s">
        <v>410</v>
      </c>
      <c r="F242" s="282" t="s">
        <v>411</v>
      </c>
      <c r="G242" s="283" t="s">
        <v>159</v>
      </c>
      <c r="H242" s="284">
        <v>1</v>
      </c>
      <c r="I242" s="85"/>
      <c r="J242" s="285">
        <f>ROUND(I242*H242,2)</f>
        <v>0</v>
      </c>
      <c r="K242" s="276"/>
      <c r="L242" s="277"/>
      <c r="M242" s="278" t="s">
        <v>1</v>
      </c>
      <c r="N242" s="279" t="s">
        <v>42</v>
      </c>
      <c r="O242" s="233"/>
      <c r="P242" s="234">
        <f>O242*H242</f>
        <v>0</v>
      </c>
      <c r="Q242" s="234">
        <v>0</v>
      </c>
      <c r="R242" s="234">
        <f>Q242*H242</f>
        <v>0</v>
      </c>
      <c r="S242" s="234">
        <v>0</v>
      </c>
      <c r="T242" s="235">
        <f>S242*H242</f>
        <v>0</v>
      </c>
      <c r="U242" s="141"/>
      <c r="V242" s="141"/>
      <c r="W242" s="141"/>
      <c r="X242" s="141"/>
      <c r="Y242" s="141"/>
      <c r="Z242" s="141"/>
      <c r="AA242" s="141"/>
      <c r="AB242" s="141"/>
      <c r="AC242" s="141"/>
      <c r="AD242" s="141"/>
      <c r="AE242" s="141"/>
      <c r="AR242" s="236" t="s">
        <v>150</v>
      </c>
      <c r="AT242" s="236" t="s">
        <v>148</v>
      </c>
      <c r="AU242" s="236" t="s">
        <v>84</v>
      </c>
      <c r="AY242" s="131" t="s">
        <v>123</v>
      </c>
      <c r="BE242" s="237">
        <f>IF(N242="základní",J242,0)</f>
        <v>0</v>
      </c>
      <c r="BF242" s="237">
        <f>IF(N242="snížená",J242,0)</f>
        <v>0</v>
      </c>
      <c r="BG242" s="237">
        <f>IF(N242="zákl. přenesená",J242,0)</f>
        <v>0</v>
      </c>
      <c r="BH242" s="237">
        <f>IF(N242="sníž. přenesená",J242,0)</f>
        <v>0</v>
      </c>
      <c r="BI242" s="237">
        <f>IF(N242="nulová",J242,0)</f>
        <v>0</v>
      </c>
      <c r="BJ242" s="131" t="s">
        <v>83</v>
      </c>
      <c r="BK242" s="237">
        <f>ROUND(I242*H242,2)</f>
        <v>0</v>
      </c>
      <c r="BL242" s="131" t="s">
        <v>129</v>
      </c>
      <c r="BM242" s="236" t="s">
        <v>412</v>
      </c>
    </row>
    <row r="243" spans="1:65" s="247" customFormat="1" x14ac:dyDescent="0.2">
      <c r="B243" s="246"/>
      <c r="C243" s="286"/>
      <c r="D243" s="287" t="s">
        <v>130</v>
      </c>
      <c r="E243" s="288" t="s">
        <v>1</v>
      </c>
      <c r="F243" s="289" t="s">
        <v>83</v>
      </c>
      <c r="G243" s="286"/>
      <c r="H243" s="290">
        <v>1</v>
      </c>
      <c r="I243" s="86"/>
      <c r="J243" s="286"/>
      <c r="L243" s="246"/>
      <c r="M243" s="251"/>
      <c r="N243" s="252"/>
      <c r="O243" s="252"/>
      <c r="P243" s="252"/>
      <c r="Q243" s="252"/>
      <c r="R243" s="252"/>
      <c r="S243" s="252"/>
      <c r="T243" s="253"/>
      <c r="AT243" s="248" t="s">
        <v>130</v>
      </c>
      <c r="AU243" s="248" t="s">
        <v>84</v>
      </c>
      <c r="AV243" s="247" t="s">
        <v>84</v>
      </c>
      <c r="AW243" s="247" t="s">
        <v>32</v>
      </c>
      <c r="AX243" s="247" t="s">
        <v>83</v>
      </c>
      <c r="AY243" s="248" t="s">
        <v>123</v>
      </c>
    </row>
    <row r="244" spans="1:65" s="144" customFormat="1" ht="21.6" customHeight="1" x14ac:dyDescent="0.2">
      <c r="A244" s="141"/>
      <c r="B244" s="142"/>
      <c r="C244" s="280" t="s">
        <v>191</v>
      </c>
      <c r="D244" s="280" t="s">
        <v>148</v>
      </c>
      <c r="E244" s="281" t="s">
        <v>413</v>
      </c>
      <c r="F244" s="282" t="s">
        <v>414</v>
      </c>
      <c r="G244" s="283" t="s">
        <v>159</v>
      </c>
      <c r="H244" s="284">
        <v>3</v>
      </c>
      <c r="I244" s="85"/>
      <c r="J244" s="285">
        <f>ROUND(I244*H244,2)</f>
        <v>0</v>
      </c>
      <c r="K244" s="276"/>
      <c r="L244" s="277"/>
      <c r="M244" s="278" t="s">
        <v>1</v>
      </c>
      <c r="N244" s="279" t="s">
        <v>42</v>
      </c>
      <c r="O244" s="233"/>
      <c r="P244" s="234">
        <f>O244*H244</f>
        <v>0</v>
      </c>
      <c r="Q244" s="234">
        <v>0</v>
      </c>
      <c r="R244" s="234">
        <f>Q244*H244</f>
        <v>0</v>
      </c>
      <c r="S244" s="234">
        <v>0</v>
      </c>
      <c r="T244" s="235">
        <f>S244*H244</f>
        <v>0</v>
      </c>
      <c r="U244" s="141"/>
      <c r="V244" s="141"/>
      <c r="W244" s="141"/>
      <c r="X244" s="141"/>
      <c r="Y244" s="141"/>
      <c r="Z244" s="141"/>
      <c r="AA244" s="141"/>
      <c r="AB244" s="141"/>
      <c r="AC244" s="141"/>
      <c r="AD244" s="141"/>
      <c r="AE244" s="141"/>
      <c r="AR244" s="236" t="s">
        <v>150</v>
      </c>
      <c r="AT244" s="236" t="s">
        <v>148</v>
      </c>
      <c r="AU244" s="236" t="s">
        <v>84</v>
      </c>
      <c r="AY244" s="131" t="s">
        <v>123</v>
      </c>
      <c r="BE244" s="237">
        <f>IF(N244="základní",J244,0)</f>
        <v>0</v>
      </c>
      <c r="BF244" s="237">
        <f>IF(N244="snížená",J244,0)</f>
        <v>0</v>
      </c>
      <c r="BG244" s="237">
        <f>IF(N244="zákl. přenesená",J244,0)</f>
        <v>0</v>
      </c>
      <c r="BH244" s="237">
        <f>IF(N244="sníž. přenesená",J244,0)</f>
        <v>0</v>
      </c>
      <c r="BI244" s="237">
        <f>IF(N244="nulová",J244,0)</f>
        <v>0</v>
      </c>
      <c r="BJ244" s="131" t="s">
        <v>83</v>
      </c>
      <c r="BK244" s="237">
        <f>ROUND(I244*H244,2)</f>
        <v>0</v>
      </c>
      <c r="BL244" s="131" t="s">
        <v>129</v>
      </c>
      <c r="BM244" s="236" t="s">
        <v>415</v>
      </c>
    </row>
    <row r="245" spans="1:65" s="247" customFormat="1" x14ac:dyDescent="0.2">
      <c r="B245" s="246"/>
      <c r="C245" s="286"/>
      <c r="D245" s="287" t="s">
        <v>130</v>
      </c>
      <c r="E245" s="288" t="s">
        <v>1</v>
      </c>
      <c r="F245" s="289" t="s">
        <v>134</v>
      </c>
      <c r="G245" s="286"/>
      <c r="H245" s="290">
        <v>3</v>
      </c>
      <c r="I245" s="86"/>
      <c r="J245" s="286"/>
      <c r="L245" s="246"/>
      <c r="M245" s="251"/>
      <c r="N245" s="252"/>
      <c r="O245" s="252"/>
      <c r="P245" s="252"/>
      <c r="Q245" s="252"/>
      <c r="R245" s="252"/>
      <c r="S245" s="252"/>
      <c r="T245" s="253"/>
      <c r="AT245" s="248" t="s">
        <v>130</v>
      </c>
      <c r="AU245" s="248" t="s">
        <v>84</v>
      </c>
      <c r="AV245" s="247" t="s">
        <v>84</v>
      </c>
      <c r="AW245" s="247" t="s">
        <v>32</v>
      </c>
      <c r="AX245" s="247" t="s">
        <v>83</v>
      </c>
      <c r="AY245" s="248" t="s">
        <v>123</v>
      </c>
    </row>
    <row r="246" spans="1:65" s="144" customFormat="1" ht="21.6" customHeight="1" x14ac:dyDescent="0.2">
      <c r="A246" s="141"/>
      <c r="B246" s="142"/>
      <c r="C246" s="280" t="s">
        <v>192</v>
      </c>
      <c r="D246" s="280" t="s">
        <v>148</v>
      </c>
      <c r="E246" s="281" t="s">
        <v>416</v>
      </c>
      <c r="F246" s="282" t="s">
        <v>417</v>
      </c>
      <c r="G246" s="283" t="s">
        <v>159</v>
      </c>
      <c r="H246" s="284">
        <v>1</v>
      </c>
      <c r="I246" s="85"/>
      <c r="J246" s="285">
        <f>ROUND(I246*H246,2)</f>
        <v>0</v>
      </c>
      <c r="K246" s="276"/>
      <c r="L246" s="277"/>
      <c r="M246" s="278" t="s">
        <v>1</v>
      </c>
      <c r="N246" s="279" t="s">
        <v>42</v>
      </c>
      <c r="O246" s="233"/>
      <c r="P246" s="234">
        <f>O246*H246</f>
        <v>0</v>
      </c>
      <c r="Q246" s="234">
        <v>0</v>
      </c>
      <c r="R246" s="234">
        <f>Q246*H246</f>
        <v>0</v>
      </c>
      <c r="S246" s="234">
        <v>0</v>
      </c>
      <c r="T246" s="235">
        <f>S246*H246</f>
        <v>0</v>
      </c>
      <c r="U246" s="141"/>
      <c r="V246" s="141"/>
      <c r="W246" s="141"/>
      <c r="X246" s="141"/>
      <c r="Y246" s="141"/>
      <c r="Z246" s="141"/>
      <c r="AA246" s="141"/>
      <c r="AB246" s="141"/>
      <c r="AC246" s="141"/>
      <c r="AD246" s="141"/>
      <c r="AE246" s="141"/>
      <c r="AR246" s="236" t="s">
        <v>150</v>
      </c>
      <c r="AT246" s="236" t="s">
        <v>148</v>
      </c>
      <c r="AU246" s="236" t="s">
        <v>84</v>
      </c>
      <c r="AY246" s="131" t="s">
        <v>123</v>
      </c>
      <c r="BE246" s="237">
        <f>IF(N246="základní",J246,0)</f>
        <v>0</v>
      </c>
      <c r="BF246" s="237">
        <f>IF(N246="snížená",J246,0)</f>
        <v>0</v>
      </c>
      <c r="BG246" s="237">
        <f>IF(N246="zákl. přenesená",J246,0)</f>
        <v>0</v>
      </c>
      <c r="BH246" s="237">
        <f>IF(N246="sníž. přenesená",J246,0)</f>
        <v>0</v>
      </c>
      <c r="BI246" s="237">
        <f>IF(N246="nulová",J246,0)</f>
        <v>0</v>
      </c>
      <c r="BJ246" s="131" t="s">
        <v>83</v>
      </c>
      <c r="BK246" s="237">
        <f>ROUND(I246*H246,2)</f>
        <v>0</v>
      </c>
      <c r="BL246" s="131" t="s">
        <v>129</v>
      </c>
      <c r="BM246" s="236" t="s">
        <v>418</v>
      </c>
    </row>
    <row r="247" spans="1:65" s="247" customFormat="1" x14ac:dyDescent="0.2">
      <c r="B247" s="246"/>
      <c r="C247" s="286"/>
      <c r="D247" s="287" t="s">
        <v>130</v>
      </c>
      <c r="E247" s="288" t="s">
        <v>1</v>
      </c>
      <c r="F247" s="289" t="s">
        <v>83</v>
      </c>
      <c r="G247" s="286"/>
      <c r="H247" s="290">
        <v>1</v>
      </c>
      <c r="I247" s="86"/>
      <c r="J247" s="286"/>
      <c r="L247" s="246"/>
      <c r="M247" s="251"/>
      <c r="N247" s="252"/>
      <c r="O247" s="252"/>
      <c r="P247" s="252"/>
      <c r="Q247" s="252"/>
      <c r="R247" s="252"/>
      <c r="S247" s="252"/>
      <c r="T247" s="253"/>
      <c r="AT247" s="248" t="s">
        <v>130</v>
      </c>
      <c r="AU247" s="248" t="s">
        <v>84</v>
      </c>
      <c r="AV247" s="247" t="s">
        <v>84</v>
      </c>
      <c r="AW247" s="247" t="s">
        <v>32</v>
      </c>
      <c r="AX247" s="247" t="s">
        <v>83</v>
      </c>
      <c r="AY247" s="248" t="s">
        <v>123</v>
      </c>
    </row>
    <row r="248" spans="1:65" s="144" customFormat="1" ht="21.6" customHeight="1" x14ac:dyDescent="0.2">
      <c r="A248" s="141"/>
      <c r="B248" s="142"/>
      <c r="C248" s="280" t="s">
        <v>193</v>
      </c>
      <c r="D248" s="280" t="s">
        <v>148</v>
      </c>
      <c r="E248" s="281" t="s">
        <v>419</v>
      </c>
      <c r="F248" s="282" t="s">
        <v>420</v>
      </c>
      <c r="G248" s="283" t="s">
        <v>159</v>
      </c>
      <c r="H248" s="284">
        <v>10</v>
      </c>
      <c r="I248" s="85"/>
      <c r="J248" s="285">
        <f>ROUND(I248*H248,2)</f>
        <v>0</v>
      </c>
      <c r="K248" s="276"/>
      <c r="L248" s="277"/>
      <c r="M248" s="278" t="s">
        <v>1</v>
      </c>
      <c r="N248" s="279" t="s">
        <v>42</v>
      </c>
      <c r="O248" s="233"/>
      <c r="P248" s="234">
        <f>O248*H248</f>
        <v>0</v>
      </c>
      <c r="Q248" s="234">
        <v>0</v>
      </c>
      <c r="R248" s="234">
        <f>Q248*H248</f>
        <v>0</v>
      </c>
      <c r="S248" s="234">
        <v>0</v>
      </c>
      <c r="T248" s="235">
        <f>S248*H248</f>
        <v>0</v>
      </c>
      <c r="U248" s="141"/>
      <c r="V248" s="141"/>
      <c r="W248" s="141"/>
      <c r="X248" s="141"/>
      <c r="Y248" s="141"/>
      <c r="Z248" s="141"/>
      <c r="AA248" s="141"/>
      <c r="AB248" s="141"/>
      <c r="AC248" s="141"/>
      <c r="AD248" s="141"/>
      <c r="AE248" s="141"/>
      <c r="AR248" s="236" t="s">
        <v>150</v>
      </c>
      <c r="AT248" s="236" t="s">
        <v>148</v>
      </c>
      <c r="AU248" s="236" t="s">
        <v>84</v>
      </c>
      <c r="AY248" s="131" t="s">
        <v>123</v>
      </c>
      <c r="BE248" s="237">
        <f>IF(N248="základní",J248,0)</f>
        <v>0</v>
      </c>
      <c r="BF248" s="237">
        <f>IF(N248="snížená",J248,0)</f>
        <v>0</v>
      </c>
      <c r="BG248" s="237">
        <f>IF(N248="zákl. přenesená",J248,0)</f>
        <v>0</v>
      </c>
      <c r="BH248" s="237">
        <f>IF(N248="sníž. přenesená",J248,0)</f>
        <v>0</v>
      </c>
      <c r="BI248" s="237">
        <f>IF(N248="nulová",J248,0)</f>
        <v>0</v>
      </c>
      <c r="BJ248" s="131" t="s">
        <v>83</v>
      </c>
      <c r="BK248" s="237">
        <f>ROUND(I248*H248,2)</f>
        <v>0</v>
      </c>
      <c r="BL248" s="131" t="s">
        <v>129</v>
      </c>
      <c r="BM248" s="236" t="s">
        <v>421</v>
      </c>
    </row>
    <row r="249" spans="1:65" s="247" customFormat="1" x14ac:dyDescent="0.2">
      <c r="B249" s="246"/>
      <c r="C249" s="286"/>
      <c r="D249" s="287" t="s">
        <v>130</v>
      </c>
      <c r="E249" s="288" t="s">
        <v>1</v>
      </c>
      <c r="F249" s="289" t="s">
        <v>155</v>
      </c>
      <c r="G249" s="286"/>
      <c r="H249" s="290">
        <v>10</v>
      </c>
      <c r="I249" s="86"/>
      <c r="J249" s="286"/>
      <c r="L249" s="246"/>
      <c r="M249" s="251"/>
      <c r="N249" s="252"/>
      <c r="O249" s="252"/>
      <c r="P249" s="252"/>
      <c r="Q249" s="252"/>
      <c r="R249" s="252"/>
      <c r="S249" s="252"/>
      <c r="T249" s="253"/>
      <c r="AT249" s="248" t="s">
        <v>130</v>
      </c>
      <c r="AU249" s="248" t="s">
        <v>84</v>
      </c>
      <c r="AV249" s="247" t="s">
        <v>84</v>
      </c>
      <c r="AW249" s="247" t="s">
        <v>32</v>
      </c>
      <c r="AX249" s="247" t="s">
        <v>83</v>
      </c>
      <c r="AY249" s="248" t="s">
        <v>123</v>
      </c>
    </row>
    <row r="250" spans="1:65" s="144" customFormat="1" ht="21.6" customHeight="1" x14ac:dyDescent="0.2">
      <c r="A250" s="141"/>
      <c r="B250" s="142"/>
      <c r="C250" s="280" t="s">
        <v>194</v>
      </c>
      <c r="D250" s="280" t="s">
        <v>148</v>
      </c>
      <c r="E250" s="281" t="s">
        <v>422</v>
      </c>
      <c r="F250" s="282" t="s">
        <v>423</v>
      </c>
      <c r="G250" s="283" t="s">
        <v>159</v>
      </c>
      <c r="H250" s="284">
        <v>3</v>
      </c>
      <c r="I250" s="85"/>
      <c r="J250" s="285">
        <f>ROUND(I250*H250,2)</f>
        <v>0</v>
      </c>
      <c r="K250" s="276"/>
      <c r="L250" s="277"/>
      <c r="M250" s="278" t="s">
        <v>1</v>
      </c>
      <c r="N250" s="279" t="s">
        <v>42</v>
      </c>
      <c r="O250" s="233"/>
      <c r="P250" s="234">
        <f>O250*H250</f>
        <v>0</v>
      </c>
      <c r="Q250" s="234">
        <v>0</v>
      </c>
      <c r="R250" s="234">
        <f>Q250*H250</f>
        <v>0</v>
      </c>
      <c r="S250" s="234">
        <v>0</v>
      </c>
      <c r="T250" s="235">
        <f>S250*H250</f>
        <v>0</v>
      </c>
      <c r="U250" s="141"/>
      <c r="V250" s="141"/>
      <c r="W250" s="141"/>
      <c r="X250" s="141"/>
      <c r="Y250" s="141"/>
      <c r="Z250" s="141"/>
      <c r="AA250" s="141"/>
      <c r="AB250" s="141"/>
      <c r="AC250" s="141"/>
      <c r="AD250" s="141"/>
      <c r="AE250" s="141"/>
      <c r="AR250" s="236" t="s">
        <v>150</v>
      </c>
      <c r="AT250" s="236" t="s">
        <v>148</v>
      </c>
      <c r="AU250" s="236" t="s">
        <v>84</v>
      </c>
      <c r="AY250" s="131" t="s">
        <v>123</v>
      </c>
      <c r="BE250" s="237">
        <f>IF(N250="základní",J250,0)</f>
        <v>0</v>
      </c>
      <c r="BF250" s="237">
        <f>IF(N250="snížená",J250,0)</f>
        <v>0</v>
      </c>
      <c r="BG250" s="237">
        <f>IF(N250="zákl. přenesená",J250,0)</f>
        <v>0</v>
      </c>
      <c r="BH250" s="237">
        <f>IF(N250="sníž. přenesená",J250,0)</f>
        <v>0</v>
      </c>
      <c r="BI250" s="237">
        <f>IF(N250="nulová",J250,0)</f>
        <v>0</v>
      </c>
      <c r="BJ250" s="131" t="s">
        <v>83</v>
      </c>
      <c r="BK250" s="237">
        <f>ROUND(I250*H250,2)</f>
        <v>0</v>
      </c>
      <c r="BL250" s="131" t="s">
        <v>129</v>
      </c>
      <c r="BM250" s="236" t="s">
        <v>424</v>
      </c>
    </row>
    <row r="251" spans="1:65" s="247" customFormat="1" x14ac:dyDescent="0.2">
      <c r="B251" s="246"/>
      <c r="C251" s="286"/>
      <c r="D251" s="287" t="s">
        <v>130</v>
      </c>
      <c r="E251" s="288" t="s">
        <v>1</v>
      </c>
      <c r="F251" s="289" t="s">
        <v>134</v>
      </c>
      <c r="G251" s="286"/>
      <c r="H251" s="290">
        <v>3</v>
      </c>
      <c r="I251" s="86"/>
      <c r="J251" s="286"/>
      <c r="L251" s="246"/>
      <c r="M251" s="251"/>
      <c r="N251" s="252"/>
      <c r="O251" s="252"/>
      <c r="P251" s="252"/>
      <c r="Q251" s="252"/>
      <c r="R251" s="252"/>
      <c r="S251" s="252"/>
      <c r="T251" s="253"/>
      <c r="AT251" s="248" t="s">
        <v>130</v>
      </c>
      <c r="AU251" s="248" t="s">
        <v>84</v>
      </c>
      <c r="AV251" s="247" t="s">
        <v>84</v>
      </c>
      <c r="AW251" s="247" t="s">
        <v>32</v>
      </c>
      <c r="AX251" s="247" t="s">
        <v>83</v>
      </c>
      <c r="AY251" s="248" t="s">
        <v>123</v>
      </c>
    </row>
    <row r="252" spans="1:65" s="144" customFormat="1" ht="21.6" customHeight="1" x14ac:dyDescent="0.2">
      <c r="A252" s="141"/>
      <c r="B252" s="142"/>
      <c r="C252" s="280" t="s">
        <v>195</v>
      </c>
      <c r="D252" s="280" t="s">
        <v>148</v>
      </c>
      <c r="E252" s="281" t="s">
        <v>425</v>
      </c>
      <c r="F252" s="282" t="s">
        <v>426</v>
      </c>
      <c r="G252" s="283" t="s">
        <v>159</v>
      </c>
      <c r="H252" s="284">
        <v>2</v>
      </c>
      <c r="I252" s="85"/>
      <c r="J252" s="285">
        <f>ROUND(I252*H252,2)</f>
        <v>0</v>
      </c>
      <c r="K252" s="276"/>
      <c r="L252" s="277"/>
      <c r="M252" s="278" t="s">
        <v>1</v>
      </c>
      <c r="N252" s="279" t="s">
        <v>42</v>
      </c>
      <c r="O252" s="233"/>
      <c r="P252" s="234">
        <f>O252*H252</f>
        <v>0</v>
      </c>
      <c r="Q252" s="234">
        <v>0</v>
      </c>
      <c r="R252" s="234">
        <f>Q252*H252</f>
        <v>0</v>
      </c>
      <c r="S252" s="234">
        <v>0</v>
      </c>
      <c r="T252" s="235">
        <f>S252*H252</f>
        <v>0</v>
      </c>
      <c r="U252" s="141"/>
      <c r="V252" s="141"/>
      <c r="W252" s="141"/>
      <c r="X252" s="141"/>
      <c r="Y252" s="141"/>
      <c r="Z252" s="141"/>
      <c r="AA252" s="141"/>
      <c r="AB252" s="141"/>
      <c r="AC252" s="141"/>
      <c r="AD252" s="141"/>
      <c r="AE252" s="141"/>
      <c r="AR252" s="236" t="s">
        <v>150</v>
      </c>
      <c r="AT252" s="236" t="s">
        <v>148</v>
      </c>
      <c r="AU252" s="236" t="s">
        <v>84</v>
      </c>
      <c r="AY252" s="131" t="s">
        <v>123</v>
      </c>
      <c r="BE252" s="237">
        <f>IF(N252="základní",J252,0)</f>
        <v>0</v>
      </c>
      <c r="BF252" s="237">
        <f>IF(N252="snížená",J252,0)</f>
        <v>0</v>
      </c>
      <c r="BG252" s="237">
        <f>IF(N252="zákl. přenesená",J252,0)</f>
        <v>0</v>
      </c>
      <c r="BH252" s="237">
        <f>IF(N252="sníž. přenesená",J252,0)</f>
        <v>0</v>
      </c>
      <c r="BI252" s="237">
        <f>IF(N252="nulová",J252,0)</f>
        <v>0</v>
      </c>
      <c r="BJ252" s="131" t="s">
        <v>83</v>
      </c>
      <c r="BK252" s="237">
        <f>ROUND(I252*H252,2)</f>
        <v>0</v>
      </c>
      <c r="BL252" s="131" t="s">
        <v>129</v>
      </c>
      <c r="BM252" s="236" t="s">
        <v>427</v>
      </c>
    </row>
    <row r="253" spans="1:65" s="247" customFormat="1" x14ac:dyDescent="0.2">
      <c r="B253" s="246"/>
      <c r="C253" s="286"/>
      <c r="D253" s="287" t="s">
        <v>130</v>
      </c>
      <c r="E253" s="288" t="s">
        <v>1</v>
      </c>
      <c r="F253" s="289" t="s">
        <v>84</v>
      </c>
      <c r="G253" s="286"/>
      <c r="H253" s="290">
        <v>2</v>
      </c>
      <c r="I253" s="86"/>
      <c r="J253" s="286"/>
      <c r="L253" s="246"/>
      <c r="M253" s="251"/>
      <c r="N253" s="252"/>
      <c r="O253" s="252"/>
      <c r="P253" s="252"/>
      <c r="Q253" s="252"/>
      <c r="R253" s="252"/>
      <c r="S253" s="252"/>
      <c r="T253" s="253"/>
      <c r="AT253" s="248" t="s">
        <v>130</v>
      </c>
      <c r="AU253" s="248" t="s">
        <v>84</v>
      </c>
      <c r="AV253" s="247" t="s">
        <v>84</v>
      </c>
      <c r="AW253" s="247" t="s">
        <v>32</v>
      </c>
      <c r="AX253" s="247" t="s">
        <v>83</v>
      </c>
      <c r="AY253" s="248" t="s">
        <v>123</v>
      </c>
    </row>
    <row r="254" spans="1:65" s="144" customFormat="1" ht="21.6" customHeight="1" x14ac:dyDescent="0.2">
      <c r="A254" s="141"/>
      <c r="B254" s="142"/>
      <c r="C254" s="280" t="s">
        <v>196</v>
      </c>
      <c r="D254" s="280" t="s">
        <v>148</v>
      </c>
      <c r="E254" s="281" t="s">
        <v>428</v>
      </c>
      <c r="F254" s="282" t="s">
        <v>429</v>
      </c>
      <c r="G254" s="283" t="s">
        <v>159</v>
      </c>
      <c r="H254" s="284">
        <v>1</v>
      </c>
      <c r="I254" s="85"/>
      <c r="J254" s="285">
        <f>ROUND(I254*H254,2)</f>
        <v>0</v>
      </c>
      <c r="K254" s="276"/>
      <c r="L254" s="277"/>
      <c r="M254" s="278" t="s">
        <v>1</v>
      </c>
      <c r="N254" s="279" t="s">
        <v>42</v>
      </c>
      <c r="O254" s="233"/>
      <c r="P254" s="234">
        <f>O254*H254</f>
        <v>0</v>
      </c>
      <c r="Q254" s="234">
        <v>0</v>
      </c>
      <c r="R254" s="234">
        <f>Q254*H254</f>
        <v>0</v>
      </c>
      <c r="S254" s="234">
        <v>0</v>
      </c>
      <c r="T254" s="235">
        <f>S254*H254</f>
        <v>0</v>
      </c>
      <c r="U254" s="141"/>
      <c r="V254" s="141"/>
      <c r="W254" s="141"/>
      <c r="X254" s="141"/>
      <c r="Y254" s="141"/>
      <c r="Z254" s="141"/>
      <c r="AA254" s="141"/>
      <c r="AB254" s="141"/>
      <c r="AC254" s="141"/>
      <c r="AD254" s="141"/>
      <c r="AE254" s="141"/>
      <c r="AR254" s="236" t="s">
        <v>150</v>
      </c>
      <c r="AT254" s="236" t="s">
        <v>148</v>
      </c>
      <c r="AU254" s="236" t="s">
        <v>84</v>
      </c>
      <c r="AY254" s="131" t="s">
        <v>123</v>
      </c>
      <c r="BE254" s="237">
        <f>IF(N254="základní",J254,0)</f>
        <v>0</v>
      </c>
      <c r="BF254" s="237">
        <f>IF(N254="snížená",J254,0)</f>
        <v>0</v>
      </c>
      <c r="BG254" s="237">
        <f>IF(N254="zákl. přenesená",J254,0)</f>
        <v>0</v>
      </c>
      <c r="BH254" s="237">
        <f>IF(N254="sníž. přenesená",J254,0)</f>
        <v>0</v>
      </c>
      <c r="BI254" s="237">
        <f>IF(N254="nulová",J254,0)</f>
        <v>0</v>
      </c>
      <c r="BJ254" s="131" t="s">
        <v>83</v>
      </c>
      <c r="BK254" s="237">
        <f>ROUND(I254*H254,2)</f>
        <v>0</v>
      </c>
      <c r="BL254" s="131" t="s">
        <v>129</v>
      </c>
      <c r="BM254" s="236" t="s">
        <v>430</v>
      </c>
    </row>
    <row r="255" spans="1:65" s="247" customFormat="1" x14ac:dyDescent="0.2">
      <c r="B255" s="246"/>
      <c r="C255" s="286"/>
      <c r="D255" s="287" t="s">
        <v>130</v>
      </c>
      <c r="E255" s="288" t="s">
        <v>1</v>
      </c>
      <c r="F255" s="289" t="s">
        <v>83</v>
      </c>
      <c r="G255" s="286"/>
      <c r="H255" s="290">
        <v>1</v>
      </c>
      <c r="I255" s="86"/>
      <c r="J255" s="286"/>
      <c r="L255" s="246"/>
      <c r="M255" s="251"/>
      <c r="N255" s="252"/>
      <c r="O255" s="252"/>
      <c r="P255" s="252"/>
      <c r="Q255" s="252"/>
      <c r="R255" s="252"/>
      <c r="S255" s="252"/>
      <c r="T255" s="253"/>
      <c r="AT255" s="248" t="s">
        <v>130</v>
      </c>
      <c r="AU255" s="248" t="s">
        <v>84</v>
      </c>
      <c r="AV255" s="247" t="s">
        <v>84</v>
      </c>
      <c r="AW255" s="247" t="s">
        <v>32</v>
      </c>
      <c r="AX255" s="247" t="s">
        <v>83</v>
      </c>
      <c r="AY255" s="248" t="s">
        <v>123</v>
      </c>
    </row>
    <row r="256" spans="1:65" s="144" customFormat="1" ht="21.6" customHeight="1" x14ac:dyDescent="0.2">
      <c r="A256" s="141"/>
      <c r="B256" s="142"/>
      <c r="C256" s="280" t="s">
        <v>197</v>
      </c>
      <c r="D256" s="280" t="s">
        <v>148</v>
      </c>
      <c r="E256" s="281" t="s">
        <v>431</v>
      </c>
      <c r="F256" s="282" t="s">
        <v>432</v>
      </c>
      <c r="G256" s="283" t="s">
        <v>159</v>
      </c>
      <c r="H256" s="284">
        <v>3</v>
      </c>
      <c r="I256" s="85"/>
      <c r="J256" s="285">
        <f>ROUND(I256*H256,2)</f>
        <v>0</v>
      </c>
      <c r="K256" s="276"/>
      <c r="L256" s="277"/>
      <c r="M256" s="278" t="s">
        <v>1</v>
      </c>
      <c r="N256" s="279" t="s">
        <v>42</v>
      </c>
      <c r="O256" s="233"/>
      <c r="P256" s="234">
        <f>O256*H256</f>
        <v>0</v>
      </c>
      <c r="Q256" s="234">
        <v>0</v>
      </c>
      <c r="R256" s="234">
        <f>Q256*H256</f>
        <v>0</v>
      </c>
      <c r="S256" s="234">
        <v>0</v>
      </c>
      <c r="T256" s="235">
        <f>S256*H256</f>
        <v>0</v>
      </c>
      <c r="U256" s="141"/>
      <c r="V256" s="141"/>
      <c r="W256" s="141"/>
      <c r="X256" s="141"/>
      <c r="Y256" s="141"/>
      <c r="Z256" s="141"/>
      <c r="AA256" s="141"/>
      <c r="AB256" s="141"/>
      <c r="AC256" s="141"/>
      <c r="AD256" s="141"/>
      <c r="AE256" s="141"/>
      <c r="AR256" s="236" t="s">
        <v>150</v>
      </c>
      <c r="AT256" s="236" t="s">
        <v>148</v>
      </c>
      <c r="AU256" s="236" t="s">
        <v>84</v>
      </c>
      <c r="AY256" s="131" t="s">
        <v>123</v>
      </c>
      <c r="BE256" s="237">
        <f>IF(N256="základní",J256,0)</f>
        <v>0</v>
      </c>
      <c r="BF256" s="237">
        <f>IF(N256="snížená",J256,0)</f>
        <v>0</v>
      </c>
      <c r="BG256" s="237">
        <f>IF(N256="zákl. přenesená",J256,0)</f>
        <v>0</v>
      </c>
      <c r="BH256" s="237">
        <f>IF(N256="sníž. přenesená",J256,0)</f>
        <v>0</v>
      </c>
      <c r="BI256" s="237">
        <f>IF(N256="nulová",J256,0)</f>
        <v>0</v>
      </c>
      <c r="BJ256" s="131" t="s">
        <v>83</v>
      </c>
      <c r="BK256" s="237">
        <f>ROUND(I256*H256,2)</f>
        <v>0</v>
      </c>
      <c r="BL256" s="131" t="s">
        <v>129</v>
      </c>
      <c r="BM256" s="236" t="s">
        <v>433</v>
      </c>
    </row>
    <row r="257" spans="1:65" s="247" customFormat="1" x14ac:dyDescent="0.2">
      <c r="B257" s="246"/>
      <c r="C257" s="286"/>
      <c r="D257" s="287" t="s">
        <v>130</v>
      </c>
      <c r="E257" s="288" t="s">
        <v>1</v>
      </c>
      <c r="F257" s="289" t="s">
        <v>134</v>
      </c>
      <c r="G257" s="286"/>
      <c r="H257" s="290">
        <v>3</v>
      </c>
      <c r="I257" s="86"/>
      <c r="J257" s="286"/>
      <c r="L257" s="246"/>
      <c r="M257" s="251"/>
      <c r="N257" s="252"/>
      <c r="O257" s="252"/>
      <c r="P257" s="252"/>
      <c r="Q257" s="252"/>
      <c r="R257" s="252"/>
      <c r="S257" s="252"/>
      <c r="T257" s="253"/>
      <c r="AT257" s="248" t="s">
        <v>130</v>
      </c>
      <c r="AU257" s="248" t="s">
        <v>84</v>
      </c>
      <c r="AV257" s="247" t="s">
        <v>84</v>
      </c>
      <c r="AW257" s="247" t="s">
        <v>32</v>
      </c>
      <c r="AX257" s="247" t="s">
        <v>83</v>
      </c>
      <c r="AY257" s="248" t="s">
        <v>123</v>
      </c>
    </row>
    <row r="258" spans="1:65" s="144" customFormat="1" ht="14.4" customHeight="1" x14ac:dyDescent="0.2">
      <c r="A258" s="141"/>
      <c r="B258" s="142"/>
      <c r="C258" s="280" t="s">
        <v>198</v>
      </c>
      <c r="D258" s="280" t="s">
        <v>148</v>
      </c>
      <c r="E258" s="281" t="s">
        <v>434</v>
      </c>
      <c r="F258" s="282" t="s">
        <v>435</v>
      </c>
      <c r="G258" s="283" t="s">
        <v>159</v>
      </c>
      <c r="H258" s="284">
        <v>1</v>
      </c>
      <c r="I258" s="85"/>
      <c r="J258" s="285">
        <f>ROUND(I258*H258,2)</f>
        <v>0</v>
      </c>
      <c r="K258" s="276"/>
      <c r="L258" s="277"/>
      <c r="M258" s="278" t="s">
        <v>1</v>
      </c>
      <c r="N258" s="279" t="s">
        <v>42</v>
      </c>
      <c r="O258" s="233"/>
      <c r="P258" s="234">
        <f>O258*H258</f>
        <v>0</v>
      </c>
      <c r="Q258" s="234">
        <v>0</v>
      </c>
      <c r="R258" s="234">
        <f>Q258*H258</f>
        <v>0</v>
      </c>
      <c r="S258" s="234">
        <v>0</v>
      </c>
      <c r="T258" s="235">
        <f>S258*H258</f>
        <v>0</v>
      </c>
      <c r="U258" s="141"/>
      <c r="V258" s="141"/>
      <c r="W258" s="141"/>
      <c r="X258" s="141"/>
      <c r="Y258" s="141"/>
      <c r="Z258" s="141"/>
      <c r="AA258" s="141"/>
      <c r="AB258" s="141"/>
      <c r="AC258" s="141"/>
      <c r="AD258" s="141"/>
      <c r="AE258" s="141"/>
      <c r="AR258" s="236" t="s">
        <v>150</v>
      </c>
      <c r="AT258" s="236" t="s">
        <v>148</v>
      </c>
      <c r="AU258" s="236" t="s">
        <v>84</v>
      </c>
      <c r="AY258" s="131" t="s">
        <v>123</v>
      </c>
      <c r="BE258" s="237">
        <f>IF(N258="základní",J258,0)</f>
        <v>0</v>
      </c>
      <c r="BF258" s="237">
        <f>IF(N258="snížená",J258,0)</f>
        <v>0</v>
      </c>
      <c r="BG258" s="237">
        <f>IF(N258="zákl. přenesená",J258,0)</f>
        <v>0</v>
      </c>
      <c r="BH258" s="237">
        <f>IF(N258="sníž. přenesená",J258,0)</f>
        <v>0</v>
      </c>
      <c r="BI258" s="237">
        <f>IF(N258="nulová",J258,0)</f>
        <v>0</v>
      </c>
      <c r="BJ258" s="131" t="s">
        <v>83</v>
      </c>
      <c r="BK258" s="237">
        <f>ROUND(I258*H258,2)</f>
        <v>0</v>
      </c>
      <c r="BL258" s="131" t="s">
        <v>129</v>
      </c>
      <c r="BM258" s="236" t="s">
        <v>436</v>
      </c>
    </row>
    <row r="259" spans="1:65" s="247" customFormat="1" x14ac:dyDescent="0.2">
      <c r="B259" s="246"/>
      <c r="C259" s="286"/>
      <c r="D259" s="287" t="s">
        <v>130</v>
      </c>
      <c r="E259" s="288" t="s">
        <v>1</v>
      </c>
      <c r="F259" s="289" t="s">
        <v>83</v>
      </c>
      <c r="G259" s="286"/>
      <c r="H259" s="290">
        <v>1</v>
      </c>
      <c r="I259" s="86"/>
      <c r="J259" s="286"/>
      <c r="L259" s="246"/>
      <c r="M259" s="251"/>
      <c r="N259" s="252"/>
      <c r="O259" s="252"/>
      <c r="P259" s="252"/>
      <c r="Q259" s="252"/>
      <c r="R259" s="252"/>
      <c r="S259" s="252"/>
      <c r="T259" s="253"/>
      <c r="AT259" s="248" t="s">
        <v>130</v>
      </c>
      <c r="AU259" s="248" t="s">
        <v>84</v>
      </c>
      <c r="AV259" s="247" t="s">
        <v>84</v>
      </c>
      <c r="AW259" s="247" t="s">
        <v>32</v>
      </c>
      <c r="AX259" s="247" t="s">
        <v>83</v>
      </c>
      <c r="AY259" s="248" t="s">
        <v>123</v>
      </c>
    </row>
    <row r="260" spans="1:65" s="144" customFormat="1" ht="21.6" customHeight="1" x14ac:dyDescent="0.2">
      <c r="A260" s="141"/>
      <c r="B260" s="142"/>
      <c r="C260" s="280" t="s">
        <v>199</v>
      </c>
      <c r="D260" s="280" t="s">
        <v>148</v>
      </c>
      <c r="E260" s="281" t="s">
        <v>437</v>
      </c>
      <c r="F260" s="282" t="s">
        <v>438</v>
      </c>
      <c r="G260" s="283" t="s">
        <v>159</v>
      </c>
      <c r="H260" s="284">
        <v>1</v>
      </c>
      <c r="I260" s="85"/>
      <c r="J260" s="285">
        <f>ROUND(I260*H260,2)</f>
        <v>0</v>
      </c>
      <c r="K260" s="276"/>
      <c r="L260" s="277"/>
      <c r="M260" s="278" t="s">
        <v>1</v>
      </c>
      <c r="N260" s="279" t="s">
        <v>42</v>
      </c>
      <c r="O260" s="233"/>
      <c r="P260" s="234">
        <f>O260*H260</f>
        <v>0</v>
      </c>
      <c r="Q260" s="234">
        <v>0</v>
      </c>
      <c r="R260" s="234">
        <f>Q260*H260</f>
        <v>0</v>
      </c>
      <c r="S260" s="234">
        <v>0</v>
      </c>
      <c r="T260" s="235">
        <f>S260*H260</f>
        <v>0</v>
      </c>
      <c r="U260" s="141"/>
      <c r="V260" s="141"/>
      <c r="W260" s="141"/>
      <c r="X260" s="141"/>
      <c r="Y260" s="141"/>
      <c r="Z260" s="141"/>
      <c r="AA260" s="141"/>
      <c r="AB260" s="141"/>
      <c r="AC260" s="141"/>
      <c r="AD260" s="141"/>
      <c r="AE260" s="141"/>
      <c r="AR260" s="236" t="s">
        <v>150</v>
      </c>
      <c r="AT260" s="236" t="s">
        <v>148</v>
      </c>
      <c r="AU260" s="236" t="s">
        <v>84</v>
      </c>
      <c r="AY260" s="131" t="s">
        <v>123</v>
      </c>
      <c r="BE260" s="237">
        <f>IF(N260="základní",J260,0)</f>
        <v>0</v>
      </c>
      <c r="BF260" s="237">
        <f>IF(N260="snížená",J260,0)</f>
        <v>0</v>
      </c>
      <c r="BG260" s="237">
        <f>IF(N260="zákl. přenesená",J260,0)</f>
        <v>0</v>
      </c>
      <c r="BH260" s="237">
        <f>IF(N260="sníž. přenesená",J260,0)</f>
        <v>0</v>
      </c>
      <c r="BI260" s="237">
        <f>IF(N260="nulová",J260,0)</f>
        <v>0</v>
      </c>
      <c r="BJ260" s="131" t="s">
        <v>83</v>
      </c>
      <c r="BK260" s="237">
        <f>ROUND(I260*H260,2)</f>
        <v>0</v>
      </c>
      <c r="BL260" s="131" t="s">
        <v>129</v>
      </c>
      <c r="BM260" s="236" t="s">
        <v>439</v>
      </c>
    </row>
    <row r="261" spans="1:65" s="247" customFormat="1" x14ac:dyDescent="0.2">
      <c r="B261" s="246"/>
      <c r="C261" s="286"/>
      <c r="D261" s="287" t="s">
        <v>130</v>
      </c>
      <c r="E261" s="288" t="s">
        <v>1</v>
      </c>
      <c r="F261" s="289" t="s">
        <v>83</v>
      </c>
      <c r="G261" s="286"/>
      <c r="H261" s="290">
        <v>1</v>
      </c>
      <c r="I261" s="86"/>
      <c r="J261" s="286"/>
      <c r="L261" s="246"/>
      <c r="M261" s="251"/>
      <c r="N261" s="252"/>
      <c r="O261" s="252"/>
      <c r="P261" s="252"/>
      <c r="Q261" s="252"/>
      <c r="R261" s="252"/>
      <c r="S261" s="252"/>
      <c r="T261" s="253"/>
      <c r="AT261" s="248" t="s">
        <v>130</v>
      </c>
      <c r="AU261" s="248" t="s">
        <v>84</v>
      </c>
      <c r="AV261" s="247" t="s">
        <v>84</v>
      </c>
      <c r="AW261" s="247" t="s">
        <v>32</v>
      </c>
      <c r="AX261" s="247" t="s">
        <v>83</v>
      </c>
      <c r="AY261" s="248" t="s">
        <v>123</v>
      </c>
    </row>
    <row r="262" spans="1:65" s="144" customFormat="1" ht="21.6" customHeight="1" x14ac:dyDescent="0.2">
      <c r="A262" s="141"/>
      <c r="B262" s="142"/>
      <c r="C262" s="280" t="s">
        <v>200</v>
      </c>
      <c r="D262" s="280" t="s">
        <v>148</v>
      </c>
      <c r="E262" s="281" t="s">
        <v>440</v>
      </c>
      <c r="F262" s="282" t="s">
        <v>441</v>
      </c>
      <c r="G262" s="283" t="s">
        <v>159</v>
      </c>
      <c r="H262" s="284">
        <v>1</v>
      </c>
      <c r="I262" s="85"/>
      <c r="J262" s="285">
        <f>ROUND(I262*H262,2)</f>
        <v>0</v>
      </c>
      <c r="K262" s="276"/>
      <c r="L262" s="277"/>
      <c r="M262" s="278" t="s">
        <v>1</v>
      </c>
      <c r="N262" s="279" t="s">
        <v>42</v>
      </c>
      <c r="O262" s="233"/>
      <c r="P262" s="234">
        <f>O262*H262</f>
        <v>0</v>
      </c>
      <c r="Q262" s="234">
        <v>0</v>
      </c>
      <c r="R262" s="234">
        <f>Q262*H262</f>
        <v>0</v>
      </c>
      <c r="S262" s="234">
        <v>0</v>
      </c>
      <c r="T262" s="235">
        <f>S262*H262</f>
        <v>0</v>
      </c>
      <c r="U262" s="141"/>
      <c r="V262" s="141"/>
      <c r="W262" s="141"/>
      <c r="X262" s="141"/>
      <c r="Y262" s="141"/>
      <c r="Z262" s="141"/>
      <c r="AA262" s="141"/>
      <c r="AB262" s="141"/>
      <c r="AC262" s="141"/>
      <c r="AD262" s="141"/>
      <c r="AE262" s="141"/>
      <c r="AR262" s="236" t="s">
        <v>150</v>
      </c>
      <c r="AT262" s="236" t="s">
        <v>148</v>
      </c>
      <c r="AU262" s="236" t="s">
        <v>84</v>
      </c>
      <c r="AY262" s="131" t="s">
        <v>123</v>
      </c>
      <c r="BE262" s="237">
        <f>IF(N262="základní",J262,0)</f>
        <v>0</v>
      </c>
      <c r="BF262" s="237">
        <f>IF(N262="snížená",J262,0)</f>
        <v>0</v>
      </c>
      <c r="BG262" s="237">
        <f>IF(N262="zákl. přenesená",J262,0)</f>
        <v>0</v>
      </c>
      <c r="BH262" s="237">
        <f>IF(N262="sníž. přenesená",J262,0)</f>
        <v>0</v>
      </c>
      <c r="BI262" s="237">
        <f>IF(N262="nulová",J262,0)</f>
        <v>0</v>
      </c>
      <c r="BJ262" s="131" t="s">
        <v>83</v>
      </c>
      <c r="BK262" s="237">
        <f>ROUND(I262*H262,2)</f>
        <v>0</v>
      </c>
      <c r="BL262" s="131" t="s">
        <v>129</v>
      </c>
      <c r="BM262" s="236" t="s">
        <v>442</v>
      </c>
    </row>
    <row r="263" spans="1:65" s="247" customFormat="1" x14ac:dyDescent="0.2">
      <c r="B263" s="246"/>
      <c r="C263" s="286"/>
      <c r="D263" s="287" t="s">
        <v>130</v>
      </c>
      <c r="E263" s="288" t="s">
        <v>1</v>
      </c>
      <c r="F263" s="289" t="s">
        <v>83</v>
      </c>
      <c r="G263" s="286"/>
      <c r="H263" s="290">
        <v>1</v>
      </c>
      <c r="I263" s="86"/>
      <c r="J263" s="286"/>
      <c r="L263" s="246"/>
      <c r="M263" s="251"/>
      <c r="N263" s="252"/>
      <c r="O263" s="252"/>
      <c r="P263" s="252"/>
      <c r="Q263" s="252"/>
      <c r="R263" s="252"/>
      <c r="S263" s="252"/>
      <c r="T263" s="253"/>
      <c r="AT263" s="248" t="s">
        <v>130</v>
      </c>
      <c r="AU263" s="248" t="s">
        <v>84</v>
      </c>
      <c r="AV263" s="247" t="s">
        <v>84</v>
      </c>
      <c r="AW263" s="247" t="s">
        <v>32</v>
      </c>
      <c r="AX263" s="247" t="s">
        <v>83</v>
      </c>
      <c r="AY263" s="248" t="s">
        <v>123</v>
      </c>
    </row>
    <row r="264" spans="1:65" s="144" customFormat="1" ht="21.6" customHeight="1" x14ac:dyDescent="0.2">
      <c r="A264" s="141"/>
      <c r="B264" s="142"/>
      <c r="C264" s="280" t="s">
        <v>201</v>
      </c>
      <c r="D264" s="280" t="s">
        <v>148</v>
      </c>
      <c r="E264" s="281" t="s">
        <v>443</v>
      </c>
      <c r="F264" s="282" t="s">
        <v>444</v>
      </c>
      <c r="G264" s="283" t="s">
        <v>159</v>
      </c>
      <c r="H264" s="284">
        <v>1</v>
      </c>
      <c r="I264" s="85"/>
      <c r="J264" s="285">
        <f>ROUND(I264*H264,2)</f>
        <v>0</v>
      </c>
      <c r="K264" s="276"/>
      <c r="L264" s="277"/>
      <c r="M264" s="278" t="s">
        <v>1</v>
      </c>
      <c r="N264" s="279" t="s">
        <v>42</v>
      </c>
      <c r="O264" s="233"/>
      <c r="P264" s="234">
        <f>O264*H264</f>
        <v>0</v>
      </c>
      <c r="Q264" s="234">
        <v>0</v>
      </c>
      <c r="R264" s="234">
        <f>Q264*H264</f>
        <v>0</v>
      </c>
      <c r="S264" s="234">
        <v>0</v>
      </c>
      <c r="T264" s="235">
        <f>S264*H264</f>
        <v>0</v>
      </c>
      <c r="U264" s="141"/>
      <c r="V264" s="141"/>
      <c r="W264" s="141"/>
      <c r="X264" s="141"/>
      <c r="Y264" s="141"/>
      <c r="Z264" s="141"/>
      <c r="AA264" s="141"/>
      <c r="AB264" s="141"/>
      <c r="AC264" s="141"/>
      <c r="AD264" s="141"/>
      <c r="AE264" s="141"/>
      <c r="AR264" s="236" t="s">
        <v>150</v>
      </c>
      <c r="AT264" s="236" t="s">
        <v>148</v>
      </c>
      <c r="AU264" s="236" t="s">
        <v>84</v>
      </c>
      <c r="AY264" s="131" t="s">
        <v>123</v>
      </c>
      <c r="BE264" s="237">
        <f>IF(N264="základní",J264,0)</f>
        <v>0</v>
      </c>
      <c r="BF264" s="237">
        <f>IF(N264="snížená",J264,0)</f>
        <v>0</v>
      </c>
      <c r="BG264" s="237">
        <f>IF(N264="zákl. přenesená",J264,0)</f>
        <v>0</v>
      </c>
      <c r="BH264" s="237">
        <f>IF(N264="sníž. přenesená",J264,0)</f>
        <v>0</v>
      </c>
      <c r="BI264" s="237">
        <f>IF(N264="nulová",J264,0)</f>
        <v>0</v>
      </c>
      <c r="BJ264" s="131" t="s">
        <v>83</v>
      </c>
      <c r="BK264" s="237">
        <f>ROUND(I264*H264,2)</f>
        <v>0</v>
      </c>
      <c r="BL264" s="131" t="s">
        <v>129</v>
      </c>
      <c r="BM264" s="236" t="s">
        <v>445</v>
      </c>
    </row>
    <row r="265" spans="1:65" s="247" customFormat="1" x14ac:dyDescent="0.2">
      <c r="B265" s="246"/>
      <c r="C265" s="286"/>
      <c r="D265" s="287" t="s">
        <v>130</v>
      </c>
      <c r="E265" s="288" t="s">
        <v>1</v>
      </c>
      <c r="F265" s="289" t="s">
        <v>83</v>
      </c>
      <c r="G265" s="286"/>
      <c r="H265" s="290">
        <v>1</v>
      </c>
      <c r="I265" s="86"/>
      <c r="J265" s="286"/>
      <c r="L265" s="246"/>
      <c r="M265" s="251"/>
      <c r="N265" s="252"/>
      <c r="O265" s="252"/>
      <c r="P265" s="252"/>
      <c r="Q265" s="252"/>
      <c r="R265" s="252"/>
      <c r="S265" s="252"/>
      <c r="T265" s="253"/>
      <c r="AT265" s="248" t="s">
        <v>130</v>
      </c>
      <c r="AU265" s="248" t="s">
        <v>84</v>
      </c>
      <c r="AV265" s="247" t="s">
        <v>84</v>
      </c>
      <c r="AW265" s="247" t="s">
        <v>32</v>
      </c>
      <c r="AX265" s="247" t="s">
        <v>83</v>
      </c>
      <c r="AY265" s="248" t="s">
        <v>123</v>
      </c>
    </row>
    <row r="266" spans="1:65" s="144" customFormat="1" ht="14.4" customHeight="1" x14ac:dyDescent="0.2">
      <c r="A266" s="141"/>
      <c r="B266" s="142"/>
      <c r="C266" s="280" t="s">
        <v>202</v>
      </c>
      <c r="D266" s="280" t="s">
        <v>148</v>
      </c>
      <c r="E266" s="281" t="s">
        <v>446</v>
      </c>
      <c r="F266" s="282" t="s">
        <v>447</v>
      </c>
      <c r="G266" s="283" t="s">
        <v>159</v>
      </c>
      <c r="H266" s="284">
        <v>1</v>
      </c>
      <c r="I266" s="85"/>
      <c r="J266" s="285">
        <f>ROUND(I266*H266,2)</f>
        <v>0</v>
      </c>
      <c r="K266" s="276"/>
      <c r="L266" s="277"/>
      <c r="M266" s="278" t="s">
        <v>1</v>
      </c>
      <c r="N266" s="279" t="s">
        <v>42</v>
      </c>
      <c r="O266" s="233"/>
      <c r="P266" s="234">
        <f>O266*H266</f>
        <v>0</v>
      </c>
      <c r="Q266" s="234">
        <v>0</v>
      </c>
      <c r="R266" s="234">
        <f>Q266*H266</f>
        <v>0</v>
      </c>
      <c r="S266" s="234">
        <v>0</v>
      </c>
      <c r="T266" s="235">
        <f>S266*H266</f>
        <v>0</v>
      </c>
      <c r="U266" s="141"/>
      <c r="V266" s="141"/>
      <c r="W266" s="141"/>
      <c r="X266" s="141"/>
      <c r="Y266" s="141"/>
      <c r="Z266" s="141"/>
      <c r="AA266" s="141"/>
      <c r="AB266" s="141"/>
      <c r="AC266" s="141"/>
      <c r="AD266" s="141"/>
      <c r="AE266" s="141"/>
      <c r="AR266" s="236" t="s">
        <v>150</v>
      </c>
      <c r="AT266" s="236" t="s">
        <v>148</v>
      </c>
      <c r="AU266" s="236" t="s">
        <v>84</v>
      </c>
      <c r="AY266" s="131" t="s">
        <v>123</v>
      </c>
      <c r="BE266" s="237">
        <f>IF(N266="základní",J266,0)</f>
        <v>0</v>
      </c>
      <c r="BF266" s="237">
        <f>IF(N266="snížená",J266,0)</f>
        <v>0</v>
      </c>
      <c r="BG266" s="237">
        <f>IF(N266="zákl. přenesená",J266,0)</f>
        <v>0</v>
      </c>
      <c r="BH266" s="237">
        <f>IF(N266="sníž. přenesená",J266,0)</f>
        <v>0</v>
      </c>
      <c r="BI266" s="237">
        <f>IF(N266="nulová",J266,0)</f>
        <v>0</v>
      </c>
      <c r="BJ266" s="131" t="s">
        <v>83</v>
      </c>
      <c r="BK266" s="237">
        <f>ROUND(I266*H266,2)</f>
        <v>0</v>
      </c>
      <c r="BL266" s="131" t="s">
        <v>129</v>
      </c>
      <c r="BM266" s="236" t="s">
        <v>448</v>
      </c>
    </row>
    <row r="267" spans="1:65" s="247" customFormat="1" x14ac:dyDescent="0.2">
      <c r="B267" s="246"/>
      <c r="D267" s="240" t="s">
        <v>130</v>
      </c>
      <c r="E267" s="248" t="s">
        <v>1</v>
      </c>
      <c r="F267" s="249" t="s">
        <v>83</v>
      </c>
      <c r="H267" s="250">
        <v>1</v>
      </c>
      <c r="I267" s="80"/>
      <c r="L267" s="246"/>
      <c r="M267" s="251"/>
      <c r="N267" s="252"/>
      <c r="O267" s="252"/>
      <c r="P267" s="252"/>
      <c r="Q267" s="252"/>
      <c r="R267" s="252"/>
      <c r="S267" s="252"/>
      <c r="T267" s="253"/>
      <c r="AT267" s="248" t="s">
        <v>130</v>
      </c>
      <c r="AU267" s="248" t="s">
        <v>84</v>
      </c>
      <c r="AV267" s="247" t="s">
        <v>84</v>
      </c>
      <c r="AW267" s="247" t="s">
        <v>32</v>
      </c>
      <c r="AX267" s="247" t="s">
        <v>83</v>
      </c>
      <c r="AY267" s="248" t="s">
        <v>123</v>
      </c>
    </row>
    <row r="268" spans="1:65" s="144" customFormat="1" ht="21.6" customHeight="1" x14ac:dyDescent="0.2">
      <c r="A268" s="141"/>
      <c r="B268" s="142"/>
      <c r="C268" s="224" t="s">
        <v>203</v>
      </c>
      <c r="D268" s="224" t="s">
        <v>125</v>
      </c>
      <c r="E268" s="225" t="s">
        <v>449</v>
      </c>
      <c r="F268" s="226" t="s">
        <v>450</v>
      </c>
      <c r="G268" s="227" t="s">
        <v>178</v>
      </c>
      <c r="H268" s="228">
        <v>207</v>
      </c>
      <c r="I268" s="79"/>
      <c r="J268" s="229">
        <f>ROUND(I268*H268,2)</f>
        <v>0</v>
      </c>
      <c r="K268" s="230"/>
      <c r="L268" s="142"/>
      <c r="M268" s="231" t="s">
        <v>1</v>
      </c>
      <c r="N268" s="232" t="s">
        <v>42</v>
      </c>
      <c r="O268" s="233"/>
      <c r="P268" s="234">
        <f>O268*H268</f>
        <v>0</v>
      </c>
      <c r="Q268" s="234">
        <v>9.0000000000000006E-5</v>
      </c>
      <c r="R268" s="234">
        <f>Q268*H268</f>
        <v>1.8630000000000001E-2</v>
      </c>
      <c r="S268" s="234">
        <v>0</v>
      </c>
      <c r="T268" s="235">
        <f>S268*H268</f>
        <v>0</v>
      </c>
      <c r="U268" s="141"/>
      <c r="V268" s="141"/>
      <c r="W268" s="141"/>
      <c r="X268" s="141"/>
      <c r="Y268" s="141"/>
      <c r="Z268" s="141"/>
      <c r="AA268" s="141"/>
      <c r="AB268" s="141"/>
      <c r="AC268" s="141"/>
      <c r="AD268" s="141"/>
      <c r="AE268" s="141"/>
      <c r="AR268" s="236" t="s">
        <v>129</v>
      </c>
      <c r="AT268" s="236" t="s">
        <v>125</v>
      </c>
      <c r="AU268" s="236" t="s">
        <v>84</v>
      </c>
      <c r="AY268" s="131" t="s">
        <v>123</v>
      </c>
      <c r="BE268" s="237">
        <f>IF(N268="základní",J268,0)</f>
        <v>0</v>
      </c>
      <c r="BF268" s="237">
        <f>IF(N268="snížená",J268,0)</f>
        <v>0</v>
      </c>
      <c r="BG268" s="237">
        <f>IF(N268="zákl. přenesená",J268,0)</f>
        <v>0</v>
      </c>
      <c r="BH268" s="237">
        <f>IF(N268="sníž. přenesená",J268,0)</f>
        <v>0</v>
      </c>
      <c r="BI268" s="237">
        <f>IF(N268="nulová",J268,0)</f>
        <v>0</v>
      </c>
      <c r="BJ268" s="131" t="s">
        <v>83</v>
      </c>
      <c r="BK268" s="237">
        <f>ROUND(I268*H268,2)</f>
        <v>0</v>
      </c>
      <c r="BL268" s="131" t="s">
        <v>129</v>
      </c>
      <c r="BM268" s="236" t="s">
        <v>451</v>
      </c>
    </row>
    <row r="269" spans="1:65" s="247" customFormat="1" x14ac:dyDescent="0.2">
      <c r="B269" s="246"/>
      <c r="D269" s="240" t="s">
        <v>130</v>
      </c>
      <c r="E269" s="248" t="s">
        <v>1</v>
      </c>
      <c r="F269" s="249" t="s">
        <v>452</v>
      </c>
      <c r="H269" s="250">
        <v>207</v>
      </c>
      <c r="I269" s="80"/>
      <c r="L269" s="246"/>
      <c r="M269" s="251"/>
      <c r="N269" s="252"/>
      <c r="O269" s="252"/>
      <c r="P269" s="252"/>
      <c r="Q269" s="252"/>
      <c r="R269" s="252"/>
      <c r="S269" s="252"/>
      <c r="T269" s="253"/>
      <c r="AT269" s="248" t="s">
        <v>130</v>
      </c>
      <c r="AU269" s="248" t="s">
        <v>84</v>
      </c>
      <c r="AV269" s="247" t="s">
        <v>84</v>
      </c>
      <c r="AW269" s="247" t="s">
        <v>32</v>
      </c>
      <c r="AX269" s="247" t="s">
        <v>83</v>
      </c>
      <c r="AY269" s="248" t="s">
        <v>123</v>
      </c>
    </row>
    <row r="270" spans="1:65" s="211" customFormat="1" ht="22.8" customHeight="1" x14ac:dyDescent="0.25">
      <c r="B270" s="212"/>
      <c r="D270" s="213" t="s">
        <v>76</v>
      </c>
      <c r="E270" s="222" t="s">
        <v>154</v>
      </c>
      <c r="F270" s="222" t="s">
        <v>211</v>
      </c>
      <c r="I270" s="78"/>
      <c r="J270" s="223">
        <f>BK270</f>
        <v>0</v>
      </c>
      <c r="L270" s="212"/>
      <c r="M270" s="216"/>
      <c r="N270" s="217"/>
      <c r="O270" s="217"/>
      <c r="P270" s="218">
        <f>P271+SUM(P272:P334)</f>
        <v>0</v>
      </c>
      <c r="Q270" s="217"/>
      <c r="R270" s="218">
        <f>R271+SUM(R272:R334)</f>
        <v>31.558680000000003</v>
      </c>
      <c r="S270" s="217"/>
      <c r="T270" s="219">
        <f>T271+SUM(T272:T334)</f>
        <v>0</v>
      </c>
      <c r="AR270" s="213" t="s">
        <v>83</v>
      </c>
      <c r="AT270" s="220" t="s">
        <v>76</v>
      </c>
      <c r="AU270" s="220" t="s">
        <v>83</v>
      </c>
      <c r="AY270" s="213" t="s">
        <v>123</v>
      </c>
      <c r="BK270" s="221">
        <f>BK271+SUM(BK272:BK334)</f>
        <v>0</v>
      </c>
    </row>
    <row r="271" spans="1:65" s="144" customFormat="1" ht="21.6" customHeight="1" x14ac:dyDescent="0.2">
      <c r="A271" s="141"/>
      <c r="B271" s="142"/>
      <c r="C271" s="224" t="s">
        <v>204</v>
      </c>
      <c r="D271" s="224" t="s">
        <v>125</v>
      </c>
      <c r="E271" s="225" t="s">
        <v>213</v>
      </c>
      <c r="F271" s="226" t="s">
        <v>214</v>
      </c>
      <c r="G271" s="227" t="s">
        <v>178</v>
      </c>
      <c r="H271" s="228">
        <v>108</v>
      </c>
      <c r="I271" s="79"/>
      <c r="J271" s="229">
        <f>ROUND(I271*H271,2)</f>
        <v>0</v>
      </c>
      <c r="K271" s="230"/>
      <c r="L271" s="142"/>
      <c r="M271" s="231" t="s">
        <v>1</v>
      </c>
      <c r="N271" s="232" t="s">
        <v>42</v>
      </c>
      <c r="O271" s="233"/>
      <c r="P271" s="234">
        <f>O271*H271</f>
        <v>0</v>
      </c>
      <c r="Q271" s="234">
        <v>0.29221000000000003</v>
      </c>
      <c r="R271" s="234">
        <f>Q271*H271</f>
        <v>31.558680000000003</v>
      </c>
      <c r="S271" s="234">
        <v>0</v>
      </c>
      <c r="T271" s="235">
        <f>S271*H271</f>
        <v>0</v>
      </c>
      <c r="U271" s="141"/>
      <c r="V271" s="141"/>
      <c r="W271" s="141"/>
      <c r="X271" s="141"/>
      <c r="Y271" s="141"/>
      <c r="Z271" s="141"/>
      <c r="AA271" s="141"/>
      <c r="AB271" s="141"/>
      <c r="AC271" s="141"/>
      <c r="AD271" s="141"/>
      <c r="AE271" s="141"/>
      <c r="AR271" s="236" t="s">
        <v>129</v>
      </c>
      <c r="AT271" s="236" t="s">
        <v>125</v>
      </c>
      <c r="AU271" s="236" t="s">
        <v>84</v>
      </c>
      <c r="AY271" s="131" t="s">
        <v>123</v>
      </c>
      <c r="BE271" s="237">
        <f>IF(N271="základní",J271,0)</f>
        <v>0</v>
      </c>
      <c r="BF271" s="237">
        <f>IF(N271="snížená",J271,0)</f>
        <v>0</v>
      </c>
      <c r="BG271" s="237">
        <f>IF(N271="zákl. přenesená",J271,0)</f>
        <v>0</v>
      </c>
      <c r="BH271" s="237">
        <f>IF(N271="sníž. přenesená",J271,0)</f>
        <v>0</v>
      </c>
      <c r="BI271" s="237">
        <f>IF(N271="nulová",J271,0)</f>
        <v>0</v>
      </c>
      <c r="BJ271" s="131" t="s">
        <v>83</v>
      </c>
      <c r="BK271" s="237">
        <f>ROUND(I271*H271,2)</f>
        <v>0</v>
      </c>
      <c r="BL271" s="131" t="s">
        <v>129</v>
      </c>
      <c r="BM271" s="236" t="s">
        <v>453</v>
      </c>
    </row>
    <row r="272" spans="1:65" s="247" customFormat="1" x14ac:dyDescent="0.2">
      <c r="B272" s="246"/>
      <c r="D272" s="240" t="s">
        <v>130</v>
      </c>
      <c r="E272" s="248" t="s">
        <v>1</v>
      </c>
      <c r="F272" s="249" t="s">
        <v>454</v>
      </c>
      <c r="H272" s="250">
        <v>108</v>
      </c>
      <c r="I272" s="80"/>
      <c r="L272" s="246"/>
      <c r="M272" s="251"/>
      <c r="N272" s="252"/>
      <c r="O272" s="252"/>
      <c r="P272" s="252"/>
      <c r="Q272" s="252"/>
      <c r="R272" s="252"/>
      <c r="S272" s="252"/>
      <c r="T272" s="253"/>
      <c r="AT272" s="248" t="s">
        <v>130</v>
      </c>
      <c r="AU272" s="248" t="s">
        <v>84</v>
      </c>
      <c r="AV272" s="247" t="s">
        <v>84</v>
      </c>
      <c r="AW272" s="247" t="s">
        <v>32</v>
      </c>
      <c r="AX272" s="247" t="s">
        <v>77</v>
      </c>
      <c r="AY272" s="248" t="s">
        <v>123</v>
      </c>
    </row>
    <row r="273" spans="1:65" s="262" customFormat="1" x14ac:dyDescent="0.2">
      <c r="B273" s="263"/>
      <c r="D273" s="240" t="s">
        <v>130</v>
      </c>
      <c r="E273" s="264" t="s">
        <v>1</v>
      </c>
      <c r="F273" s="265" t="s">
        <v>131</v>
      </c>
      <c r="H273" s="266">
        <v>108</v>
      </c>
      <c r="I273" s="81"/>
      <c r="L273" s="263"/>
      <c r="M273" s="267"/>
      <c r="N273" s="268"/>
      <c r="O273" s="268"/>
      <c r="P273" s="268"/>
      <c r="Q273" s="268"/>
      <c r="R273" s="268"/>
      <c r="S273" s="268"/>
      <c r="T273" s="269"/>
      <c r="AT273" s="264" t="s">
        <v>130</v>
      </c>
      <c r="AU273" s="264" t="s">
        <v>84</v>
      </c>
      <c r="AV273" s="262" t="s">
        <v>129</v>
      </c>
      <c r="AW273" s="262" t="s">
        <v>32</v>
      </c>
      <c r="AX273" s="262" t="s">
        <v>83</v>
      </c>
      <c r="AY273" s="264" t="s">
        <v>123</v>
      </c>
    </row>
    <row r="274" spans="1:65" s="144" customFormat="1" ht="14.4" customHeight="1" x14ac:dyDescent="0.2">
      <c r="A274" s="141"/>
      <c r="B274" s="142"/>
      <c r="C274" s="280" t="s">
        <v>205</v>
      </c>
      <c r="D274" s="280" t="s">
        <v>148</v>
      </c>
      <c r="E274" s="281" t="s">
        <v>216</v>
      </c>
      <c r="F274" s="282" t="s">
        <v>455</v>
      </c>
      <c r="G274" s="283" t="s">
        <v>159</v>
      </c>
      <c r="H274" s="284">
        <v>8</v>
      </c>
      <c r="I274" s="85"/>
      <c r="J274" s="285">
        <f>ROUND(I274*H274,2)</f>
        <v>0</v>
      </c>
      <c r="K274" s="276"/>
      <c r="L274" s="277"/>
      <c r="M274" s="278" t="s">
        <v>1</v>
      </c>
      <c r="N274" s="279" t="s">
        <v>42</v>
      </c>
      <c r="O274" s="233"/>
      <c r="P274" s="234">
        <f>O274*H274</f>
        <v>0</v>
      </c>
      <c r="Q274" s="234">
        <v>0</v>
      </c>
      <c r="R274" s="234">
        <f>Q274*H274</f>
        <v>0</v>
      </c>
      <c r="S274" s="234">
        <v>0</v>
      </c>
      <c r="T274" s="235">
        <f>S274*H274</f>
        <v>0</v>
      </c>
      <c r="U274" s="141"/>
      <c r="V274" s="141"/>
      <c r="W274" s="141"/>
      <c r="X274" s="141"/>
      <c r="Y274" s="141"/>
      <c r="Z274" s="141"/>
      <c r="AA274" s="141"/>
      <c r="AB274" s="141"/>
      <c r="AC274" s="141"/>
      <c r="AD274" s="141"/>
      <c r="AE274" s="141"/>
      <c r="AR274" s="236" t="s">
        <v>150</v>
      </c>
      <c r="AT274" s="236" t="s">
        <v>148</v>
      </c>
      <c r="AU274" s="236" t="s">
        <v>84</v>
      </c>
      <c r="AY274" s="131" t="s">
        <v>123</v>
      </c>
      <c r="BE274" s="237">
        <f>IF(N274="základní",J274,0)</f>
        <v>0</v>
      </c>
      <c r="BF274" s="237">
        <f>IF(N274="snížená",J274,0)</f>
        <v>0</v>
      </c>
      <c r="BG274" s="237">
        <f>IF(N274="zákl. přenesená",J274,0)</f>
        <v>0</v>
      </c>
      <c r="BH274" s="237">
        <f>IF(N274="sníž. přenesená",J274,0)</f>
        <v>0</v>
      </c>
      <c r="BI274" s="237">
        <f>IF(N274="nulová",J274,0)</f>
        <v>0</v>
      </c>
      <c r="BJ274" s="131" t="s">
        <v>83</v>
      </c>
      <c r="BK274" s="237">
        <f>ROUND(I274*H274,2)</f>
        <v>0</v>
      </c>
      <c r="BL274" s="131" t="s">
        <v>129</v>
      </c>
      <c r="BM274" s="236" t="s">
        <v>456</v>
      </c>
    </row>
    <row r="275" spans="1:65" s="247" customFormat="1" x14ac:dyDescent="0.2">
      <c r="B275" s="246"/>
      <c r="C275" s="286"/>
      <c r="D275" s="287" t="s">
        <v>130</v>
      </c>
      <c r="E275" s="288" t="s">
        <v>1</v>
      </c>
      <c r="F275" s="289" t="s">
        <v>150</v>
      </c>
      <c r="G275" s="286"/>
      <c r="H275" s="290">
        <v>8</v>
      </c>
      <c r="I275" s="86"/>
      <c r="J275" s="286"/>
      <c r="L275" s="246"/>
      <c r="M275" s="251"/>
      <c r="N275" s="252"/>
      <c r="O275" s="252"/>
      <c r="P275" s="252"/>
      <c r="Q275" s="252"/>
      <c r="R275" s="252"/>
      <c r="S275" s="252"/>
      <c r="T275" s="253"/>
      <c r="AT275" s="248" t="s">
        <v>130</v>
      </c>
      <c r="AU275" s="248" t="s">
        <v>84</v>
      </c>
      <c r="AV275" s="247" t="s">
        <v>84</v>
      </c>
      <c r="AW275" s="247" t="s">
        <v>32</v>
      </c>
      <c r="AX275" s="247" t="s">
        <v>83</v>
      </c>
      <c r="AY275" s="248" t="s">
        <v>123</v>
      </c>
    </row>
    <row r="276" spans="1:65" s="144" customFormat="1" ht="21.6" customHeight="1" x14ac:dyDescent="0.2">
      <c r="A276" s="141"/>
      <c r="B276" s="142"/>
      <c r="C276" s="280" t="s">
        <v>206</v>
      </c>
      <c r="D276" s="280" t="s">
        <v>148</v>
      </c>
      <c r="E276" s="281" t="s">
        <v>218</v>
      </c>
      <c r="F276" s="282" t="s">
        <v>457</v>
      </c>
      <c r="G276" s="283" t="s">
        <v>159</v>
      </c>
      <c r="H276" s="284">
        <v>5</v>
      </c>
      <c r="I276" s="85"/>
      <c r="J276" s="285">
        <f>ROUND(I276*H276,2)</f>
        <v>0</v>
      </c>
      <c r="K276" s="276"/>
      <c r="L276" s="277"/>
      <c r="M276" s="278" t="s">
        <v>1</v>
      </c>
      <c r="N276" s="279" t="s">
        <v>42</v>
      </c>
      <c r="O276" s="233"/>
      <c r="P276" s="234">
        <f>O276*H276</f>
        <v>0</v>
      </c>
      <c r="Q276" s="234">
        <v>0</v>
      </c>
      <c r="R276" s="234">
        <f>Q276*H276</f>
        <v>0</v>
      </c>
      <c r="S276" s="234">
        <v>0</v>
      </c>
      <c r="T276" s="235">
        <f>S276*H276</f>
        <v>0</v>
      </c>
      <c r="U276" s="141"/>
      <c r="V276" s="141"/>
      <c r="W276" s="141"/>
      <c r="X276" s="141"/>
      <c r="Y276" s="141"/>
      <c r="Z276" s="141"/>
      <c r="AA276" s="141"/>
      <c r="AB276" s="141"/>
      <c r="AC276" s="141"/>
      <c r="AD276" s="141"/>
      <c r="AE276" s="141"/>
      <c r="AR276" s="236" t="s">
        <v>150</v>
      </c>
      <c r="AT276" s="236" t="s">
        <v>148</v>
      </c>
      <c r="AU276" s="236" t="s">
        <v>84</v>
      </c>
      <c r="AY276" s="131" t="s">
        <v>123</v>
      </c>
      <c r="BE276" s="237">
        <f>IF(N276="základní",J276,0)</f>
        <v>0</v>
      </c>
      <c r="BF276" s="237">
        <f>IF(N276="snížená",J276,0)</f>
        <v>0</v>
      </c>
      <c r="BG276" s="237">
        <f>IF(N276="zákl. přenesená",J276,0)</f>
        <v>0</v>
      </c>
      <c r="BH276" s="237">
        <f>IF(N276="sníž. přenesená",J276,0)</f>
        <v>0</v>
      </c>
      <c r="BI276" s="237">
        <f>IF(N276="nulová",J276,0)</f>
        <v>0</v>
      </c>
      <c r="BJ276" s="131" t="s">
        <v>83</v>
      </c>
      <c r="BK276" s="237">
        <f>ROUND(I276*H276,2)</f>
        <v>0</v>
      </c>
      <c r="BL276" s="131" t="s">
        <v>129</v>
      </c>
      <c r="BM276" s="236" t="s">
        <v>458</v>
      </c>
    </row>
    <row r="277" spans="1:65" s="247" customFormat="1" x14ac:dyDescent="0.2">
      <c r="B277" s="246"/>
      <c r="C277" s="286"/>
      <c r="D277" s="287" t="s">
        <v>130</v>
      </c>
      <c r="E277" s="288" t="s">
        <v>1</v>
      </c>
      <c r="F277" s="289" t="s">
        <v>140</v>
      </c>
      <c r="G277" s="286"/>
      <c r="H277" s="290">
        <v>5</v>
      </c>
      <c r="I277" s="86"/>
      <c r="J277" s="286"/>
      <c r="L277" s="246"/>
      <c r="M277" s="251"/>
      <c r="N277" s="252"/>
      <c r="O277" s="252"/>
      <c r="P277" s="252"/>
      <c r="Q277" s="252"/>
      <c r="R277" s="252"/>
      <c r="S277" s="252"/>
      <c r="T277" s="253"/>
      <c r="AT277" s="248" t="s">
        <v>130</v>
      </c>
      <c r="AU277" s="248" t="s">
        <v>84</v>
      </c>
      <c r="AV277" s="247" t="s">
        <v>84</v>
      </c>
      <c r="AW277" s="247" t="s">
        <v>32</v>
      </c>
      <c r="AX277" s="247" t="s">
        <v>83</v>
      </c>
      <c r="AY277" s="248" t="s">
        <v>123</v>
      </c>
    </row>
    <row r="278" spans="1:65" s="144" customFormat="1" ht="14.4" customHeight="1" x14ac:dyDescent="0.2">
      <c r="A278" s="141"/>
      <c r="B278" s="142"/>
      <c r="C278" s="280" t="s">
        <v>182</v>
      </c>
      <c r="D278" s="280" t="s">
        <v>148</v>
      </c>
      <c r="E278" s="281" t="s">
        <v>220</v>
      </c>
      <c r="F278" s="282" t="s">
        <v>459</v>
      </c>
      <c r="G278" s="283" t="s">
        <v>159</v>
      </c>
      <c r="H278" s="284">
        <v>7</v>
      </c>
      <c r="I278" s="85"/>
      <c r="J278" s="285">
        <f>ROUND(I278*H278,2)</f>
        <v>0</v>
      </c>
      <c r="K278" s="276"/>
      <c r="L278" s="277"/>
      <c r="M278" s="278" t="s">
        <v>1</v>
      </c>
      <c r="N278" s="279" t="s">
        <v>42</v>
      </c>
      <c r="O278" s="233"/>
      <c r="P278" s="234">
        <f>O278*H278</f>
        <v>0</v>
      </c>
      <c r="Q278" s="234">
        <v>0</v>
      </c>
      <c r="R278" s="234">
        <f>Q278*H278</f>
        <v>0</v>
      </c>
      <c r="S278" s="234">
        <v>0</v>
      </c>
      <c r="T278" s="235">
        <f>S278*H278</f>
        <v>0</v>
      </c>
      <c r="U278" s="141"/>
      <c r="V278" s="141"/>
      <c r="W278" s="141"/>
      <c r="X278" s="141"/>
      <c r="Y278" s="141"/>
      <c r="Z278" s="141"/>
      <c r="AA278" s="141"/>
      <c r="AB278" s="141"/>
      <c r="AC278" s="141"/>
      <c r="AD278" s="141"/>
      <c r="AE278" s="141"/>
      <c r="AR278" s="236" t="s">
        <v>150</v>
      </c>
      <c r="AT278" s="236" t="s">
        <v>148</v>
      </c>
      <c r="AU278" s="236" t="s">
        <v>84</v>
      </c>
      <c r="AY278" s="131" t="s">
        <v>123</v>
      </c>
      <c r="BE278" s="237">
        <f>IF(N278="základní",J278,0)</f>
        <v>0</v>
      </c>
      <c r="BF278" s="237">
        <f>IF(N278="snížená",J278,0)</f>
        <v>0</v>
      </c>
      <c r="BG278" s="237">
        <f>IF(N278="zákl. přenesená",J278,0)</f>
        <v>0</v>
      </c>
      <c r="BH278" s="237">
        <f>IF(N278="sníž. přenesená",J278,0)</f>
        <v>0</v>
      </c>
      <c r="BI278" s="237">
        <f>IF(N278="nulová",J278,0)</f>
        <v>0</v>
      </c>
      <c r="BJ278" s="131" t="s">
        <v>83</v>
      </c>
      <c r="BK278" s="237">
        <f>ROUND(I278*H278,2)</f>
        <v>0</v>
      </c>
      <c r="BL278" s="131" t="s">
        <v>129</v>
      </c>
      <c r="BM278" s="236" t="s">
        <v>460</v>
      </c>
    </row>
    <row r="279" spans="1:65" s="247" customFormat="1" x14ac:dyDescent="0.2">
      <c r="B279" s="246"/>
      <c r="C279" s="286"/>
      <c r="D279" s="287" t="s">
        <v>130</v>
      </c>
      <c r="E279" s="288" t="s">
        <v>1</v>
      </c>
      <c r="F279" s="289" t="s">
        <v>147</v>
      </c>
      <c r="G279" s="286"/>
      <c r="H279" s="290">
        <v>7</v>
      </c>
      <c r="I279" s="86"/>
      <c r="J279" s="286"/>
      <c r="L279" s="246"/>
      <c r="M279" s="251"/>
      <c r="N279" s="252"/>
      <c r="O279" s="252"/>
      <c r="P279" s="252"/>
      <c r="Q279" s="252"/>
      <c r="R279" s="252"/>
      <c r="S279" s="252"/>
      <c r="T279" s="253"/>
      <c r="AT279" s="248" t="s">
        <v>130</v>
      </c>
      <c r="AU279" s="248" t="s">
        <v>84</v>
      </c>
      <c r="AV279" s="247" t="s">
        <v>84</v>
      </c>
      <c r="AW279" s="247" t="s">
        <v>32</v>
      </c>
      <c r="AX279" s="247" t="s">
        <v>83</v>
      </c>
      <c r="AY279" s="248" t="s">
        <v>123</v>
      </c>
    </row>
    <row r="280" spans="1:65" s="144" customFormat="1" ht="14.4" customHeight="1" x14ac:dyDescent="0.2">
      <c r="A280" s="141"/>
      <c r="B280" s="142"/>
      <c r="C280" s="280" t="s">
        <v>207</v>
      </c>
      <c r="D280" s="280" t="s">
        <v>148</v>
      </c>
      <c r="E280" s="281" t="s">
        <v>222</v>
      </c>
      <c r="F280" s="282" t="s">
        <v>461</v>
      </c>
      <c r="G280" s="283" t="s">
        <v>159</v>
      </c>
      <c r="H280" s="284">
        <v>1</v>
      </c>
      <c r="I280" s="85"/>
      <c r="J280" s="285">
        <f>ROUND(I280*H280,2)</f>
        <v>0</v>
      </c>
      <c r="K280" s="276"/>
      <c r="L280" s="277"/>
      <c r="M280" s="278" t="s">
        <v>1</v>
      </c>
      <c r="N280" s="279" t="s">
        <v>42</v>
      </c>
      <c r="O280" s="233"/>
      <c r="P280" s="234">
        <f>O280*H280</f>
        <v>0</v>
      </c>
      <c r="Q280" s="234">
        <v>0</v>
      </c>
      <c r="R280" s="234">
        <f>Q280*H280</f>
        <v>0</v>
      </c>
      <c r="S280" s="234">
        <v>0</v>
      </c>
      <c r="T280" s="235">
        <f>S280*H280</f>
        <v>0</v>
      </c>
      <c r="U280" s="141"/>
      <c r="V280" s="141"/>
      <c r="W280" s="141"/>
      <c r="X280" s="141"/>
      <c r="Y280" s="141"/>
      <c r="Z280" s="141"/>
      <c r="AA280" s="141"/>
      <c r="AB280" s="141"/>
      <c r="AC280" s="141"/>
      <c r="AD280" s="141"/>
      <c r="AE280" s="141"/>
      <c r="AR280" s="236" t="s">
        <v>150</v>
      </c>
      <c r="AT280" s="236" t="s">
        <v>148</v>
      </c>
      <c r="AU280" s="236" t="s">
        <v>84</v>
      </c>
      <c r="AY280" s="131" t="s">
        <v>123</v>
      </c>
      <c r="BE280" s="237">
        <f>IF(N280="základní",J280,0)</f>
        <v>0</v>
      </c>
      <c r="BF280" s="237">
        <f>IF(N280="snížená",J280,0)</f>
        <v>0</v>
      </c>
      <c r="BG280" s="237">
        <f>IF(N280="zákl. přenesená",J280,0)</f>
        <v>0</v>
      </c>
      <c r="BH280" s="237">
        <f>IF(N280="sníž. přenesená",J280,0)</f>
        <v>0</v>
      </c>
      <c r="BI280" s="237">
        <f>IF(N280="nulová",J280,0)</f>
        <v>0</v>
      </c>
      <c r="BJ280" s="131" t="s">
        <v>83</v>
      </c>
      <c r="BK280" s="237">
        <f>ROUND(I280*H280,2)</f>
        <v>0</v>
      </c>
      <c r="BL280" s="131" t="s">
        <v>129</v>
      </c>
      <c r="BM280" s="236" t="s">
        <v>462</v>
      </c>
    </row>
    <row r="281" spans="1:65" s="247" customFormat="1" x14ac:dyDescent="0.2">
      <c r="B281" s="246"/>
      <c r="C281" s="286"/>
      <c r="D281" s="287" t="s">
        <v>130</v>
      </c>
      <c r="E281" s="288" t="s">
        <v>1</v>
      </c>
      <c r="F281" s="289" t="s">
        <v>83</v>
      </c>
      <c r="G281" s="286"/>
      <c r="H281" s="290">
        <v>1</v>
      </c>
      <c r="I281" s="86"/>
      <c r="J281" s="286"/>
      <c r="L281" s="246"/>
      <c r="M281" s="251"/>
      <c r="N281" s="252"/>
      <c r="O281" s="252"/>
      <c r="P281" s="252"/>
      <c r="Q281" s="252"/>
      <c r="R281" s="252"/>
      <c r="S281" s="252"/>
      <c r="T281" s="253"/>
      <c r="AT281" s="248" t="s">
        <v>130</v>
      </c>
      <c r="AU281" s="248" t="s">
        <v>84</v>
      </c>
      <c r="AV281" s="247" t="s">
        <v>84</v>
      </c>
      <c r="AW281" s="247" t="s">
        <v>32</v>
      </c>
      <c r="AX281" s="247" t="s">
        <v>83</v>
      </c>
      <c r="AY281" s="248" t="s">
        <v>123</v>
      </c>
    </row>
    <row r="282" spans="1:65" s="144" customFormat="1" ht="14.4" customHeight="1" x14ac:dyDescent="0.2">
      <c r="A282" s="141"/>
      <c r="B282" s="142"/>
      <c r="C282" s="280" t="s">
        <v>208</v>
      </c>
      <c r="D282" s="280" t="s">
        <v>148</v>
      </c>
      <c r="E282" s="281" t="s">
        <v>224</v>
      </c>
      <c r="F282" s="282" t="s">
        <v>463</v>
      </c>
      <c r="G282" s="283" t="s">
        <v>159</v>
      </c>
      <c r="H282" s="284">
        <v>1</v>
      </c>
      <c r="I282" s="85"/>
      <c r="J282" s="285">
        <f>ROUND(I282*H282,2)</f>
        <v>0</v>
      </c>
      <c r="K282" s="276"/>
      <c r="L282" s="277"/>
      <c r="M282" s="278" t="s">
        <v>1</v>
      </c>
      <c r="N282" s="279" t="s">
        <v>42</v>
      </c>
      <c r="O282" s="233"/>
      <c r="P282" s="234">
        <f>O282*H282</f>
        <v>0</v>
      </c>
      <c r="Q282" s="234">
        <v>0</v>
      </c>
      <c r="R282" s="234">
        <f>Q282*H282</f>
        <v>0</v>
      </c>
      <c r="S282" s="234">
        <v>0</v>
      </c>
      <c r="T282" s="235">
        <f>S282*H282</f>
        <v>0</v>
      </c>
      <c r="U282" s="141"/>
      <c r="V282" s="141"/>
      <c r="W282" s="141"/>
      <c r="X282" s="141"/>
      <c r="Y282" s="141"/>
      <c r="Z282" s="141"/>
      <c r="AA282" s="141"/>
      <c r="AB282" s="141"/>
      <c r="AC282" s="141"/>
      <c r="AD282" s="141"/>
      <c r="AE282" s="141"/>
      <c r="AR282" s="236" t="s">
        <v>150</v>
      </c>
      <c r="AT282" s="236" t="s">
        <v>148</v>
      </c>
      <c r="AU282" s="236" t="s">
        <v>84</v>
      </c>
      <c r="AY282" s="131" t="s">
        <v>123</v>
      </c>
      <c r="BE282" s="237">
        <f>IF(N282="základní",J282,0)</f>
        <v>0</v>
      </c>
      <c r="BF282" s="237">
        <f>IF(N282="snížená",J282,0)</f>
        <v>0</v>
      </c>
      <c r="BG282" s="237">
        <f>IF(N282="zákl. přenesená",J282,0)</f>
        <v>0</v>
      </c>
      <c r="BH282" s="237">
        <f>IF(N282="sníž. přenesená",J282,0)</f>
        <v>0</v>
      </c>
      <c r="BI282" s="237">
        <f>IF(N282="nulová",J282,0)</f>
        <v>0</v>
      </c>
      <c r="BJ282" s="131" t="s">
        <v>83</v>
      </c>
      <c r="BK282" s="237">
        <f>ROUND(I282*H282,2)</f>
        <v>0</v>
      </c>
      <c r="BL282" s="131" t="s">
        <v>129</v>
      </c>
      <c r="BM282" s="236" t="s">
        <v>464</v>
      </c>
    </row>
    <row r="283" spans="1:65" s="247" customFormat="1" x14ac:dyDescent="0.2">
      <c r="B283" s="246"/>
      <c r="C283" s="286"/>
      <c r="D283" s="287" t="s">
        <v>130</v>
      </c>
      <c r="E283" s="288" t="s">
        <v>1</v>
      </c>
      <c r="F283" s="289" t="s">
        <v>83</v>
      </c>
      <c r="G283" s="286"/>
      <c r="H283" s="290">
        <v>1</v>
      </c>
      <c r="I283" s="86"/>
      <c r="J283" s="286"/>
      <c r="L283" s="246"/>
      <c r="M283" s="251"/>
      <c r="N283" s="252"/>
      <c r="O283" s="252"/>
      <c r="P283" s="252"/>
      <c r="Q283" s="252"/>
      <c r="R283" s="252"/>
      <c r="S283" s="252"/>
      <c r="T283" s="253"/>
      <c r="AT283" s="248" t="s">
        <v>130</v>
      </c>
      <c r="AU283" s="248" t="s">
        <v>84</v>
      </c>
      <c r="AV283" s="247" t="s">
        <v>84</v>
      </c>
      <c r="AW283" s="247" t="s">
        <v>32</v>
      </c>
      <c r="AX283" s="247" t="s">
        <v>83</v>
      </c>
      <c r="AY283" s="248" t="s">
        <v>123</v>
      </c>
    </row>
    <row r="284" spans="1:65" s="144" customFormat="1" ht="14.4" customHeight="1" x14ac:dyDescent="0.2">
      <c r="A284" s="141"/>
      <c r="B284" s="142"/>
      <c r="C284" s="280" t="s">
        <v>209</v>
      </c>
      <c r="D284" s="280" t="s">
        <v>148</v>
      </c>
      <c r="E284" s="281" t="s">
        <v>226</v>
      </c>
      <c r="F284" s="282" t="s">
        <v>465</v>
      </c>
      <c r="G284" s="283" t="s">
        <v>159</v>
      </c>
      <c r="H284" s="284">
        <v>1</v>
      </c>
      <c r="I284" s="85"/>
      <c r="J284" s="285">
        <f>ROUND(I284*H284,2)</f>
        <v>0</v>
      </c>
      <c r="K284" s="276"/>
      <c r="L284" s="277"/>
      <c r="M284" s="278" t="s">
        <v>1</v>
      </c>
      <c r="N284" s="279" t="s">
        <v>42</v>
      </c>
      <c r="O284" s="233"/>
      <c r="P284" s="234">
        <f>O284*H284</f>
        <v>0</v>
      </c>
      <c r="Q284" s="234">
        <v>0</v>
      </c>
      <c r="R284" s="234">
        <f>Q284*H284</f>
        <v>0</v>
      </c>
      <c r="S284" s="234">
        <v>0</v>
      </c>
      <c r="T284" s="235">
        <f>S284*H284</f>
        <v>0</v>
      </c>
      <c r="U284" s="141"/>
      <c r="V284" s="141"/>
      <c r="W284" s="141"/>
      <c r="X284" s="141"/>
      <c r="Y284" s="141"/>
      <c r="Z284" s="141"/>
      <c r="AA284" s="141"/>
      <c r="AB284" s="141"/>
      <c r="AC284" s="141"/>
      <c r="AD284" s="141"/>
      <c r="AE284" s="141"/>
      <c r="AR284" s="236" t="s">
        <v>150</v>
      </c>
      <c r="AT284" s="236" t="s">
        <v>148</v>
      </c>
      <c r="AU284" s="236" t="s">
        <v>84</v>
      </c>
      <c r="AY284" s="131" t="s">
        <v>123</v>
      </c>
      <c r="BE284" s="237">
        <f>IF(N284="základní",J284,0)</f>
        <v>0</v>
      </c>
      <c r="BF284" s="237">
        <f>IF(N284="snížená",J284,0)</f>
        <v>0</v>
      </c>
      <c r="BG284" s="237">
        <f>IF(N284="zákl. přenesená",J284,0)</f>
        <v>0</v>
      </c>
      <c r="BH284" s="237">
        <f>IF(N284="sníž. přenesená",J284,0)</f>
        <v>0</v>
      </c>
      <c r="BI284" s="237">
        <f>IF(N284="nulová",J284,0)</f>
        <v>0</v>
      </c>
      <c r="BJ284" s="131" t="s">
        <v>83</v>
      </c>
      <c r="BK284" s="237">
        <f>ROUND(I284*H284,2)</f>
        <v>0</v>
      </c>
      <c r="BL284" s="131" t="s">
        <v>129</v>
      </c>
      <c r="BM284" s="236" t="s">
        <v>466</v>
      </c>
    </row>
    <row r="285" spans="1:65" s="247" customFormat="1" x14ac:dyDescent="0.2">
      <c r="B285" s="246"/>
      <c r="C285" s="286"/>
      <c r="D285" s="287" t="s">
        <v>130</v>
      </c>
      <c r="E285" s="288" t="s">
        <v>1</v>
      </c>
      <c r="F285" s="289" t="s">
        <v>83</v>
      </c>
      <c r="G285" s="286"/>
      <c r="H285" s="290">
        <v>1</v>
      </c>
      <c r="I285" s="86"/>
      <c r="J285" s="286"/>
      <c r="L285" s="246"/>
      <c r="M285" s="251"/>
      <c r="N285" s="252"/>
      <c r="O285" s="252"/>
      <c r="P285" s="252"/>
      <c r="Q285" s="252"/>
      <c r="R285" s="252"/>
      <c r="S285" s="252"/>
      <c r="T285" s="253"/>
      <c r="AT285" s="248" t="s">
        <v>130</v>
      </c>
      <c r="AU285" s="248" t="s">
        <v>84</v>
      </c>
      <c r="AV285" s="247" t="s">
        <v>84</v>
      </c>
      <c r="AW285" s="247" t="s">
        <v>32</v>
      </c>
      <c r="AX285" s="247" t="s">
        <v>83</v>
      </c>
      <c r="AY285" s="248" t="s">
        <v>123</v>
      </c>
    </row>
    <row r="286" spans="1:65" s="144" customFormat="1" ht="14.4" customHeight="1" x14ac:dyDescent="0.2">
      <c r="A286" s="141"/>
      <c r="B286" s="142"/>
      <c r="C286" s="280" t="s">
        <v>210</v>
      </c>
      <c r="D286" s="280" t="s">
        <v>148</v>
      </c>
      <c r="E286" s="281" t="s">
        <v>228</v>
      </c>
      <c r="F286" s="282" t="s">
        <v>467</v>
      </c>
      <c r="G286" s="283" t="s">
        <v>159</v>
      </c>
      <c r="H286" s="284">
        <v>1</v>
      </c>
      <c r="I286" s="85"/>
      <c r="J286" s="285">
        <f>ROUND(I286*H286,2)</f>
        <v>0</v>
      </c>
      <c r="K286" s="276"/>
      <c r="L286" s="277"/>
      <c r="M286" s="278" t="s">
        <v>1</v>
      </c>
      <c r="N286" s="279" t="s">
        <v>42</v>
      </c>
      <c r="O286" s="233"/>
      <c r="P286" s="234">
        <f>O286*H286</f>
        <v>0</v>
      </c>
      <c r="Q286" s="234">
        <v>0</v>
      </c>
      <c r="R286" s="234">
        <f>Q286*H286</f>
        <v>0</v>
      </c>
      <c r="S286" s="234">
        <v>0</v>
      </c>
      <c r="T286" s="235">
        <f>S286*H286</f>
        <v>0</v>
      </c>
      <c r="U286" s="141"/>
      <c r="V286" s="141"/>
      <c r="W286" s="141"/>
      <c r="X286" s="141"/>
      <c r="Y286" s="141"/>
      <c r="Z286" s="141"/>
      <c r="AA286" s="141"/>
      <c r="AB286" s="141"/>
      <c r="AC286" s="141"/>
      <c r="AD286" s="141"/>
      <c r="AE286" s="141"/>
      <c r="AR286" s="236" t="s">
        <v>150</v>
      </c>
      <c r="AT286" s="236" t="s">
        <v>148</v>
      </c>
      <c r="AU286" s="236" t="s">
        <v>84</v>
      </c>
      <c r="AY286" s="131" t="s">
        <v>123</v>
      </c>
      <c r="BE286" s="237">
        <f>IF(N286="základní",J286,0)</f>
        <v>0</v>
      </c>
      <c r="BF286" s="237">
        <f>IF(N286="snížená",J286,0)</f>
        <v>0</v>
      </c>
      <c r="BG286" s="237">
        <f>IF(N286="zákl. přenesená",J286,0)</f>
        <v>0</v>
      </c>
      <c r="BH286" s="237">
        <f>IF(N286="sníž. přenesená",J286,0)</f>
        <v>0</v>
      </c>
      <c r="BI286" s="237">
        <f>IF(N286="nulová",J286,0)</f>
        <v>0</v>
      </c>
      <c r="BJ286" s="131" t="s">
        <v>83</v>
      </c>
      <c r="BK286" s="237">
        <f>ROUND(I286*H286,2)</f>
        <v>0</v>
      </c>
      <c r="BL286" s="131" t="s">
        <v>129</v>
      </c>
      <c r="BM286" s="236" t="s">
        <v>468</v>
      </c>
    </row>
    <row r="287" spans="1:65" s="247" customFormat="1" x14ac:dyDescent="0.2">
      <c r="B287" s="246"/>
      <c r="C287" s="286"/>
      <c r="D287" s="287" t="s">
        <v>130</v>
      </c>
      <c r="E287" s="288" t="s">
        <v>1</v>
      </c>
      <c r="F287" s="289" t="s">
        <v>83</v>
      </c>
      <c r="G287" s="286"/>
      <c r="H287" s="290">
        <v>1</v>
      </c>
      <c r="I287" s="86"/>
      <c r="J287" s="286"/>
      <c r="L287" s="246"/>
      <c r="M287" s="251"/>
      <c r="N287" s="252"/>
      <c r="O287" s="252"/>
      <c r="P287" s="252"/>
      <c r="Q287" s="252"/>
      <c r="R287" s="252"/>
      <c r="S287" s="252"/>
      <c r="T287" s="253"/>
      <c r="AT287" s="248" t="s">
        <v>130</v>
      </c>
      <c r="AU287" s="248" t="s">
        <v>84</v>
      </c>
      <c r="AV287" s="247" t="s">
        <v>84</v>
      </c>
      <c r="AW287" s="247" t="s">
        <v>32</v>
      </c>
      <c r="AX287" s="247" t="s">
        <v>83</v>
      </c>
      <c r="AY287" s="248" t="s">
        <v>123</v>
      </c>
    </row>
    <row r="288" spans="1:65" s="144" customFormat="1" ht="14.4" customHeight="1" x14ac:dyDescent="0.2">
      <c r="A288" s="141"/>
      <c r="B288" s="142"/>
      <c r="C288" s="280" t="s">
        <v>212</v>
      </c>
      <c r="D288" s="280" t="s">
        <v>148</v>
      </c>
      <c r="E288" s="281" t="s">
        <v>230</v>
      </c>
      <c r="F288" s="282" t="s">
        <v>469</v>
      </c>
      <c r="G288" s="283" t="s">
        <v>159</v>
      </c>
      <c r="H288" s="284">
        <v>1</v>
      </c>
      <c r="I288" s="85"/>
      <c r="J288" s="285">
        <f>ROUND(I288*H288,2)</f>
        <v>0</v>
      </c>
      <c r="K288" s="276"/>
      <c r="L288" s="277"/>
      <c r="M288" s="278" t="s">
        <v>1</v>
      </c>
      <c r="N288" s="279" t="s">
        <v>42</v>
      </c>
      <c r="O288" s="233"/>
      <c r="P288" s="234">
        <f>O288*H288</f>
        <v>0</v>
      </c>
      <c r="Q288" s="234">
        <v>0</v>
      </c>
      <c r="R288" s="234">
        <f>Q288*H288</f>
        <v>0</v>
      </c>
      <c r="S288" s="234">
        <v>0</v>
      </c>
      <c r="T288" s="235">
        <f>S288*H288</f>
        <v>0</v>
      </c>
      <c r="U288" s="141"/>
      <c r="V288" s="141"/>
      <c r="W288" s="141"/>
      <c r="X288" s="141"/>
      <c r="Y288" s="141"/>
      <c r="Z288" s="141"/>
      <c r="AA288" s="141"/>
      <c r="AB288" s="141"/>
      <c r="AC288" s="141"/>
      <c r="AD288" s="141"/>
      <c r="AE288" s="141"/>
      <c r="AR288" s="236" t="s">
        <v>150</v>
      </c>
      <c r="AT288" s="236" t="s">
        <v>148</v>
      </c>
      <c r="AU288" s="236" t="s">
        <v>84</v>
      </c>
      <c r="AY288" s="131" t="s">
        <v>123</v>
      </c>
      <c r="BE288" s="237">
        <f>IF(N288="základní",J288,0)</f>
        <v>0</v>
      </c>
      <c r="BF288" s="237">
        <f>IF(N288="snížená",J288,0)</f>
        <v>0</v>
      </c>
      <c r="BG288" s="237">
        <f>IF(N288="zákl. přenesená",J288,0)</f>
        <v>0</v>
      </c>
      <c r="BH288" s="237">
        <f>IF(N288="sníž. přenesená",J288,0)</f>
        <v>0</v>
      </c>
      <c r="BI288" s="237">
        <f>IF(N288="nulová",J288,0)</f>
        <v>0</v>
      </c>
      <c r="BJ288" s="131" t="s">
        <v>83</v>
      </c>
      <c r="BK288" s="237">
        <f>ROUND(I288*H288,2)</f>
        <v>0</v>
      </c>
      <c r="BL288" s="131" t="s">
        <v>129</v>
      </c>
      <c r="BM288" s="236" t="s">
        <v>470</v>
      </c>
    </row>
    <row r="289" spans="1:65" s="247" customFormat="1" x14ac:dyDescent="0.2">
      <c r="B289" s="246"/>
      <c r="C289" s="286"/>
      <c r="D289" s="287" t="s">
        <v>130</v>
      </c>
      <c r="E289" s="288" t="s">
        <v>1</v>
      </c>
      <c r="F289" s="289" t="s">
        <v>83</v>
      </c>
      <c r="G289" s="286"/>
      <c r="H289" s="290">
        <v>1</v>
      </c>
      <c r="I289" s="86"/>
      <c r="J289" s="286"/>
      <c r="L289" s="246"/>
      <c r="M289" s="251"/>
      <c r="N289" s="252"/>
      <c r="O289" s="252"/>
      <c r="P289" s="252"/>
      <c r="Q289" s="252"/>
      <c r="R289" s="252"/>
      <c r="S289" s="252"/>
      <c r="T289" s="253"/>
      <c r="AT289" s="248" t="s">
        <v>130</v>
      </c>
      <c r="AU289" s="248" t="s">
        <v>84</v>
      </c>
      <c r="AV289" s="247" t="s">
        <v>84</v>
      </c>
      <c r="AW289" s="247" t="s">
        <v>32</v>
      </c>
      <c r="AX289" s="247" t="s">
        <v>83</v>
      </c>
      <c r="AY289" s="248" t="s">
        <v>123</v>
      </c>
    </row>
    <row r="290" spans="1:65" s="144" customFormat="1" ht="14.4" customHeight="1" x14ac:dyDescent="0.2">
      <c r="A290" s="141"/>
      <c r="B290" s="142"/>
      <c r="C290" s="280" t="s">
        <v>215</v>
      </c>
      <c r="D290" s="280" t="s">
        <v>148</v>
      </c>
      <c r="E290" s="281" t="s">
        <v>232</v>
      </c>
      <c r="F290" s="282" t="s">
        <v>471</v>
      </c>
      <c r="G290" s="283" t="s">
        <v>159</v>
      </c>
      <c r="H290" s="284">
        <v>1</v>
      </c>
      <c r="I290" s="85"/>
      <c r="J290" s="285">
        <f>ROUND(I290*H290,2)</f>
        <v>0</v>
      </c>
      <c r="K290" s="276"/>
      <c r="L290" s="277"/>
      <c r="M290" s="278" t="s">
        <v>1</v>
      </c>
      <c r="N290" s="279" t="s">
        <v>42</v>
      </c>
      <c r="O290" s="233"/>
      <c r="P290" s="234">
        <f>O290*H290</f>
        <v>0</v>
      </c>
      <c r="Q290" s="234">
        <v>0</v>
      </c>
      <c r="R290" s="234">
        <f>Q290*H290</f>
        <v>0</v>
      </c>
      <c r="S290" s="234">
        <v>0</v>
      </c>
      <c r="T290" s="235">
        <f>S290*H290</f>
        <v>0</v>
      </c>
      <c r="U290" s="141"/>
      <c r="V290" s="141"/>
      <c r="W290" s="141"/>
      <c r="X290" s="141"/>
      <c r="Y290" s="141"/>
      <c r="Z290" s="141"/>
      <c r="AA290" s="141"/>
      <c r="AB290" s="141"/>
      <c r="AC290" s="141"/>
      <c r="AD290" s="141"/>
      <c r="AE290" s="141"/>
      <c r="AR290" s="236" t="s">
        <v>150</v>
      </c>
      <c r="AT290" s="236" t="s">
        <v>148</v>
      </c>
      <c r="AU290" s="236" t="s">
        <v>84</v>
      </c>
      <c r="AY290" s="131" t="s">
        <v>123</v>
      </c>
      <c r="BE290" s="237">
        <f>IF(N290="základní",J290,0)</f>
        <v>0</v>
      </c>
      <c r="BF290" s="237">
        <f>IF(N290="snížená",J290,0)</f>
        <v>0</v>
      </c>
      <c r="BG290" s="237">
        <f>IF(N290="zákl. přenesená",J290,0)</f>
        <v>0</v>
      </c>
      <c r="BH290" s="237">
        <f>IF(N290="sníž. přenesená",J290,0)</f>
        <v>0</v>
      </c>
      <c r="BI290" s="237">
        <f>IF(N290="nulová",J290,0)</f>
        <v>0</v>
      </c>
      <c r="BJ290" s="131" t="s">
        <v>83</v>
      </c>
      <c r="BK290" s="237">
        <f>ROUND(I290*H290,2)</f>
        <v>0</v>
      </c>
      <c r="BL290" s="131" t="s">
        <v>129</v>
      </c>
      <c r="BM290" s="236" t="s">
        <v>472</v>
      </c>
    </row>
    <row r="291" spans="1:65" s="247" customFormat="1" x14ac:dyDescent="0.2">
      <c r="B291" s="246"/>
      <c r="C291" s="286"/>
      <c r="D291" s="287" t="s">
        <v>130</v>
      </c>
      <c r="E291" s="288" t="s">
        <v>1</v>
      </c>
      <c r="F291" s="289" t="s">
        <v>83</v>
      </c>
      <c r="G291" s="286"/>
      <c r="H291" s="290">
        <v>1</v>
      </c>
      <c r="I291" s="86"/>
      <c r="J291" s="286"/>
      <c r="L291" s="246"/>
      <c r="M291" s="251"/>
      <c r="N291" s="252"/>
      <c r="O291" s="252"/>
      <c r="P291" s="252"/>
      <c r="Q291" s="252"/>
      <c r="R291" s="252"/>
      <c r="S291" s="252"/>
      <c r="T291" s="253"/>
      <c r="AT291" s="248" t="s">
        <v>130</v>
      </c>
      <c r="AU291" s="248" t="s">
        <v>84</v>
      </c>
      <c r="AV291" s="247" t="s">
        <v>84</v>
      </c>
      <c r="AW291" s="247" t="s">
        <v>32</v>
      </c>
      <c r="AX291" s="247" t="s">
        <v>83</v>
      </c>
      <c r="AY291" s="248" t="s">
        <v>123</v>
      </c>
    </row>
    <row r="292" spans="1:65" s="144" customFormat="1" ht="14.4" customHeight="1" x14ac:dyDescent="0.2">
      <c r="A292" s="141"/>
      <c r="B292" s="142"/>
      <c r="C292" s="280" t="s">
        <v>217</v>
      </c>
      <c r="D292" s="280" t="s">
        <v>148</v>
      </c>
      <c r="E292" s="281" t="s">
        <v>473</v>
      </c>
      <c r="F292" s="282" t="s">
        <v>474</v>
      </c>
      <c r="G292" s="283" t="s">
        <v>159</v>
      </c>
      <c r="H292" s="284">
        <v>1</v>
      </c>
      <c r="I292" s="85"/>
      <c r="J292" s="285">
        <f>ROUND(I292*H292,2)</f>
        <v>0</v>
      </c>
      <c r="K292" s="276"/>
      <c r="L292" s="277"/>
      <c r="M292" s="278" t="s">
        <v>1</v>
      </c>
      <c r="N292" s="279" t="s">
        <v>42</v>
      </c>
      <c r="O292" s="233"/>
      <c r="P292" s="234">
        <f>O292*H292</f>
        <v>0</v>
      </c>
      <c r="Q292" s="234">
        <v>0</v>
      </c>
      <c r="R292" s="234">
        <f>Q292*H292</f>
        <v>0</v>
      </c>
      <c r="S292" s="234">
        <v>0</v>
      </c>
      <c r="T292" s="235">
        <f>S292*H292</f>
        <v>0</v>
      </c>
      <c r="U292" s="141"/>
      <c r="V292" s="141"/>
      <c r="W292" s="141"/>
      <c r="X292" s="141"/>
      <c r="Y292" s="141"/>
      <c r="Z292" s="141"/>
      <c r="AA292" s="141"/>
      <c r="AB292" s="141"/>
      <c r="AC292" s="141"/>
      <c r="AD292" s="141"/>
      <c r="AE292" s="141"/>
      <c r="AR292" s="236" t="s">
        <v>150</v>
      </c>
      <c r="AT292" s="236" t="s">
        <v>148</v>
      </c>
      <c r="AU292" s="236" t="s">
        <v>84</v>
      </c>
      <c r="AY292" s="131" t="s">
        <v>123</v>
      </c>
      <c r="BE292" s="237">
        <f>IF(N292="základní",J292,0)</f>
        <v>0</v>
      </c>
      <c r="BF292" s="237">
        <f>IF(N292="snížená",J292,0)</f>
        <v>0</v>
      </c>
      <c r="BG292" s="237">
        <f>IF(N292="zákl. přenesená",J292,0)</f>
        <v>0</v>
      </c>
      <c r="BH292" s="237">
        <f>IF(N292="sníž. přenesená",J292,0)</f>
        <v>0</v>
      </c>
      <c r="BI292" s="237">
        <f>IF(N292="nulová",J292,0)</f>
        <v>0</v>
      </c>
      <c r="BJ292" s="131" t="s">
        <v>83</v>
      </c>
      <c r="BK292" s="237">
        <f>ROUND(I292*H292,2)</f>
        <v>0</v>
      </c>
      <c r="BL292" s="131" t="s">
        <v>129</v>
      </c>
      <c r="BM292" s="236" t="s">
        <v>475</v>
      </c>
    </row>
    <row r="293" spans="1:65" s="247" customFormat="1" x14ac:dyDescent="0.2">
      <c r="B293" s="246"/>
      <c r="C293" s="286"/>
      <c r="D293" s="287" t="s">
        <v>130</v>
      </c>
      <c r="E293" s="288" t="s">
        <v>1</v>
      </c>
      <c r="F293" s="289" t="s">
        <v>83</v>
      </c>
      <c r="G293" s="286"/>
      <c r="H293" s="290">
        <v>1</v>
      </c>
      <c r="I293" s="86"/>
      <c r="J293" s="286"/>
      <c r="L293" s="246"/>
      <c r="M293" s="251"/>
      <c r="N293" s="252"/>
      <c r="O293" s="252"/>
      <c r="P293" s="252"/>
      <c r="Q293" s="252"/>
      <c r="R293" s="252"/>
      <c r="S293" s="252"/>
      <c r="T293" s="253"/>
      <c r="AT293" s="248" t="s">
        <v>130</v>
      </c>
      <c r="AU293" s="248" t="s">
        <v>84</v>
      </c>
      <c r="AV293" s="247" t="s">
        <v>84</v>
      </c>
      <c r="AW293" s="247" t="s">
        <v>32</v>
      </c>
      <c r="AX293" s="247" t="s">
        <v>83</v>
      </c>
      <c r="AY293" s="248" t="s">
        <v>123</v>
      </c>
    </row>
    <row r="294" spans="1:65" s="144" customFormat="1" ht="14.4" customHeight="1" x14ac:dyDescent="0.2">
      <c r="A294" s="141"/>
      <c r="B294" s="142"/>
      <c r="C294" s="280" t="s">
        <v>219</v>
      </c>
      <c r="D294" s="280" t="s">
        <v>148</v>
      </c>
      <c r="E294" s="281" t="s">
        <v>476</v>
      </c>
      <c r="F294" s="282" t="s">
        <v>477</v>
      </c>
      <c r="G294" s="283" t="s">
        <v>159</v>
      </c>
      <c r="H294" s="284">
        <v>1</v>
      </c>
      <c r="I294" s="85"/>
      <c r="J294" s="285">
        <f>ROUND(I294*H294,2)</f>
        <v>0</v>
      </c>
      <c r="K294" s="276"/>
      <c r="L294" s="277"/>
      <c r="M294" s="278" t="s">
        <v>1</v>
      </c>
      <c r="N294" s="279" t="s">
        <v>42</v>
      </c>
      <c r="O294" s="233"/>
      <c r="P294" s="234">
        <f>O294*H294</f>
        <v>0</v>
      </c>
      <c r="Q294" s="234">
        <v>0</v>
      </c>
      <c r="R294" s="234">
        <f>Q294*H294</f>
        <v>0</v>
      </c>
      <c r="S294" s="234">
        <v>0</v>
      </c>
      <c r="T294" s="235">
        <f>S294*H294</f>
        <v>0</v>
      </c>
      <c r="U294" s="141"/>
      <c r="V294" s="141"/>
      <c r="W294" s="141"/>
      <c r="X294" s="141"/>
      <c r="Y294" s="141"/>
      <c r="Z294" s="141"/>
      <c r="AA294" s="141"/>
      <c r="AB294" s="141"/>
      <c r="AC294" s="141"/>
      <c r="AD294" s="141"/>
      <c r="AE294" s="141"/>
      <c r="AR294" s="236" t="s">
        <v>150</v>
      </c>
      <c r="AT294" s="236" t="s">
        <v>148</v>
      </c>
      <c r="AU294" s="236" t="s">
        <v>84</v>
      </c>
      <c r="AY294" s="131" t="s">
        <v>123</v>
      </c>
      <c r="BE294" s="237">
        <f>IF(N294="základní",J294,0)</f>
        <v>0</v>
      </c>
      <c r="BF294" s="237">
        <f>IF(N294="snížená",J294,0)</f>
        <v>0</v>
      </c>
      <c r="BG294" s="237">
        <f>IF(N294="zákl. přenesená",J294,0)</f>
        <v>0</v>
      </c>
      <c r="BH294" s="237">
        <f>IF(N294="sníž. přenesená",J294,0)</f>
        <v>0</v>
      </c>
      <c r="BI294" s="237">
        <f>IF(N294="nulová",J294,0)</f>
        <v>0</v>
      </c>
      <c r="BJ294" s="131" t="s">
        <v>83</v>
      </c>
      <c r="BK294" s="237">
        <f>ROUND(I294*H294,2)</f>
        <v>0</v>
      </c>
      <c r="BL294" s="131" t="s">
        <v>129</v>
      </c>
      <c r="BM294" s="236" t="s">
        <v>478</v>
      </c>
    </row>
    <row r="295" spans="1:65" s="247" customFormat="1" x14ac:dyDescent="0.2">
      <c r="B295" s="246"/>
      <c r="C295" s="286"/>
      <c r="D295" s="287" t="s">
        <v>130</v>
      </c>
      <c r="E295" s="288" t="s">
        <v>1</v>
      </c>
      <c r="F295" s="289" t="s">
        <v>83</v>
      </c>
      <c r="G295" s="286"/>
      <c r="H295" s="290">
        <v>1</v>
      </c>
      <c r="I295" s="86"/>
      <c r="J295" s="286"/>
      <c r="L295" s="246"/>
      <c r="M295" s="251"/>
      <c r="N295" s="252"/>
      <c r="O295" s="252"/>
      <c r="P295" s="252"/>
      <c r="Q295" s="252"/>
      <c r="R295" s="252"/>
      <c r="S295" s="252"/>
      <c r="T295" s="253"/>
      <c r="AT295" s="248" t="s">
        <v>130</v>
      </c>
      <c r="AU295" s="248" t="s">
        <v>84</v>
      </c>
      <c r="AV295" s="247" t="s">
        <v>84</v>
      </c>
      <c r="AW295" s="247" t="s">
        <v>32</v>
      </c>
      <c r="AX295" s="247" t="s">
        <v>83</v>
      </c>
      <c r="AY295" s="248" t="s">
        <v>123</v>
      </c>
    </row>
    <row r="296" spans="1:65" s="144" customFormat="1" ht="14.4" customHeight="1" x14ac:dyDescent="0.2">
      <c r="A296" s="141"/>
      <c r="B296" s="142"/>
      <c r="C296" s="280" t="s">
        <v>221</v>
      </c>
      <c r="D296" s="280" t="s">
        <v>148</v>
      </c>
      <c r="E296" s="281" t="s">
        <v>479</v>
      </c>
      <c r="F296" s="282" t="s">
        <v>480</v>
      </c>
      <c r="G296" s="283" t="s">
        <v>159</v>
      </c>
      <c r="H296" s="284">
        <v>1</v>
      </c>
      <c r="I296" s="85"/>
      <c r="J296" s="285">
        <f>ROUND(I296*H296,2)</f>
        <v>0</v>
      </c>
      <c r="K296" s="276"/>
      <c r="L296" s="277"/>
      <c r="M296" s="278" t="s">
        <v>1</v>
      </c>
      <c r="N296" s="279" t="s">
        <v>42</v>
      </c>
      <c r="O296" s="233"/>
      <c r="P296" s="234">
        <f>O296*H296</f>
        <v>0</v>
      </c>
      <c r="Q296" s="234">
        <v>0</v>
      </c>
      <c r="R296" s="234">
        <f>Q296*H296</f>
        <v>0</v>
      </c>
      <c r="S296" s="234">
        <v>0</v>
      </c>
      <c r="T296" s="235">
        <f>S296*H296</f>
        <v>0</v>
      </c>
      <c r="U296" s="141"/>
      <c r="V296" s="141"/>
      <c r="W296" s="141"/>
      <c r="X296" s="141"/>
      <c r="Y296" s="141"/>
      <c r="Z296" s="141"/>
      <c r="AA296" s="141"/>
      <c r="AB296" s="141"/>
      <c r="AC296" s="141"/>
      <c r="AD296" s="141"/>
      <c r="AE296" s="141"/>
      <c r="AR296" s="236" t="s">
        <v>150</v>
      </c>
      <c r="AT296" s="236" t="s">
        <v>148</v>
      </c>
      <c r="AU296" s="236" t="s">
        <v>84</v>
      </c>
      <c r="AY296" s="131" t="s">
        <v>123</v>
      </c>
      <c r="BE296" s="237">
        <f>IF(N296="základní",J296,0)</f>
        <v>0</v>
      </c>
      <c r="BF296" s="237">
        <f>IF(N296="snížená",J296,0)</f>
        <v>0</v>
      </c>
      <c r="BG296" s="237">
        <f>IF(N296="zákl. přenesená",J296,0)</f>
        <v>0</v>
      </c>
      <c r="BH296" s="237">
        <f>IF(N296="sníž. přenesená",J296,0)</f>
        <v>0</v>
      </c>
      <c r="BI296" s="237">
        <f>IF(N296="nulová",J296,0)</f>
        <v>0</v>
      </c>
      <c r="BJ296" s="131" t="s">
        <v>83</v>
      </c>
      <c r="BK296" s="237">
        <f>ROUND(I296*H296,2)</f>
        <v>0</v>
      </c>
      <c r="BL296" s="131" t="s">
        <v>129</v>
      </c>
      <c r="BM296" s="236" t="s">
        <v>481</v>
      </c>
    </row>
    <row r="297" spans="1:65" s="247" customFormat="1" x14ac:dyDescent="0.2">
      <c r="B297" s="246"/>
      <c r="C297" s="286"/>
      <c r="D297" s="287" t="s">
        <v>130</v>
      </c>
      <c r="E297" s="288" t="s">
        <v>1</v>
      </c>
      <c r="F297" s="289" t="s">
        <v>83</v>
      </c>
      <c r="G297" s="286"/>
      <c r="H297" s="290">
        <v>1</v>
      </c>
      <c r="I297" s="86"/>
      <c r="J297" s="286"/>
      <c r="L297" s="246"/>
      <c r="M297" s="251"/>
      <c r="N297" s="252"/>
      <c r="O297" s="252"/>
      <c r="P297" s="252"/>
      <c r="Q297" s="252"/>
      <c r="R297" s="252"/>
      <c r="S297" s="252"/>
      <c r="T297" s="253"/>
      <c r="AT297" s="248" t="s">
        <v>130</v>
      </c>
      <c r="AU297" s="248" t="s">
        <v>84</v>
      </c>
      <c r="AV297" s="247" t="s">
        <v>84</v>
      </c>
      <c r="AW297" s="247" t="s">
        <v>32</v>
      </c>
      <c r="AX297" s="247" t="s">
        <v>83</v>
      </c>
      <c r="AY297" s="248" t="s">
        <v>123</v>
      </c>
    </row>
    <row r="298" spans="1:65" s="144" customFormat="1" ht="14.4" customHeight="1" x14ac:dyDescent="0.2">
      <c r="A298" s="141"/>
      <c r="B298" s="142"/>
      <c r="C298" s="280" t="s">
        <v>223</v>
      </c>
      <c r="D298" s="280" t="s">
        <v>148</v>
      </c>
      <c r="E298" s="281" t="s">
        <v>482</v>
      </c>
      <c r="F298" s="282" t="s">
        <v>483</v>
      </c>
      <c r="G298" s="283" t="s">
        <v>159</v>
      </c>
      <c r="H298" s="284">
        <v>1</v>
      </c>
      <c r="I298" s="85"/>
      <c r="J298" s="285">
        <f>ROUND(I298*H298,2)</f>
        <v>0</v>
      </c>
      <c r="K298" s="276"/>
      <c r="L298" s="277"/>
      <c r="M298" s="278" t="s">
        <v>1</v>
      </c>
      <c r="N298" s="279" t="s">
        <v>42</v>
      </c>
      <c r="O298" s="233"/>
      <c r="P298" s="234">
        <f>O298*H298</f>
        <v>0</v>
      </c>
      <c r="Q298" s="234">
        <v>0</v>
      </c>
      <c r="R298" s="234">
        <f>Q298*H298</f>
        <v>0</v>
      </c>
      <c r="S298" s="234">
        <v>0</v>
      </c>
      <c r="T298" s="235">
        <f>S298*H298</f>
        <v>0</v>
      </c>
      <c r="U298" s="141"/>
      <c r="V298" s="141"/>
      <c r="W298" s="141"/>
      <c r="X298" s="141"/>
      <c r="Y298" s="141"/>
      <c r="Z298" s="141"/>
      <c r="AA298" s="141"/>
      <c r="AB298" s="141"/>
      <c r="AC298" s="141"/>
      <c r="AD298" s="141"/>
      <c r="AE298" s="141"/>
      <c r="AR298" s="236" t="s">
        <v>150</v>
      </c>
      <c r="AT298" s="236" t="s">
        <v>148</v>
      </c>
      <c r="AU298" s="236" t="s">
        <v>84</v>
      </c>
      <c r="AY298" s="131" t="s">
        <v>123</v>
      </c>
      <c r="BE298" s="237">
        <f>IF(N298="základní",J298,0)</f>
        <v>0</v>
      </c>
      <c r="BF298" s="237">
        <f>IF(N298="snížená",J298,0)</f>
        <v>0</v>
      </c>
      <c r="BG298" s="237">
        <f>IF(N298="zákl. přenesená",J298,0)</f>
        <v>0</v>
      </c>
      <c r="BH298" s="237">
        <f>IF(N298="sníž. přenesená",J298,0)</f>
        <v>0</v>
      </c>
      <c r="BI298" s="237">
        <f>IF(N298="nulová",J298,0)</f>
        <v>0</v>
      </c>
      <c r="BJ298" s="131" t="s">
        <v>83</v>
      </c>
      <c r="BK298" s="237">
        <f>ROUND(I298*H298,2)</f>
        <v>0</v>
      </c>
      <c r="BL298" s="131" t="s">
        <v>129</v>
      </c>
      <c r="BM298" s="236" t="s">
        <v>484</v>
      </c>
    </row>
    <row r="299" spans="1:65" s="247" customFormat="1" x14ac:dyDescent="0.2">
      <c r="B299" s="246"/>
      <c r="C299" s="286"/>
      <c r="D299" s="287" t="s">
        <v>130</v>
      </c>
      <c r="E299" s="288" t="s">
        <v>1</v>
      </c>
      <c r="F299" s="289" t="s">
        <v>83</v>
      </c>
      <c r="G299" s="286"/>
      <c r="H299" s="290">
        <v>1</v>
      </c>
      <c r="I299" s="86"/>
      <c r="J299" s="286"/>
      <c r="L299" s="246"/>
      <c r="M299" s="251"/>
      <c r="N299" s="252"/>
      <c r="O299" s="252"/>
      <c r="P299" s="252"/>
      <c r="Q299" s="252"/>
      <c r="R299" s="252"/>
      <c r="S299" s="252"/>
      <c r="T299" s="253"/>
      <c r="AT299" s="248" t="s">
        <v>130</v>
      </c>
      <c r="AU299" s="248" t="s">
        <v>84</v>
      </c>
      <c r="AV299" s="247" t="s">
        <v>84</v>
      </c>
      <c r="AW299" s="247" t="s">
        <v>32</v>
      </c>
      <c r="AX299" s="247" t="s">
        <v>83</v>
      </c>
      <c r="AY299" s="248" t="s">
        <v>123</v>
      </c>
    </row>
    <row r="300" spans="1:65" s="144" customFormat="1" ht="14.4" customHeight="1" x14ac:dyDescent="0.2">
      <c r="A300" s="141"/>
      <c r="B300" s="142"/>
      <c r="C300" s="280" t="s">
        <v>225</v>
      </c>
      <c r="D300" s="280" t="s">
        <v>148</v>
      </c>
      <c r="E300" s="281" t="s">
        <v>485</v>
      </c>
      <c r="F300" s="282" t="s">
        <v>486</v>
      </c>
      <c r="G300" s="283" t="s">
        <v>159</v>
      </c>
      <c r="H300" s="284">
        <v>9</v>
      </c>
      <c r="I300" s="85"/>
      <c r="J300" s="285">
        <f>ROUND(I300*H300,2)</f>
        <v>0</v>
      </c>
      <c r="K300" s="276"/>
      <c r="L300" s="277"/>
      <c r="M300" s="278" t="s">
        <v>1</v>
      </c>
      <c r="N300" s="279" t="s">
        <v>42</v>
      </c>
      <c r="O300" s="233"/>
      <c r="P300" s="234">
        <f>O300*H300</f>
        <v>0</v>
      </c>
      <c r="Q300" s="234">
        <v>0</v>
      </c>
      <c r="R300" s="234">
        <f>Q300*H300</f>
        <v>0</v>
      </c>
      <c r="S300" s="234">
        <v>0</v>
      </c>
      <c r="T300" s="235">
        <f>S300*H300</f>
        <v>0</v>
      </c>
      <c r="U300" s="141"/>
      <c r="V300" s="141"/>
      <c r="W300" s="141"/>
      <c r="X300" s="141"/>
      <c r="Y300" s="141"/>
      <c r="Z300" s="141"/>
      <c r="AA300" s="141"/>
      <c r="AB300" s="141"/>
      <c r="AC300" s="141"/>
      <c r="AD300" s="141"/>
      <c r="AE300" s="141"/>
      <c r="AR300" s="236" t="s">
        <v>150</v>
      </c>
      <c r="AT300" s="236" t="s">
        <v>148</v>
      </c>
      <c r="AU300" s="236" t="s">
        <v>84</v>
      </c>
      <c r="AY300" s="131" t="s">
        <v>123</v>
      </c>
      <c r="BE300" s="237">
        <f>IF(N300="základní",J300,0)</f>
        <v>0</v>
      </c>
      <c r="BF300" s="237">
        <f>IF(N300="snížená",J300,0)</f>
        <v>0</v>
      </c>
      <c r="BG300" s="237">
        <f>IF(N300="zákl. přenesená",J300,0)</f>
        <v>0</v>
      </c>
      <c r="BH300" s="237">
        <f>IF(N300="sníž. přenesená",J300,0)</f>
        <v>0</v>
      </c>
      <c r="BI300" s="237">
        <f>IF(N300="nulová",J300,0)</f>
        <v>0</v>
      </c>
      <c r="BJ300" s="131" t="s">
        <v>83</v>
      </c>
      <c r="BK300" s="237">
        <f>ROUND(I300*H300,2)</f>
        <v>0</v>
      </c>
      <c r="BL300" s="131" t="s">
        <v>129</v>
      </c>
      <c r="BM300" s="236" t="s">
        <v>487</v>
      </c>
    </row>
    <row r="301" spans="1:65" s="247" customFormat="1" x14ac:dyDescent="0.2">
      <c r="B301" s="246"/>
      <c r="C301" s="286"/>
      <c r="D301" s="287" t="s">
        <v>130</v>
      </c>
      <c r="E301" s="288" t="s">
        <v>1</v>
      </c>
      <c r="F301" s="289" t="s">
        <v>154</v>
      </c>
      <c r="G301" s="286"/>
      <c r="H301" s="290">
        <v>9</v>
      </c>
      <c r="I301" s="86"/>
      <c r="J301" s="286"/>
      <c r="L301" s="246"/>
      <c r="M301" s="251"/>
      <c r="N301" s="252"/>
      <c r="O301" s="252"/>
      <c r="P301" s="252"/>
      <c r="Q301" s="252"/>
      <c r="R301" s="252"/>
      <c r="S301" s="252"/>
      <c r="T301" s="253"/>
      <c r="AT301" s="248" t="s">
        <v>130</v>
      </c>
      <c r="AU301" s="248" t="s">
        <v>84</v>
      </c>
      <c r="AV301" s="247" t="s">
        <v>84</v>
      </c>
      <c r="AW301" s="247" t="s">
        <v>32</v>
      </c>
      <c r="AX301" s="247" t="s">
        <v>83</v>
      </c>
      <c r="AY301" s="248" t="s">
        <v>123</v>
      </c>
    </row>
    <row r="302" spans="1:65" s="144" customFormat="1" ht="14.4" customHeight="1" x14ac:dyDescent="0.2">
      <c r="A302" s="141"/>
      <c r="B302" s="142"/>
      <c r="C302" s="280" t="s">
        <v>227</v>
      </c>
      <c r="D302" s="280" t="s">
        <v>148</v>
      </c>
      <c r="E302" s="281" t="s">
        <v>488</v>
      </c>
      <c r="F302" s="282" t="s">
        <v>489</v>
      </c>
      <c r="G302" s="283" t="s">
        <v>159</v>
      </c>
      <c r="H302" s="284">
        <v>6</v>
      </c>
      <c r="I302" s="85"/>
      <c r="J302" s="285">
        <f>ROUND(I302*H302,2)</f>
        <v>0</v>
      </c>
      <c r="K302" s="276"/>
      <c r="L302" s="277"/>
      <c r="M302" s="278" t="s">
        <v>1</v>
      </c>
      <c r="N302" s="279" t="s">
        <v>42</v>
      </c>
      <c r="O302" s="233"/>
      <c r="P302" s="234">
        <f>O302*H302</f>
        <v>0</v>
      </c>
      <c r="Q302" s="234">
        <v>0</v>
      </c>
      <c r="R302" s="234">
        <f>Q302*H302</f>
        <v>0</v>
      </c>
      <c r="S302" s="234">
        <v>0</v>
      </c>
      <c r="T302" s="235">
        <f>S302*H302</f>
        <v>0</v>
      </c>
      <c r="U302" s="141"/>
      <c r="V302" s="141"/>
      <c r="W302" s="141"/>
      <c r="X302" s="141"/>
      <c r="Y302" s="141"/>
      <c r="Z302" s="141"/>
      <c r="AA302" s="141"/>
      <c r="AB302" s="141"/>
      <c r="AC302" s="141"/>
      <c r="AD302" s="141"/>
      <c r="AE302" s="141"/>
      <c r="AR302" s="236" t="s">
        <v>150</v>
      </c>
      <c r="AT302" s="236" t="s">
        <v>148</v>
      </c>
      <c r="AU302" s="236" t="s">
        <v>84</v>
      </c>
      <c r="AY302" s="131" t="s">
        <v>123</v>
      </c>
      <c r="BE302" s="237">
        <f>IF(N302="základní",J302,0)</f>
        <v>0</v>
      </c>
      <c r="BF302" s="237">
        <f>IF(N302="snížená",J302,0)</f>
        <v>0</v>
      </c>
      <c r="BG302" s="237">
        <f>IF(N302="zákl. přenesená",J302,0)</f>
        <v>0</v>
      </c>
      <c r="BH302" s="237">
        <f>IF(N302="sníž. přenesená",J302,0)</f>
        <v>0</v>
      </c>
      <c r="BI302" s="237">
        <f>IF(N302="nulová",J302,0)</f>
        <v>0</v>
      </c>
      <c r="BJ302" s="131" t="s">
        <v>83</v>
      </c>
      <c r="BK302" s="237">
        <f>ROUND(I302*H302,2)</f>
        <v>0</v>
      </c>
      <c r="BL302" s="131" t="s">
        <v>129</v>
      </c>
      <c r="BM302" s="236" t="s">
        <v>490</v>
      </c>
    </row>
    <row r="303" spans="1:65" s="247" customFormat="1" x14ac:dyDescent="0.2">
      <c r="B303" s="246"/>
      <c r="C303" s="286"/>
      <c r="D303" s="287" t="s">
        <v>130</v>
      </c>
      <c r="E303" s="288" t="s">
        <v>1</v>
      </c>
      <c r="F303" s="289" t="s">
        <v>144</v>
      </c>
      <c r="G303" s="286"/>
      <c r="H303" s="290">
        <v>6</v>
      </c>
      <c r="I303" s="86"/>
      <c r="J303" s="286"/>
      <c r="L303" s="246"/>
      <c r="M303" s="251"/>
      <c r="N303" s="252"/>
      <c r="O303" s="252"/>
      <c r="P303" s="252"/>
      <c r="Q303" s="252"/>
      <c r="R303" s="252"/>
      <c r="S303" s="252"/>
      <c r="T303" s="253"/>
      <c r="AT303" s="248" t="s">
        <v>130</v>
      </c>
      <c r="AU303" s="248" t="s">
        <v>84</v>
      </c>
      <c r="AV303" s="247" t="s">
        <v>84</v>
      </c>
      <c r="AW303" s="247" t="s">
        <v>32</v>
      </c>
      <c r="AX303" s="247" t="s">
        <v>83</v>
      </c>
      <c r="AY303" s="248" t="s">
        <v>123</v>
      </c>
    </row>
    <row r="304" spans="1:65" s="144" customFormat="1" ht="14.4" customHeight="1" x14ac:dyDescent="0.2">
      <c r="A304" s="141"/>
      <c r="B304" s="142"/>
      <c r="C304" s="280" t="s">
        <v>229</v>
      </c>
      <c r="D304" s="280" t="s">
        <v>148</v>
      </c>
      <c r="E304" s="281" t="s">
        <v>491</v>
      </c>
      <c r="F304" s="282" t="s">
        <v>492</v>
      </c>
      <c r="G304" s="283" t="s">
        <v>159</v>
      </c>
      <c r="H304" s="284">
        <v>6</v>
      </c>
      <c r="I304" s="85"/>
      <c r="J304" s="285">
        <f>ROUND(I304*H304,2)</f>
        <v>0</v>
      </c>
      <c r="K304" s="276"/>
      <c r="L304" s="277"/>
      <c r="M304" s="278" t="s">
        <v>1</v>
      </c>
      <c r="N304" s="279" t="s">
        <v>42</v>
      </c>
      <c r="O304" s="233"/>
      <c r="P304" s="234">
        <f>O304*H304</f>
        <v>0</v>
      </c>
      <c r="Q304" s="234">
        <v>0</v>
      </c>
      <c r="R304" s="234">
        <f>Q304*H304</f>
        <v>0</v>
      </c>
      <c r="S304" s="234">
        <v>0</v>
      </c>
      <c r="T304" s="235">
        <f>S304*H304</f>
        <v>0</v>
      </c>
      <c r="U304" s="141"/>
      <c r="V304" s="141"/>
      <c r="W304" s="141"/>
      <c r="X304" s="141"/>
      <c r="Y304" s="141"/>
      <c r="Z304" s="141"/>
      <c r="AA304" s="141"/>
      <c r="AB304" s="141"/>
      <c r="AC304" s="141"/>
      <c r="AD304" s="141"/>
      <c r="AE304" s="141"/>
      <c r="AR304" s="236" t="s">
        <v>150</v>
      </c>
      <c r="AT304" s="236" t="s">
        <v>148</v>
      </c>
      <c r="AU304" s="236" t="s">
        <v>84</v>
      </c>
      <c r="AY304" s="131" t="s">
        <v>123</v>
      </c>
      <c r="BE304" s="237">
        <f>IF(N304="základní",J304,0)</f>
        <v>0</v>
      </c>
      <c r="BF304" s="237">
        <f>IF(N304="snížená",J304,0)</f>
        <v>0</v>
      </c>
      <c r="BG304" s="237">
        <f>IF(N304="zákl. přenesená",J304,0)</f>
        <v>0</v>
      </c>
      <c r="BH304" s="237">
        <f>IF(N304="sníž. přenesená",J304,0)</f>
        <v>0</v>
      </c>
      <c r="BI304" s="237">
        <f>IF(N304="nulová",J304,0)</f>
        <v>0</v>
      </c>
      <c r="BJ304" s="131" t="s">
        <v>83</v>
      </c>
      <c r="BK304" s="237">
        <f>ROUND(I304*H304,2)</f>
        <v>0</v>
      </c>
      <c r="BL304" s="131" t="s">
        <v>129</v>
      </c>
      <c r="BM304" s="236" t="s">
        <v>493</v>
      </c>
    </row>
    <row r="305" spans="1:65" s="247" customFormat="1" x14ac:dyDescent="0.2">
      <c r="B305" s="246"/>
      <c r="C305" s="286"/>
      <c r="D305" s="287" t="s">
        <v>130</v>
      </c>
      <c r="E305" s="288" t="s">
        <v>1</v>
      </c>
      <c r="F305" s="289" t="s">
        <v>144</v>
      </c>
      <c r="G305" s="286"/>
      <c r="H305" s="290">
        <v>6</v>
      </c>
      <c r="I305" s="86"/>
      <c r="J305" s="286"/>
      <c r="L305" s="246"/>
      <c r="M305" s="251"/>
      <c r="N305" s="252"/>
      <c r="O305" s="252"/>
      <c r="P305" s="252"/>
      <c r="Q305" s="252"/>
      <c r="R305" s="252"/>
      <c r="S305" s="252"/>
      <c r="T305" s="253"/>
      <c r="AT305" s="248" t="s">
        <v>130</v>
      </c>
      <c r="AU305" s="248" t="s">
        <v>84</v>
      </c>
      <c r="AV305" s="247" t="s">
        <v>84</v>
      </c>
      <c r="AW305" s="247" t="s">
        <v>32</v>
      </c>
      <c r="AX305" s="247" t="s">
        <v>83</v>
      </c>
      <c r="AY305" s="248" t="s">
        <v>123</v>
      </c>
    </row>
    <row r="306" spans="1:65" s="144" customFormat="1" ht="14.4" customHeight="1" x14ac:dyDescent="0.2">
      <c r="A306" s="141"/>
      <c r="B306" s="142"/>
      <c r="C306" s="280" t="s">
        <v>231</v>
      </c>
      <c r="D306" s="280" t="s">
        <v>148</v>
      </c>
      <c r="E306" s="281" t="s">
        <v>494</v>
      </c>
      <c r="F306" s="282" t="s">
        <v>495</v>
      </c>
      <c r="G306" s="283" t="s">
        <v>159</v>
      </c>
      <c r="H306" s="284">
        <v>6</v>
      </c>
      <c r="I306" s="85"/>
      <c r="J306" s="285">
        <f>ROUND(I306*H306,2)</f>
        <v>0</v>
      </c>
      <c r="K306" s="276"/>
      <c r="L306" s="277"/>
      <c r="M306" s="278" t="s">
        <v>1</v>
      </c>
      <c r="N306" s="279" t="s">
        <v>42</v>
      </c>
      <c r="O306" s="233"/>
      <c r="P306" s="234">
        <f>O306*H306</f>
        <v>0</v>
      </c>
      <c r="Q306" s="234">
        <v>0</v>
      </c>
      <c r="R306" s="234">
        <f>Q306*H306</f>
        <v>0</v>
      </c>
      <c r="S306" s="234">
        <v>0</v>
      </c>
      <c r="T306" s="235">
        <f>S306*H306</f>
        <v>0</v>
      </c>
      <c r="U306" s="141"/>
      <c r="V306" s="141"/>
      <c r="W306" s="141"/>
      <c r="X306" s="141"/>
      <c r="Y306" s="141"/>
      <c r="Z306" s="141"/>
      <c r="AA306" s="141"/>
      <c r="AB306" s="141"/>
      <c r="AC306" s="141"/>
      <c r="AD306" s="141"/>
      <c r="AE306" s="141"/>
      <c r="AR306" s="236" t="s">
        <v>150</v>
      </c>
      <c r="AT306" s="236" t="s">
        <v>148</v>
      </c>
      <c r="AU306" s="236" t="s">
        <v>84</v>
      </c>
      <c r="AY306" s="131" t="s">
        <v>123</v>
      </c>
      <c r="BE306" s="237">
        <f>IF(N306="základní",J306,0)</f>
        <v>0</v>
      </c>
      <c r="BF306" s="237">
        <f>IF(N306="snížená",J306,0)</f>
        <v>0</v>
      </c>
      <c r="BG306" s="237">
        <f>IF(N306="zákl. přenesená",J306,0)</f>
        <v>0</v>
      </c>
      <c r="BH306" s="237">
        <f>IF(N306="sníž. přenesená",J306,0)</f>
        <v>0</v>
      </c>
      <c r="BI306" s="237">
        <f>IF(N306="nulová",J306,0)</f>
        <v>0</v>
      </c>
      <c r="BJ306" s="131" t="s">
        <v>83</v>
      </c>
      <c r="BK306" s="237">
        <f>ROUND(I306*H306,2)</f>
        <v>0</v>
      </c>
      <c r="BL306" s="131" t="s">
        <v>129</v>
      </c>
      <c r="BM306" s="236" t="s">
        <v>496</v>
      </c>
    </row>
    <row r="307" spans="1:65" s="247" customFormat="1" x14ac:dyDescent="0.2">
      <c r="B307" s="246"/>
      <c r="C307" s="286"/>
      <c r="D307" s="287" t="s">
        <v>130</v>
      </c>
      <c r="E307" s="288" t="s">
        <v>1</v>
      </c>
      <c r="F307" s="289" t="s">
        <v>144</v>
      </c>
      <c r="G307" s="286"/>
      <c r="H307" s="290">
        <v>6</v>
      </c>
      <c r="I307" s="86"/>
      <c r="J307" s="286"/>
      <c r="L307" s="246"/>
      <c r="M307" s="251"/>
      <c r="N307" s="252"/>
      <c r="O307" s="252"/>
      <c r="P307" s="252"/>
      <c r="Q307" s="252"/>
      <c r="R307" s="252"/>
      <c r="S307" s="252"/>
      <c r="T307" s="253"/>
      <c r="AT307" s="248" t="s">
        <v>130</v>
      </c>
      <c r="AU307" s="248" t="s">
        <v>84</v>
      </c>
      <c r="AV307" s="247" t="s">
        <v>84</v>
      </c>
      <c r="AW307" s="247" t="s">
        <v>32</v>
      </c>
      <c r="AX307" s="247" t="s">
        <v>83</v>
      </c>
      <c r="AY307" s="248" t="s">
        <v>123</v>
      </c>
    </row>
    <row r="308" spans="1:65" s="144" customFormat="1" ht="14.4" customHeight="1" x14ac:dyDescent="0.2">
      <c r="A308" s="141"/>
      <c r="B308" s="142"/>
      <c r="C308" s="280" t="s">
        <v>233</v>
      </c>
      <c r="D308" s="280" t="s">
        <v>148</v>
      </c>
      <c r="E308" s="281" t="s">
        <v>497</v>
      </c>
      <c r="F308" s="282" t="s">
        <v>498</v>
      </c>
      <c r="G308" s="283" t="s">
        <v>159</v>
      </c>
      <c r="H308" s="284">
        <v>6</v>
      </c>
      <c r="I308" s="85"/>
      <c r="J308" s="285">
        <f>ROUND(I308*H308,2)</f>
        <v>0</v>
      </c>
      <c r="K308" s="276"/>
      <c r="L308" s="277"/>
      <c r="M308" s="278" t="s">
        <v>1</v>
      </c>
      <c r="N308" s="279" t="s">
        <v>42</v>
      </c>
      <c r="O308" s="233"/>
      <c r="P308" s="234">
        <f>O308*H308</f>
        <v>0</v>
      </c>
      <c r="Q308" s="234">
        <v>0</v>
      </c>
      <c r="R308" s="234">
        <f>Q308*H308</f>
        <v>0</v>
      </c>
      <c r="S308" s="234">
        <v>0</v>
      </c>
      <c r="T308" s="235">
        <f>S308*H308</f>
        <v>0</v>
      </c>
      <c r="U308" s="141"/>
      <c r="V308" s="141"/>
      <c r="W308" s="141"/>
      <c r="X308" s="141"/>
      <c r="Y308" s="141"/>
      <c r="Z308" s="141"/>
      <c r="AA308" s="141"/>
      <c r="AB308" s="141"/>
      <c r="AC308" s="141"/>
      <c r="AD308" s="141"/>
      <c r="AE308" s="141"/>
      <c r="AR308" s="236" t="s">
        <v>150</v>
      </c>
      <c r="AT308" s="236" t="s">
        <v>148</v>
      </c>
      <c r="AU308" s="236" t="s">
        <v>84</v>
      </c>
      <c r="AY308" s="131" t="s">
        <v>123</v>
      </c>
      <c r="BE308" s="237">
        <f>IF(N308="základní",J308,0)</f>
        <v>0</v>
      </c>
      <c r="BF308" s="237">
        <f>IF(N308="snížená",J308,0)</f>
        <v>0</v>
      </c>
      <c r="BG308" s="237">
        <f>IF(N308="zákl. přenesená",J308,0)</f>
        <v>0</v>
      </c>
      <c r="BH308" s="237">
        <f>IF(N308="sníž. přenesená",J308,0)</f>
        <v>0</v>
      </c>
      <c r="BI308" s="237">
        <f>IF(N308="nulová",J308,0)</f>
        <v>0</v>
      </c>
      <c r="BJ308" s="131" t="s">
        <v>83</v>
      </c>
      <c r="BK308" s="237">
        <f>ROUND(I308*H308,2)</f>
        <v>0</v>
      </c>
      <c r="BL308" s="131" t="s">
        <v>129</v>
      </c>
      <c r="BM308" s="236" t="s">
        <v>499</v>
      </c>
    </row>
    <row r="309" spans="1:65" s="247" customFormat="1" x14ac:dyDescent="0.2">
      <c r="B309" s="246"/>
      <c r="C309" s="286"/>
      <c r="D309" s="287" t="s">
        <v>130</v>
      </c>
      <c r="E309" s="288" t="s">
        <v>1</v>
      </c>
      <c r="F309" s="289" t="s">
        <v>144</v>
      </c>
      <c r="G309" s="286"/>
      <c r="H309" s="290">
        <v>6</v>
      </c>
      <c r="I309" s="86"/>
      <c r="J309" s="286"/>
      <c r="L309" s="246"/>
      <c r="M309" s="251"/>
      <c r="N309" s="252"/>
      <c r="O309" s="252"/>
      <c r="P309" s="252"/>
      <c r="Q309" s="252"/>
      <c r="R309" s="252"/>
      <c r="S309" s="252"/>
      <c r="T309" s="253"/>
      <c r="AT309" s="248" t="s">
        <v>130</v>
      </c>
      <c r="AU309" s="248" t="s">
        <v>84</v>
      </c>
      <c r="AV309" s="247" t="s">
        <v>84</v>
      </c>
      <c r="AW309" s="247" t="s">
        <v>32</v>
      </c>
      <c r="AX309" s="247" t="s">
        <v>83</v>
      </c>
      <c r="AY309" s="248" t="s">
        <v>123</v>
      </c>
    </row>
    <row r="310" spans="1:65" s="144" customFormat="1" ht="14.4" customHeight="1" x14ac:dyDescent="0.2">
      <c r="A310" s="141"/>
      <c r="B310" s="142"/>
      <c r="C310" s="280" t="s">
        <v>234</v>
      </c>
      <c r="D310" s="280" t="s">
        <v>148</v>
      </c>
      <c r="E310" s="281" t="s">
        <v>500</v>
      </c>
      <c r="F310" s="282" t="s">
        <v>501</v>
      </c>
      <c r="G310" s="283" t="s">
        <v>159</v>
      </c>
      <c r="H310" s="284">
        <v>6</v>
      </c>
      <c r="I310" s="85"/>
      <c r="J310" s="285">
        <f>ROUND(I310*H310,2)</f>
        <v>0</v>
      </c>
      <c r="K310" s="276"/>
      <c r="L310" s="277"/>
      <c r="M310" s="278" t="s">
        <v>1</v>
      </c>
      <c r="N310" s="279" t="s">
        <v>42</v>
      </c>
      <c r="O310" s="233"/>
      <c r="P310" s="234">
        <f>O310*H310</f>
        <v>0</v>
      </c>
      <c r="Q310" s="234">
        <v>0</v>
      </c>
      <c r="R310" s="234">
        <f>Q310*H310</f>
        <v>0</v>
      </c>
      <c r="S310" s="234">
        <v>0</v>
      </c>
      <c r="T310" s="235">
        <f>S310*H310</f>
        <v>0</v>
      </c>
      <c r="U310" s="141"/>
      <c r="V310" s="141"/>
      <c r="W310" s="141"/>
      <c r="X310" s="141"/>
      <c r="Y310" s="141"/>
      <c r="Z310" s="141"/>
      <c r="AA310" s="141"/>
      <c r="AB310" s="141"/>
      <c r="AC310" s="141"/>
      <c r="AD310" s="141"/>
      <c r="AE310" s="141"/>
      <c r="AR310" s="236" t="s">
        <v>150</v>
      </c>
      <c r="AT310" s="236" t="s">
        <v>148</v>
      </c>
      <c r="AU310" s="236" t="s">
        <v>84</v>
      </c>
      <c r="AY310" s="131" t="s">
        <v>123</v>
      </c>
      <c r="BE310" s="237">
        <f>IF(N310="základní",J310,0)</f>
        <v>0</v>
      </c>
      <c r="BF310" s="237">
        <f>IF(N310="snížená",J310,0)</f>
        <v>0</v>
      </c>
      <c r="BG310" s="237">
        <f>IF(N310="zákl. přenesená",J310,0)</f>
        <v>0</v>
      </c>
      <c r="BH310" s="237">
        <f>IF(N310="sníž. přenesená",J310,0)</f>
        <v>0</v>
      </c>
      <c r="BI310" s="237">
        <f>IF(N310="nulová",J310,0)</f>
        <v>0</v>
      </c>
      <c r="BJ310" s="131" t="s">
        <v>83</v>
      </c>
      <c r="BK310" s="237">
        <f>ROUND(I310*H310,2)</f>
        <v>0</v>
      </c>
      <c r="BL310" s="131" t="s">
        <v>129</v>
      </c>
      <c r="BM310" s="236" t="s">
        <v>502</v>
      </c>
    </row>
    <row r="311" spans="1:65" s="247" customFormat="1" x14ac:dyDescent="0.2">
      <c r="B311" s="246"/>
      <c r="C311" s="286"/>
      <c r="D311" s="287" t="s">
        <v>130</v>
      </c>
      <c r="E311" s="288" t="s">
        <v>1</v>
      </c>
      <c r="F311" s="289" t="s">
        <v>144</v>
      </c>
      <c r="G311" s="286"/>
      <c r="H311" s="290">
        <v>6</v>
      </c>
      <c r="I311" s="86"/>
      <c r="J311" s="286"/>
      <c r="L311" s="246"/>
      <c r="M311" s="251"/>
      <c r="N311" s="252"/>
      <c r="O311" s="252"/>
      <c r="P311" s="252"/>
      <c r="Q311" s="252"/>
      <c r="R311" s="252"/>
      <c r="S311" s="252"/>
      <c r="T311" s="253"/>
      <c r="AT311" s="248" t="s">
        <v>130</v>
      </c>
      <c r="AU311" s="248" t="s">
        <v>84</v>
      </c>
      <c r="AV311" s="247" t="s">
        <v>84</v>
      </c>
      <c r="AW311" s="247" t="s">
        <v>32</v>
      </c>
      <c r="AX311" s="247" t="s">
        <v>83</v>
      </c>
      <c r="AY311" s="248" t="s">
        <v>123</v>
      </c>
    </row>
    <row r="312" spans="1:65" s="144" customFormat="1" ht="14.4" customHeight="1" x14ac:dyDescent="0.2">
      <c r="A312" s="141"/>
      <c r="B312" s="142"/>
      <c r="C312" s="280" t="s">
        <v>237</v>
      </c>
      <c r="D312" s="280" t="s">
        <v>148</v>
      </c>
      <c r="E312" s="281" t="s">
        <v>503</v>
      </c>
      <c r="F312" s="282" t="s">
        <v>504</v>
      </c>
      <c r="G312" s="283" t="s">
        <v>159</v>
      </c>
      <c r="H312" s="284">
        <v>6</v>
      </c>
      <c r="I312" s="85"/>
      <c r="J312" s="285">
        <f>ROUND(I312*H312,2)</f>
        <v>0</v>
      </c>
      <c r="K312" s="276"/>
      <c r="L312" s="277"/>
      <c r="M312" s="278" t="s">
        <v>1</v>
      </c>
      <c r="N312" s="279" t="s">
        <v>42</v>
      </c>
      <c r="O312" s="233"/>
      <c r="P312" s="234">
        <f>O312*H312</f>
        <v>0</v>
      </c>
      <c r="Q312" s="234">
        <v>0</v>
      </c>
      <c r="R312" s="234">
        <f>Q312*H312</f>
        <v>0</v>
      </c>
      <c r="S312" s="234">
        <v>0</v>
      </c>
      <c r="T312" s="235">
        <f>S312*H312</f>
        <v>0</v>
      </c>
      <c r="U312" s="141"/>
      <c r="V312" s="141"/>
      <c r="W312" s="141"/>
      <c r="X312" s="141"/>
      <c r="Y312" s="141"/>
      <c r="Z312" s="141"/>
      <c r="AA312" s="141"/>
      <c r="AB312" s="141"/>
      <c r="AC312" s="141"/>
      <c r="AD312" s="141"/>
      <c r="AE312" s="141"/>
      <c r="AR312" s="236" t="s">
        <v>150</v>
      </c>
      <c r="AT312" s="236" t="s">
        <v>148</v>
      </c>
      <c r="AU312" s="236" t="s">
        <v>84</v>
      </c>
      <c r="AY312" s="131" t="s">
        <v>123</v>
      </c>
      <c r="BE312" s="237">
        <f>IF(N312="základní",J312,0)</f>
        <v>0</v>
      </c>
      <c r="BF312" s="237">
        <f>IF(N312="snížená",J312,0)</f>
        <v>0</v>
      </c>
      <c r="BG312" s="237">
        <f>IF(N312="zákl. přenesená",J312,0)</f>
        <v>0</v>
      </c>
      <c r="BH312" s="237">
        <f>IF(N312="sníž. přenesená",J312,0)</f>
        <v>0</v>
      </c>
      <c r="BI312" s="237">
        <f>IF(N312="nulová",J312,0)</f>
        <v>0</v>
      </c>
      <c r="BJ312" s="131" t="s">
        <v>83</v>
      </c>
      <c r="BK312" s="237">
        <f>ROUND(I312*H312,2)</f>
        <v>0</v>
      </c>
      <c r="BL312" s="131" t="s">
        <v>129</v>
      </c>
      <c r="BM312" s="236" t="s">
        <v>505</v>
      </c>
    </row>
    <row r="313" spans="1:65" s="247" customFormat="1" x14ac:dyDescent="0.2">
      <c r="B313" s="246"/>
      <c r="C313" s="286"/>
      <c r="D313" s="287" t="s">
        <v>130</v>
      </c>
      <c r="E313" s="288" t="s">
        <v>1</v>
      </c>
      <c r="F313" s="289" t="s">
        <v>144</v>
      </c>
      <c r="G313" s="286"/>
      <c r="H313" s="290">
        <v>6</v>
      </c>
      <c r="I313" s="86"/>
      <c r="J313" s="286"/>
      <c r="L313" s="246"/>
      <c r="M313" s="251"/>
      <c r="N313" s="252"/>
      <c r="O313" s="252"/>
      <c r="P313" s="252"/>
      <c r="Q313" s="252"/>
      <c r="R313" s="252"/>
      <c r="S313" s="252"/>
      <c r="T313" s="253"/>
      <c r="AT313" s="248" t="s">
        <v>130</v>
      </c>
      <c r="AU313" s="248" t="s">
        <v>84</v>
      </c>
      <c r="AV313" s="247" t="s">
        <v>84</v>
      </c>
      <c r="AW313" s="247" t="s">
        <v>32</v>
      </c>
      <c r="AX313" s="247" t="s">
        <v>83</v>
      </c>
      <c r="AY313" s="248" t="s">
        <v>123</v>
      </c>
    </row>
    <row r="314" spans="1:65" s="144" customFormat="1" ht="14.4" customHeight="1" x14ac:dyDescent="0.2">
      <c r="A314" s="141"/>
      <c r="B314" s="142"/>
      <c r="C314" s="280" t="s">
        <v>242</v>
      </c>
      <c r="D314" s="280" t="s">
        <v>148</v>
      </c>
      <c r="E314" s="281" t="s">
        <v>506</v>
      </c>
      <c r="F314" s="282" t="s">
        <v>507</v>
      </c>
      <c r="G314" s="283" t="s">
        <v>159</v>
      </c>
      <c r="H314" s="284">
        <v>6</v>
      </c>
      <c r="I314" s="85"/>
      <c r="J314" s="285">
        <f>ROUND(I314*H314,2)</f>
        <v>0</v>
      </c>
      <c r="K314" s="276"/>
      <c r="L314" s="277"/>
      <c r="M314" s="278" t="s">
        <v>1</v>
      </c>
      <c r="N314" s="279" t="s">
        <v>42</v>
      </c>
      <c r="O314" s="233"/>
      <c r="P314" s="234">
        <f>O314*H314</f>
        <v>0</v>
      </c>
      <c r="Q314" s="234">
        <v>0</v>
      </c>
      <c r="R314" s="234">
        <f>Q314*H314</f>
        <v>0</v>
      </c>
      <c r="S314" s="234">
        <v>0</v>
      </c>
      <c r="T314" s="235">
        <f>S314*H314</f>
        <v>0</v>
      </c>
      <c r="U314" s="141"/>
      <c r="V314" s="141"/>
      <c r="W314" s="141"/>
      <c r="X314" s="141"/>
      <c r="Y314" s="141"/>
      <c r="Z314" s="141"/>
      <c r="AA314" s="141"/>
      <c r="AB314" s="141"/>
      <c r="AC314" s="141"/>
      <c r="AD314" s="141"/>
      <c r="AE314" s="141"/>
      <c r="AR314" s="236" t="s">
        <v>150</v>
      </c>
      <c r="AT314" s="236" t="s">
        <v>148</v>
      </c>
      <c r="AU314" s="236" t="s">
        <v>84</v>
      </c>
      <c r="AY314" s="131" t="s">
        <v>123</v>
      </c>
      <c r="BE314" s="237">
        <f>IF(N314="základní",J314,0)</f>
        <v>0</v>
      </c>
      <c r="BF314" s="237">
        <f>IF(N314="snížená",J314,0)</f>
        <v>0</v>
      </c>
      <c r="BG314" s="237">
        <f>IF(N314="zákl. přenesená",J314,0)</f>
        <v>0</v>
      </c>
      <c r="BH314" s="237">
        <f>IF(N314="sníž. přenesená",J314,0)</f>
        <v>0</v>
      </c>
      <c r="BI314" s="237">
        <f>IF(N314="nulová",J314,0)</f>
        <v>0</v>
      </c>
      <c r="BJ314" s="131" t="s">
        <v>83</v>
      </c>
      <c r="BK314" s="237">
        <f>ROUND(I314*H314,2)</f>
        <v>0</v>
      </c>
      <c r="BL314" s="131" t="s">
        <v>129</v>
      </c>
      <c r="BM314" s="236" t="s">
        <v>508</v>
      </c>
    </row>
    <row r="315" spans="1:65" s="247" customFormat="1" x14ac:dyDescent="0.2">
      <c r="B315" s="246"/>
      <c r="C315" s="286"/>
      <c r="D315" s="287" t="s">
        <v>130</v>
      </c>
      <c r="E315" s="288" t="s">
        <v>1</v>
      </c>
      <c r="F315" s="289" t="s">
        <v>144</v>
      </c>
      <c r="G315" s="286"/>
      <c r="H315" s="290">
        <v>6</v>
      </c>
      <c r="I315" s="86"/>
      <c r="J315" s="286"/>
      <c r="L315" s="246"/>
      <c r="M315" s="251"/>
      <c r="N315" s="252"/>
      <c r="O315" s="252"/>
      <c r="P315" s="252"/>
      <c r="Q315" s="252"/>
      <c r="R315" s="252"/>
      <c r="S315" s="252"/>
      <c r="T315" s="253"/>
      <c r="AT315" s="248" t="s">
        <v>130</v>
      </c>
      <c r="AU315" s="248" t="s">
        <v>84</v>
      </c>
      <c r="AV315" s="247" t="s">
        <v>84</v>
      </c>
      <c r="AW315" s="247" t="s">
        <v>32</v>
      </c>
      <c r="AX315" s="247" t="s">
        <v>83</v>
      </c>
      <c r="AY315" s="248" t="s">
        <v>123</v>
      </c>
    </row>
    <row r="316" spans="1:65" s="144" customFormat="1" ht="14.4" customHeight="1" x14ac:dyDescent="0.2">
      <c r="A316" s="141"/>
      <c r="B316" s="142"/>
      <c r="C316" s="280" t="s">
        <v>243</v>
      </c>
      <c r="D316" s="280" t="s">
        <v>148</v>
      </c>
      <c r="E316" s="281" t="s">
        <v>509</v>
      </c>
      <c r="F316" s="282" t="s">
        <v>510</v>
      </c>
      <c r="G316" s="283" t="s">
        <v>159</v>
      </c>
      <c r="H316" s="284">
        <v>6</v>
      </c>
      <c r="I316" s="85"/>
      <c r="J316" s="285">
        <f>ROUND(I316*H316,2)</f>
        <v>0</v>
      </c>
      <c r="K316" s="276"/>
      <c r="L316" s="277"/>
      <c r="M316" s="278" t="s">
        <v>1</v>
      </c>
      <c r="N316" s="279" t="s">
        <v>42</v>
      </c>
      <c r="O316" s="233"/>
      <c r="P316" s="234">
        <f>O316*H316</f>
        <v>0</v>
      </c>
      <c r="Q316" s="234">
        <v>0</v>
      </c>
      <c r="R316" s="234">
        <f>Q316*H316</f>
        <v>0</v>
      </c>
      <c r="S316" s="234">
        <v>0</v>
      </c>
      <c r="T316" s="235">
        <f>S316*H316</f>
        <v>0</v>
      </c>
      <c r="U316" s="141"/>
      <c r="V316" s="141"/>
      <c r="W316" s="141"/>
      <c r="X316" s="141"/>
      <c r="Y316" s="141"/>
      <c r="Z316" s="141"/>
      <c r="AA316" s="141"/>
      <c r="AB316" s="141"/>
      <c r="AC316" s="141"/>
      <c r="AD316" s="141"/>
      <c r="AE316" s="141"/>
      <c r="AR316" s="236" t="s">
        <v>150</v>
      </c>
      <c r="AT316" s="236" t="s">
        <v>148</v>
      </c>
      <c r="AU316" s="236" t="s">
        <v>84</v>
      </c>
      <c r="AY316" s="131" t="s">
        <v>123</v>
      </c>
      <c r="BE316" s="237">
        <f>IF(N316="základní",J316,0)</f>
        <v>0</v>
      </c>
      <c r="BF316" s="237">
        <f>IF(N316="snížená",J316,0)</f>
        <v>0</v>
      </c>
      <c r="BG316" s="237">
        <f>IF(N316="zákl. přenesená",J316,0)</f>
        <v>0</v>
      </c>
      <c r="BH316" s="237">
        <f>IF(N316="sníž. přenesená",J316,0)</f>
        <v>0</v>
      </c>
      <c r="BI316" s="237">
        <f>IF(N316="nulová",J316,0)</f>
        <v>0</v>
      </c>
      <c r="BJ316" s="131" t="s">
        <v>83</v>
      </c>
      <c r="BK316" s="237">
        <f>ROUND(I316*H316,2)</f>
        <v>0</v>
      </c>
      <c r="BL316" s="131" t="s">
        <v>129</v>
      </c>
      <c r="BM316" s="236" t="s">
        <v>511</v>
      </c>
    </row>
    <row r="317" spans="1:65" s="247" customFormat="1" x14ac:dyDescent="0.2">
      <c r="B317" s="246"/>
      <c r="C317" s="286"/>
      <c r="D317" s="287" t="s">
        <v>130</v>
      </c>
      <c r="E317" s="288" t="s">
        <v>1</v>
      </c>
      <c r="F317" s="289" t="s">
        <v>144</v>
      </c>
      <c r="G317" s="286"/>
      <c r="H317" s="290">
        <v>6</v>
      </c>
      <c r="I317" s="86"/>
      <c r="J317" s="286"/>
      <c r="L317" s="246"/>
      <c r="M317" s="251"/>
      <c r="N317" s="252"/>
      <c r="O317" s="252"/>
      <c r="P317" s="252"/>
      <c r="Q317" s="252"/>
      <c r="R317" s="252"/>
      <c r="S317" s="252"/>
      <c r="T317" s="253"/>
      <c r="AT317" s="248" t="s">
        <v>130</v>
      </c>
      <c r="AU317" s="248" t="s">
        <v>84</v>
      </c>
      <c r="AV317" s="247" t="s">
        <v>84</v>
      </c>
      <c r="AW317" s="247" t="s">
        <v>32</v>
      </c>
      <c r="AX317" s="247" t="s">
        <v>83</v>
      </c>
      <c r="AY317" s="248" t="s">
        <v>123</v>
      </c>
    </row>
    <row r="318" spans="1:65" s="144" customFormat="1" ht="14.4" customHeight="1" x14ac:dyDescent="0.2">
      <c r="A318" s="141"/>
      <c r="B318" s="142"/>
      <c r="C318" s="280" t="s">
        <v>244</v>
      </c>
      <c r="D318" s="280" t="s">
        <v>148</v>
      </c>
      <c r="E318" s="281" t="s">
        <v>512</v>
      </c>
      <c r="F318" s="282" t="s">
        <v>513</v>
      </c>
      <c r="G318" s="283" t="s">
        <v>159</v>
      </c>
      <c r="H318" s="284">
        <v>2</v>
      </c>
      <c r="I318" s="85"/>
      <c r="J318" s="285">
        <f>ROUND(I318*H318,2)</f>
        <v>0</v>
      </c>
      <c r="K318" s="276"/>
      <c r="L318" s="277"/>
      <c r="M318" s="278" t="s">
        <v>1</v>
      </c>
      <c r="N318" s="279" t="s">
        <v>42</v>
      </c>
      <c r="O318" s="233"/>
      <c r="P318" s="234">
        <f>O318*H318</f>
        <v>0</v>
      </c>
      <c r="Q318" s="234">
        <v>0</v>
      </c>
      <c r="R318" s="234">
        <f>Q318*H318</f>
        <v>0</v>
      </c>
      <c r="S318" s="234">
        <v>0</v>
      </c>
      <c r="T318" s="235">
        <f>S318*H318</f>
        <v>0</v>
      </c>
      <c r="U318" s="141"/>
      <c r="V318" s="141"/>
      <c r="W318" s="141"/>
      <c r="X318" s="141"/>
      <c r="Y318" s="141"/>
      <c r="Z318" s="141"/>
      <c r="AA318" s="141"/>
      <c r="AB318" s="141"/>
      <c r="AC318" s="141"/>
      <c r="AD318" s="141"/>
      <c r="AE318" s="141"/>
      <c r="AR318" s="236" t="s">
        <v>150</v>
      </c>
      <c r="AT318" s="236" t="s">
        <v>148</v>
      </c>
      <c r="AU318" s="236" t="s">
        <v>84</v>
      </c>
      <c r="AY318" s="131" t="s">
        <v>123</v>
      </c>
      <c r="BE318" s="237">
        <f>IF(N318="základní",J318,0)</f>
        <v>0</v>
      </c>
      <c r="BF318" s="237">
        <f>IF(N318="snížená",J318,0)</f>
        <v>0</v>
      </c>
      <c r="BG318" s="237">
        <f>IF(N318="zákl. přenesená",J318,0)</f>
        <v>0</v>
      </c>
      <c r="BH318" s="237">
        <f>IF(N318="sníž. přenesená",J318,0)</f>
        <v>0</v>
      </c>
      <c r="BI318" s="237">
        <f>IF(N318="nulová",J318,0)</f>
        <v>0</v>
      </c>
      <c r="BJ318" s="131" t="s">
        <v>83</v>
      </c>
      <c r="BK318" s="237">
        <f>ROUND(I318*H318,2)</f>
        <v>0</v>
      </c>
      <c r="BL318" s="131" t="s">
        <v>129</v>
      </c>
      <c r="BM318" s="236" t="s">
        <v>514</v>
      </c>
    </row>
    <row r="319" spans="1:65" s="247" customFormat="1" x14ac:dyDescent="0.2">
      <c r="B319" s="246"/>
      <c r="C319" s="286"/>
      <c r="D319" s="287" t="s">
        <v>130</v>
      </c>
      <c r="E319" s="288" t="s">
        <v>1</v>
      </c>
      <c r="F319" s="289" t="s">
        <v>84</v>
      </c>
      <c r="G319" s="286"/>
      <c r="H319" s="290">
        <v>2</v>
      </c>
      <c r="I319" s="86"/>
      <c r="J319" s="286"/>
      <c r="L319" s="246"/>
      <c r="M319" s="251"/>
      <c r="N319" s="252"/>
      <c r="O319" s="252"/>
      <c r="P319" s="252"/>
      <c r="Q319" s="252"/>
      <c r="R319" s="252"/>
      <c r="S319" s="252"/>
      <c r="T319" s="253"/>
      <c r="AT319" s="248" t="s">
        <v>130</v>
      </c>
      <c r="AU319" s="248" t="s">
        <v>84</v>
      </c>
      <c r="AV319" s="247" t="s">
        <v>84</v>
      </c>
      <c r="AW319" s="247" t="s">
        <v>32</v>
      </c>
      <c r="AX319" s="247" t="s">
        <v>83</v>
      </c>
      <c r="AY319" s="248" t="s">
        <v>123</v>
      </c>
    </row>
    <row r="320" spans="1:65" s="144" customFormat="1" ht="14.4" customHeight="1" x14ac:dyDescent="0.2">
      <c r="A320" s="141"/>
      <c r="B320" s="142"/>
      <c r="C320" s="280" t="s">
        <v>245</v>
      </c>
      <c r="D320" s="280" t="s">
        <v>148</v>
      </c>
      <c r="E320" s="281" t="s">
        <v>515</v>
      </c>
      <c r="F320" s="282" t="s">
        <v>516</v>
      </c>
      <c r="G320" s="283" t="s">
        <v>159</v>
      </c>
      <c r="H320" s="284">
        <v>2</v>
      </c>
      <c r="I320" s="85"/>
      <c r="J320" s="285">
        <f>ROUND(I320*H320,2)</f>
        <v>0</v>
      </c>
      <c r="K320" s="276"/>
      <c r="L320" s="277"/>
      <c r="M320" s="278" t="s">
        <v>1</v>
      </c>
      <c r="N320" s="279" t="s">
        <v>42</v>
      </c>
      <c r="O320" s="233"/>
      <c r="P320" s="234">
        <f>O320*H320</f>
        <v>0</v>
      </c>
      <c r="Q320" s="234">
        <v>0</v>
      </c>
      <c r="R320" s="234">
        <f>Q320*H320</f>
        <v>0</v>
      </c>
      <c r="S320" s="234">
        <v>0</v>
      </c>
      <c r="T320" s="235">
        <f>S320*H320</f>
        <v>0</v>
      </c>
      <c r="U320" s="141"/>
      <c r="V320" s="141"/>
      <c r="W320" s="141"/>
      <c r="X320" s="141"/>
      <c r="Y320" s="141"/>
      <c r="Z320" s="141"/>
      <c r="AA320" s="141"/>
      <c r="AB320" s="141"/>
      <c r="AC320" s="141"/>
      <c r="AD320" s="141"/>
      <c r="AE320" s="141"/>
      <c r="AR320" s="236" t="s">
        <v>150</v>
      </c>
      <c r="AT320" s="236" t="s">
        <v>148</v>
      </c>
      <c r="AU320" s="236" t="s">
        <v>84</v>
      </c>
      <c r="AY320" s="131" t="s">
        <v>123</v>
      </c>
      <c r="BE320" s="237">
        <f>IF(N320="základní",J320,0)</f>
        <v>0</v>
      </c>
      <c r="BF320" s="237">
        <f>IF(N320="snížená",J320,0)</f>
        <v>0</v>
      </c>
      <c r="BG320" s="237">
        <f>IF(N320="zákl. přenesená",J320,0)</f>
        <v>0</v>
      </c>
      <c r="BH320" s="237">
        <f>IF(N320="sníž. přenesená",J320,0)</f>
        <v>0</v>
      </c>
      <c r="BI320" s="237">
        <f>IF(N320="nulová",J320,0)</f>
        <v>0</v>
      </c>
      <c r="BJ320" s="131" t="s">
        <v>83</v>
      </c>
      <c r="BK320" s="237">
        <f>ROUND(I320*H320,2)</f>
        <v>0</v>
      </c>
      <c r="BL320" s="131" t="s">
        <v>129</v>
      </c>
      <c r="BM320" s="236" t="s">
        <v>517</v>
      </c>
    </row>
    <row r="321" spans="1:65" s="247" customFormat="1" x14ac:dyDescent="0.2">
      <c r="B321" s="246"/>
      <c r="C321" s="286"/>
      <c r="D321" s="287" t="s">
        <v>130</v>
      </c>
      <c r="E321" s="288" t="s">
        <v>1</v>
      </c>
      <c r="F321" s="289" t="s">
        <v>84</v>
      </c>
      <c r="G321" s="286"/>
      <c r="H321" s="290">
        <v>2</v>
      </c>
      <c r="I321" s="86"/>
      <c r="J321" s="286"/>
      <c r="L321" s="246"/>
      <c r="M321" s="251"/>
      <c r="N321" s="252"/>
      <c r="O321" s="252"/>
      <c r="P321" s="252"/>
      <c r="Q321" s="252"/>
      <c r="R321" s="252"/>
      <c r="S321" s="252"/>
      <c r="T321" s="253"/>
      <c r="AT321" s="248" t="s">
        <v>130</v>
      </c>
      <c r="AU321" s="248" t="s">
        <v>84</v>
      </c>
      <c r="AV321" s="247" t="s">
        <v>84</v>
      </c>
      <c r="AW321" s="247" t="s">
        <v>32</v>
      </c>
      <c r="AX321" s="247" t="s">
        <v>83</v>
      </c>
      <c r="AY321" s="248" t="s">
        <v>123</v>
      </c>
    </row>
    <row r="322" spans="1:65" s="144" customFormat="1" ht="14.4" customHeight="1" x14ac:dyDescent="0.2">
      <c r="A322" s="141"/>
      <c r="B322" s="142"/>
      <c r="C322" s="280" t="s">
        <v>246</v>
      </c>
      <c r="D322" s="280" t="s">
        <v>148</v>
      </c>
      <c r="E322" s="281" t="s">
        <v>518</v>
      </c>
      <c r="F322" s="282" t="s">
        <v>519</v>
      </c>
      <c r="G322" s="283" t="s">
        <v>159</v>
      </c>
      <c r="H322" s="284">
        <v>2</v>
      </c>
      <c r="I322" s="85"/>
      <c r="J322" s="285">
        <f>ROUND(I322*H322,2)</f>
        <v>0</v>
      </c>
      <c r="K322" s="276"/>
      <c r="L322" s="277"/>
      <c r="M322" s="278" t="s">
        <v>1</v>
      </c>
      <c r="N322" s="279" t="s">
        <v>42</v>
      </c>
      <c r="O322" s="233"/>
      <c r="P322" s="234">
        <f>O322*H322</f>
        <v>0</v>
      </c>
      <c r="Q322" s="234">
        <v>0</v>
      </c>
      <c r="R322" s="234">
        <f>Q322*H322</f>
        <v>0</v>
      </c>
      <c r="S322" s="234">
        <v>0</v>
      </c>
      <c r="T322" s="235">
        <f>S322*H322</f>
        <v>0</v>
      </c>
      <c r="U322" s="141"/>
      <c r="V322" s="141"/>
      <c r="W322" s="141"/>
      <c r="X322" s="141"/>
      <c r="Y322" s="141"/>
      <c r="Z322" s="141"/>
      <c r="AA322" s="141"/>
      <c r="AB322" s="141"/>
      <c r="AC322" s="141"/>
      <c r="AD322" s="141"/>
      <c r="AE322" s="141"/>
      <c r="AR322" s="236" t="s">
        <v>150</v>
      </c>
      <c r="AT322" s="236" t="s">
        <v>148</v>
      </c>
      <c r="AU322" s="236" t="s">
        <v>84</v>
      </c>
      <c r="AY322" s="131" t="s">
        <v>123</v>
      </c>
      <c r="BE322" s="237">
        <f>IF(N322="základní",J322,0)</f>
        <v>0</v>
      </c>
      <c r="BF322" s="237">
        <f>IF(N322="snížená",J322,0)</f>
        <v>0</v>
      </c>
      <c r="BG322" s="237">
        <f>IF(N322="zákl. přenesená",J322,0)</f>
        <v>0</v>
      </c>
      <c r="BH322" s="237">
        <f>IF(N322="sníž. přenesená",J322,0)</f>
        <v>0</v>
      </c>
      <c r="BI322" s="237">
        <f>IF(N322="nulová",J322,0)</f>
        <v>0</v>
      </c>
      <c r="BJ322" s="131" t="s">
        <v>83</v>
      </c>
      <c r="BK322" s="237">
        <f>ROUND(I322*H322,2)</f>
        <v>0</v>
      </c>
      <c r="BL322" s="131" t="s">
        <v>129</v>
      </c>
      <c r="BM322" s="236" t="s">
        <v>520</v>
      </c>
    </row>
    <row r="323" spans="1:65" s="247" customFormat="1" x14ac:dyDescent="0.2">
      <c r="B323" s="246"/>
      <c r="C323" s="286"/>
      <c r="D323" s="287" t="s">
        <v>130</v>
      </c>
      <c r="E323" s="288" t="s">
        <v>1</v>
      </c>
      <c r="F323" s="289" t="s">
        <v>84</v>
      </c>
      <c r="G323" s="286"/>
      <c r="H323" s="290">
        <v>2</v>
      </c>
      <c r="I323" s="86"/>
      <c r="J323" s="286"/>
      <c r="L323" s="246"/>
      <c r="M323" s="251"/>
      <c r="N323" s="252"/>
      <c r="O323" s="252"/>
      <c r="P323" s="252"/>
      <c r="Q323" s="252"/>
      <c r="R323" s="252"/>
      <c r="S323" s="252"/>
      <c r="T323" s="253"/>
      <c r="AT323" s="248" t="s">
        <v>130</v>
      </c>
      <c r="AU323" s="248" t="s">
        <v>84</v>
      </c>
      <c r="AV323" s="247" t="s">
        <v>84</v>
      </c>
      <c r="AW323" s="247" t="s">
        <v>32</v>
      </c>
      <c r="AX323" s="247" t="s">
        <v>83</v>
      </c>
      <c r="AY323" s="248" t="s">
        <v>123</v>
      </c>
    </row>
    <row r="324" spans="1:65" s="144" customFormat="1" ht="14.4" customHeight="1" x14ac:dyDescent="0.2">
      <c r="A324" s="141"/>
      <c r="B324" s="142"/>
      <c r="C324" s="280" t="s">
        <v>247</v>
      </c>
      <c r="D324" s="280" t="s">
        <v>148</v>
      </c>
      <c r="E324" s="281" t="s">
        <v>521</v>
      </c>
      <c r="F324" s="282" t="s">
        <v>522</v>
      </c>
      <c r="G324" s="283" t="s">
        <v>159</v>
      </c>
      <c r="H324" s="284">
        <v>25</v>
      </c>
      <c r="I324" s="85"/>
      <c r="J324" s="285">
        <f>ROUND(I324*H324,2)</f>
        <v>0</v>
      </c>
      <c r="K324" s="276"/>
      <c r="L324" s="277"/>
      <c r="M324" s="278" t="s">
        <v>1</v>
      </c>
      <c r="N324" s="279" t="s">
        <v>42</v>
      </c>
      <c r="O324" s="233"/>
      <c r="P324" s="234">
        <f>O324*H324</f>
        <v>0</v>
      </c>
      <c r="Q324" s="234">
        <v>0</v>
      </c>
      <c r="R324" s="234">
        <f>Q324*H324</f>
        <v>0</v>
      </c>
      <c r="S324" s="234">
        <v>0</v>
      </c>
      <c r="T324" s="235">
        <f>S324*H324</f>
        <v>0</v>
      </c>
      <c r="U324" s="141"/>
      <c r="V324" s="141"/>
      <c r="W324" s="141"/>
      <c r="X324" s="141"/>
      <c r="Y324" s="141"/>
      <c r="Z324" s="141"/>
      <c r="AA324" s="141"/>
      <c r="AB324" s="141"/>
      <c r="AC324" s="141"/>
      <c r="AD324" s="141"/>
      <c r="AE324" s="141"/>
      <c r="AR324" s="236" t="s">
        <v>150</v>
      </c>
      <c r="AT324" s="236" t="s">
        <v>148</v>
      </c>
      <c r="AU324" s="236" t="s">
        <v>84</v>
      </c>
      <c r="AY324" s="131" t="s">
        <v>123</v>
      </c>
      <c r="BE324" s="237">
        <f>IF(N324="základní",J324,0)</f>
        <v>0</v>
      </c>
      <c r="BF324" s="237">
        <f>IF(N324="snížená",J324,0)</f>
        <v>0</v>
      </c>
      <c r="BG324" s="237">
        <f>IF(N324="zákl. přenesená",J324,0)</f>
        <v>0</v>
      </c>
      <c r="BH324" s="237">
        <f>IF(N324="sníž. přenesená",J324,0)</f>
        <v>0</v>
      </c>
      <c r="BI324" s="237">
        <f>IF(N324="nulová",J324,0)</f>
        <v>0</v>
      </c>
      <c r="BJ324" s="131" t="s">
        <v>83</v>
      </c>
      <c r="BK324" s="237">
        <f>ROUND(I324*H324,2)</f>
        <v>0</v>
      </c>
      <c r="BL324" s="131" t="s">
        <v>129</v>
      </c>
      <c r="BM324" s="236" t="s">
        <v>523</v>
      </c>
    </row>
    <row r="325" spans="1:65" s="247" customFormat="1" x14ac:dyDescent="0.2">
      <c r="B325" s="246"/>
      <c r="C325" s="286"/>
      <c r="D325" s="287" t="s">
        <v>130</v>
      </c>
      <c r="E325" s="288" t="s">
        <v>1</v>
      </c>
      <c r="F325" s="289" t="s">
        <v>171</v>
      </c>
      <c r="G325" s="286"/>
      <c r="H325" s="290">
        <v>25</v>
      </c>
      <c r="I325" s="86"/>
      <c r="J325" s="286"/>
      <c r="L325" s="246"/>
      <c r="M325" s="251"/>
      <c r="N325" s="252"/>
      <c r="O325" s="252"/>
      <c r="P325" s="252"/>
      <c r="Q325" s="252"/>
      <c r="R325" s="252"/>
      <c r="S325" s="252"/>
      <c r="T325" s="253"/>
      <c r="AT325" s="248" t="s">
        <v>130</v>
      </c>
      <c r="AU325" s="248" t="s">
        <v>84</v>
      </c>
      <c r="AV325" s="247" t="s">
        <v>84</v>
      </c>
      <c r="AW325" s="247" t="s">
        <v>32</v>
      </c>
      <c r="AX325" s="247" t="s">
        <v>83</v>
      </c>
      <c r="AY325" s="248" t="s">
        <v>123</v>
      </c>
    </row>
    <row r="326" spans="1:65" s="144" customFormat="1" ht="14.4" customHeight="1" x14ac:dyDescent="0.2">
      <c r="A326" s="141"/>
      <c r="B326" s="142"/>
      <c r="C326" s="280" t="s">
        <v>248</v>
      </c>
      <c r="D326" s="280" t="s">
        <v>148</v>
      </c>
      <c r="E326" s="281" t="s">
        <v>524</v>
      </c>
      <c r="F326" s="282" t="s">
        <v>525</v>
      </c>
      <c r="G326" s="283" t="s">
        <v>159</v>
      </c>
      <c r="H326" s="284">
        <v>1</v>
      </c>
      <c r="I326" s="85"/>
      <c r="J326" s="285">
        <f>ROUND(I326*H326,2)</f>
        <v>0</v>
      </c>
      <c r="K326" s="276"/>
      <c r="L326" s="277"/>
      <c r="M326" s="278" t="s">
        <v>1</v>
      </c>
      <c r="N326" s="279" t="s">
        <v>42</v>
      </c>
      <c r="O326" s="233"/>
      <c r="P326" s="234">
        <f>O326*H326</f>
        <v>0</v>
      </c>
      <c r="Q326" s="234">
        <v>0</v>
      </c>
      <c r="R326" s="234">
        <f>Q326*H326</f>
        <v>0</v>
      </c>
      <c r="S326" s="234">
        <v>0</v>
      </c>
      <c r="T326" s="235">
        <f>S326*H326</f>
        <v>0</v>
      </c>
      <c r="U326" s="141"/>
      <c r="V326" s="141"/>
      <c r="W326" s="141"/>
      <c r="X326" s="141"/>
      <c r="Y326" s="141"/>
      <c r="Z326" s="141"/>
      <c r="AA326" s="141"/>
      <c r="AB326" s="141"/>
      <c r="AC326" s="141"/>
      <c r="AD326" s="141"/>
      <c r="AE326" s="141"/>
      <c r="AR326" s="236" t="s">
        <v>150</v>
      </c>
      <c r="AT326" s="236" t="s">
        <v>148</v>
      </c>
      <c r="AU326" s="236" t="s">
        <v>84</v>
      </c>
      <c r="AY326" s="131" t="s">
        <v>123</v>
      </c>
      <c r="BE326" s="237">
        <f>IF(N326="základní",J326,0)</f>
        <v>0</v>
      </c>
      <c r="BF326" s="237">
        <f>IF(N326="snížená",J326,0)</f>
        <v>0</v>
      </c>
      <c r="BG326" s="237">
        <f>IF(N326="zákl. přenesená",J326,0)</f>
        <v>0</v>
      </c>
      <c r="BH326" s="237">
        <f>IF(N326="sníž. přenesená",J326,0)</f>
        <v>0</v>
      </c>
      <c r="BI326" s="237">
        <f>IF(N326="nulová",J326,0)</f>
        <v>0</v>
      </c>
      <c r="BJ326" s="131" t="s">
        <v>83</v>
      </c>
      <c r="BK326" s="237">
        <f>ROUND(I326*H326,2)</f>
        <v>0</v>
      </c>
      <c r="BL326" s="131" t="s">
        <v>129</v>
      </c>
      <c r="BM326" s="236" t="s">
        <v>526</v>
      </c>
    </row>
    <row r="327" spans="1:65" s="247" customFormat="1" x14ac:dyDescent="0.2">
      <c r="B327" s="246"/>
      <c r="C327" s="286"/>
      <c r="D327" s="287" t="s">
        <v>130</v>
      </c>
      <c r="E327" s="288" t="s">
        <v>1</v>
      </c>
      <c r="F327" s="289" t="s">
        <v>83</v>
      </c>
      <c r="G327" s="286"/>
      <c r="H327" s="290">
        <v>1</v>
      </c>
      <c r="I327" s="86"/>
      <c r="J327" s="286"/>
      <c r="L327" s="246"/>
      <c r="M327" s="251"/>
      <c r="N327" s="252"/>
      <c r="O327" s="252"/>
      <c r="P327" s="252"/>
      <c r="Q327" s="252"/>
      <c r="R327" s="252"/>
      <c r="S327" s="252"/>
      <c r="T327" s="253"/>
      <c r="AT327" s="248" t="s">
        <v>130</v>
      </c>
      <c r="AU327" s="248" t="s">
        <v>84</v>
      </c>
      <c r="AV327" s="247" t="s">
        <v>84</v>
      </c>
      <c r="AW327" s="247" t="s">
        <v>32</v>
      </c>
      <c r="AX327" s="247" t="s">
        <v>83</v>
      </c>
      <c r="AY327" s="248" t="s">
        <v>123</v>
      </c>
    </row>
    <row r="328" spans="1:65" s="144" customFormat="1" ht="14.4" customHeight="1" x14ac:dyDescent="0.2">
      <c r="A328" s="141"/>
      <c r="B328" s="142"/>
      <c r="C328" s="280" t="s">
        <v>249</v>
      </c>
      <c r="D328" s="280" t="s">
        <v>148</v>
      </c>
      <c r="E328" s="281" t="s">
        <v>527</v>
      </c>
      <c r="F328" s="282" t="s">
        <v>528</v>
      </c>
      <c r="G328" s="283" t="s">
        <v>159</v>
      </c>
      <c r="H328" s="284">
        <v>105</v>
      </c>
      <c r="I328" s="85"/>
      <c r="J328" s="285">
        <f>ROUND(I328*H328,2)</f>
        <v>0</v>
      </c>
      <c r="K328" s="276"/>
      <c r="L328" s="277"/>
      <c r="M328" s="278" t="s">
        <v>1</v>
      </c>
      <c r="N328" s="279" t="s">
        <v>42</v>
      </c>
      <c r="O328" s="233"/>
      <c r="P328" s="234">
        <f>O328*H328</f>
        <v>0</v>
      </c>
      <c r="Q328" s="234">
        <v>0</v>
      </c>
      <c r="R328" s="234">
        <f>Q328*H328</f>
        <v>0</v>
      </c>
      <c r="S328" s="234">
        <v>0</v>
      </c>
      <c r="T328" s="235">
        <f>S328*H328</f>
        <v>0</v>
      </c>
      <c r="U328" s="141"/>
      <c r="V328" s="141"/>
      <c r="W328" s="141"/>
      <c r="X328" s="141"/>
      <c r="Y328" s="141"/>
      <c r="Z328" s="141"/>
      <c r="AA328" s="141"/>
      <c r="AB328" s="141"/>
      <c r="AC328" s="141"/>
      <c r="AD328" s="141"/>
      <c r="AE328" s="141"/>
      <c r="AR328" s="236" t="s">
        <v>150</v>
      </c>
      <c r="AT328" s="236" t="s">
        <v>148</v>
      </c>
      <c r="AU328" s="236" t="s">
        <v>84</v>
      </c>
      <c r="AY328" s="131" t="s">
        <v>123</v>
      </c>
      <c r="BE328" s="237">
        <f>IF(N328="základní",J328,0)</f>
        <v>0</v>
      </c>
      <c r="BF328" s="237">
        <f>IF(N328="snížená",J328,0)</f>
        <v>0</v>
      </c>
      <c r="BG328" s="237">
        <f>IF(N328="zákl. přenesená",J328,0)</f>
        <v>0</v>
      </c>
      <c r="BH328" s="237">
        <f>IF(N328="sníž. přenesená",J328,0)</f>
        <v>0</v>
      </c>
      <c r="BI328" s="237">
        <f>IF(N328="nulová",J328,0)</f>
        <v>0</v>
      </c>
      <c r="BJ328" s="131" t="s">
        <v>83</v>
      </c>
      <c r="BK328" s="237">
        <f>ROUND(I328*H328,2)</f>
        <v>0</v>
      </c>
      <c r="BL328" s="131" t="s">
        <v>129</v>
      </c>
      <c r="BM328" s="236" t="s">
        <v>529</v>
      </c>
    </row>
    <row r="329" spans="1:65" s="247" customFormat="1" x14ac:dyDescent="0.2">
      <c r="B329" s="246"/>
      <c r="C329" s="286"/>
      <c r="D329" s="287" t="s">
        <v>130</v>
      </c>
      <c r="E329" s="288" t="s">
        <v>1</v>
      </c>
      <c r="F329" s="289" t="s">
        <v>259</v>
      </c>
      <c r="G329" s="286"/>
      <c r="H329" s="290">
        <v>105</v>
      </c>
      <c r="I329" s="86"/>
      <c r="J329" s="286"/>
      <c r="L329" s="246"/>
      <c r="M329" s="251"/>
      <c r="N329" s="252"/>
      <c r="O329" s="252"/>
      <c r="P329" s="252"/>
      <c r="Q329" s="252"/>
      <c r="R329" s="252"/>
      <c r="S329" s="252"/>
      <c r="T329" s="253"/>
      <c r="AT329" s="248" t="s">
        <v>130</v>
      </c>
      <c r="AU329" s="248" t="s">
        <v>84</v>
      </c>
      <c r="AV329" s="247" t="s">
        <v>84</v>
      </c>
      <c r="AW329" s="247" t="s">
        <v>32</v>
      </c>
      <c r="AX329" s="247" t="s">
        <v>83</v>
      </c>
      <c r="AY329" s="248" t="s">
        <v>123</v>
      </c>
    </row>
    <row r="330" spans="1:65" s="144" customFormat="1" ht="14.4" customHeight="1" x14ac:dyDescent="0.2">
      <c r="A330" s="141"/>
      <c r="B330" s="142"/>
      <c r="C330" s="280" t="s">
        <v>250</v>
      </c>
      <c r="D330" s="280" t="s">
        <v>148</v>
      </c>
      <c r="E330" s="281" t="s">
        <v>530</v>
      </c>
      <c r="F330" s="282" t="s">
        <v>531</v>
      </c>
      <c r="G330" s="283" t="s">
        <v>159</v>
      </c>
      <c r="H330" s="284">
        <v>6</v>
      </c>
      <c r="I330" s="85"/>
      <c r="J330" s="285">
        <f>ROUND(I330*H330,2)</f>
        <v>0</v>
      </c>
      <c r="K330" s="276"/>
      <c r="L330" s="277"/>
      <c r="M330" s="278" t="s">
        <v>1</v>
      </c>
      <c r="N330" s="279" t="s">
        <v>42</v>
      </c>
      <c r="O330" s="233"/>
      <c r="P330" s="234">
        <f>O330*H330</f>
        <v>0</v>
      </c>
      <c r="Q330" s="234">
        <v>0</v>
      </c>
      <c r="R330" s="234">
        <f>Q330*H330</f>
        <v>0</v>
      </c>
      <c r="S330" s="234">
        <v>0</v>
      </c>
      <c r="T330" s="235">
        <f>S330*H330</f>
        <v>0</v>
      </c>
      <c r="U330" s="141"/>
      <c r="V330" s="141"/>
      <c r="W330" s="141"/>
      <c r="X330" s="141"/>
      <c r="Y330" s="141"/>
      <c r="Z330" s="141"/>
      <c r="AA330" s="141"/>
      <c r="AB330" s="141"/>
      <c r="AC330" s="141"/>
      <c r="AD330" s="141"/>
      <c r="AE330" s="141"/>
      <c r="AR330" s="236" t="s">
        <v>150</v>
      </c>
      <c r="AT330" s="236" t="s">
        <v>148</v>
      </c>
      <c r="AU330" s="236" t="s">
        <v>84</v>
      </c>
      <c r="AY330" s="131" t="s">
        <v>123</v>
      </c>
      <c r="BE330" s="237">
        <f>IF(N330="základní",J330,0)</f>
        <v>0</v>
      </c>
      <c r="BF330" s="237">
        <f>IF(N330="snížená",J330,0)</f>
        <v>0</v>
      </c>
      <c r="BG330" s="237">
        <f>IF(N330="zákl. přenesená",J330,0)</f>
        <v>0</v>
      </c>
      <c r="BH330" s="237">
        <f>IF(N330="sníž. přenesená",J330,0)</f>
        <v>0</v>
      </c>
      <c r="BI330" s="237">
        <f>IF(N330="nulová",J330,0)</f>
        <v>0</v>
      </c>
      <c r="BJ330" s="131" t="s">
        <v>83</v>
      </c>
      <c r="BK330" s="237">
        <f>ROUND(I330*H330,2)</f>
        <v>0</v>
      </c>
      <c r="BL330" s="131" t="s">
        <v>129</v>
      </c>
      <c r="BM330" s="236" t="s">
        <v>532</v>
      </c>
    </row>
    <row r="331" spans="1:65" s="247" customFormat="1" x14ac:dyDescent="0.2">
      <c r="B331" s="246"/>
      <c r="C331" s="286"/>
      <c r="D331" s="287" t="s">
        <v>130</v>
      </c>
      <c r="E331" s="288" t="s">
        <v>1</v>
      </c>
      <c r="F331" s="289" t="s">
        <v>144</v>
      </c>
      <c r="G331" s="286"/>
      <c r="H331" s="290">
        <v>6</v>
      </c>
      <c r="I331" s="86"/>
      <c r="J331" s="286"/>
      <c r="L331" s="246"/>
      <c r="M331" s="251"/>
      <c r="N331" s="252"/>
      <c r="O331" s="252"/>
      <c r="P331" s="252"/>
      <c r="Q331" s="252"/>
      <c r="R331" s="252"/>
      <c r="S331" s="252"/>
      <c r="T331" s="253"/>
      <c r="AT331" s="248" t="s">
        <v>130</v>
      </c>
      <c r="AU331" s="248" t="s">
        <v>84</v>
      </c>
      <c r="AV331" s="247" t="s">
        <v>84</v>
      </c>
      <c r="AW331" s="247" t="s">
        <v>32</v>
      </c>
      <c r="AX331" s="247" t="s">
        <v>83</v>
      </c>
      <c r="AY331" s="248" t="s">
        <v>123</v>
      </c>
    </row>
    <row r="332" spans="1:65" s="144" customFormat="1" ht="21.6" customHeight="1" x14ac:dyDescent="0.2">
      <c r="A332" s="141"/>
      <c r="B332" s="142"/>
      <c r="C332" s="280" t="s">
        <v>251</v>
      </c>
      <c r="D332" s="280" t="s">
        <v>148</v>
      </c>
      <c r="E332" s="281" t="s">
        <v>533</v>
      </c>
      <c r="F332" s="282" t="s">
        <v>534</v>
      </c>
      <c r="G332" s="283" t="s">
        <v>159</v>
      </c>
      <c r="H332" s="284">
        <v>216</v>
      </c>
      <c r="I332" s="85"/>
      <c r="J332" s="285">
        <f>ROUND(I332*H332,2)</f>
        <v>0</v>
      </c>
      <c r="K332" s="276"/>
      <c r="L332" s="277"/>
      <c r="M332" s="278" t="s">
        <v>1</v>
      </c>
      <c r="N332" s="279" t="s">
        <v>42</v>
      </c>
      <c r="O332" s="233"/>
      <c r="P332" s="234">
        <f>O332*H332</f>
        <v>0</v>
      </c>
      <c r="Q332" s="234">
        <v>0</v>
      </c>
      <c r="R332" s="234">
        <f>Q332*H332</f>
        <v>0</v>
      </c>
      <c r="S332" s="234">
        <v>0</v>
      </c>
      <c r="T332" s="235">
        <f>S332*H332</f>
        <v>0</v>
      </c>
      <c r="U332" s="141"/>
      <c r="V332" s="141"/>
      <c r="W332" s="141"/>
      <c r="X332" s="141"/>
      <c r="Y332" s="141"/>
      <c r="Z332" s="141"/>
      <c r="AA332" s="141"/>
      <c r="AB332" s="141"/>
      <c r="AC332" s="141"/>
      <c r="AD332" s="141"/>
      <c r="AE332" s="141"/>
      <c r="AR332" s="236" t="s">
        <v>150</v>
      </c>
      <c r="AT332" s="236" t="s">
        <v>148</v>
      </c>
      <c r="AU332" s="236" t="s">
        <v>84</v>
      </c>
      <c r="AY332" s="131" t="s">
        <v>123</v>
      </c>
      <c r="BE332" s="237">
        <f>IF(N332="základní",J332,0)</f>
        <v>0</v>
      </c>
      <c r="BF332" s="237">
        <f>IF(N332="snížená",J332,0)</f>
        <v>0</v>
      </c>
      <c r="BG332" s="237">
        <f>IF(N332="zákl. přenesená",J332,0)</f>
        <v>0</v>
      </c>
      <c r="BH332" s="237">
        <f>IF(N332="sníž. přenesená",J332,0)</f>
        <v>0</v>
      </c>
      <c r="BI332" s="237">
        <f>IF(N332="nulová",J332,0)</f>
        <v>0</v>
      </c>
      <c r="BJ332" s="131" t="s">
        <v>83</v>
      </c>
      <c r="BK332" s="237">
        <f>ROUND(I332*H332,2)</f>
        <v>0</v>
      </c>
      <c r="BL332" s="131" t="s">
        <v>129</v>
      </c>
      <c r="BM332" s="236" t="s">
        <v>535</v>
      </c>
    </row>
    <row r="333" spans="1:65" s="247" customFormat="1" x14ac:dyDescent="0.2">
      <c r="B333" s="246"/>
      <c r="D333" s="240" t="s">
        <v>130</v>
      </c>
      <c r="E333" s="248" t="s">
        <v>1</v>
      </c>
      <c r="F333" s="249" t="s">
        <v>536</v>
      </c>
      <c r="H333" s="250">
        <v>216</v>
      </c>
      <c r="I333" s="80"/>
      <c r="L333" s="246"/>
      <c r="M333" s="251"/>
      <c r="N333" s="252"/>
      <c r="O333" s="252"/>
      <c r="P333" s="252"/>
      <c r="Q333" s="252"/>
      <c r="R333" s="252"/>
      <c r="S333" s="252"/>
      <c r="T333" s="253"/>
      <c r="AT333" s="248" t="s">
        <v>130</v>
      </c>
      <c r="AU333" s="248" t="s">
        <v>84</v>
      </c>
      <c r="AV333" s="247" t="s">
        <v>84</v>
      </c>
      <c r="AW333" s="247" t="s">
        <v>32</v>
      </c>
      <c r="AX333" s="247" t="s">
        <v>83</v>
      </c>
      <c r="AY333" s="248" t="s">
        <v>123</v>
      </c>
    </row>
    <row r="334" spans="1:65" s="211" customFormat="1" ht="20.85" customHeight="1" x14ac:dyDescent="0.25">
      <c r="B334" s="212"/>
      <c r="D334" s="213" t="s">
        <v>76</v>
      </c>
      <c r="E334" s="222" t="s">
        <v>235</v>
      </c>
      <c r="F334" s="222" t="s">
        <v>236</v>
      </c>
      <c r="I334" s="78"/>
      <c r="J334" s="223">
        <f>BK334</f>
        <v>0</v>
      </c>
      <c r="L334" s="212"/>
      <c r="M334" s="216"/>
      <c r="N334" s="217"/>
      <c r="O334" s="217"/>
      <c r="P334" s="218">
        <f>P335</f>
        <v>0</v>
      </c>
      <c r="Q334" s="217"/>
      <c r="R334" s="218">
        <f>R335</f>
        <v>0</v>
      </c>
      <c r="S334" s="217"/>
      <c r="T334" s="219">
        <f>T335</f>
        <v>0</v>
      </c>
      <c r="AR334" s="213" t="s">
        <v>83</v>
      </c>
      <c r="AT334" s="220" t="s">
        <v>76</v>
      </c>
      <c r="AU334" s="220" t="s">
        <v>84</v>
      </c>
      <c r="AY334" s="213" t="s">
        <v>123</v>
      </c>
      <c r="BK334" s="221">
        <f>BK335</f>
        <v>0</v>
      </c>
    </row>
    <row r="335" spans="1:65" s="144" customFormat="1" ht="21.6" customHeight="1" x14ac:dyDescent="0.2">
      <c r="A335" s="141"/>
      <c r="B335" s="142"/>
      <c r="C335" s="224" t="s">
        <v>252</v>
      </c>
      <c r="D335" s="224" t="s">
        <v>125</v>
      </c>
      <c r="E335" s="225" t="s">
        <v>238</v>
      </c>
      <c r="F335" s="226" t="s">
        <v>239</v>
      </c>
      <c r="G335" s="227" t="s">
        <v>149</v>
      </c>
      <c r="H335" s="228">
        <v>33.109000000000002</v>
      </c>
      <c r="I335" s="79"/>
      <c r="J335" s="229">
        <f>ROUND(I335*H335,2)</f>
        <v>0</v>
      </c>
      <c r="K335" s="230"/>
      <c r="L335" s="142"/>
      <c r="M335" s="231" t="s">
        <v>1</v>
      </c>
      <c r="N335" s="232" t="s">
        <v>42</v>
      </c>
      <c r="O335" s="233"/>
      <c r="P335" s="234">
        <f>O335*H335</f>
        <v>0</v>
      </c>
      <c r="Q335" s="234">
        <v>0</v>
      </c>
      <c r="R335" s="234">
        <f>Q335*H335</f>
        <v>0</v>
      </c>
      <c r="S335" s="234">
        <v>0</v>
      </c>
      <c r="T335" s="235">
        <f>S335*H335</f>
        <v>0</v>
      </c>
      <c r="U335" s="141"/>
      <c r="V335" s="141"/>
      <c r="W335" s="141"/>
      <c r="X335" s="141"/>
      <c r="Y335" s="141"/>
      <c r="Z335" s="141"/>
      <c r="AA335" s="141"/>
      <c r="AB335" s="141"/>
      <c r="AC335" s="141"/>
      <c r="AD335" s="141"/>
      <c r="AE335" s="141"/>
      <c r="AR335" s="236" t="s">
        <v>129</v>
      </c>
      <c r="AT335" s="236" t="s">
        <v>125</v>
      </c>
      <c r="AU335" s="236" t="s">
        <v>134</v>
      </c>
      <c r="AY335" s="131" t="s">
        <v>123</v>
      </c>
      <c r="BE335" s="237">
        <f>IF(N335="základní",J335,0)</f>
        <v>0</v>
      </c>
      <c r="BF335" s="237">
        <f>IF(N335="snížená",J335,0)</f>
        <v>0</v>
      </c>
      <c r="BG335" s="237">
        <f>IF(N335="zákl. přenesená",J335,0)</f>
        <v>0</v>
      </c>
      <c r="BH335" s="237">
        <f>IF(N335="sníž. přenesená",J335,0)</f>
        <v>0</v>
      </c>
      <c r="BI335" s="237">
        <f>IF(N335="nulová",J335,0)</f>
        <v>0</v>
      </c>
      <c r="BJ335" s="131" t="s">
        <v>83</v>
      </c>
      <c r="BK335" s="237">
        <f>ROUND(I335*H335,2)</f>
        <v>0</v>
      </c>
      <c r="BL335" s="131" t="s">
        <v>129</v>
      </c>
      <c r="BM335" s="236" t="s">
        <v>537</v>
      </c>
    </row>
    <row r="336" spans="1:65" s="211" customFormat="1" ht="25.95" customHeight="1" x14ac:dyDescent="0.25">
      <c r="B336" s="212"/>
      <c r="D336" s="213" t="s">
        <v>76</v>
      </c>
      <c r="E336" s="214" t="s">
        <v>240</v>
      </c>
      <c r="F336" s="214" t="s">
        <v>241</v>
      </c>
      <c r="I336" s="78"/>
      <c r="J336" s="215">
        <f>BK336</f>
        <v>0</v>
      </c>
      <c r="L336" s="212"/>
      <c r="M336" s="216"/>
      <c r="N336" s="217"/>
      <c r="O336" s="217"/>
      <c r="P336" s="218">
        <f>P337</f>
        <v>0</v>
      </c>
      <c r="Q336" s="217"/>
      <c r="R336" s="218">
        <f>R337</f>
        <v>6.409999999999999E-2</v>
      </c>
      <c r="S336" s="217"/>
      <c r="T336" s="219">
        <f>T337</f>
        <v>0</v>
      </c>
      <c r="AR336" s="213" t="s">
        <v>84</v>
      </c>
      <c r="AT336" s="220" t="s">
        <v>76</v>
      </c>
      <c r="AU336" s="220" t="s">
        <v>77</v>
      </c>
      <c r="AY336" s="213" t="s">
        <v>123</v>
      </c>
      <c r="BK336" s="221">
        <f>BK337</f>
        <v>0</v>
      </c>
    </row>
    <row r="337" spans="1:65" s="211" customFormat="1" ht="22.8" customHeight="1" x14ac:dyDescent="0.25">
      <c r="B337" s="212"/>
      <c r="D337" s="213" t="s">
        <v>76</v>
      </c>
      <c r="E337" s="222" t="s">
        <v>257</v>
      </c>
      <c r="F337" s="222" t="s">
        <v>258</v>
      </c>
      <c r="I337" s="78"/>
      <c r="J337" s="223">
        <f>BK337</f>
        <v>0</v>
      </c>
      <c r="L337" s="212"/>
      <c r="M337" s="216"/>
      <c r="N337" s="217"/>
      <c r="O337" s="217"/>
      <c r="P337" s="218">
        <f>SUM(P338:P344)</f>
        <v>0</v>
      </c>
      <c r="Q337" s="217"/>
      <c r="R337" s="218">
        <f>SUM(R338:R344)</f>
        <v>6.409999999999999E-2</v>
      </c>
      <c r="S337" s="217"/>
      <c r="T337" s="219">
        <f>SUM(T338:T344)</f>
        <v>0</v>
      </c>
      <c r="AR337" s="213" t="s">
        <v>84</v>
      </c>
      <c r="AT337" s="220" t="s">
        <v>76</v>
      </c>
      <c r="AU337" s="220" t="s">
        <v>83</v>
      </c>
      <c r="AY337" s="213" t="s">
        <v>123</v>
      </c>
      <c r="BK337" s="221">
        <f>SUM(BK338:BK344)</f>
        <v>0</v>
      </c>
    </row>
    <row r="338" spans="1:65" s="144" customFormat="1" ht="21.6" customHeight="1" x14ac:dyDescent="0.2">
      <c r="A338" s="141"/>
      <c r="B338" s="142"/>
      <c r="C338" s="224" t="s">
        <v>253</v>
      </c>
      <c r="D338" s="224" t="s">
        <v>125</v>
      </c>
      <c r="E338" s="225" t="s">
        <v>538</v>
      </c>
      <c r="F338" s="226" t="s">
        <v>539</v>
      </c>
      <c r="G338" s="227" t="s">
        <v>178</v>
      </c>
      <c r="H338" s="228">
        <v>4</v>
      </c>
      <c r="I338" s="79"/>
      <c r="J338" s="229">
        <f>ROUND(I338*H338,2)</f>
        <v>0</v>
      </c>
      <c r="K338" s="230"/>
      <c r="L338" s="142"/>
      <c r="M338" s="231" t="s">
        <v>1</v>
      </c>
      <c r="N338" s="232" t="s">
        <v>42</v>
      </c>
      <c r="O338" s="233"/>
      <c r="P338" s="234">
        <f>O338*H338</f>
        <v>0</v>
      </c>
      <c r="Q338" s="234">
        <v>1.355E-2</v>
      </c>
      <c r="R338" s="234">
        <f>Q338*H338</f>
        <v>5.4199999999999998E-2</v>
      </c>
      <c r="S338" s="234">
        <v>0</v>
      </c>
      <c r="T338" s="235">
        <f>S338*H338</f>
        <v>0</v>
      </c>
      <c r="U338" s="141"/>
      <c r="V338" s="141"/>
      <c r="W338" s="141"/>
      <c r="X338" s="141"/>
      <c r="Y338" s="141"/>
      <c r="Z338" s="141"/>
      <c r="AA338" s="141"/>
      <c r="AB338" s="141"/>
      <c r="AC338" s="141"/>
      <c r="AD338" s="141"/>
      <c r="AE338" s="141"/>
      <c r="AR338" s="236" t="s">
        <v>163</v>
      </c>
      <c r="AT338" s="236" t="s">
        <v>125</v>
      </c>
      <c r="AU338" s="236" t="s">
        <v>84</v>
      </c>
      <c r="AY338" s="131" t="s">
        <v>123</v>
      </c>
      <c r="BE338" s="237">
        <f>IF(N338="základní",J338,0)</f>
        <v>0</v>
      </c>
      <c r="BF338" s="237">
        <f>IF(N338="snížená",J338,0)</f>
        <v>0</v>
      </c>
      <c r="BG338" s="237">
        <f>IF(N338="zákl. přenesená",J338,0)</f>
        <v>0</v>
      </c>
      <c r="BH338" s="237">
        <f>IF(N338="sníž. přenesená",J338,0)</f>
        <v>0</v>
      </c>
      <c r="BI338" s="237">
        <f>IF(N338="nulová",J338,0)</f>
        <v>0</v>
      </c>
      <c r="BJ338" s="131" t="s">
        <v>83</v>
      </c>
      <c r="BK338" s="237">
        <f>ROUND(I338*H338,2)</f>
        <v>0</v>
      </c>
      <c r="BL338" s="131" t="s">
        <v>163</v>
      </c>
      <c r="BM338" s="236" t="s">
        <v>540</v>
      </c>
    </row>
    <row r="339" spans="1:65" s="247" customFormat="1" x14ac:dyDescent="0.2">
      <c r="B339" s="246"/>
      <c r="D339" s="240" t="s">
        <v>130</v>
      </c>
      <c r="E339" s="248" t="s">
        <v>1</v>
      </c>
      <c r="F339" s="249" t="s">
        <v>129</v>
      </c>
      <c r="H339" s="250">
        <v>4</v>
      </c>
      <c r="I339" s="80"/>
      <c r="L339" s="246"/>
      <c r="M339" s="251"/>
      <c r="N339" s="252"/>
      <c r="O339" s="252"/>
      <c r="P339" s="252"/>
      <c r="Q339" s="252"/>
      <c r="R339" s="252"/>
      <c r="S339" s="252"/>
      <c r="T339" s="253"/>
      <c r="AT339" s="248" t="s">
        <v>130</v>
      </c>
      <c r="AU339" s="248" t="s">
        <v>84</v>
      </c>
      <c r="AV339" s="247" t="s">
        <v>84</v>
      </c>
      <c r="AW339" s="247" t="s">
        <v>32</v>
      </c>
      <c r="AX339" s="247" t="s">
        <v>83</v>
      </c>
      <c r="AY339" s="248" t="s">
        <v>123</v>
      </c>
    </row>
    <row r="340" spans="1:65" s="144" customFormat="1" ht="14.4" customHeight="1" x14ac:dyDescent="0.2">
      <c r="A340" s="141"/>
      <c r="B340" s="142"/>
      <c r="C340" s="224" t="s">
        <v>254</v>
      </c>
      <c r="D340" s="224" t="s">
        <v>125</v>
      </c>
      <c r="E340" s="225" t="s">
        <v>260</v>
      </c>
      <c r="F340" s="226" t="s">
        <v>261</v>
      </c>
      <c r="G340" s="227" t="s">
        <v>159</v>
      </c>
      <c r="H340" s="228">
        <v>5</v>
      </c>
      <c r="I340" s="79"/>
      <c r="J340" s="229">
        <f>ROUND(I340*H340,2)</f>
        <v>0</v>
      </c>
      <c r="K340" s="230"/>
      <c r="L340" s="142"/>
      <c r="M340" s="231" t="s">
        <v>1</v>
      </c>
      <c r="N340" s="232" t="s">
        <v>42</v>
      </c>
      <c r="O340" s="233"/>
      <c r="P340" s="234">
        <f>O340*H340</f>
        <v>0</v>
      </c>
      <c r="Q340" s="234">
        <v>1.8000000000000001E-4</v>
      </c>
      <c r="R340" s="234">
        <f>Q340*H340</f>
        <v>9.0000000000000008E-4</v>
      </c>
      <c r="S340" s="234">
        <v>0</v>
      </c>
      <c r="T340" s="235">
        <f>S340*H340</f>
        <v>0</v>
      </c>
      <c r="U340" s="141"/>
      <c r="V340" s="141"/>
      <c r="W340" s="141"/>
      <c r="X340" s="141"/>
      <c r="Y340" s="141"/>
      <c r="Z340" s="141"/>
      <c r="AA340" s="141"/>
      <c r="AB340" s="141"/>
      <c r="AC340" s="141"/>
      <c r="AD340" s="141"/>
      <c r="AE340" s="141"/>
      <c r="AR340" s="236" t="s">
        <v>163</v>
      </c>
      <c r="AT340" s="236" t="s">
        <v>125</v>
      </c>
      <c r="AU340" s="236" t="s">
        <v>84</v>
      </c>
      <c r="AY340" s="131" t="s">
        <v>123</v>
      </c>
      <c r="BE340" s="237">
        <f>IF(N340="základní",J340,0)</f>
        <v>0</v>
      </c>
      <c r="BF340" s="237">
        <f>IF(N340="snížená",J340,0)</f>
        <v>0</v>
      </c>
      <c r="BG340" s="237">
        <f>IF(N340="zákl. přenesená",J340,0)</f>
        <v>0</v>
      </c>
      <c r="BH340" s="237">
        <f>IF(N340="sníž. přenesená",J340,0)</f>
        <v>0</v>
      </c>
      <c r="BI340" s="237">
        <f>IF(N340="nulová",J340,0)</f>
        <v>0</v>
      </c>
      <c r="BJ340" s="131" t="s">
        <v>83</v>
      </c>
      <c r="BK340" s="237">
        <f>ROUND(I340*H340,2)</f>
        <v>0</v>
      </c>
      <c r="BL340" s="131" t="s">
        <v>163</v>
      </c>
      <c r="BM340" s="236" t="s">
        <v>541</v>
      </c>
    </row>
    <row r="341" spans="1:65" s="247" customFormat="1" x14ac:dyDescent="0.2">
      <c r="B341" s="246"/>
      <c r="D341" s="240" t="s">
        <v>130</v>
      </c>
      <c r="E341" s="248" t="s">
        <v>1</v>
      </c>
      <c r="F341" s="249" t="s">
        <v>140</v>
      </c>
      <c r="H341" s="250">
        <v>5</v>
      </c>
      <c r="I341" s="80"/>
      <c r="L341" s="246"/>
      <c r="M341" s="251"/>
      <c r="N341" s="252"/>
      <c r="O341" s="252"/>
      <c r="P341" s="252"/>
      <c r="Q341" s="252"/>
      <c r="R341" s="252"/>
      <c r="S341" s="252"/>
      <c r="T341" s="253"/>
      <c r="AT341" s="248" t="s">
        <v>130</v>
      </c>
      <c r="AU341" s="248" t="s">
        <v>84</v>
      </c>
      <c r="AV341" s="247" t="s">
        <v>84</v>
      </c>
      <c r="AW341" s="247" t="s">
        <v>32</v>
      </c>
      <c r="AX341" s="247" t="s">
        <v>83</v>
      </c>
      <c r="AY341" s="248" t="s">
        <v>123</v>
      </c>
    </row>
    <row r="342" spans="1:65" s="144" customFormat="1" ht="32.4" customHeight="1" x14ac:dyDescent="0.2">
      <c r="A342" s="141"/>
      <c r="B342" s="142"/>
      <c r="C342" s="270" t="s">
        <v>255</v>
      </c>
      <c r="D342" s="270" t="s">
        <v>148</v>
      </c>
      <c r="E342" s="271" t="s">
        <v>542</v>
      </c>
      <c r="F342" s="272" t="s">
        <v>543</v>
      </c>
      <c r="G342" s="273" t="s">
        <v>159</v>
      </c>
      <c r="H342" s="274">
        <v>5</v>
      </c>
      <c r="I342" s="83"/>
      <c r="J342" s="275">
        <f>ROUND(I342*H342,2)</f>
        <v>0</v>
      </c>
      <c r="K342" s="276"/>
      <c r="L342" s="277"/>
      <c r="M342" s="278" t="s">
        <v>1</v>
      </c>
      <c r="N342" s="279" t="s">
        <v>42</v>
      </c>
      <c r="O342" s="233"/>
      <c r="P342" s="234">
        <f>O342*H342</f>
        <v>0</v>
      </c>
      <c r="Q342" s="234">
        <v>1.8E-3</v>
      </c>
      <c r="R342" s="234">
        <f>Q342*H342</f>
        <v>8.9999999999999993E-3</v>
      </c>
      <c r="S342" s="234">
        <v>0</v>
      </c>
      <c r="T342" s="235">
        <f>S342*H342</f>
        <v>0</v>
      </c>
      <c r="U342" s="141"/>
      <c r="V342" s="141"/>
      <c r="W342" s="141"/>
      <c r="X342" s="141"/>
      <c r="Y342" s="141"/>
      <c r="Z342" s="141"/>
      <c r="AA342" s="141"/>
      <c r="AB342" s="141"/>
      <c r="AC342" s="141"/>
      <c r="AD342" s="141"/>
      <c r="AE342" s="141"/>
      <c r="AR342" s="236" t="s">
        <v>183</v>
      </c>
      <c r="AT342" s="236" t="s">
        <v>148</v>
      </c>
      <c r="AU342" s="236" t="s">
        <v>84</v>
      </c>
      <c r="AY342" s="131" t="s">
        <v>123</v>
      </c>
      <c r="BE342" s="237">
        <f>IF(N342="základní",J342,0)</f>
        <v>0</v>
      </c>
      <c r="BF342" s="237">
        <f>IF(N342="snížená",J342,0)</f>
        <v>0</v>
      </c>
      <c r="BG342" s="237">
        <f>IF(N342="zákl. přenesená",J342,0)</f>
        <v>0</v>
      </c>
      <c r="BH342" s="237">
        <f>IF(N342="sníž. přenesená",J342,0)</f>
        <v>0</v>
      </c>
      <c r="BI342" s="237">
        <f>IF(N342="nulová",J342,0)</f>
        <v>0</v>
      </c>
      <c r="BJ342" s="131" t="s">
        <v>83</v>
      </c>
      <c r="BK342" s="237">
        <f>ROUND(I342*H342,2)</f>
        <v>0</v>
      </c>
      <c r="BL342" s="131" t="s">
        <v>163</v>
      </c>
      <c r="BM342" s="236" t="s">
        <v>544</v>
      </c>
    </row>
    <row r="343" spans="1:65" s="247" customFormat="1" x14ac:dyDescent="0.2">
      <c r="B343" s="246"/>
      <c r="D343" s="240" t="s">
        <v>130</v>
      </c>
      <c r="E343" s="248" t="s">
        <v>1</v>
      </c>
      <c r="F343" s="249" t="s">
        <v>140</v>
      </c>
      <c r="H343" s="250">
        <v>5</v>
      </c>
      <c r="I343" s="80"/>
      <c r="L343" s="246"/>
      <c r="M343" s="251"/>
      <c r="N343" s="252"/>
      <c r="O343" s="252"/>
      <c r="P343" s="252"/>
      <c r="Q343" s="252"/>
      <c r="R343" s="252"/>
      <c r="S343" s="252"/>
      <c r="T343" s="253"/>
      <c r="AT343" s="248" t="s">
        <v>130</v>
      </c>
      <c r="AU343" s="248" t="s">
        <v>84</v>
      </c>
      <c r="AV343" s="247" t="s">
        <v>84</v>
      </c>
      <c r="AW343" s="247" t="s">
        <v>32</v>
      </c>
      <c r="AX343" s="247" t="s">
        <v>83</v>
      </c>
      <c r="AY343" s="248" t="s">
        <v>123</v>
      </c>
    </row>
    <row r="344" spans="1:65" s="144" customFormat="1" ht="21.6" customHeight="1" x14ac:dyDescent="0.2">
      <c r="A344" s="141"/>
      <c r="B344" s="142"/>
      <c r="C344" s="224" t="s">
        <v>256</v>
      </c>
      <c r="D344" s="224" t="s">
        <v>125</v>
      </c>
      <c r="E344" s="225" t="s">
        <v>262</v>
      </c>
      <c r="F344" s="226" t="s">
        <v>263</v>
      </c>
      <c r="G344" s="227" t="s">
        <v>149</v>
      </c>
      <c r="H344" s="228">
        <v>6.4000000000000001E-2</v>
      </c>
      <c r="I344" s="79"/>
      <c r="J344" s="229">
        <f>ROUND(I344*H344,2)</f>
        <v>0</v>
      </c>
      <c r="K344" s="230"/>
      <c r="L344" s="142"/>
      <c r="M344" s="291" t="s">
        <v>1</v>
      </c>
      <c r="N344" s="292" t="s">
        <v>42</v>
      </c>
      <c r="O344" s="293"/>
      <c r="P344" s="294">
        <f>O344*H344</f>
        <v>0</v>
      </c>
      <c r="Q344" s="294">
        <v>0</v>
      </c>
      <c r="R344" s="294">
        <f>Q344*H344</f>
        <v>0</v>
      </c>
      <c r="S344" s="294">
        <v>0</v>
      </c>
      <c r="T344" s="295">
        <f>S344*H344</f>
        <v>0</v>
      </c>
      <c r="U344" s="141"/>
      <c r="V344" s="141"/>
      <c r="W344" s="141"/>
      <c r="X344" s="141"/>
      <c r="Y344" s="141"/>
      <c r="Z344" s="141"/>
      <c r="AA344" s="141"/>
      <c r="AB344" s="141"/>
      <c r="AC344" s="141"/>
      <c r="AD344" s="141"/>
      <c r="AE344" s="141"/>
      <c r="AR344" s="236" t="s">
        <v>163</v>
      </c>
      <c r="AT344" s="236" t="s">
        <v>125</v>
      </c>
      <c r="AU344" s="236" t="s">
        <v>84</v>
      </c>
      <c r="AY344" s="131" t="s">
        <v>123</v>
      </c>
      <c r="BE344" s="237">
        <f>IF(N344="základní",J344,0)</f>
        <v>0</v>
      </c>
      <c r="BF344" s="237">
        <f>IF(N344="snížená",J344,0)</f>
        <v>0</v>
      </c>
      <c r="BG344" s="237">
        <f>IF(N344="zákl. přenesená",J344,0)</f>
        <v>0</v>
      </c>
      <c r="BH344" s="237">
        <f>IF(N344="sníž. přenesená",J344,0)</f>
        <v>0</v>
      </c>
      <c r="BI344" s="237">
        <f>IF(N344="nulová",J344,0)</f>
        <v>0</v>
      </c>
      <c r="BJ344" s="131" t="s">
        <v>83</v>
      </c>
      <c r="BK344" s="237">
        <f>ROUND(I344*H344,2)</f>
        <v>0</v>
      </c>
      <c r="BL344" s="131" t="s">
        <v>163</v>
      </c>
      <c r="BM344" s="236" t="s">
        <v>545</v>
      </c>
    </row>
    <row r="345" spans="1:65" s="144" customFormat="1" ht="6.9" customHeight="1" x14ac:dyDescent="0.2">
      <c r="A345" s="141"/>
      <c r="B345" s="175"/>
      <c r="C345" s="176"/>
      <c r="D345" s="176"/>
      <c r="E345" s="176"/>
      <c r="F345" s="176"/>
      <c r="G345" s="176"/>
      <c r="H345" s="176"/>
      <c r="I345" s="77"/>
      <c r="J345" s="176"/>
      <c r="K345" s="176"/>
      <c r="L345" s="142"/>
      <c r="M345" s="141"/>
      <c r="O345" s="141"/>
      <c r="P345" s="141"/>
      <c r="Q345" s="141"/>
      <c r="R345" s="141"/>
      <c r="S345" s="141"/>
      <c r="T345" s="141"/>
      <c r="U345" s="141"/>
      <c r="V345" s="141"/>
      <c r="W345" s="141"/>
      <c r="X345" s="141"/>
      <c r="Y345" s="141"/>
      <c r="Z345" s="141"/>
      <c r="AA345" s="141"/>
      <c r="AB345" s="141"/>
      <c r="AC345" s="141"/>
      <c r="AD345" s="141"/>
      <c r="AE345" s="141"/>
    </row>
  </sheetData>
  <sheetProtection algorithmName="SHA-512" hashValue="dcR534k+nxRQFrITKtU/6PsrNG/uq0lc3Libucy1KEoXA0czG6F3xpGk6eKg9sfeDR4HlWwOuv4oo9lbq5/QyQ==" saltValue="M1VigQ/b2e+ZwkUW6VdHeA==" spinCount="100000" sheet="1" objects="1" scenarios="1" formatColumns="0" formatRows="0"/>
  <autoFilter ref="C123:K344" xr:uid="{00000000-0009-0000-0000-000002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IO 400 - AREÁLOVÉ ROZVODY...</vt:lpstr>
      <vt:lpstr>'IO 400 - AREÁLOVÉ ROZVODY...'!Názvy_tisku</vt:lpstr>
      <vt:lpstr>'Rekapitulace stavby'!Názvy_tisku</vt:lpstr>
      <vt:lpstr>'IO 400 - AREÁLOVÉ ROZVODY...'!Oblast_tisku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Sova-HP\Sova</dc:creator>
  <cp:lastModifiedBy>Petr Blažek</cp:lastModifiedBy>
  <dcterms:created xsi:type="dcterms:W3CDTF">2021-06-04T17:59:26Z</dcterms:created>
  <dcterms:modified xsi:type="dcterms:W3CDTF">2021-06-16T14:17:08Z</dcterms:modified>
</cp:coreProperties>
</file>