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14520" windowHeight="13380"/>
  </bookViews>
  <sheets>
    <sheet name="Stavba" sheetId="1" r:id="rId1"/>
    <sheet name="VzorPolozky" sheetId="10" state="hidden" r:id="rId2"/>
    <sheet name="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_xlnm.Print_Titles" localSheetId="2">Pol!$1:$7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Pol!$A$1:$H$145</definedName>
    <definedName name="_xlnm.Print_Area" localSheetId="0">Stavba!$A$1:$J$54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P145" i="12"/>
  <c r="F39" i="1" s="1"/>
  <c r="Q145" i="12"/>
  <c r="G39" i="1" s="1"/>
  <c r="G40" s="1"/>
  <c r="G9" i="12"/>
  <c r="G11"/>
  <c r="G13"/>
  <c r="G16"/>
  <c r="G18"/>
  <c r="G20"/>
  <c r="G22"/>
  <c r="G24"/>
  <c r="G26"/>
  <c r="G28"/>
  <c r="G32"/>
  <c r="G35"/>
  <c r="G39"/>
  <c r="G42"/>
  <c r="G45"/>
  <c r="G47"/>
  <c r="G49"/>
  <c r="G51"/>
  <c r="G53"/>
  <c r="G56"/>
  <c r="G58"/>
  <c r="G60"/>
  <c r="G63"/>
  <c r="G62" s="1"/>
  <c r="I50" i="1" s="1"/>
  <c r="G65" i="12"/>
  <c r="G67"/>
  <c r="G70"/>
  <c r="G72"/>
  <c r="G74"/>
  <c r="G76"/>
  <c r="G78"/>
  <c r="G80"/>
  <c r="G84"/>
  <c r="G89"/>
  <c r="G91"/>
  <c r="G93"/>
  <c r="G95"/>
  <c r="G97"/>
  <c r="G100"/>
  <c r="G102"/>
  <c r="G104"/>
  <c r="G106"/>
  <c r="G109"/>
  <c r="G111"/>
  <c r="G113"/>
  <c r="G115"/>
  <c r="G117"/>
  <c r="G119"/>
  <c r="G121"/>
  <c r="G123"/>
  <c r="G125"/>
  <c r="G127"/>
  <c r="G129"/>
  <c r="G131"/>
  <c r="G133"/>
  <c r="G135"/>
  <c r="G137"/>
  <c r="G139"/>
  <c r="G142"/>
  <c r="G141" s="1"/>
  <c r="I53" i="1" s="1"/>
  <c r="I20"/>
  <c r="I19"/>
  <c r="I18"/>
  <c r="I17"/>
  <c r="G27"/>
  <c r="J28"/>
  <c r="J26"/>
  <c r="G38"/>
  <c r="F38"/>
  <c r="H32"/>
  <c r="J23"/>
  <c r="J24"/>
  <c r="J25"/>
  <c r="J27"/>
  <c r="E24"/>
  <c r="E26"/>
  <c r="G64" i="12" l="1"/>
  <c r="I51" i="1" s="1"/>
  <c r="F40"/>
  <c r="H39"/>
  <c r="H40" s="1"/>
  <c r="G55" i="12"/>
  <c r="I49" i="1" s="1"/>
  <c r="G28"/>
  <c r="G69" i="12"/>
  <c r="I52" i="1" s="1"/>
  <c r="G15" i="12"/>
  <c r="I48" i="1" s="1"/>
  <c r="G8" i="12"/>
  <c r="I39" i="1" l="1"/>
  <c r="I40" s="1"/>
  <c r="J39" s="1"/>
  <c r="J40" s="1"/>
  <c r="G145" i="12"/>
  <c r="I47" i="1"/>
  <c r="G24"/>
  <c r="I54" l="1"/>
  <c r="I16"/>
  <c r="I21" s="1"/>
  <c r="G25" s="1"/>
  <c r="G26" s="1"/>
  <c r="G29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<sst xmlns="http://schemas.openxmlformats.org/spreadsheetml/2006/main" count="575" uniqueCount="272">
  <si>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</si>
  <si>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</si>
  <si>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</si>
  <si>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</si>
  <si>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</si>
  <si>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</si>
  <si>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</si>
  <si>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</si>
  <si>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</si>
  <si>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</si>
  <si>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</si>
  <si>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</si>
  <si>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</si>
  <si>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</si>
  <si>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</si>
  <si>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</si>
  <si>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</si>
  <si>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</si>
  <si>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</si>
  <si>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</si>
  <si>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</si>
  <si>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</si>
  <si>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</si>
  <si>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</si>
  <si>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</si>
  <si>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</si>
  <si>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</si>
  <si>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</si>
  <si>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</si>
  <si>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</si>
  <si>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</si>
  <si>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</si>
  <si>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</si>
  <si>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</si>
  <si>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</si>
  <si>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</si>
  <si>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</si>
  <si>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</si>
  <si>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</si>
  <si>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</si>
  <si>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Bazén Lužánky - IO 100 Příprava území, terénní úpravy</t>
  </si>
  <si>
    <t>Rozpočet</t>
  </si>
  <si>
    <t>Celkem za stavbu</t>
  </si>
  <si>
    <t>CZK</t>
  </si>
  <si>
    <t>Rekapitulace dílů</t>
  </si>
  <si>
    <t>Typ dílu</t>
  </si>
  <si>
    <t>0</t>
  </si>
  <si>
    <t>Přípravné a přidružené práce</t>
  </si>
  <si>
    <t>1</t>
  </si>
  <si>
    <t>Zemní práce</t>
  </si>
  <si>
    <t>2</t>
  </si>
  <si>
    <t>Základy,zvláštní zakládání</t>
  </si>
  <si>
    <t>22</t>
  </si>
  <si>
    <t>Piloty</t>
  </si>
  <si>
    <t>4</t>
  </si>
  <si>
    <t>Vodorovné konstrukce</t>
  </si>
  <si>
    <t>96</t>
  </si>
  <si>
    <t>Bourání konstrukcí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</si>
  <si>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</si>
  <si>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</si>
  <si>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</si>
  <si>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</si>
  <si>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</si>
  <si>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</si>
  <si>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</si>
  <si>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</si>
  <si>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</si>
  <si>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</si>
  <si>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</si>
  <si>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</si>
  <si>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</si>
  <si>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</si>
  <si>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</si>
  <si>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</si>
  <si>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</si>
  <si>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</si>
  <si>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</si>
  <si>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</si>
  <si>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0.1</t>
  </si>
  <si>
    <t>Odpojení rozvodů a zařízení IS a profesí</t>
  </si>
  <si>
    <t>kus</t>
  </si>
  <si>
    <t>POL1_0</t>
  </si>
  <si>
    <t>1*1</t>
  </si>
  <si>
    <t>VV</t>
  </si>
  <si>
    <t>0.2</t>
  </si>
  <si>
    <t>Vytyčení a ochrana stávajících rozvodů a vedení IS</t>
  </si>
  <si>
    <t>0.3</t>
  </si>
  <si>
    <t>Kopaná sonda u opěrné stěny,zpráva,rozbor, zhodnocení,zpětné zapravení</t>
  </si>
  <si>
    <t>121101103R00</t>
  </si>
  <si>
    <t>Sejmutí ornice s přemístěním přes 100 do 250 m</t>
  </si>
  <si>
    <t>m3</t>
  </si>
  <si>
    <t>zelené plochy:0,25*(56+83+451+865+717+163+556)</t>
  </si>
  <si>
    <t>131201204R00</t>
  </si>
  <si>
    <t>Hloubení zapažených jam v hor.3 nad 10000 m3</t>
  </si>
  <si>
    <t>hlavní HTU:13600,34*1</t>
  </si>
  <si>
    <t>131201209R00</t>
  </si>
  <si>
    <t>Příplatek za lepivost - hloubení zapaž.jam v hor.3</t>
  </si>
  <si>
    <t>132201401R00</t>
  </si>
  <si>
    <t>Hloubený výkop pod základy v hor.3</t>
  </si>
  <si>
    <t>podbetonování základů:0,45*0,8*1,15+0,45*0,4*6,45+0,45*0,5*5,8+0,65*0,4*2,5</t>
  </si>
  <si>
    <t>161101601R00</t>
  </si>
  <si>
    <t>Vytažení výkopku z pod základů, hor 1-4, hl.do 2 m</t>
  </si>
  <si>
    <t>161101103R00</t>
  </si>
  <si>
    <t>Svislé přemístění výkopku z hor.1-4 do 6,0 m</t>
  </si>
  <si>
    <t>hlavní HTU:(13600,34+3,53)*0,04</t>
  </si>
  <si>
    <t>167101102R00</t>
  </si>
  <si>
    <t>Nakládání výkopku z hor.1-4 v množství nad 100 m3</t>
  </si>
  <si>
    <t>ornice na skládku:722,75*1</t>
  </si>
  <si>
    <t>výkopek k zásypům:3297,21*1</t>
  </si>
  <si>
    <t>přebytek výkopku na skládku:13600,34+3,53-3297,21</t>
  </si>
  <si>
    <t>174101101R00</t>
  </si>
  <si>
    <t>Zásyp jam, rýh, šachet se zhutněním</t>
  </si>
  <si>
    <t>zásyp šachty:1,7*1,5</t>
  </si>
  <si>
    <t>zásyp kolem objektu, dle řezů:(10,2+3,7)*18,9+39*45,6+3*7,5+30,3*15,5+51,5*9+4,9*3,5+(3,2+2,6+2,5)*10,5+22*8,8</t>
  </si>
  <si>
    <t>162301101R00</t>
  </si>
  <si>
    <t>Vodorovné přemístění výkopku z hor.1-4 do 500 m</t>
  </si>
  <si>
    <t>výkopek na deponii:13600,34+3,53</t>
  </si>
  <si>
    <t>ornice na deponii:722,75*1</t>
  </si>
  <si>
    <t>162301102R00</t>
  </si>
  <si>
    <t>Vodorovné přemístění výkopku z hor.1-4 do 1000 m</t>
  </si>
  <si>
    <t>162701109R00</t>
  </si>
  <si>
    <t>Příplatek k vod. přemístění hor.1-4 za další 1 km</t>
  </si>
  <si>
    <t>ornice na skládku:722,75*7</t>
  </si>
  <si>
    <t>přebytek výkopku na skládku:(13600,34+3,53-3297,21)*7</t>
  </si>
  <si>
    <t>199000002R00</t>
  </si>
  <si>
    <t>Poplatek za skládku horniny 1- 4</t>
  </si>
  <si>
    <t>199000001R00</t>
  </si>
  <si>
    <t>Poplatek za skládku - ornice</t>
  </si>
  <si>
    <t>171201201R00</t>
  </si>
  <si>
    <t>Uložení sypaniny na skl.-sypanina na výšku přes 2m</t>
  </si>
  <si>
    <t>hlavní HTU:13600,34+3,53</t>
  </si>
  <si>
    <t>151101201R00</t>
  </si>
  <si>
    <t>Pažení stěn výkopu - příložné - hloubky do 4 m</t>
  </si>
  <si>
    <t>m2</t>
  </si>
  <si>
    <t>příložné pažení při bourání patek:2*4*1,5*7</t>
  </si>
  <si>
    <t>151101211R00</t>
  </si>
  <si>
    <t>Odstranění pažení stěn - příložné - hl. do 4 m</t>
  </si>
  <si>
    <t>212750010RAD</t>
  </si>
  <si>
    <t>Trativody z drenážních trubek, lože štěrkopís.,obsyp kamenivem,světlost trub 16cm</t>
  </si>
  <si>
    <t>m</t>
  </si>
  <si>
    <t>POL2_0</t>
  </si>
  <si>
    <t>drenáže:113+72+4,7+46</t>
  </si>
  <si>
    <t>2.1</t>
  </si>
  <si>
    <t>Čerpací strudna drenáže,zřízení,vystrojení, kotvení,doplňky,detaily,D+M</t>
  </si>
  <si>
    <t>1+1</t>
  </si>
  <si>
    <t>279311113R00</t>
  </si>
  <si>
    <t>Postupné podbetonování zákl. zdiva  C12/15</t>
  </si>
  <si>
    <t>22.1</t>
  </si>
  <si>
    <t>Pilotová stěna,piloty a záporové pažení-viz SO 01, zde neoceňovat !!!</t>
  </si>
  <si>
    <t>411354175R00</t>
  </si>
  <si>
    <t>Podpěrná konstr. stropů do 20 kPa - zřízení</t>
  </si>
  <si>
    <t>strop lávky:1*(285+212+112)</t>
  </si>
  <si>
    <t>411354176R00</t>
  </si>
  <si>
    <t>Podpěrná konstr. stropů do 20 kPa - odstranění</t>
  </si>
  <si>
    <t>113107222RA0</t>
  </si>
  <si>
    <t>Odstranění asfaltobet.krytu nad 50 m2, vč. podkladních vrstev</t>
  </si>
  <si>
    <t>asfaltové plochy+podklad:117+898+890</t>
  </si>
  <si>
    <t>113106004RA0</t>
  </si>
  <si>
    <t>Odstranění beton.dlažby vč.podkladu, pl.nad 50 m2, vč. podkladních vrstev</t>
  </si>
  <si>
    <t>dlážděné plochy+podklad:98+46+14*4+266+15*3+921+67+20*3</t>
  </si>
  <si>
    <t>113107620R00</t>
  </si>
  <si>
    <t>Odstranění podkladu nad 50 m2,kam.drcené tl.20 cm</t>
  </si>
  <si>
    <t>štěrkové parkoviště:198*1</t>
  </si>
  <si>
    <t>113202111R00</t>
  </si>
  <si>
    <t>Vytrhání obrub obrubníků silničních</t>
  </si>
  <si>
    <t>u komunikací:62+114+133+95+4</t>
  </si>
  <si>
    <t>113201111R00</t>
  </si>
  <si>
    <t>Vytrhání obrubníků chodníkových a parkových</t>
  </si>
  <si>
    <t>u chodníků:49+92+19+93+13</t>
  </si>
  <si>
    <t>961055111R00</t>
  </si>
  <si>
    <t>Bourání základů železobetonových</t>
  </si>
  <si>
    <t>anglické dvorky-dna:0,2*(5*5+1,3+7,8+10,5+3,5)</t>
  </si>
  <si>
    <t>anglické dvorky-stěny:0,2*1,2*(10,55*5+5,2+18+16,5+8,5)</t>
  </si>
  <si>
    <t>patky sloupů:1,8*1,8*1,5*7</t>
  </si>
  <si>
    <t>962052211R00</t>
  </si>
  <si>
    <t>Bourání zdiva železobetonového nadzákladového</t>
  </si>
  <si>
    <t>zábradlí lávky:0,2*1*(59+29)</t>
  </si>
  <si>
    <t>zídky schodů:0,2*0,5*(2,8*8+3,8*3+2,3*3)+0,3*(0,8*20+0,5*38)</t>
  </si>
  <si>
    <t>zídky květináčů:0,2*0,5*(50+6,6*2)</t>
  </si>
  <si>
    <t>opěrná stěna:3,8*(61+8)</t>
  </si>
  <si>
    <t>963012520R00</t>
  </si>
  <si>
    <t>Bourání stropů z panelů žb. š.30 cm, tl. nad 14 cm</t>
  </si>
  <si>
    <t>strop lávky:0,2*356</t>
  </si>
  <si>
    <t>964054111R00</t>
  </si>
  <si>
    <t>Bourání samostatných trámů ŽB průřezu nad 0,36 m2</t>
  </si>
  <si>
    <t>trámy lávky:0,4*0,45*(5*8+26+33)</t>
  </si>
  <si>
    <t>962052314R00</t>
  </si>
  <si>
    <t>Bourání pilířů železobetonových</t>
  </si>
  <si>
    <t>sloupy lávky:3,14*0,45*0,45*3,7*7</t>
  </si>
  <si>
    <t>965042141RT1</t>
  </si>
  <si>
    <t>Bourání mazanin betonových tl. 10 cm, nad 4 m2, ručně tl. mazaniny 5 - 8 cm</t>
  </si>
  <si>
    <t>terasa+lávka:(0,06+0,04)*(488+356)</t>
  </si>
  <si>
    <t>711140102R00</t>
  </si>
  <si>
    <t>Odstr.izolace proti vlhk.vodor. pásy přitav.,2vrst</t>
  </si>
  <si>
    <t>terasa+lávka:(488+356)</t>
  </si>
  <si>
    <t>lemy:0,3*(8,3*2+38,5*2)</t>
  </si>
  <si>
    <t>965031131R00</t>
  </si>
  <si>
    <t>Bourání podlah z cihel naplocho, plochy nad 1 m2</t>
  </si>
  <si>
    <t>terasa:488*1</t>
  </si>
  <si>
    <t>713102111R00</t>
  </si>
  <si>
    <t>Odstr.tep.izolace podlah,volně, EPS tl.do 100 mm</t>
  </si>
  <si>
    <t>963053936R00</t>
  </si>
  <si>
    <t>Bourání ŽB schodišťových ramen samonosných</t>
  </si>
  <si>
    <t>venkovní schodiště:0,35*(5*8+13*3+11*5)</t>
  </si>
  <si>
    <t>978059631R00</t>
  </si>
  <si>
    <t>Odsekání vnějších obkladů stěn nad 2 m2</t>
  </si>
  <si>
    <t>obklad opěrné stěny:1,6*61</t>
  </si>
  <si>
    <t>stěny:3,8*(7*3+8*2)+0,8*2*20</t>
  </si>
  <si>
    <t>970051130R00</t>
  </si>
  <si>
    <t>Vrtání jádrové do ŽB do D 130 mm</t>
  </si>
  <si>
    <t>do šachty:0,5*1</t>
  </si>
  <si>
    <t>96.1</t>
  </si>
  <si>
    <t>Demontáž betonové zábrany,kužel, základová patka,kotvení,doplňky,detaily</t>
  </si>
  <si>
    <t>3+3+2+2</t>
  </si>
  <si>
    <t>96.2</t>
  </si>
  <si>
    <t>Demontáž ocelových mříží anglických dvorků, rám,kotvení,doplňky,detaily</t>
  </si>
  <si>
    <t>anglické dvorky:5*5+1,3+7,8+3,5</t>
  </si>
  <si>
    <t>96.3</t>
  </si>
  <si>
    <t>Demontáž ocelového madla schodiště, kotvení,doplňky,detaily</t>
  </si>
  <si>
    <t>mb</t>
  </si>
  <si>
    <t>u schodů:22*1</t>
  </si>
  <si>
    <t>96.4</t>
  </si>
  <si>
    <t>Demontáž ocelového zábradlí, madlo, sloupky,výplň,kotvení,doplňky,detaily</t>
  </si>
  <si>
    <t>schodiště a zídky:3+100+18+4,2</t>
  </si>
  <si>
    <t>96.5</t>
  </si>
  <si>
    <t>Demontáž venkovního liniového žlabu, mřížka,obetonování,kotvení,doplňky,detaily</t>
  </si>
  <si>
    <t>liniový žlab:36*1</t>
  </si>
  <si>
    <t>96.6</t>
  </si>
  <si>
    <t>Demontáž venkovního příkopového žlabu, obetonování,kotvení,doplňky,detaily</t>
  </si>
  <si>
    <t>příkopový žlab:64*1</t>
  </si>
  <si>
    <t>96.7</t>
  </si>
  <si>
    <t>Demontáž venkovního VO osvětlení,svítidlo,sloup, patka,odpojení,kotvení,doplňky,detaily</t>
  </si>
  <si>
    <t>4+4</t>
  </si>
  <si>
    <t>96.8</t>
  </si>
  <si>
    <t>Demontáž venkovního stropního svítidla,kryt, odpojení,kotvení,doplňky,detaily</t>
  </si>
  <si>
    <t>strop lávky:5+5</t>
  </si>
  <si>
    <t>96.9</t>
  </si>
  <si>
    <t>Demontáž svislé dopravní značky,sloupek, patka,odpojení,kotvení,doplňky,detaily</t>
  </si>
  <si>
    <t>96.10</t>
  </si>
  <si>
    <t>Demontáž drobných ocelových prvků ostatních, kotvení,doplňky,detaily</t>
  </si>
  <si>
    <t>kg</t>
  </si>
  <si>
    <t>ocelové prvky:180+40</t>
  </si>
  <si>
    <t>979081111R00</t>
  </si>
  <si>
    <t>Odvoz suti a vybour. hmot na skládku do 1 km</t>
  </si>
  <si>
    <t>t</t>
  </si>
  <si>
    <t>3917,17*1</t>
  </si>
  <si>
    <t>979081121R00</t>
  </si>
  <si>
    <t>Příplatek k odvozu za každý další 1 km</t>
  </si>
  <si>
    <t>3917,17*7</t>
  </si>
  <si>
    <t>979990112R00</t>
  </si>
  <si>
    <t>Poplatek za skládku suti-obal.kam.-asfalt do 30x30</t>
  </si>
  <si>
    <t>1715,47*1</t>
  </si>
  <si>
    <t>979990121R00</t>
  </si>
  <si>
    <t>Poplatek za skládku suti - asfaltové pásy</t>
  </si>
  <si>
    <t>8,49*1</t>
  </si>
  <si>
    <t>979999998R00</t>
  </si>
  <si>
    <t>Poplatek za skládku suti 5% příměsí</t>
  </si>
  <si>
    <t>3917,17-1715,47-8,49</t>
  </si>
  <si>
    <t>998012023R00</t>
  </si>
  <si>
    <t>Přesun hmot pro budovy monolitické výšky do 24 m</t>
  </si>
  <si>
    <t>117,55*1</t>
  </si>
  <si>
    <t/>
  </si>
  <si>
    <t>SUM</t>
  </si>
  <si>
    <t>STAVBA 25 METROVÉHO BAZÉNU MPS LUŽÁNKY</t>
  </si>
  <si>
    <t>IO 100 Příprava území, terénní úpravy</t>
  </si>
  <si>
    <t>Arch. stav. část</t>
  </si>
  <si>
    <t>CPV :45212210-1</t>
  </si>
  <si>
    <t>CZ-CC:126531</t>
  </si>
  <si>
    <t>JKSO:801.54</t>
  </si>
  <si>
    <t>vlastní</t>
  </si>
  <si>
    <t>RTS_I/2020</t>
  </si>
  <si>
    <t>Položkový soupis prací, dodávek a služeb</t>
  </si>
</sst>
</file>

<file path=xl/styles.xml><?xml version="1.0" encoding="utf-8"?>
<styleSheet xmlns="http://schemas.openxmlformats.org/spreadsheetml/2006/main"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2" borderId="47" xfId="0" applyFill="1" applyBorder="1"/>
    <xf numFmtId="0" fontId="0" fillId="2" borderId="49" xfId="0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49" fontId="0" fillId="2" borderId="46" xfId="0" applyNumberFormat="1" applyFill="1" applyBorder="1" applyAlignment="1">
      <alignment vertical="top"/>
    </xf>
    <xf numFmtId="4" fontId="0" fillId="2" borderId="46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4" fontId="16" fillId="0" borderId="38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8" xfId="0" applyNumberFormat="1" applyFill="1" applyBorder="1" applyAlignment="1">
      <alignment horizontal="left" vertical="top" wrapText="1"/>
    </xf>
    <xf numFmtId="0" fontId="17" fillId="0" borderId="38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0" fillId="2" borderId="48" xfId="0" applyFill="1" applyBorder="1" applyAlignment="1">
      <alignment horizontal="center" wrapText="1"/>
    </xf>
    <xf numFmtId="0" fontId="0" fillId="2" borderId="46" xfId="0" applyFill="1" applyBorder="1" applyAlignment="1">
      <alignment horizontal="center" vertical="top"/>
    </xf>
    <xf numFmtId="0" fontId="16" fillId="0" borderId="33" xfId="0" applyFont="1" applyBorder="1" applyAlignment="1">
      <alignment horizontal="center" vertical="top" shrinkToFit="1"/>
    </xf>
    <xf numFmtId="0" fontId="0" fillId="2" borderId="38" xfId="0" applyFill="1" applyBorder="1" applyAlignment="1">
      <alignment horizontal="center" vertical="top" shrinkToFit="1"/>
    </xf>
    <xf numFmtId="0" fontId="16" fillId="0" borderId="38" xfId="0" applyFont="1" applyBorder="1" applyAlignment="1">
      <alignment horizontal="center" vertical="top" shrinkToFit="1"/>
    </xf>
    <xf numFmtId="4" fontId="0" fillId="2" borderId="42" xfId="0" applyNumberFormat="1" applyFill="1" applyBorder="1"/>
    <xf numFmtId="4" fontId="0" fillId="2" borderId="35" xfId="0" applyNumberFormat="1" applyFill="1" applyBorder="1"/>
    <xf numFmtId="4" fontId="17" fillId="0" borderId="33" xfId="0" applyNumberFormat="1" applyFont="1" applyBorder="1" applyAlignment="1">
      <alignment vertical="top" wrapText="1" shrinkToFit="1"/>
    </xf>
    <xf numFmtId="4" fontId="17" fillId="0" borderId="38" xfId="0" applyNumberFormat="1" applyFont="1" applyBorder="1" applyAlignment="1">
      <alignment vertical="top" wrapText="1" shrinkToFit="1"/>
    </xf>
    <xf numFmtId="4" fontId="0" fillId="0" borderId="0" xfId="0" applyNumberFormat="1" applyAlignment="1">
      <alignment vertical="top"/>
    </xf>
    <xf numFmtId="4" fontId="8" fillId="2" borderId="12" xfId="0" applyNumberFormat="1" applyFont="1" applyFill="1" applyBorder="1" applyAlignment="1">
      <alignment vertical="top"/>
    </xf>
    <xf numFmtId="0" fontId="0" fillId="2" borderId="42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50" xfId="0" applyFill="1" applyBorder="1" applyAlignment="1">
      <alignment horizontal="center"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2" borderId="37" xfId="0" applyFill="1" applyBorder="1" applyAlignment="1">
      <alignment horizontal="center" vertical="top" shrinkToFit="1"/>
    </xf>
    <xf numFmtId="0" fontId="17" fillId="0" borderId="37" xfId="0" applyNumberFormat="1" applyFont="1" applyBorder="1" applyAlignment="1">
      <alignment horizontal="center" vertical="top" wrapText="1" shrinkToFit="1"/>
    </xf>
    <xf numFmtId="0" fontId="8" fillId="2" borderId="12" xfId="0" applyFont="1" applyFill="1" applyBorder="1" applyAlignment="1">
      <alignment horizontal="center" vertical="top"/>
    </xf>
    <xf numFmtId="0" fontId="0" fillId="0" borderId="43" xfId="0" applyFont="1" applyBorder="1" applyAlignment="1">
      <alignment vertical="top"/>
    </xf>
    <xf numFmtId="49" fontId="0" fillId="0" borderId="39" xfId="0" applyNumberFormat="1" applyBorder="1" applyAlignment="1">
      <alignment vertical="top"/>
    </xf>
    <xf numFmtId="0" fontId="0" fillId="0" borderId="44" xfId="0" applyFont="1" applyBorder="1" applyAlignment="1">
      <alignment vertical="top"/>
    </xf>
    <xf numFmtId="49" fontId="0" fillId="0" borderId="40" xfId="0" applyNumberFormat="1" applyBorder="1" applyAlignment="1">
      <alignment vertical="top"/>
    </xf>
    <xf numFmtId="0" fontId="0" fillId="2" borderId="45" xfId="0" applyFill="1" applyBorder="1" applyAlignment="1">
      <alignment vertical="top"/>
    </xf>
    <xf numFmtId="49" fontId="0" fillId="2" borderId="42" xfId="0" applyNumberFormat="1" applyFill="1" applyBorder="1" applyAlignment="1">
      <alignment vertical="top"/>
    </xf>
    <xf numFmtId="0" fontId="0" fillId="2" borderId="35" xfId="0" applyFill="1" applyBorder="1" applyAlignment="1">
      <alignment vertical="top"/>
    </xf>
    <xf numFmtId="49" fontId="0" fillId="2" borderId="35" xfId="0" applyNumberForma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0" fillId="0" borderId="0" xfId="0" applyBorder="1"/>
    <xf numFmtId="0" fontId="0" fillId="0" borderId="6" xfId="0" applyBorder="1" applyAlignment="1">
      <alignment vertical="center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16" fillId="0" borderId="33" xfId="0" applyFont="1" applyBorder="1" applyAlignment="1">
      <alignment horizontal="center" vertical="top" shrinkToFit="1"/>
    </xf>
    <xf numFmtId="0" fontId="16" fillId="0" borderId="0" xfId="0" applyFont="1"/>
    <xf numFmtId="0" fontId="16" fillId="0" borderId="33" xfId="0" applyFont="1" applyBorder="1" applyAlignment="1">
      <alignment horizontal="center" vertical="top" shrinkToFi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9" fontId="8" fillId="2" borderId="6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7"/>
  <sheetViews>
    <sheetView showGridLines="0" tabSelected="1" view="pageBreakPreview" topLeftCell="B1" zoomScale="75" zoomScaleNormal="100" zoomScaleSheetLayoutView="75" workbookViewId="0">
      <selection activeCell="P23" sqref="P23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2" t="s">
        <v>34</v>
      </c>
      <c r="B1" s="227" t="s">
        <v>271</v>
      </c>
      <c r="C1" s="228"/>
      <c r="D1" s="228"/>
      <c r="E1" s="228"/>
      <c r="F1" s="228"/>
      <c r="G1" s="228"/>
      <c r="H1" s="228"/>
      <c r="I1" s="228"/>
      <c r="J1" s="229"/>
    </row>
    <row r="2" spans="1:15" ht="23.25" customHeight="1">
      <c r="A2" s="4"/>
      <c r="B2" s="80" t="s">
        <v>36</v>
      </c>
      <c r="C2" s="81"/>
      <c r="D2" s="239" t="s">
        <v>263</v>
      </c>
      <c r="E2" s="240"/>
      <c r="F2" s="240"/>
      <c r="G2" s="240"/>
      <c r="H2" s="240"/>
      <c r="I2" s="240"/>
      <c r="J2" s="241"/>
      <c r="O2" s="2"/>
    </row>
    <row r="3" spans="1:15" ht="23.25" customHeight="1">
      <c r="A3" s="4"/>
      <c r="B3" s="82" t="s">
        <v>38</v>
      </c>
      <c r="C3" s="83"/>
      <c r="D3" s="245" t="s">
        <v>264</v>
      </c>
      <c r="E3" s="246"/>
      <c r="F3" s="246"/>
      <c r="G3" s="246"/>
      <c r="H3" s="246"/>
      <c r="I3" s="246"/>
      <c r="J3" s="247"/>
    </row>
    <row r="4" spans="1:15" ht="23.25" customHeight="1">
      <c r="A4" s="4"/>
      <c r="B4" s="84" t="s">
        <v>39</v>
      </c>
      <c r="C4" s="85"/>
      <c r="D4" s="242" t="s">
        <v>265</v>
      </c>
      <c r="E4" s="243"/>
      <c r="F4" s="243"/>
      <c r="G4" s="243"/>
      <c r="H4" s="243"/>
      <c r="I4" s="243"/>
      <c r="J4" s="244"/>
    </row>
    <row r="5" spans="1:15" ht="24" customHeight="1">
      <c r="A5" s="4"/>
      <c r="B5" s="46" t="s">
        <v>21</v>
      </c>
      <c r="C5" s="5"/>
      <c r="D5" s="86"/>
      <c r="E5" s="26"/>
      <c r="F5" s="26"/>
      <c r="G5" s="26"/>
      <c r="H5" s="193" t="s">
        <v>266</v>
      </c>
      <c r="I5" s="86"/>
      <c r="J5" s="11"/>
    </row>
    <row r="6" spans="1:15" ht="15.75" customHeight="1">
      <c r="A6" s="4"/>
      <c r="B6" s="40"/>
      <c r="C6" s="26"/>
      <c r="D6" s="86"/>
      <c r="E6" s="26"/>
      <c r="F6" s="26"/>
      <c r="G6" s="26"/>
      <c r="H6" s="193" t="s">
        <v>267</v>
      </c>
      <c r="I6" s="86"/>
      <c r="J6" s="11"/>
    </row>
    <row r="7" spans="1:15" ht="15.75" customHeight="1">
      <c r="A7" s="4"/>
      <c r="B7" s="41"/>
      <c r="C7" s="87"/>
      <c r="D7" s="79"/>
      <c r="E7" s="34"/>
      <c r="F7" s="34"/>
      <c r="G7" s="34"/>
      <c r="H7" s="194" t="s">
        <v>268</v>
      </c>
      <c r="I7" s="34"/>
      <c r="J7" s="50"/>
    </row>
    <row r="8" spans="1:15" ht="24" hidden="1" customHeight="1">
      <c r="A8" s="4"/>
      <c r="B8" s="46" t="s">
        <v>19</v>
      </c>
      <c r="C8" s="5"/>
      <c r="D8" s="35"/>
      <c r="E8" s="5"/>
      <c r="F8" s="5"/>
      <c r="G8" s="44"/>
      <c r="H8" s="28" t="s">
        <v>31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4"/>
      <c r="H9" s="28" t="s">
        <v>32</v>
      </c>
      <c r="I9" s="33"/>
      <c r="J9" s="11"/>
    </row>
    <row r="10" spans="1:15" ht="15.75" hidden="1" customHeight="1">
      <c r="A10" s="4"/>
      <c r="B10" s="51"/>
      <c r="C10" s="27"/>
      <c r="D10" s="45"/>
      <c r="E10" s="54"/>
      <c r="F10" s="54"/>
      <c r="G10" s="52"/>
      <c r="H10" s="52"/>
      <c r="I10" s="53"/>
      <c r="J10" s="50"/>
    </row>
    <row r="11" spans="1:15" ht="24" customHeight="1">
      <c r="A11" s="4"/>
      <c r="B11" s="46" t="s">
        <v>18</v>
      </c>
      <c r="C11" s="5"/>
      <c r="D11" s="238"/>
      <c r="E11" s="238"/>
      <c r="F11" s="238"/>
      <c r="G11" s="238"/>
      <c r="H11" s="28" t="s">
        <v>31</v>
      </c>
      <c r="I11" s="89"/>
      <c r="J11" s="11"/>
    </row>
    <row r="12" spans="1:15" ht="15.75" customHeight="1">
      <c r="A12" s="4"/>
      <c r="B12" s="40"/>
      <c r="C12" s="26"/>
      <c r="D12" s="235"/>
      <c r="E12" s="235"/>
      <c r="F12" s="235"/>
      <c r="G12" s="235"/>
      <c r="H12" s="28" t="s">
        <v>32</v>
      </c>
      <c r="I12" s="89"/>
      <c r="J12" s="11"/>
    </row>
    <row r="13" spans="1:15" ht="15.75" customHeight="1">
      <c r="A13" s="4"/>
      <c r="B13" s="41"/>
      <c r="C13" s="88"/>
      <c r="D13" s="236"/>
      <c r="E13" s="236"/>
      <c r="F13" s="236"/>
      <c r="G13" s="236"/>
      <c r="H13" s="29"/>
      <c r="I13" s="34"/>
      <c r="J13" s="50"/>
    </row>
    <row r="14" spans="1:15" ht="24" hidden="1" customHeight="1">
      <c r="A14" s="4"/>
      <c r="B14" s="65" t="s">
        <v>20</v>
      </c>
      <c r="C14" s="66"/>
      <c r="D14" s="67"/>
      <c r="E14" s="68"/>
      <c r="F14" s="68"/>
      <c r="G14" s="68"/>
      <c r="H14" s="69"/>
      <c r="I14" s="68"/>
      <c r="J14" s="70"/>
    </row>
    <row r="15" spans="1:15" ht="32.25" customHeight="1">
      <c r="A15" s="4"/>
      <c r="B15" s="51" t="s">
        <v>29</v>
      </c>
      <c r="C15" s="71"/>
      <c r="D15" s="52"/>
      <c r="E15" s="237"/>
      <c r="F15" s="237"/>
      <c r="G15" s="233"/>
      <c r="H15" s="233"/>
      <c r="I15" s="233" t="s">
        <v>28</v>
      </c>
      <c r="J15" s="234"/>
    </row>
    <row r="16" spans="1:15" ht="23.25" customHeight="1">
      <c r="A16" s="135" t="s">
        <v>23</v>
      </c>
      <c r="B16" s="136" t="s">
        <v>23</v>
      </c>
      <c r="C16" s="57"/>
      <c r="D16" s="58"/>
      <c r="E16" s="217"/>
      <c r="F16" s="218"/>
      <c r="G16" s="217"/>
      <c r="H16" s="218"/>
      <c r="I16" s="217">
        <f>SUMIF(F47:F53,A16,I47:I53)+SUMIF(F47:F53,"PSU",I47:I53)</f>
        <v>0</v>
      </c>
      <c r="J16" s="219"/>
    </row>
    <row r="17" spans="1:10" ht="23.25" customHeight="1">
      <c r="A17" s="135" t="s">
        <v>24</v>
      </c>
      <c r="B17" s="136" t="s">
        <v>24</v>
      </c>
      <c r="C17" s="57"/>
      <c r="D17" s="58"/>
      <c r="E17" s="217"/>
      <c r="F17" s="218"/>
      <c r="G17" s="217"/>
      <c r="H17" s="218"/>
      <c r="I17" s="217">
        <f>SUMIF(F47:F53,A17,I47:I53)</f>
        <v>0</v>
      </c>
      <c r="J17" s="219"/>
    </row>
    <row r="18" spans="1:10" ht="23.25" customHeight="1">
      <c r="A18" s="135" t="s">
        <v>25</v>
      </c>
      <c r="B18" s="136" t="s">
        <v>25</v>
      </c>
      <c r="C18" s="57"/>
      <c r="D18" s="58"/>
      <c r="E18" s="217"/>
      <c r="F18" s="218"/>
      <c r="G18" s="217"/>
      <c r="H18" s="218"/>
      <c r="I18" s="217">
        <f>SUMIF(F47:F53,A18,I47:I53)</f>
        <v>0</v>
      </c>
      <c r="J18" s="219"/>
    </row>
    <row r="19" spans="1:10" ht="23.25" customHeight="1">
      <c r="A19" s="135" t="s">
        <v>60</v>
      </c>
      <c r="B19" s="136" t="s">
        <v>26</v>
      </c>
      <c r="C19" s="57"/>
      <c r="D19" s="58"/>
      <c r="E19" s="217"/>
      <c r="F19" s="218"/>
      <c r="G19" s="217"/>
      <c r="H19" s="218"/>
      <c r="I19" s="217">
        <f>SUMIF(F47:F53,A19,I47:I53)</f>
        <v>0</v>
      </c>
      <c r="J19" s="219"/>
    </row>
    <row r="20" spans="1:10" ht="23.25" customHeight="1">
      <c r="A20" s="135" t="s">
        <v>61</v>
      </c>
      <c r="B20" s="136" t="s">
        <v>27</v>
      </c>
      <c r="C20" s="57"/>
      <c r="D20" s="58"/>
      <c r="E20" s="217"/>
      <c r="F20" s="218"/>
      <c r="G20" s="217"/>
      <c r="H20" s="218"/>
      <c r="I20" s="217">
        <f>SUMIF(F47:F53,A20,I47:I53)</f>
        <v>0</v>
      </c>
      <c r="J20" s="219"/>
    </row>
    <row r="21" spans="1:10" ht="23.25" customHeight="1">
      <c r="A21" s="4"/>
      <c r="B21" s="73" t="s">
        <v>28</v>
      </c>
      <c r="C21" s="74"/>
      <c r="D21" s="75"/>
      <c r="E21" s="225"/>
      <c r="F21" s="249"/>
      <c r="G21" s="225"/>
      <c r="H21" s="249"/>
      <c r="I21" s="225">
        <f>SUM(I16:J20)</f>
        <v>0</v>
      </c>
      <c r="J21" s="226"/>
    </row>
    <row r="22" spans="1:10" ht="33" customHeight="1">
      <c r="A22" s="4"/>
      <c r="B22" s="64" t="s">
        <v>30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>
      <c r="A23" s="4"/>
      <c r="B23" s="56" t="s">
        <v>11</v>
      </c>
      <c r="C23" s="57"/>
      <c r="D23" s="58"/>
      <c r="E23" s="59">
        <v>15</v>
      </c>
      <c r="F23" s="60" t="s">
        <v>0</v>
      </c>
      <c r="G23" s="223">
        <v>0</v>
      </c>
      <c r="H23" s="224"/>
      <c r="I23" s="224"/>
      <c r="J23" s="61" t="str">
        <f t="shared" ref="J23:J28" si="0">Mena</f>
        <v>CZK</v>
      </c>
    </row>
    <row r="24" spans="1:10" ht="23.25" customHeight="1">
      <c r="A24" s="4"/>
      <c r="B24" s="56" t="s">
        <v>12</v>
      </c>
      <c r="C24" s="57"/>
      <c r="D24" s="58"/>
      <c r="E24" s="59">
        <f>SazbaDPH1</f>
        <v>15</v>
      </c>
      <c r="F24" s="60" t="s">
        <v>0</v>
      </c>
      <c r="G24" s="221">
        <f>ZakladDPHSni*SazbaDPH1/100</f>
        <v>0</v>
      </c>
      <c r="H24" s="222"/>
      <c r="I24" s="222"/>
      <c r="J24" s="61" t="str">
        <f t="shared" si="0"/>
        <v>CZK</v>
      </c>
    </row>
    <row r="25" spans="1:10" ht="23.25" customHeight="1">
      <c r="A25" s="4"/>
      <c r="B25" s="56" t="s">
        <v>13</v>
      </c>
      <c r="C25" s="57"/>
      <c r="D25" s="58"/>
      <c r="E25" s="59">
        <v>21</v>
      </c>
      <c r="F25" s="60" t="s">
        <v>0</v>
      </c>
      <c r="G25" s="223">
        <f>I21</f>
        <v>0</v>
      </c>
      <c r="H25" s="224"/>
      <c r="I25" s="224"/>
      <c r="J25" s="61" t="str">
        <f t="shared" si="0"/>
        <v>CZK</v>
      </c>
    </row>
    <row r="26" spans="1:10" ht="23.25" customHeight="1">
      <c r="A26" s="4"/>
      <c r="B26" s="48" t="s">
        <v>14</v>
      </c>
      <c r="C26" s="22"/>
      <c r="D26" s="18"/>
      <c r="E26" s="42">
        <f>SazbaDPH2</f>
        <v>21</v>
      </c>
      <c r="F26" s="43" t="s">
        <v>0</v>
      </c>
      <c r="G26" s="230">
        <f>ZakladDPHZakl*SazbaDPH2/100</f>
        <v>0</v>
      </c>
      <c r="H26" s="231"/>
      <c r="I26" s="231"/>
      <c r="J26" s="55" t="str">
        <f t="shared" si="0"/>
        <v>CZK</v>
      </c>
    </row>
    <row r="27" spans="1:10" ht="23.25" customHeight="1" thickBot="1">
      <c r="A27" s="4"/>
      <c r="B27" s="47" t="s">
        <v>4</v>
      </c>
      <c r="C27" s="20"/>
      <c r="D27" s="23"/>
      <c r="E27" s="20"/>
      <c r="F27" s="21"/>
      <c r="G27" s="232">
        <f>0</f>
        <v>0</v>
      </c>
      <c r="H27" s="232"/>
      <c r="I27" s="232"/>
      <c r="J27" s="62" t="str">
        <f t="shared" si="0"/>
        <v>CZK</v>
      </c>
    </row>
    <row r="28" spans="1:10" ht="27.75" hidden="1" customHeight="1" thickBot="1">
      <c r="A28" s="4"/>
      <c r="B28" s="107" t="s">
        <v>22</v>
      </c>
      <c r="C28" s="108"/>
      <c r="D28" s="108"/>
      <c r="E28" s="109"/>
      <c r="F28" s="110"/>
      <c r="G28" s="250" t="e">
        <f>ZakladDPHSniVypocet+ZakladDPHZaklVypocet</f>
        <v>#REF!</v>
      </c>
      <c r="H28" s="250"/>
      <c r="I28" s="250"/>
      <c r="J28" s="111" t="str">
        <f t="shared" si="0"/>
        <v>CZK</v>
      </c>
    </row>
    <row r="29" spans="1:10" ht="27.75" customHeight="1" thickBot="1">
      <c r="A29" s="4"/>
      <c r="B29" s="107" t="s">
        <v>33</v>
      </c>
      <c r="C29" s="112"/>
      <c r="D29" s="112"/>
      <c r="E29" s="112"/>
      <c r="F29" s="112"/>
      <c r="G29" s="248">
        <f>ZakladDPHSni+DPHSni+ZakladDPHZakl+DPHZakl+Zaokrouhleni</f>
        <v>0</v>
      </c>
      <c r="H29" s="248"/>
      <c r="I29" s="248"/>
      <c r="J29" s="113" t="s">
        <v>43</v>
      </c>
    </row>
    <row r="30" spans="1:10" ht="12.75" customHeight="1">
      <c r="A30" s="4"/>
      <c r="B30" s="4"/>
      <c r="C30" s="5"/>
      <c r="D30" s="5"/>
      <c r="E30" s="5"/>
      <c r="F30" s="5"/>
      <c r="G30" s="44"/>
      <c r="H30" s="5"/>
      <c r="I30" s="44"/>
      <c r="J30" s="12"/>
    </row>
    <row r="31" spans="1:10" ht="30" customHeight="1">
      <c r="A31" s="4"/>
      <c r="B31" s="4"/>
      <c r="C31" s="5"/>
      <c r="D31" s="5"/>
      <c r="E31" s="5"/>
      <c r="F31" s="5"/>
      <c r="G31" s="44"/>
      <c r="H31" s="5"/>
      <c r="I31" s="44"/>
      <c r="J31" s="12"/>
    </row>
    <row r="32" spans="1:10" ht="18.75" customHeight="1">
      <c r="A32" s="4"/>
      <c r="B32" s="24"/>
      <c r="C32" s="19" t="s">
        <v>10</v>
      </c>
      <c r="D32" s="38"/>
      <c r="E32" s="38"/>
      <c r="F32" s="19" t="s">
        <v>9</v>
      </c>
      <c r="G32" s="38"/>
      <c r="H32" s="39">
        <f ca="1">TODAY()</f>
        <v>44022</v>
      </c>
      <c r="I32" s="38"/>
      <c r="J32" s="12"/>
    </row>
    <row r="33" spans="1:10" ht="47.25" customHeight="1">
      <c r="A33" s="4"/>
      <c r="B33" s="4"/>
      <c r="C33" s="5"/>
      <c r="D33" s="5"/>
      <c r="E33" s="5"/>
      <c r="F33" s="5"/>
      <c r="G33" s="44"/>
      <c r="H33" s="5"/>
      <c r="I33" s="44"/>
      <c r="J33" s="12"/>
    </row>
    <row r="34" spans="1:10" s="36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7"/>
    </row>
    <row r="35" spans="1:10" ht="12.75" customHeight="1">
      <c r="A35" s="4"/>
      <c r="B35" s="4"/>
      <c r="C35" s="5"/>
      <c r="D35" s="220" t="s">
        <v>2</v>
      </c>
      <c r="E35" s="220"/>
      <c r="F35" s="5"/>
      <c r="G35" s="44"/>
      <c r="H35" s="13" t="s">
        <v>3</v>
      </c>
      <c r="I35" s="44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6" t="s">
        <v>15</v>
      </c>
      <c r="C37" s="3"/>
      <c r="D37" s="3"/>
      <c r="E37" s="3"/>
      <c r="F37" s="99"/>
      <c r="G37" s="99"/>
      <c r="H37" s="99"/>
      <c r="I37" s="99"/>
      <c r="J37" s="3"/>
    </row>
    <row r="38" spans="1:10" ht="25.5" hidden="1" customHeight="1">
      <c r="A38" s="91" t="s">
        <v>35</v>
      </c>
      <c r="B38" s="93" t="s">
        <v>16</v>
      </c>
      <c r="C38" s="94" t="s">
        <v>5</v>
      </c>
      <c r="D38" s="95"/>
      <c r="E38" s="95"/>
      <c r="F38" s="100" t="str">
        <f>B23</f>
        <v>Základ pro sníženou DPH</v>
      </c>
      <c r="G38" s="100" t="str">
        <f>B25</f>
        <v>Základ pro základní DPH</v>
      </c>
      <c r="H38" s="101" t="s">
        <v>17</v>
      </c>
      <c r="I38" s="101" t="s">
        <v>1</v>
      </c>
      <c r="J38" s="96" t="s">
        <v>0</v>
      </c>
    </row>
    <row r="39" spans="1:10" ht="25.5" hidden="1" customHeight="1">
      <c r="A39" s="91">
        <v>1</v>
      </c>
      <c r="B39" s="97" t="s">
        <v>41</v>
      </c>
      <c r="C39" s="208" t="s">
        <v>40</v>
      </c>
      <c r="D39" s="209"/>
      <c r="E39" s="209"/>
      <c r="F39" s="102" t="e">
        <f>Pol!P145</f>
        <v>#REF!</v>
      </c>
      <c r="G39" s="103" t="e">
        <f>Pol!Q145</f>
        <v>#REF!</v>
      </c>
      <c r="H39" s="104" t="e">
        <f>(F39*SazbaDPH1/100)+(G39*SazbaDPH2/100)</f>
        <v>#REF!</v>
      </c>
      <c r="I39" s="104" t="e">
        <f>F39+G39+H39</f>
        <v>#REF!</v>
      </c>
      <c r="J39" s="98" t="e">
        <f>IF(CenaCelkemVypocet=0,"",I39/CenaCelkemVypocet*100)</f>
        <v>#REF!</v>
      </c>
    </row>
    <row r="40" spans="1:10" ht="25.5" hidden="1" customHeight="1">
      <c r="A40" s="91"/>
      <c r="B40" s="210" t="s">
        <v>42</v>
      </c>
      <c r="C40" s="211"/>
      <c r="D40" s="211"/>
      <c r="E40" s="212"/>
      <c r="F40" s="105" t="e">
        <f>SUMIF(A39:A39,"=1",F39:F39)</f>
        <v>#REF!</v>
      </c>
      <c r="G40" s="106" t="e">
        <f>SUMIF(A39:A39,"=1",G39:G39)</f>
        <v>#REF!</v>
      </c>
      <c r="H40" s="106" t="e">
        <f>SUMIF(A39:A39,"=1",H39:H39)</f>
        <v>#REF!</v>
      </c>
      <c r="I40" s="106" t="e">
        <f>SUMIF(A39:A39,"=1",I39:I39)</f>
        <v>#REF!</v>
      </c>
      <c r="J40" s="92" t="e">
        <f>SUMIF(A39:A39,"=1",J39:J39)</f>
        <v>#REF!</v>
      </c>
    </row>
    <row r="44" spans="1:10" ht="15.75">
      <c r="B44" s="114" t="s">
        <v>44</v>
      </c>
    </row>
    <row r="46" spans="1:10" ht="25.5" customHeight="1">
      <c r="A46" s="115"/>
      <c r="B46" s="119" t="s">
        <v>16</v>
      </c>
      <c r="C46" s="119" t="s">
        <v>5</v>
      </c>
      <c r="D46" s="120"/>
      <c r="E46" s="120"/>
      <c r="F46" s="123" t="s">
        <v>45</v>
      </c>
      <c r="G46" s="123"/>
      <c r="H46" s="123"/>
      <c r="I46" s="213" t="s">
        <v>28</v>
      </c>
      <c r="J46" s="213"/>
    </row>
    <row r="47" spans="1:10" ht="25.5" customHeight="1">
      <c r="A47" s="116"/>
      <c r="B47" s="124" t="s">
        <v>46</v>
      </c>
      <c r="C47" s="215" t="s">
        <v>47</v>
      </c>
      <c r="D47" s="216"/>
      <c r="E47" s="216"/>
      <c r="F47" s="126" t="s">
        <v>23</v>
      </c>
      <c r="G47" s="127"/>
      <c r="H47" s="127"/>
      <c r="I47" s="214">
        <f>Pol!G8</f>
        <v>0</v>
      </c>
      <c r="J47" s="214"/>
    </row>
    <row r="48" spans="1:10" ht="25.5" customHeight="1">
      <c r="A48" s="116"/>
      <c r="B48" s="118" t="s">
        <v>48</v>
      </c>
      <c r="C48" s="202" t="s">
        <v>49</v>
      </c>
      <c r="D48" s="203"/>
      <c r="E48" s="203"/>
      <c r="F48" s="128" t="s">
        <v>23</v>
      </c>
      <c r="G48" s="129"/>
      <c r="H48" s="129"/>
      <c r="I48" s="201">
        <f>Pol!G15</f>
        <v>0</v>
      </c>
      <c r="J48" s="201"/>
    </row>
    <row r="49" spans="1:10" ht="25.5" customHeight="1">
      <c r="A49" s="116"/>
      <c r="B49" s="118" t="s">
        <v>50</v>
      </c>
      <c r="C49" s="202" t="s">
        <v>51</v>
      </c>
      <c r="D49" s="203"/>
      <c r="E49" s="203"/>
      <c r="F49" s="128" t="s">
        <v>23</v>
      </c>
      <c r="G49" s="129"/>
      <c r="H49" s="129"/>
      <c r="I49" s="201">
        <f>Pol!G55</f>
        <v>0</v>
      </c>
      <c r="J49" s="201"/>
    </row>
    <row r="50" spans="1:10" ht="25.5" customHeight="1">
      <c r="A50" s="116"/>
      <c r="B50" s="118" t="s">
        <v>52</v>
      </c>
      <c r="C50" s="202" t="s">
        <v>53</v>
      </c>
      <c r="D50" s="203"/>
      <c r="E50" s="203"/>
      <c r="F50" s="128" t="s">
        <v>23</v>
      </c>
      <c r="G50" s="129"/>
      <c r="H50" s="129"/>
      <c r="I50" s="201">
        <f>Pol!G62</f>
        <v>0</v>
      </c>
      <c r="J50" s="201"/>
    </row>
    <row r="51" spans="1:10" ht="25.5" customHeight="1">
      <c r="A51" s="116"/>
      <c r="B51" s="118" t="s">
        <v>54</v>
      </c>
      <c r="C51" s="202" t="s">
        <v>55</v>
      </c>
      <c r="D51" s="203"/>
      <c r="E51" s="203"/>
      <c r="F51" s="128" t="s">
        <v>23</v>
      </c>
      <c r="G51" s="129"/>
      <c r="H51" s="129"/>
      <c r="I51" s="201">
        <f>Pol!G64</f>
        <v>0</v>
      </c>
      <c r="J51" s="201"/>
    </row>
    <row r="52" spans="1:10" ht="25.5" customHeight="1">
      <c r="A52" s="116"/>
      <c r="B52" s="118" t="s">
        <v>56</v>
      </c>
      <c r="C52" s="202" t="s">
        <v>57</v>
      </c>
      <c r="D52" s="203"/>
      <c r="E52" s="203"/>
      <c r="F52" s="128" t="s">
        <v>23</v>
      </c>
      <c r="G52" s="129"/>
      <c r="H52" s="129"/>
      <c r="I52" s="201">
        <f>Pol!G69</f>
        <v>0</v>
      </c>
      <c r="J52" s="201"/>
    </row>
    <row r="53" spans="1:10" ht="25.5" customHeight="1">
      <c r="A53" s="116"/>
      <c r="B53" s="125" t="s">
        <v>58</v>
      </c>
      <c r="C53" s="205" t="s">
        <v>59</v>
      </c>
      <c r="D53" s="206"/>
      <c r="E53" s="206"/>
      <c r="F53" s="130" t="s">
        <v>23</v>
      </c>
      <c r="G53" s="131"/>
      <c r="H53" s="131"/>
      <c r="I53" s="204">
        <f>Pol!G141</f>
        <v>0</v>
      </c>
      <c r="J53" s="204"/>
    </row>
    <row r="54" spans="1:10" ht="25.5" customHeight="1">
      <c r="A54" s="117"/>
      <c r="B54" s="121" t="s">
        <v>1</v>
      </c>
      <c r="C54" s="121"/>
      <c r="D54" s="122"/>
      <c r="E54" s="122"/>
      <c r="F54" s="132"/>
      <c r="G54" s="133"/>
      <c r="H54" s="133"/>
      <c r="I54" s="207">
        <f>SUM(I47:I53)</f>
        <v>0</v>
      </c>
      <c r="J54" s="207"/>
    </row>
    <row r="55" spans="1:10">
      <c r="F55" s="134"/>
      <c r="G55" s="90"/>
      <c r="H55" s="134"/>
      <c r="I55" s="90"/>
      <c r="J55" s="90"/>
    </row>
    <row r="56" spans="1:10">
      <c r="F56" s="134"/>
      <c r="G56" s="90"/>
      <c r="H56" s="134"/>
      <c r="I56" s="90"/>
      <c r="J56" s="90"/>
    </row>
    <row r="57" spans="1:10">
      <c r="F57" s="134"/>
      <c r="G57" s="90"/>
      <c r="H57" s="134"/>
      <c r="I57" s="90"/>
      <c r="J57" s="90"/>
    </row>
  </sheetData>
  <sheetProtection password="CCE1" sheet="1" objects="1" scenarios="1"/>
  <protectedRanges>
    <protectedRange sqref="I11:I12 D11:G13 C13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G15:H15"/>
    <mergeCell ref="I15:J15"/>
    <mergeCell ref="D12:G12"/>
    <mergeCell ref="D13:G13"/>
    <mergeCell ref="E15:F15"/>
    <mergeCell ref="D11:G11"/>
    <mergeCell ref="D2:J2"/>
    <mergeCell ref="D4:J4"/>
    <mergeCell ref="D3:J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51" t="s">
        <v>6</v>
      </c>
      <c r="B1" s="251"/>
      <c r="C1" s="252"/>
      <c r="D1" s="251"/>
      <c r="E1" s="251"/>
      <c r="F1" s="251"/>
      <c r="G1" s="251"/>
    </row>
    <row r="2" spans="1:7" ht="24.95" customHeight="1">
      <c r="A2" s="78" t="s">
        <v>37</v>
      </c>
      <c r="B2" s="77"/>
      <c r="C2" s="253"/>
      <c r="D2" s="253"/>
      <c r="E2" s="253"/>
      <c r="F2" s="253"/>
      <c r="G2" s="254"/>
    </row>
    <row r="3" spans="1:7" ht="24.95" hidden="1" customHeight="1">
      <c r="A3" s="78" t="s">
        <v>7</v>
      </c>
      <c r="B3" s="77"/>
      <c r="C3" s="253"/>
      <c r="D3" s="253"/>
      <c r="E3" s="253"/>
      <c r="F3" s="253"/>
      <c r="G3" s="254"/>
    </row>
    <row r="4" spans="1:7" ht="24.95" hidden="1" customHeight="1">
      <c r="A4" s="78" t="s">
        <v>8</v>
      </c>
      <c r="B4" s="77"/>
      <c r="C4" s="253"/>
      <c r="D4" s="253"/>
      <c r="E4" s="253"/>
      <c r="F4" s="253"/>
      <c r="G4" s="254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AU145"/>
  <sheetViews>
    <sheetView showZeros="0" view="pageBreakPreview" zoomScale="60" zoomScaleNormal="100" workbookViewId="0">
      <selection activeCell="K46" sqref="K46"/>
    </sheetView>
  </sheetViews>
  <sheetFormatPr defaultRowHeight="12.75" outlineLevelRow="1"/>
  <cols>
    <col min="1" max="1" width="4.28515625" style="6" customWidth="1"/>
    <col min="2" max="2" width="14.42578125" style="7" customWidth="1"/>
    <col min="3" max="3" width="50.7109375" style="7" customWidth="1"/>
    <col min="4" max="4" width="4.5703125" style="164" customWidth="1"/>
    <col min="5" max="5" width="10.5703125" style="134" customWidth="1"/>
    <col min="6" max="6" width="9.85546875" customWidth="1"/>
    <col min="7" max="7" width="12.7109375" customWidth="1"/>
    <col min="8" max="8" width="9.140625" style="164" customWidth="1"/>
    <col min="16" max="26" width="0" hidden="1" customWidth="1"/>
  </cols>
  <sheetData>
    <row r="1" spans="1:47" ht="15.75" customHeight="1">
      <c r="A1" s="255" t="s">
        <v>271</v>
      </c>
      <c r="B1" s="255"/>
      <c r="C1" s="255"/>
      <c r="D1" s="255"/>
      <c r="E1" s="255"/>
      <c r="F1" s="255"/>
      <c r="G1" s="255"/>
      <c r="R1" t="s">
        <v>63</v>
      </c>
    </row>
    <row r="2" spans="1:47" ht="24.95" customHeight="1">
      <c r="A2" s="184" t="s">
        <v>62</v>
      </c>
      <c r="B2" s="185"/>
      <c r="C2" s="256" t="s">
        <v>263</v>
      </c>
      <c r="D2" s="257"/>
      <c r="E2" s="257"/>
      <c r="F2" s="257"/>
      <c r="G2" s="258"/>
      <c r="R2" t="s">
        <v>64</v>
      </c>
    </row>
    <row r="3" spans="1:47" ht="24.95" customHeight="1">
      <c r="A3" s="186" t="s">
        <v>7</v>
      </c>
      <c r="B3" s="187"/>
      <c r="C3" s="256" t="s">
        <v>264</v>
      </c>
      <c r="D3" s="257"/>
      <c r="E3" s="257"/>
      <c r="F3" s="257"/>
      <c r="G3" s="258"/>
      <c r="R3" t="s">
        <v>65</v>
      </c>
    </row>
    <row r="4" spans="1:47" ht="24.95" customHeight="1">
      <c r="A4" s="186" t="s">
        <v>8</v>
      </c>
      <c r="B4" s="187"/>
      <c r="C4" s="256" t="s">
        <v>265</v>
      </c>
      <c r="D4" s="257"/>
      <c r="E4" s="257"/>
      <c r="F4" s="257"/>
      <c r="G4" s="258"/>
      <c r="R4" t="s">
        <v>66</v>
      </c>
    </row>
    <row r="5" spans="1:47">
      <c r="A5" s="188" t="s">
        <v>67</v>
      </c>
      <c r="B5" s="189"/>
      <c r="C5" s="189"/>
      <c r="D5" s="176"/>
      <c r="E5" s="170"/>
      <c r="F5" s="137"/>
      <c r="G5" s="138"/>
      <c r="R5" t="s">
        <v>68</v>
      </c>
    </row>
    <row r="7" spans="1:47" ht="25.5">
      <c r="A7" s="190" t="s">
        <v>69</v>
      </c>
      <c r="B7" s="191" t="s">
        <v>70</v>
      </c>
      <c r="C7" s="191" t="s">
        <v>71</v>
      </c>
      <c r="D7" s="177" t="s">
        <v>72</v>
      </c>
      <c r="E7" s="171" t="s">
        <v>73</v>
      </c>
      <c r="F7" s="139" t="s">
        <v>74</v>
      </c>
      <c r="G7" s="147" t="s">
        <v>28</v>
      </c>
      <c r="H7" s="165" t="s">
        <v>75</v>
      </c>
    </row>
    <row r="8" spans="1:47">
      <c r="A8" s="148" t="s">
        <v>76</v>
      </c>
      <c r="B8" s="149" t="s">
        <v>46</v>
      </c>
      <c r="C8" s="150" t="s">
        <v>47</v>
      </c>
      <c r="D8" s="178"/>
      <c r="E8" s="151"/>
      <c r="F8" s="151"/>
      <c r="G8" s="151">
        <f>SUMIF(R9:R14,"&lt;&gt;NOR",G9:G14)</f>
        <v>0</v>
      </c>
      <c r="H8" s="166"/>
      <c r="R8" t="s">
        <v>77</v>
      </c>
    </row>
    <row r="9" spans="1:47" outlineLevel="1">
      <c r="A9" s="141">
        <v>1</v>
      </c>
      <c r="B9" s="143" t="s">
        <v>78</v>
      </c>
      <c r="C9" s="158" t="s">
        <v>79</v>
      </c>
      <c r="D9" s="179" t="s">
        <v>80</v>
      </c>
      <c r="E9" s="145">
        <v>1</v>
      </c>
      <c r="F9" s="195"/>
      <c r="G9" s="145">
        <f>ROUND(E9*F9,2)</f>
        <v>0</v>
      </c>
      <c r="H9" s="198" t="s">
        <v>269</v>
      </c>
      <c r="I9" s="140"/>
      <c r="J9" s="140"/>
      <c r="K9" s="140"/>
      <c r="L9" s="140"/>
      <c r="M9" s="140"/>
      <c r="N9" s="140"/>
      <c r="O9" s="140"/>
      <c r="P9" s="140"/>
      <c r="Q9" s="140"/>
      <c r="R9" s="140" t="s">
        <v>81</v>
      </c>
      <c r="S9" s="140"/>
      <c r="T9" s="140"/>
      <c r="U9" s="140"/>
      <c r="V9" s="140"/>
      <c r="W9" s="140"/>
      <c r="X9" s="140"/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</row>
    <row r="10" spans="1:47" outlineLevel="1">
      <c r="A10" s="141"/>
      <c r="B10" s="143"/>
      <c r="C10" s="159" t="s">
        <v>82</v>
      </c>
      <c r="D10" s="180"/>
      <c r="E10" s="172">
        <v>1</v>
      </c>
      <c r="F10" s="195"/>
      <c r="G10" s="145"/>
      <c r="H10" s="198"/>
      <c r="I10" s="140"/>
      <c r="J10" s="140"/>
      <c r="K10" s="140"/>
      <c r="L10" s="140"/>
      <c r="M10" s="140"/>
      <c r="N10" s="140"/>
      <c r="O10" s="140"/>
      <c r="P10" s="140"/>
      <c r="Q10" s="140"/>
      <c r="R10" s="140" t="s">
        <v>83</v>
      </c>
      <c r="S10" s="140">
        <v>0</v>
      </c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</row>
    <row r="11" spans="1:47" outlineLevel="1">
      <c r="A11" s="141">
        <v>2</v>
      </c>
      <c r="B11" s="143" t="s">
        <v>84</v>
      </c>
      <c r="C11" s="158" t="s">
        <v>85</v>
      </c>
      <c r="D11" s="179" t="s">
        <v>80</v>
      </c>
      <c r="E11" s="145">
        <v>1</v>
      </c>
      <c r="F11" s="195"/>
      <c r="G11" s="145">
        <f>ROUND(E11*F11,2)</f>
        <v>0</v>
      </c>
      <c r="H11" s="198" t="s">
        <v>269</v>
      </c>
      <c r="I11" s="140"/>
      <c r="J11" s="140"/>
      <c r="K11" s="140"/>
      <c r="L11" s="140"/>
      <c r="M11" s="140"/>
      <c r="N11" s="140"/>
      <c r="O11" s="140"/>
      <c r="P11" s="140"/>
      <c r="Q11" s="140"/>
      <c r="R11" s="140" t="s">
        <v>81</v>
      </c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</row>
    <row r="12" spans="1:47" outlineLevel="1">
      <c r="A12" s="141"/>
      <c r="B12" s="143"/>
      <c r="C12" s="159" t="s">
        <v>82</v>
      </c>
      <c r="D12" s="180"/>
      <c r="E12" s="172">
        <v>1</v>
      </c>
      <c r="F12" s="195"/>
      <c r="G12" s="145"/>
      <c r="H12" s="198"/>
      <c r="I12" s="140"/>
      <c r="J12" s="140"/>
      <c r="K12" s="140"/>
      <c r="L12" s="140"/>
      <c r="M12" s="140"/>
      <c r="N12" s="140"/>
      <c r="O12" s="140"/>
      <c r="P12" s="140"/>
      <c r="Q12" s="140"/>
      <c r="R12" s="140" t="s">
        <v>83</v>
      </c>
      <c r="S12" s="140">
        <v>0</v>
      </c>
      <c r="T12" s="140"/>
      <c r="U12" s="140"/>
      <c r="V12" s="140"/>
      <c r="W12" s="140"/>
      <c r="X12" s="140"/>
      <c r="Y12" s="140"/>
      <c r="Z12" s="140"/>
      <c r="AA12" s="140"/>
      <c r="AB12" s="140"/>
      <c r="AC12" s="140"/>
      <c r="AD12" s="140"/>
      <c r="AE12" s="140"/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</row>
    <row r="13" spans="1:47" ht="22.5" outlineLevel="1">
      <c r="A13" s="141">
        <v>3</v>
      </c>
      <c r="B13" s="143" t="s">
        <v>86</v>
      </c>
      <c r="C13" s="158" t="s">
        <v>87</v>
      </c>
      <c r="D13" s="179" t="s">
        <v>80</v>
      </c>
      <c r="E13" s="145">
        <v>1</v>
      </c>
      <c r="F13" s="195"/>
      <c r="G13" s="145">
        <f>ROUND(E13*F13,2)</f>
        <v>0</v>
      </c>
      <c r="H13" s="198" t="s">
        <v>269</v>
      </c>
      <c r="I13" s="140"/>
      <c r="J13" s="140"/>
      <c r="K13" s="140"/>
      <c r="L13" s="140"/>
      <c r="M13" s="140"/>
      <c r="N13" s="140"/>
      <c r="O13" s="140"/>
      <c r="P13" s="140"/>
      <c r="Q13" s="140"/>
      <c r="R13" s="140" t="s">
        <v>81</v>
      </c>
      <c r="S13" s="140"/>
      <c r="T13" s="140"/>
      <c r="U13" s="140"/>
      <c r="V13" s="140"/>
      <c r="W13" s="140"/>
      <c r="X13" s="140"/>
      <c r="Y13" s="140"/>
      <c r="Z13" s="140"/>
      <c r="AA13" s="140"/>
      <c r="AB13" s="140"/>
      <c r="AC13" s="140"/>
      <c r="AD13" s="140"/>
      <c r="AE13" s="140"/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</row>
    <row r="14" spans="1:47" outlineLevel="1">
      <c r="A14" s="141"/>
      <c r="B14" s="143"/>
      <c r="C14" s="159" t="s">
        <v>82</v>
      </c>
      <c r="D14" s="180"/>
      <c r="E14" s="172">
        <v>1</v>
      </c>
      <c r="F14" s="195"/>
      <c r="G14" s="145"/>
      <c r="H14" s="198"/>
      <c r="I14" s="140"/>
      <c r="J14" s="140"/>
      <c r="K14" s="140"/>
      <c r="L14" s="140"/>
      <c r="M14" s="140"/>
      <c r="N14" s="140"/>
      <c r="O14" s="140"/>
      <c r="P14" s="140"/>
      <c r="Q14" s="140"/>
      <c r="R14" s="140" t="s">
        <v>83</v>
      </c>
      <c r="S14" s="140">
        <v>0</v>
      </c>
      <c r="T14" s="140"/>
      <c r="U14" s="140"/>
      <c r="V14" s="140"/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</row>
    <row r="15" spans="1:47">
      <c r="A15" s="142" t="s">
        <v>76</v>
      </c>
      <c r="B15" s="144" t="s">
        <v>48</v>
      </c>
      <c r="C15" s="160" t="s">
        <v>49</v>
      </c>
      <c r="D15" s="181"/>
      <c r="E15" s="146"/>
      <c r="F15" s="196"/>
      <c r="G15" s="146">
        <f>SUMIF(R16:R54,"&lt;&gt;NOR",G16:G54)</f>
        <v>0</v>
      </c>
      <c r="H15" s="168"/>
      <c r="R15" t="s">
        <v>77</v>
      </c>
    </row>
    <row r="16" spans="1:47" outlineLevel="1">
      <c r="A16" s="141">
        <v>4</v>
      </c>
      <c r="B16" s="143" t="s">
        <v>88</v>
      </c>
      <c r="C16" s="158" t="s">
        <v>89</v>
      </c>
      <c r="D16" s="179" t="s">
        <v>90</v>
      </c>
      <c r="E16" s="145">
        <v>722.75</v>
      </c>
      <c r="F16" s="195"/>
      <c r="G16" s="145">
        <f>ROUND(E16*F16,2)</f>
        <v>0</v>
      </c>
      <c r="H16" s="200" t="s">
        <v>270</v>
      </c>
      <c r="I16" s="140"/>
      <c r="J16" s="140"/>
      <c r="K16" s="140"/>
      <c r="L16" s="140"/>
      <c r="M16" s="140"/>
      <c r="N16" s="140"/>
      <c r="O16" s="140"/>
      <c r="P16" s="140"/>
      <c r="Q16" s="140"/>
      <c r="R16" s="140" t="s">
        <v>81</v>
      </c>
      <c r="S16" s="140"/>
      <c r="T16" s="140"/>
      <c r="U16" s="140"/>
      <c r="V16" s="140"/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</row>
    <row r="17" spans="1:47" outlineLevel="1">
      <c r="A17" s="141"/>
      <c r="B17" s="143"/>
      <c r="C17" s="159" t="s">
        <v>91</v>
      </c>
      <c r="D17" s="180"/>
      <c r="E17" s="172">
        <v>722.75</v>
      </c>
      <c r="F17" s="195"/>
      <c r="G17" s="145"/>
      <c r="H17" s="167"/>
      <c r="I17" s="140"/>
      <c r="J17" s="140"/>
      <c r="K17" s="140"/>
      <c r="L17" s="140"/>
      <c r="M17" s="140"/>
      <c r="N17" s="140"/>
      <c r="O17" s="140"/>
      <c r="P17" s="140"/>
      <c r="Q17" s="140"/>
      <c r="R17" s="140" t="s">
        <v>83</v>
      </c>
      <c r="S17" s="140">
        <v>0</v>
      </c>
      <c r="T17" s="140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</row>
    <row r="18" spans="1:47" outlineLevel="1">
      <c r="A18" s="141">
        <v>5</v>
      </c>
      <c r="B18" s="143" t="s">
        <v>92</v>
      </c>
      <c r="C18" s="158" t="s">
        <v>93</v>
      </c>
      <c r="D18" s="179" t="s">
        <v>90</v>
      </c>
      <c r="E18" s="145">
        <v>13600.34</v>
      </c>
      <c r="F18" s="195"/>
      <c r="G18" s="145">
        <f>ROUND(E18*F18,2)</f>
        <v>0</v>
      </c>
      <c r="H18" s="167" t="s">
        <v>270</v>
      </c>
      <c r="I18" s="140"/>
      <c r="J18" s="140"/>
      <c r="K18" s="140"/>
      <c r="L18" s="140"/>
      <c r="M18" s="140"/>
      <c r="N18" s="140"/>
      <c r="O18" s="140"/>
      <c r="P18" s="140"/>
      <c r="Q18" s="140"/>
      <c r="R18" s="140" t="s">
        <v>81</v>
      </c>
      <c r="S18" s="140"/>
      <c r="T18" s="140"/>
      <c r="U18" s="140"/>
      <c r="V18" s="140"/>
      <c r="W18" s="140"/>
      <c r="X18" s="140"/>
      <c r="Y18" s="140"/>
      <c r="Z18" s="140"/>
      <c r="AA18" s="140"/>
      <c r="AB18" s="140"/>
      <c r="AC18" s="140"/>
      <c r="AD18" s="140"/>
      <c r="AE18" s="140"/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</row>
    <row r="19" spans="1:47" outlineLevel="1">
      <c r="A19" s="141"/>
      <c r="B19" s="143"/>
      <c r="C19" s="159" t="s">
        <v>94</v>
      </c>
      <c r="D19" s="180"/>
      <c r="E19" s="172">
        <v>13600.34</v>
      </c>
      <c r="F19" s="195"/>
      <c r="G19" s="145"/>
      <c r="H19" s="167">
        <v>0</v>
      </c>
      <c r="I19" s="199"/>
      <c r="J19" s="140"/>
      <c r="K19" s="140"/>
      <c r="L19" s="140"/>
      <c r="M19" s="140"/>
      <c r="N19" s="140"/>
      <c r="O19" s="140"/>
      <c r="P19" s="140"/>
      <c r="Q19" s="140"/>
      <c r="R19" s="140" t="s">
        <v>83</v>
      </c>
      <c r="S19" s="140">
        <v>0</v>
      </c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</row>
    <row r="20" spans="1:47" outlineLevel="1">
      <c r="A20" s="141">
        <v>6</v>
      </c>
      <c r="B20" s="143" t="s">
        <v>95</v>
      </c>
      <c r="C20" s="158" t="s">
        <v>96</v>
      </c>
      <c r="D20" s="179" t="s">
        <v>90</v>
      </c>
      <c r="E20" s="145">
        <v>13600.34</v>
      </c>
      <c r="F20" s="195"/>
      <c r="G20" s="145">
        <f>ROUND(E20*F20,2)</f>
        <v>0</v>
      </c>
      <c r="H20" s="167" t="s">
        <v>270</v>
      </c>
      <c r="I20" s="199"/>
      <c r="J20" s="140"/>
      <c r="K20" s="140"/>
      <c r="L20" s="140"/>
      <c r="M20" s="140"/>
      <c r="N20" s="140"/>
      <c r="O20" s="140"/>
      <c r="P20" s="140"/>
      <c r="Q20" s="140"/>
      <c r="R20" s="140" t="s">
        <v>81</v>
      </c>
      <c r="S20" s="140"/>
      <c r="T20" s="140"/>
      <c r="U20" s="140"/>
      <c r="V20" s="140"/>
      <c r="W20" s="140"/>
      <c r="X20" s="140"/>
      <c r="Y20" s="140"/>
      <c r="Z20" s="140"/>
      <c r="AA20" s="140"/>
      <c r="AB20" s="140"/>
      <c r="AC20" s="140"/>
      <c r="AD20" s="140"/>
      <c r="AE20" s="140"/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</row>
    <row r="21" spans="1:47" outlineLevel="1">
      <c r="A21" s="141"/>
      <c r="B21" s="143"/>
      <c r="C21" s="159" t="s">
        <v>94</v>
      </c>
      <c r="D21" s="180"/>
      <c r="E21" s="172">
        <v>13600.34</v>
      </c>
      <c r="F21" s="195"/>
      <c r="G21" s="145"/>
      <c r="H21" s="167">
        <v>0</v>
      </c>
      <c r="I21" s="199"/>
      <c r="J21" s="140"/>
      <c r="K21" s="140"/>
      <c r="L21" s="140"/>
      <c r="M21" s="140"/>
      <c r="N21" s="140"/>
      <c r="O21" s="140"/>
      <c r="P21" s="140"/>
      <c r="Q21" s="140"/>
      <c r="R21" s="140" t="s">
        <v>83</v>
      </c>
      <c r="S21" s="140">
        <v>0</v>
      </c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</row>
    <row r="22" spans="1:47" outlineLevel="1">
      <c r="A22" s="141">
        <v>7</v>
      </c>
      <c r="B22" s="143" t="s">
        <v>97</v>
      </c>
      <c r="C22" s="158" t="s">
        <v>98</v>
      </c>
      <c r="D22" s="179" t="s">
        <v>90</v>
      </c>
      <c r="E22" s="145">
        <v>3.53</v>
      </c>
      <c r="F22" s="195"/>
      <c r="G22" s="145">
        <f>ROUND(E22*F22,2)</f>
        <v>0</v>
      </c>
      <c r="H22" s="167" t="s">
        <v>270</v>
      </c>
      <c r="I22" s="199"/>
      <c r="J22" s="140"/>
      <c r="K22" s="140"/>
      <c r="L22" s="140"/>
      <c r="M22" s="140"/>
      <c r="N22" s="140"/>
      <c r="O22" s="140"/>
      <c r="P22" s="140"/>
      <c r="Q22" s="140"/>
      <c r="R22" s="140" t="s">
        <v>81</v>
      </c>
      <c r="S22" s="140"/>
      <c r="T22" s="140"/>
      <c r="U22" s="140"/>
      <c r="V22" s="140"/>
      <c r="W22" s="140"/>
      <c r="X22" s="140"/>
      <c r="Y22" s="140"/>
      <c r="Z22" s="140"/>
      <c r="AA22" s="140"/>
      <c r="AB22" s="140"/>
      <c r="AC22" s="140"/>
      <c r="AD22" s="140"/>
      <c r="AE22" s="140"/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</row>
    <row r="23" spans="1:47" ht="22.5" outlineLevel="1">
      <c r="A23" s="141"/>
      <c r="B23" s="143"/>
      <c r="C23" s="159" t="s">
        <v>99</v>
      </c>
      <c r="D23" s="180"/>
      <c r="E23" s="172">
        <v>3.53</v>
      </c>
      <c r="F23" s="195"/>
      <c r="G23" s="145"/>
      <c r="H23" s="167">
        <v>0</v>
      </c>
      <c r="I23" s="199"/>
      <c r="J23" s="140"/>
      <c r="K23" s="140"/>
      <c r="L23" s="140"/>
      <c r="M23" s="140"/>
      <c r="N23" s="140"/>
      <c r="O23" s="140"/>
      <c r="P23" s="140"/>
      <c r="Q23" s="140"/>
      <c r="R23" s="140" t="s">
        <v>83</v>
      </c>
      <c r="S23" s="140">
        <v>0</v>
      </c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</row>
    <row r="24" spans="1:47" outlineLevel="1">
      <c r="A24" s="141">
        <v>8</v>
      </c>
      <c r="B24" s="143" t="s">
        <v>100</v>
      </c>
      <c r="C24" s="158" t="s">
        <v>101</v>
      </c>
      <c r="D24" s="179" t="s">
        <v>90</v>
      </c>
      <c r="E24" s="145">
        <v>3.53</v>
      </c>
      <c r="F24" s="195"/>
      <c r="G24" s="145">
        <f>ROUND(E24*F24,2)</f>
        <v>0</v>
      </c>
      <c r="H24" s="167" t="s">
        <v>270</v>
      </c>
      <c r="I24" s="199"/>
      <c r="J24" s="140"/>
      <c r="K24" s="140"/>
      <c r="L24" s="140"/>
      <c r="M24" s="140"/>
      <c r="N24" s="140"/>
      <c r="O24" s="140"/>
      <c r="P24" s="140"/>
      <c r="Q24" s="140"/>
      <c r="R24" s="140" t="s">
        <v>81</v>
      </c>
      <c r="S24" s="140"/>
      <c r="T24" s="140"/>
      <c r="U24" s="140"/>
      <c r="V24" s="140"/>
      <c r="W24" s="140"/>
      <c r="X24" s="140"/>
      <c r="Y24" s="140"/>
      <c r="Z24" s="140"/>
      <c r="AA24" s="140"/>
      <c r="AB24" s="140"/>
      <c r="AC24" s="140"/>
      <c r="AD24" s="140"/>
      <c r="AE24" s="140"/>
      <c r="AF24" s="140"/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</row>
    <row r="25" spans="1:47" ht="22.5" outlineLevel="1">
      <c r="A25" s="141"/>
      <c r="B25" s="143"/>
      <c r="C25" s="159" t="s">
        <v>99</v>
      </c>
      <c r="D25" s="180"/>
      <c r="E25" s="172">
        <v>3.53</v>
      </c>
      <c r="F25" s="195"/>
      <c r="G25" s="145"/>
      <c r="H25" s="167">
        <v>0</v>
      </c>
      <c r="I25" s="199"/>
      <c r="J25" s="140"/>
      <c r="K25" s="140"/>
      <c r="L25" s="140"/>
      <c r="M25" s="140"/>
      <c r="N25" s="140"/>
      <c r="O25" s="140"/>
      <c r="P25" s="140"/>
      <c r="Q25" s="140"/>
      <c r="R25" s="140" t="s">
        <v>83</v>
      </c>
      <c r="S25" s="140">
        <v>0</v>
      </c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  <c r="AF25" s="140"/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</row>
    <row r="26" spans="1:47" outlineLevel="1">
      <c r="A26" s="141">
        <v>9</v>
      </c>
      <c r="B26" s="143" t="s">
        <v>102</v>
      </c>
      <c r="C26" s="158" t="s">
        <v>103</v>
      </c>
      <c r="D26" s="179" t="s">
        <v>90</v>
      </c>
      <c r="E26" s="145">
        <v>544.15480000000002</v>
      </c>
      <c r="F26" s="195"/>
      <c r="G26" s="145">
        <f>ROUND(E26*F26,2)</f>
        <v>0</v>
      </c>
      <c r="H26" s="167" t="s">
        <v>270</v>
      </c>
      <c r="I26" s="199"/>
      <c r="J26" s="140"/>
      <c r="K26" s="140"/>
      <c r="L26" s="140"/>
      <c r="M26" s="140"/>
      <c r="N26" s="140"/>
      <c r="O26" s="140"/>
      <c r="P26" s="140"/>
      <c r="Q26" s="140"/>
      <c r="R26" s="140" t="s">
        <v>81</v>
      </c>
      <c r="S26" s="140"/>
      <c r="T26" s="140"/>
      <c r="U26" s="140"/>
      <c r="V26" s="140"/>
      <c r="W26" s="140"/>
      <c r="X26" s="140"/>
      <c r="Y26" s="140"/>
      <c r="Z26" s="140"/>
      <c r="AA26" s="140"/>
      <c r="AB26" s="140"/>
      <c r="AC26" s="140"/>
      <c r="AD26" s="140"/>
      <c r="AE26" s="140"/>
      <c r="AF26" s="140"/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</row>
    <row r="27" spans="1:47" outlineLevel="1">
      <c r="A27" s="141"/>
      <c r="B27" s="143"/>
      <c r="C27" s="159" t="s">
        <v>104</v>
      </c>
      <c r="D27" s="180"/>
      <c r="E27" s="172">
        <v>544.15480000000002</v>
      </c>
      <c r="F27" s="195"/>
      <c r="G27" s="145"/>
      <c r="H27" s="167">
        <v>0</v>
      </c>
      <c r="I27" s="199"/>
      <c r="J27" s="140"/>
      <c r="K27" s="140"/>
      <c r="L27" s="140"/>
      <c r="M27" s="140"/>
      <c r="N27" s="140"/>
      <c r="O27" s="140"/>
      <c r="P27" s="140"/>
      <c r="Q27" s="140"/>
      <c r="R27" s="140" t="s">
        <v>83</v>
      </c>
      <c r="S27" s="140">
        <v>0</v>
      </c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  <c r="AF27" s="140"/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</row>
    <row r="28" spans="1:47" outlineLevel="1">
      <c r="A28" s="141">
        <v>10</v>
      </c>
      <c r="B28" s="143" t="s">
        <v>105</v>
      </c>
      <c r="C28" s="158" t="s">
        <v>106</v>
      </c>
      <c r="D28" s="179" t="s">
        <v>90</v>
      </c>
      <c r="E28" s="145">
        <v>14326.62</v>
      </c>
      <c r="F28" s="195"/>
      <c r="G28" s="145">
        <f>ROUND(E28*F28,2)</f>
        <v>0</v>
      </c>
      <c r="H28" s="167" t="s">
        <v>270</v>
      </c>
      <c r="I28" s="199"/>
      <c r="J28" s="140"/>
      <c r="K28" s="140"/>
      <c r="L28" s="140"/>
      <c r="M28" s="140"/>
      <c r="N28" s="140"/>
      <c r="O28" s="140"/>
      <c r="P28" s="140"/>
      <c r="Q28" s="140"/>
      <c r="R28" s="140" t="s">
        <v>81</v>
      </c>
      <c r="S28" s="140"/>
      <c r="T28" s="140"/>
      <c r="U28" s="140"/>
      <c r="V28" s="140"/>
      <c r="W28" s="140"/>
      <c r="X28" s="140"/>
      <c r="Y28" s="140"/>
      <c r="Z28" s="140"/>
      <c r="AA28" s="140"/>
      <c r="AB28" s="140"/>
      <c r="AC28" s="140"/>
      <c r="AD28" s="140"/>
      <c r="AE28" s="140"/>
      <c r="AF28" s="140"/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</row>
    <row r="29" spans="1:47" outlineLevel="1">
      <c r="A29" s="141"/>
      <c r="B29" s="143"/>
      <c r="C29" s="159" t="s">
        <v>107</v>
      </c>
      <c r="D29" s="180"/>
      <c r="E29" s="172">
        <v>722.75</v>
      </c>
      <c r="F29" s="195"/>
      <c r="G29" s="145"/>
      <c r="H29" s="167">
        <v>0</v>
      </c>
      <c r="I29" s="199"/>
      <c r="J29" s="140"/>
      <c r="K29" s="140"/>
      <c r="L29" s="140"/>
      <c r="M29" s="140"/>
      <c r="N29" s="140"/>
      <c r="O29" s="140"/>
      <c r="P29" s="140"/>
      <c r="Q29" s="140"/>
      <c r="R29" s="140" t="s">
        <v>83</v>
      </c>
      <c r="S29" s="140">
        <v>0</v>
      </c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  <c r="AF29" s="140"/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</row>
    <row r="30" spans="1:47" outlineLevel="1">
      <c r="A30" s="141"/>
      <c r="B30" s="143"/>
      <c r="C30" s="159" t="s">
        <v>108</v>
      </c>
      <c r="D30" s="180"/>
      <c r="E30" s="172">
        <v>3297.21</v>
      </c>
      <c r="F30" s="195"/>
      <c r="G30" s="145"/>
      <c r="H30" s="167">
        <v>0</v>
      </c>
      <c r="I30" s="199"/>
      <c r="J30" s="140"/>
      <c r="K30" s="140"/>
      <c r="L30" s="140"/>
      <c r="M30" s="140"/>
      <c r="N30" s="140"/>
      <c r="O30" s="140"/>
      <c r="P30" s="140"/>
      <c r="Q30" s="140"/>
      <c r="R30" s="140" t="s">
        <v>83</v>
      </c>
      <c r="S30" s="140">
        <v>0</v>
      </c>
      <c r="T30" s="140"/>
      <c r="U30" s="140"/>
      <c r="V30" s="140"/>
      <c r="W30" s="140"/>
      <c r="X30" s="140"/>
      <c r="Y30" s="140"/>
      <c r="Z30" s="140"/>
      <c r="AA30" s="140"/>
      <c r="AB30" s="140"/>
      <c r="AC30" s="140"/>
      <c r="AD30" s="140"/>
      <c r="AE30" s="140"/>
      <c r="AF30" s="140"/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</row>
    <row r="31" spans="1:47" outlineLevel="1">
      <c r="A31" s="141"/>
      <c r="B31" s="143"/>
      <c r="C31" s="159" t="s">
        <v>109</v>
      </c>
      <c r="D31" s="180"/>
      <c r="E31" s="172">
        <v>10306.66</v>
      </c>
      <c r="F31" s="195"/>
      <c r="G31" s="145"/>
      <c r="H31" s="167">
        <v>0</v>
      </c>
      <c r="I31" s="199"/>
      <c r="J31" s="140"/>
      <c r="K31" s="140"/>
      <c r="L31" s="140"/>
      <c r="M31" s="140"/>
      <c r="N31" s="140"/>
      <c r="O31" s="140"/>
      <c r="P31" s="140"/>
      <c r="Q31" s="140"/>
      <c r="R31" s="140" t="s">
        <v>83</v>
      </c>
      <c r="S31" s="140">
        <v>0</v>
      </c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</row>
    <row r="32" spans="1:47" outlineLevel="1">
      <c r="A32" s="141">
        <v>11</v>
      </c>
      <c r="B32" s="143" t="s">
        <v>110</v>
      </c>
      <c r="C32" s="158" t="s">
        <v>111</v>
      </c>
      <c r="D32" s="179" t="s">
        <v>90</v>
      </c>
      <c r="E32" s="145">
        <v>3297.21</v>
      </c>
      <c r="F32" s="195"/>
      <c r="G32" s="145">
        <f>ROUND(E32*F32,2)</f>
        <v>0</v>
      </c>
      <c r="H32" s="167" t="s">
        <v>270</v>
      </c>
      <c r="I32" s="199"/>
      <c r="J32" s="140"/>
      <c r="K32" s="140"/>
      <c r="L32" s="140"/>
      <c r="M32" s="140"/>
      <c r="N32" s="140"/>
      <c r="O32" s="140"/>
      <c r="P32" s="140"/>
      <c r="Q32" s="140"/>
      <c r="R32" s="140" t="s">
        <v>81</v>
      </c>
      <c r="S32" s="140"/>
      <c r="T32" s="140"/>
      <c r="U32" s="140"/>
      <c r="V32" s="140"/>
      <c r="W32" s="140"/>
      <c r="X32" s="140"/>
      <c r="Y32" s="140"/>
      <c r="Z32" s="140"/>
      <c r="AA32" s="140"/>
      <c r="AB32" s="140"/>
      <c r="AC32" s="140"/>
      <c r="AD32" s="140"/>
      <c r="AE32" s="140"/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</row>
    <row r="33" spans="1:47" outlineLevel="1">
      <c r="A33" s="141"/>
      <c r="B33" s="143"/>
      <c r="C33" s="159" t="s">
        <v>112</v>
      </c>
      <c r="D33" s="180"/>
      <c r="E33" s="172">
        <v>2.5499999999999998</v>
      </c>
      <c r="F33" s="195"/>
      <c r="G33" s="145"/>
      <c r="H33" s="167">
        <v>0</v>
      </c>
      <c r="I33" s="199"/>
      <c r="J33" s="140"/>
      <c r="K33" s="140"/>
      <c r="L33" s="140"/>
      <c r="M33" s="140"/>
      <c r="N33" s="140"/>
      <c r="O33" s="140"/>
      <c r="P33" s="140"/>
      <c r="Q33" s="140"/>
      <c r="R33" s="140" t="s">
        <v>83</v>
      </c>
      <c r="S33" s="140">
        <v>0</v>
      </c>
      <c r="T33" s="140"/>
      <c r="U33" s="140"/>
      <c r="V33" s="140"/>
      <c r="W33" s="140"/>
      <c r="X33" s="140"/>
      <c r="Y33" s="140"/>
      <c r="Z33" s="140"/>
      <c r="AA33" s="140"/>
      <c r="AB33" s="140"/>
      <c r="AC33" s="140"/>
      <c r="AD33" s="140"/>
      <c r="AE33" s="140"/>
      <c r="AF33" s="140"/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</row>
    <row r="34" spans="1:47" ht="33.75" outlineLevel="1">
      <c r="A34" s="141"/>
      <c r="B34" s="143"/>
      <c r="C34" s="159" t="s">
        <v>113</v>
      </c>
      <c r="D34" s="180"/>
      <c r="E34" s="172">
        <v>3294.66</v>
      </c>
      <c r="F34" s="195"/>
      <c r="G34" s="145"/>
      <c r="H34" s="167">
        <v>0</v>
      </c>
      <c r="I34" s="199"/>
      <c r="J34" s="140"/>
      <c r="K34" s="140"/>
      <c r="L34" s="140"/>
      <c r="M34" s="140"/>
      <c r="N34" s="140"/>
      <c r="O34" s="140"/>
      <c r="P34" s="140"/>
      <c r="Q34" s="140"/>
      <c r="R34" s="140" t="s">
        <v>83</v>
      </c>
      <c r="S34" s="140">
        <v>0</v>
      </c>
      <c r="T34" s="140"/>
      <c r="U34" s="140"/>
      <c r="V34" s="140"/>
      <c r="W34" s="140"/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</row>
    <row r="35" spans="1:47" outlineLevel="1">
      <c r="A35" s="141">
        <v>12</v>
      </c>
      <c r="B35" s="143" t="s">
        <v>114</v>
      </c>
      <c r="C35" s="158" t="s">
        <v>115</v>
      </c>
      <c r="D35" s="179" t="s">
        <v>90</v>
      </c>
      <c r="E35" s="145">
        <v>17623.830000000002</v>
      </c>
      <c r="F35" s="195"/>
      <c r="G35" s="145">
        <f>ROUND(E35*F35,2)</f>
        <v>0</v>
      </c>
      <c r="H35" s="167" t="s">
        <v>270</v>
      </c>
      <c r="I35" s="199"/>
      <c r="J35" s="140"/>
      <c r="K35" s="140"/>
      <c r="L35" s="140"/>
      <c r="M35" s="140"/>
      <c r="N35" s="140"/>
      <c r="O35" s="140"/>
      <c r="P35" s="140"/>
      <c r="Q35" s="140"/>
      <c r="R35" s="140" t="s">
        <v>81</v>
      </c>
      <c r="S35" s="140"/>
      <c r="T35" s="140"/>
      <c r="U35" s="140"/>
      <c r="V35" s="140"/>
      <c r="W35" s="140"/>
      <c r="X35" s="140"/>
      <c r="Y35" s="140"/>
      <c r="Z35" s="140"/>
      <c r="AA35" s="140"/>
      <c r="AB35" s="140"/>
      <c r="AC35" s="140"/>
      <c r="AD35" s="140"/>
      <c r="AE35" s="140"/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</row>
    <row r="36" spans="1:47" outlineLevel="1">
      <c r="A36" s="141"/>
      <c r="B36" s="143"/>
      <c r="C36" s="159" t="s">
        <v>116</v>
      </c>
      <c r="D36" s="180"/>
      <c r="E36" s="172">
        <v>13603.87</v>
      </c>
      <c r="F36" s="195"/>
      <c r="G36" s="145"/>
      <c r="H36" s="167">
        <v>0</v>
      </c>
      <c r="I36" s="199"/>
      <c r="J36" s="140"/>
      <c r="K36" s="140"/>
      <c r="L36" s="140"/>
      <c r="M36" s="140"/>
      <c r="N36" s="140"/>
      <c r="O36" s="140"/>
      <c r="P36" s="140"/>
      <c r="Q36" s="140"/>
      <c r="R36" s="140" t="s">
        <v>83</v>
      </c>
      <c r="S36" s="140">
        <v>0</v>
      </c>
      <c r="T36" s="140"/>
      <c r="U36" s="140"/>
      <c r="V36" s="140"/>
      <c r="W36" s="140"/>
      <c r="X36" s="140"/>
      <c r="Y36" s="140"/>
      <c r="Z36" s="140"/>
      <c r="AA36" s="140"/>
      <c r="AB36" s="140"/>
      <c r="AC36" s="140"/>
      <c r="AD36" s="140"/>
      <c r="AE36" s="140"/>
      <c r="AF36" s="140"/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</row>
    <row r="37" spans="1:47" outlineLevel="1">
      <c r="A37" s="141"/>
      <c r="B37" s="143"/>
      <c r="C37" s="159" t="s">
        <v>117</v>
      </c>
      <c r="D37" s="180"/>
      <c r="E37" s="172">
        <v>722.75</v>
      </c>
      <c r="F37" s="195"/>
      <c r="G37" s="145"/>
      <c r="H37" s="167">
        <v>0</v>
      </c>
      <c r="I37" s="199"/>
      <c r="J37" s="140"/>
      <c r="K37" s="140"/>
      <c r="L37" s="140"/>
      <c r="M37" s="140"/>
      <c r="N37" s="140"/>
      <c r="O37" s="140"/>
      <c r="P37" s="140"/>
      <c r="Q37" s="140"/>
      <c r="R37" s="140" t="s">
        <v>83</v>
      </c>
      <c r="S37" s="140">
        <v>0</v>
      </c>
      <c r="T37" s="140"/>
      <c r="U37" s="140"/>
      <c r="V37" s="140"/>
      <c r="W37" s="140"/>
      <c r="X37" s="140"/>
      <c r="Y37" s="140"/>
      <c r="Z37" s="140"/>
      <c r="AA37" s="140"/>
      <c r="AB37" s="140"/>
      <c r="AC37" s="140"/>
      <c r="AD37" s="140"/>
      <c r="AE37" s="140"/>
      <c r="AF37" s="140"/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</row>
    <row r="38" spans="1:47" outlineLevel="1">
      <c r="A38" s="141"/>
      <c r="B38" s="143"/>
      <c r="C38" s="159" t="s">
        <v>108</v>
      </c>
      <c r="D38" s="180"/>
      <c r="E38" s="172">
        <v>3297.21</v>
      </c>
      <c r="F38" s="195"/>
      <c r="G38" s="145"/>
      <c r="H38" s="167">
        <v>0</v>
      </c>
      <c r="I38" s="199"/>
      <c r="J38" s="140"/>
      <c r="K38" s="140"/>
      <c r="L38" s="140"/>
      <c r="M38" s="140"/>
      <c r="N38" s="140"/>
      <c r="O38" s="140"/>
      <c r="P38" s="140"/>
      <c r="Q38" s="140"/>
      <c r="R38" s="140" t="s">
        <v>83</v>
      </c>
      <c r="S38" s="140">
        <v>0</v>
      </c>
      <c r="T38" s="140"/>
      <c r="U38" s="140"/>
      <c r="V38" s="140"/>
      <c r="W38" s="140"/>
      <c r="X38" s="140"/>
      <c r="Y38" s="140"/>
      <c r="Z38" s="140"/>
      <c r="AA38" s="140"/>
      <c r="AB38" s="140"/>
      <c r="AC38" s="140"/>
      <c r="AD38" s="140"/>
      <c r="AE38" s="140"/>
      <c r="AF38" s="140"/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</row>
    <row r="39" spans="1:47" outlineLevel="1">
      <c r="A39" s="141">
        <v>13</v>
      </c>
      <c r="B39" s="143" t="s">
        <v>118</v>
      </c>
      <c r="C39" s="158" t="s">
        <v>119</v>
      </c>
      <c r="D39" s="179" t="s">
        <v>90</v>
      </c>
      <c r="E39" s="145">
        <v>11029.41</v>
      </c>
      <c r="F39" s="195"/>
      <c r="G39" s="145">
        <f>ROUND(E39*F39,2)</f>
        <v>0</v>
      </c>
      <c r="H39" s="167" t="s">
        <v>270</v>
      </c>
      <c r="I39" s="199"/>
      <c r="J39" s="140"/>
      <c r="K39" s="140"/>
      <c r="L39" s="140"/>
      <c r="M39" s="140"/>
      <c r="N39" s="140"/>
      <c r="O39" s="140"/>
      <c r="P39" s="140"/>
      <c r="Q39" s="140"/>
      <c r="R39" s="140" t="s">
        <v>81</v>
      </c>
      <c r="S39" s="140"/>
      <c r="T39" s="140"/>
      <c r="U39" s="140"/>
      <c r="V39" s="140"/>
      <c r="W39" s="140"/>
      <c r="X39" s="140"/>
      <c r="Y39" s="140"/>
      <c r="Z39" s="140"/>
      <c r="AA39" s="140"/>
      <c r="AB39" s="140"/>
      <c r="AC39" s="140"/>
      <c r="AD39" s="140"/>
      <c r="AE39" s="140"/>
      <c r="AF39" s="140"/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</row>
    <row r="40" spans="1:47" outlineLevel="1">
      <c r="A40" s="141"/>
      <c r="B40" s="143"/>
      <c r="C40" s="159" t="s">
        <v>107</v>
      </c>
      <c r="D40" s="180"/>
      <c r="E40" s="172">
        <v>722.75</v>
      </c>
      <c r="F40" s="195"/>
      <c r="G40" s="145"/>
      <c r="H40" s="167">
        <v>0</v>
      </c>
      <c r="I40" s="199"/>
      <c r="J40" s="140"/>
      <c r="K40" s="140"/>
      <c r="L40" s="140"/>
      <c r="M40" s="140"/>
      <c r="N40" s="140"/>
      <c r="O40" s="140"/>
      <c r="P40" s="140"/>
      <c r="Q40" s="140"/>
      <c r="R40" s="140" t="s">
        <v>83</v>
      </c>
      <c r="S40" s="140">
        <v>0</v>
      </c>
      <c r="T40" s="140"/>
      <c r="U40" s="140"/>
      <c r="V40" s="140"/>
      <c r="W40" s="140"/>
      <c r="X40" s="140"/>
      <c r="Y40" s="140"/>
      <c r="Z40" s="140"/>
      <c r="AA40" s="140"/>
      <c r="AB40" s="140"/>
      <c r="AC40" s="140"/>
      <c r="AD40" s="140"/>
      <c r="AE40" s="140"/>
      <c r="AF40" s="140"/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</row>
    <row r="41" spans="1:47" outlineLevel="1">
      <c r="A41" s="141"/>
      <c r="B41" s="143"/>
      <c r="C41" s="159" t="s">
        <v>109</v>
      </c>
      <c r="D41" s="180"/>
      <c r="E41" s="172">
        <v>10306.66</v>
      </c>
      <c r="F41" s="195"/>
      <c r="G41" s="145"/>
      <c r="H41" s="167">
        <v>0</v>
      </c>
      <c r="I41" s="199"/>
      <c r="J41" s="140"/>
      <c r="K41" s="140"/>
      <c r="L41" s="140"/>
      <c r="M41" s="140"/>
      <c r="N41" s="140"/>
      <c r="O41" s="140"/>
      <c r="P41" s="140"/>
      <c r="Q41" s="140"/>
      <c r="R41" s="140" t="s">
        <v>83</v>
      </c>
      <c r="S41" s="140">
        <v>0</v>
      </c>
      <c r="T41" s="140"/>
      <c r="U41" s="140"/>
      <c r="V41" s="140"/>
      <c r="W41" s="140"/>
      <c r="X41" s="140"/>
      <c r="Y41" s="140"/>
      <c r="Z41" s="140"/>
      <c r="AA41" s="140"/>
      <c r="AB41" s="140"/>
      <c r="AC41" s="140"/>
      <c r="AD41" s="140"/>
      <c r="AE41" s="140"/>
      <c r="AF41" s="140"/>
      <c r="AG41" s="140"/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</row>
    <row r="42" spans="1:47" outlineLevel="1">
      <c r="A42" s="141">
        <v>14</v>
      </c>
      <c r="B42" s="143" t="s">
        <v>120</v>
      </c>
      <c r="C42" s="158" t="s">
        <v>121</v>
      </c>
      <c r="D42" s="179" t="s">
        <v>90</v>
      </c>
      <c r="E42" s="145">
        <v>77205.87</v>
      </c>
      <c r="F42" s="195"/>
      <c r="G42" s="145">
        <f>ROUND(E42*F42,2)</f>
        <v>0</v>
      </c>
      <c r="H42" s="167" t="s">
        <v>270</v>
      </c>
      <c r="I42" s="199"/>
      <c r="J42" s="140"/>
      <c r="K42" s="140"/>
      <c r="L42" s="140"/>
      <c r="M42" s="140"/>
      <c r="N42" s="140"/>
      <c r="O42" s="140"/>
      <c r="P42" s="140"/>
      <c r="Q42" s="140"/>
      <c r="R42" s="140" t="s">
        <v>81</v>
      </c>
      <c r="S42" s="140"/>
      <c r="T42" s="140"/>
      <c r="U42" s="140"/>
      <c r="V42" s="140"/>
      <c r="W42" s="140"/>
      <c r="X42" s="140"/>
      <c r="Y42" s="140"/>
      <c r="Z42" s="140"/>
      <c r="AA42" s="140"/>
      <c r="AB42" s="140"/>
      <c r="AC42" s="140"/>
      <c r="AD42" s="140"/>
      <c r="AE42" s="140"/>
      <c r="AF42" s="140"/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</row>
    <row r="43" spans="1:47" outlineLevel="1">
      <c r="A43" s="141"/>
      <c r="B43" s="143"/>
      <c r="C43" s="159" t="s">
        <v>122</v>
      </c>
      <c r="D43" s="180"/>
      <c r="E43" s="172">
        <v>5059.25</v>
      </c>
      <c r="F43" s="195"/>
      <c r="G43" s="145"/>
      <c r="H43" s="167">
        <v>0</v>
      </c>
      <c r="I43" s="199"/>
      <c r="J43" s="140"/>
      <c r="K43" s="140"/>
      <c r="L43" s="140"/>
      <c r="M43" s="140"/>
      <c r="N43" s="140"/>
      <c r="O43" s="140"/>
      <c r="P43" s="140"/>
      <c r="Q43" s="140"/>
      <c r="R43" s="140" t="s">
        <v>83</v>
      </c>
      <c r="S43" s="140">
        <v>0</v>
      </c>
      <c r="T43" s="140"/>
      <c r="U43" s="140"/>
      <c r="V43" s="140"/>
      <c r="W43" s="140"/>
      <c r="X43" s="140"/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</row>
    <row r="44" spans="1:47" outlineLevel="1">
      <c r="A44" s="141"/>
      <c r="B44" s="143"/>
      <c r="C44" s="159" t="s">
        <v>123</v>
      </c>
      <c r="D44" s="180"/>
      <c r="E44" s="172">
        <v>72146.62</v>
      </c>
      <c r="F44" s="195"/>
      <c r="G44" s="145"/>
      <c r="H44" s="167">
        <v>0</v>
      </c>
      <c r="I44" s="199"/>
      <c r="J44" s="140"/>
      <c r="K44" s="140"/>
      <c r="L44" s="140"/>
      <c r="M44" s="140"/>
      <c r="N44" s="140"/>
      <c r="O44" s="140"/>
      <c r="P44" s="140"/>
      <c r="Q44" s="140"/>
      <c r="R44" s="140" t="s">
        <v>83</v>
      </c>
      <c r="S44" s="140">
        <v>0</v>
      </c>
      <c r="T44" s="140"/>
      <c r="U44" s="140"/>
      <c r="V44" s="140"/>
      <c r="W44" s="140"/>
      <c r="X44" s="140"/>
      <c r="Y44" s="140"/>
      <c r="Z44" s="140"/>
      <c r="AA44" s="140"/>
      <c r="AB44" s="140"/>
      <c r="AC44" s="140"/>
      <c r="AD44" s="140"/>
      <c r="AE44" s="140"/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</row>
    <row r="45" spans="1:47" outlineLevel="1">
      <c r="A45" s="141">
        <v>15</v>
      </c>
      <c r="B45" s="143" t="s">
        <v>124</v>
      </c>
      <c r="C45" s="158" t="s">
        <v>125</v>
      </c>
      <c r="D45" s="179" t="s">
        <v>90</v>
      </c>
      <c r="E45" s="145">
        <v>10306.66</v>
      </c>
      <c r="F45" s="195"/>
      <c r="G45" s="145">
        <f>ROUND(E45*F45,2)</f>
        <v>0</v>
      </c>
      <c r="H45" s="167" t="s">
        <v>270</v>
      </c>
      <c r="I45" s="199"/>
      <c r="J45" s="140"/>
      <c r="K45" s="140"/>
      <c r="L45" s="140"/>
      <c r="M45" s="140"/>
      <c r="N45" s="140"/>
      <c r="O45" s="140"/>
      <c r="P45" s="140"/>
      <c r="Q45" s="140"/>
      <c r="R45" s="140" t="s">
        <v>81</v>
      </c>
      <c r="S45" s="140"/>
      <c r="T45" s="140"/>
      <c r="U45" s="140"/>
      <c r="V45" s="140"/>
      <c r="W45" s="140"/>
      <c r="X45" s="140"/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</row>
    <row r="46" spans="1:47" outlineLevel="1">
      <c r="A46" s="141"/>
      <c r="B46" s="143"/>
      <c r="C46" s="159" t="s">
        <v>109</v>
      </c>
      <c r="D46" s="180"/>
      <c r="E46" s="172">
        <v>10306.66</v>
      </c>
      <c r="F46" s="195"/>
      <c r="G46" s="145"/>
      <c r="H46" s="167">
        <v>0</v>
      </c>
      <c r="I46" s="199"/>
      <c r="J46" s="140"/>
      <c r="K46" s="140"/>
      <c r="L46" s="140"/>
      <c r="M46" s="140"/>
      <c r="N46" s="140"/>
      <c r="O46" s="140"/>
      <c r="P46" s="140"/>
      <c r="Q46" s="140"/>
      <c r="R46" s="140" t="s">
        <v>83</v>
      </c>
      <c r="S46" s="140">
        <v>0</v>
      </c>
      <c r="T46" s="140"/>
      <c r="U46" s="140"/>
      <c r="V46" s="140"/>
      <c r="W46" s="140"/>
      <c r="X46" s="140"/>
      <c r="Y46" s="140"/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</row>
    <row r="47" spans="1:47" outlineLevel="1">
      <c r="A47" s="141">
        <v>16</v>
      </c>
      <c r="B47" s="143" t="s">
        <v>126</v>
      </c>
      <c r="C47" s="158" t="s">
        <v>127</v>
      </c>
      <c r="D47" s="179" t="s">
        <v>90</v>
      </c>
      <c r="E47" s="145">
        <v>722.75</v>
      </c>
      <c r="F47" s="195"/>
      <c r="G47" s="145">
        <f>ROUND(E47*F47,2)</f>
        <v>0</v>
      </c>
      <c r="H47" s="167" t="s">
        <v>270</v>
      </c>
      <c r="I47" s="199"/>
      <c r="J47" s="140"/>
      <c r="K47" s="140"/>
      <c r="L47" s="140"/>
      <c r="M47" s="140"/>
      <c r="N47" s="140"/>
      <c r="O47" s="140"/>
      <c r="P47" s="140"/>
      <c r="Q47" s="140"/>
      <c r="R47" s="140" t="s">
        <v>81</v>
      </c>
      <c r="S47" s="140"/>
      <c r="T47" s="140"/>
      <c r="U47" s="140"/>
      <c r="V47" s="140"/>
      <c r="W47" s="140"/>
      <c r="X47" s="140"/>
      <c r="Y47" s="140"/>
      <c r="Z47" s="140"/>
      <c r="AA47" s="140"/>
      <c r="AB47" s="140"/>
      <c r="AC47" s="140"/>
      <c r="AD47" s="140"/>
      <c r="AE47" s="140"/>
      <c r="AF47" s="140"/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</row>
    <row r="48" spans="1:47" outlineLevel="1">
      <c r="A48" s="141"/>
      <c r="B48" s="143"/>
      <c r="C48" s="159" t="s">
        <v>107</v>
      </c>
      <c r="D48" s="180"/>
      <c r="E48" s="172">
        <v>722.75</v>
      </c>
      <c r="F48" s="195"/>
      <c r="G48" s="145"/>
      <c r="H48" s="167">
        <v>0</v>
      </c>
      <c r="I48" s="199"/>
      <c r="J48" s="140"/>
      <c r="K48" s="140"/>
      <c r="L48" s="140"/>
      <c r="M48" s="140"/>
      <c r="N48" s="140"/>
      <c r="O48" s="140"/>
      <c r="P48" s="140"/>
      <c r="Q48" s="140"/>
      <c r="R48" s="140" t="s">
        <v>83</v>
      </c>
      <c r="S48" s="140">
        <v>0</v>
      </c>
      <c r="T48" s="140"/>
      <c r="U48" s="140"/>
      <c r="V48" s="140"/>
      <c r="W48" s="140"/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</row>
    <row r="49" spans="1:47" outlineLevel="1">
      <c r="A49" s="141">
        <v>17</v>
      </c>
      <c r="B49" s="143" t="s">
        <v>128</v>
      </c>
      <c r="C49" s="158" t="s">
        <v>129</v>
      </c>
      <c r="D49" s="179" t="s">
        <v>90</v>
      </c>
      <c r="E49" s="145">
        <v>13603.87</v>
      </c>
      <c r="F49" s="195"/>
      <c r="G49" s="145">
        <f>ROUND(E49*F49,2)</f>
        <v>0</v>
      </c>
      <c r="H49" s="167" t="s">
        <v>270</v>
      </c>
      <c r="I49" s="199"/>
      <c r="J49" s="140"/>
      <c r="K49" s="140"/>
      <c r="L49" s="140"/>
      <c r="M49" s="140"/>
      <c r="N49" s="140"/>
      <c r="O49" s="140"/>
      <c r="P49" s="140"/>
      <c r="Q49" s="140"/>
      <c r="R49" s="140" t="s">
        <v>81</v>
      </c>
      <c r="S49" s="140"/>
      <c r="T49" s="140"/>
      <c r="U49" s="140"/>
      <c r="V49" s="140"/>
      <c r="W49" s="140"/>
      <c r="X49" s="140"/>
      <c r="Y49" s="140"/>
      <c r="Z49" s="140"/>
      <c r="AA49" s="140"/>
      <c r="AB49" s="140"/>
      <c r="AC49" s="140"/>
      <c r="AD49" s="140"/>
      <c r="AE49" s="140"/>
      <c r="AF49" s="140"/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</row>
    <row r="50" spans="1:47" outlineLevel="1">
      <c r="A50" s="141"/>
      <c r="B50" s="143"/>
      <c r="C50" s="159" t="s">
        <v>130</v>
      </c>
      <c r="D50" s="180"/>
      <c r="E50" s="172">
        <v>13603.87</v>
      </c>
      <c r="F50" s="195"/>
      <c r="G50" s="145"/>
      <c r="H50" s="167">
        <v>0</v>
      </c>
      <c r="I50" s="199"/>
      <c r="J50" s="140"/>
      <c r="K50" s="140"/>
      <c r="L50" s="140"/>
      <c r="M50" s="140"/>
      <c r="N50" s="140"/>
      <c r="O50" s="140"/>
      <c r="P50" s="140"/>
      <c r="Q50" s="140"/>
      <c r="R50" s="140" t="s">
        <v>83</v>
      </c>
      <c r="S50" s="140">
        <v>0</v>
      </c>
      <c r="T50" s="140"/>
      <c r="U50" s="140"/>
      <c r="V50" s="140"/>
      <c r="W50" s="140"/>
      <c r="X50" s="140"/>
      <c r="Y50" s="140"/>
      <c r="Z50" s="140"/>
      <c r="AA50" s="140"/>
      <c r="AB50" s="140"/>
      <c r="AC50" s="140"/>
      <c r="AD50" s="140"/>
      <c r="AE50" s="140"/>
      <c r="AF50" s="140"/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</row>
    <row r="51" spans="1:47" outlineLevel="1">
      <c r="A51" s="141">
        <v>18</v>
      </c>
      <c r="B51" s="143" t="s">
        <v>131</v>
      </c>
      <c r="C51" s="158" t="s">
        <v>132</v>
      </c>
      <c r="D51" s="179" t="s">
        <v>133</v>
      </c>
      <c r="E51" s="145">
        <v>84</v>
      </c>
      <c r="F51" s="195"/>
      <c r="G51" s="145">
        <f>ROUND(E51*F51,2)</f>
        <v>0</v>
      </c>
      <c r="H51" s="167" t="s">
        <v>270</v>
      </c>
      <c r="I51" s="199"/>
      <c r="J51" s="140"/>
      <c r="K51" s="140"/>
      <c r="L51" s="140"/>
      <c r="M51" s="140"/>
      <c r="N51" s="140"/>
      <c r="O51" s="140"/>
      <c r="P51" s="140"/>
      <c r="Q51" s="140"/>
      <c r="R51" s="140" t="s">
        <v>81</v>
      </c>
      <c r="S51" s="140"/>
      <c r="T51" s="140"/>
      <c r="U51" s="140"/>
      <c r="V51" s="140"/>
      <c r="W51" s="140"/>
      <c r="X51" s="140"/>
      <c r="Y51" s="140"/>
      <c r="Z51" s="140"/>
      <c r="AA51" s="140"/>
      <c r="AB51" s="140"/>
      <c r="AC51" s="140"/>
      <c r="AD51" s="140"/>
      <c r="AE51" s="140"/>
      <c r="AF51" s="140"/>
      <c r="AG51" s="140"/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</row>
    <row r="52" spans="1:47" outlineLevel="1">
      <c r="A52" s="141"/>
      <c r="B52" s="143"/>
      <c r="C52" s="159" t="s">
        <v>134</v>
      </c>
      <c r="D52" s="180"/>
      <c r="E52" s="172">
        <v>84</v>
      </c>
      <c r="F52" s="195"/>
      <c r="G52" s="145"/>
      <c r="H52" s="167">
        <v>0</v>
      </c>
      <c r="I52" s="199"/>
      <c r="J52" s="140"/>
      <c r="K52" s="140"/>
      <c r="L52" s="140"/>
      <c r="M52" s="140"/>
      <c r="N52" s="140"/>
      <c r="O52" s="140"/>
      <c r="P52" s="140"/>
      <c r="Q52" s="140"/>
      <c r="R52" s="140" t="s">
        <v>83</v>
      </c>
      <c r="S52" s="140">
        <v>0</v>
      </c>
      <c r="T52" s="140"/>
      <c r="U52" s="140"/>
      <c r="V52" s="140"/>
      <c r="W52" s="140"/>
      <c r="X52" s="140"/>
      <c r="Y52" s="140"/>
      <c r="Z52" s="140"/>
      <c r="AA52" s="140"/>
      <c r="AB52" s="140"/>
      <c r="AC52" s="140"/>
      <c r="AD52" s="140"/>
      <c r="AE52" s="140"/>
      <c r="AF52" s="140"/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</row>
    <row r="53" spans="1:47" outlineLevel="1">
      <c r="A53" s="141">
        <v>19</v>
      </c>
      <c r="B53" s="143" t="s">
        <v>135</v>
      </c>
      <c r="C53" s="158" t="s">
        <v>136</v>
      </c>
      <c r="D53" s="179" t="s">
        <v>133</v>
      </c>
      <c r="E53" s="145">
        <v>84</v>
      </c>
      <c r="F53" s="195"/>
      <c r="G53" s="145">
        <f>ROUND(E53*F53,2)</f>
        <v>0</v>
      </c>
      <c r="H53" s="167" t="s">
        <v>270</v>
      </c>
      <c r="I53" s="199"/>
      <c r="J53" s="140"/>
      <c r="K53" s="140"/>
      <c r="L53" s="140"/>
      <c r="M53" s="140"/>
      <c r="N53" s="140"/>
      <c r="O53" s="140"/>
      <c r="P53" s="140"/>
      <c r="Q53" s="140"/>
      <c r="R53" s="140" t="s">
        <v>81</v>
      </c>
      <c r="S53" s="140"/>
      <c r="T53" s="140"/>
      <c r="U53" s="140"/>
      <c r="V53" s="140"/>
      <c r="W53" s="140"/>
      <c r="X53" s="140"/>
      <c r="Y53" s="140"/>
      <c r="Z53" s="140"/>
      <c r="AA53" s="140"/>
      <c r="AB53" s="140"/>
      <c r="AC53" s="140"/>
      <c r="AD53" s="140"/>
      <c r="AE53" s="140"/>
      <c r="AF53" s="140"/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</row>
    <row r="54" spans="1:47" outlineLevel="1">
      <c r="A54" s="141"/>
      <c r="B54" s="143"/>
      <c r="C54" s="159" t="s">
        <v>134</v>
      </c>
      <c r="D54" s="180"/>
      <c r="E54" s="172">
        <v>84</v>
      </c>
      <c r="F54" s="195"/>
      <c r="G54" s="145"/>
      <c r="H54" s="167">
        <v>0</v>
      </c>
      <c r="I54" s="199"/>
      <c r="J54" s="140"/>
      <c r="K54" s="140"/>
      <c r="L54" s="140"/>
      <c r="M54" s="140"/>
      <c r="N54" s="140"/>
      <c r="O54" s="140"/>
      <c r="P54" s="140"/>
      <c r="Q54" s="140"/>
      <c r="R54" s="140" t="s">
        <v>83</v>
      </c>
      <c r="S54" s="140">
        <v>0</v>
      </c>
      <c r="T54" s="140"/>
      <c r="U54" s="140"/>
      <c r="V54" s="140"/>
      <c r="W54" s="140"/>
      <c r="X54" s="140"/>
      <c r="Y54" s="140"/>
      <c r="Z54" s="140"/>
      <c r="AA54" s="140"/>
      <c r="AB54" s="140"/>
      <c r="AC54" s="140"/>
      <c r="AD54" s="140"/>
      <c r="AE54" s="140"/>
      <c r="AF54" s="140"/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</row>
    <row r="55" spans="1:47">
      <c r="A55" s="142" t="s">
        <v>76</v>
      </c>
      <c r="B55" s="144" t="s">
        <v>50</v>
      </c>
      <c r="C55" s="160" t="s">
        <v>51</v>
      </c>
      <c r="D55" s="181"/>
      <c r="E55" s="146"/>
      <c r="F55" s="196"/>
      <c r="G55" s="146">
        <f>SUMIF(R56:R61,"&lt;&gt;NOR",G56:G61)</f>
        <v>0</v>
      </c>
      <c r="H55" s="168"/>
      <c r="I55" s="199"/>
      <c r="R55" t="s">
        <v>77</v>
      </c>
    </row>
    <row r="56" spans="1:47" ht="22.5" outlineLevel="1">
      <c r="A56" s="141">
        <v>20</v>
      </c>
      <c r="B56" s="143" t="s">
        <v>137</v>
      </c>
      <c r="C56" s="158" t="s">
        <v>138</v>
      </c>
      <c r="D56" s="179" t="s">
        <v>139</v>
      </c>
      <c r="E56" s="145">
        <v>235.7</v>
      </c>
      <c r="F56" s="195"/>
      <c r="G56" s="145">
        <f>ROUND(E56*F56,2)</f>
        <v>0</v>
      </c>
      <c r="H56" s="167" t="s">
        <v>270</v>
      </c>
      <c r="I56" s="199"/>
      <c r="J56" s="140"/>
      <c r="K56" s="140"/>
      <c r="L56" s="140"/>
      <c r="M56" s="140"/>
      <c r="N56" s="140"/>
      <c r="O56" s="140"/>
      <c r="P56" s="140"/>
      <c r="Q56" s="140"/>
      <c r="R56" s="140" t="s">
        <v>140</v>
      </c>
      <c r="S56" s="140"/>
      <c r="T56" s="140"/>
      <c r="U56" s="140"/>
      <c r="V56" s="140"/>
      <c r="W56" s="140"/>
      <c r="X56" s="140"/>
      <c r="Y56" s="140"/>
      <c r="Z56" s="140"/>
      <c r="AA56" s="140"/>
      <c r="AB56" s="140"/>
      <c r="AC56" s="140"/>
      <c r="AD56" s="140"/>
      <c r="AE56" s="140"/>
      <c r="AF56" s="140"/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</row>
    <row r="57" spans="1:47" outlineLevel="1">
      <c r="A57" s="141"/>
      <c r="B57" s="143"/>
      <c r="C57" s="159" t="s">
        <v>141</v>
      </c>
      <c r="D57" s="180"/>
      <c r="E57" s="172">
        <v>235.7</v>
      </c>
      <c r="F57" s="195"/>
      <c r="G57" s="145"/>
      <c r="H57" s="167">
        <v>0</v>
      </c>
      <c r="I57" s="199"/>
      <c r="J57" s="140"/>
      <c r="K57" s="140"/>
      <c r="L57" s="140"/>
      <c r="M57" s="140"/>
      <c r="N57" s="140"/>
      <c r="O57" s="140"/>
      <c r="P57" s="140"/>
      <c r="Q57" s="140"/>
      <c r="R57" s="140" t="s">
        <v>83</v>
      </c>
      <c r="S57" s="140">
        <v>0</v>
      </c>
      <c r="T57" s="140"/>
      <c r="U57" s="140"/>
      <c r="V57" s="140"/>
      <c r="W57" s="140"/>
      <c r="X57" s="140"/>
      <c r="Y57" s="140"/>
      <c r="Z57" s="140"/>
      <c r="AA57" s="140"/>
      <c r="AB57" s="140"/>
      <c r="AC57" s="140"/>
      <c r="AD57" s="140"/>
      <c r="AE57" s="140"/>
      <c r="AF57" s="140"/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</row>
    <row r="58" spans="1:47" ht="22.5" outlineLevel="1">
      <c r="A58" s="141">
        <v>21</v>
      </c>
      <c r="B58" s="143" t="s">
        <v>142</v>
      </c>
      <c r="C58" s="158" t="s">
        <v>143</v>
      </c>
      <c r="D58" s="179" t="s">
        <v>80</v>
      </c>
      <c r="E58" s="145">
        <v>2</v>
      </c>
      <c r="F58" s="195"/>
      <c r="G58" s="145">
        <f>ROUND(E58*F58,2)</f>
        <v>0</v>
      </c>
      <c r="H58" s="200" t="s">
        <v>269</v>
      </c>
      <c r="I58" s="199"/>
      <c r="J58" s="140"/>
      <c r="K58" s="140"/>
      <c r="L58" s="140"/>
      <c r="M58" s="140"/>
      <c r="N58" s="140"/>
      <c r="O58" s="140"/>
      <c r="P58" s="140"/>
      <c r="Q58" s="140"/>
      <c r="R58" s="140" t="s">
        <v>81</v>
      </c>
      <c r="S58" s="140"/>
      <c r="T58" s="140"/>
      <c r="U58" s="140"/>
      <c r="V58" s="140"/>
      <c r="W58" s="140"/>
      <c r="X58" s="140"/>
      <c r="Y58" s="140"/>
      <c r="Z58" s="140"/>
      <c r="AA58" s="140"/>
      <c r="AB58" s="140"/>
      <c r="AC58" s="140"/>
      <c r="AD58" s="140"/>
      <c r="AE58" s="140"/>
      <c r="AF58" s="140"/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</row>
    <row r="59" spans="1:47" outlineLevel="1">
      <c r="A59" s="141"/>
      <c r="B59" s="143"/>
      <c r="C59" s="159" t="s">
        <v>144</v>
      </c>
      <c r="D59" s="180"/>
      <c r="E59" s="172">
        <v>2</v>
      </c>
      <c r="F59" s="195"/>
      <c r="G59" s="145"/>
      <c r="H59" s="167">
        <v>0</v>
      </c>
      <c r="I59" s="199"/>
      <c r="J59" s="140"/>
      <c r="K59" s="140"/>
      <c r="L59" s="140"/>
      <c r="M59" s="140"/>
      <c r="N59" s="140"/>
      <c r="O59" s="140"/>
      <c r="P59" s="140"/>
      <c r="Q59" s="140"/>
      <c r="R59" s="140" t="s">
        <v>83</v>
      </c>
      <c r="S59" s="140">
        <v>0</v>
      </c>
      <c r="T59" s="140"/>
      <c r="U59" s="140"/>
      <c r="V59" s="140"/>
      <c r="W59" s="140"/>
      <c r="X59" s="140"/>
      <c r="Y59" s="140"/>
      <c r="Z59" s="140"/>
      <c r="AA59" s="140"/>
      <c r="AB59" s="140"/>
      <c r="AC59" s="140"/>
      <c r="AD59" s="140"/>
      <c r="AE59" s="140"/>
      <c r="AF59" s="140"/>
      <c r="AG59" s="140"/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</row>
    <row r="60" spans="1:47" outlineLevel="1">
      <c r="A60" s="141">
        <v>22</v>
      </c>
      <c r="B60" s="143" t="s">
        <v>145</v>
      </c>
      <c r="C60" s="158" t="s">
        <v>146</v>
      </c>
      <c r="D60" s="179" t="s">
        <v>90</v>
      </c>
      <c r="E60" s="145">
        <v>3.53</v>
      </c>
      <c r="F60" s="195"/>
      <c r="G60" s="145">
        <f>ROUND(E60*F60,2)</f>
        <v>0</v>
      </c>
      <c r="H60" s="167" t="s">
        <v>270</v>
      </c>
      <c r="I60" s="199"/>
      <c r="J60" s="140"/>
      <c r="K60" s="140"/>
      <c r="L60" s="140"/>
      <c r="M60" s="140"/>
      <c r="N60" s="140"/>
      <c r="O60" s="140"/>
      <c r="P60" s="140"/>
      <c r="Q60" s="140"/>
      <c r="R60" s="140" t="s">
        <v>81</v>
      </c>
      <c r="S60" s="140"/>
      <c r="T60" s="140"/>
      <c r="U60" s="140"/>
      <c r="V60" s="140"/>
      <c r="W60" s="140"/>
      <c r="X60" s="140"/>
      <c r="Y60" s="140"/>
      <c r="Z60" s="140"/>
      <c r="AA60" s="140"/>
      <c r="AB60" s="140"/>
      <c r="AC60" s="140"/>
      <c r="AD60" s="140"/>
      <c r="AE60" s="140"/>
      <c r="AF60" s="140"/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</row>
    <row r="61" spans="1:47" ht="22.5" outlineLevel="1">
      <c r="A61" s="141"/>
      <c r="B61" s="143"/>
      <c r="C61" s="159" t="s">
        <v>99</v>
      </c>
      <c r="D61" s="180"/>
      <c r="E61" s="172">
        <v>3.53</v>
      </c>
      <c r="F61" s="195"/>
      <c r="G61" s="145"/>
      <c r="H61" s="167">
        <v>0</v>
      </c>
      <c r="I61" s="199"/>
      <c r="J61" s="140"/>
      <c r="K61" s="140"/>
      <c r="L61" s="140"/>
      <c r="M61" s="140"/>
      <c r="N61" s="140"/>
      <c r="O61" s="140"/>
      <c r="P61" s="140"/>
      <c r="Q61" s="140"/>
      <c r="R61" s="140" t="s">
        <v>83</v>
      </c>
      <c r="S61" s="140">
        <v>0</v>
      </c>
      <c r="T61" s="140"/>
      <c r="U61" s="140"/>
      <c r="V61" s="140"/>
      <c r="W61" s="140"/>
      <c r="X61" s="140"/>
      <c r="Y61" s="140"/>
      <c r="Z61" s="140"/>
      <c r="AA61" s="140"/>
      <c r="AB61" s="140"/>
      <c r="AC61" s="140"/>
      <c r="AD61" s="140"/>
      <c r="AE61" s="140"/>
      <c r="AF61" s="140"/>
      <c r="AG61" s="140"/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</row>
    <row r="62" spans="1:47">
      <c r="A62" s="142" t="s">
        <v>76</v>
      </c>
      <c r="B62" s="144" t="s">
        <v>52</v>
      </c>
      <c r="C62" s="160" t="s">
        <v>53</v>
      </c>
      <c r="D62" s="181"/>
      <c r="E62" s="146"/>
      <c r="F62" s="196"/>
      <c r="G62" s="146">
        <f>SUMIF(R63:R63,"&lt;&gt;NOR",G63:G63)</f>
        <v>0</v>
      </c>
      <c r="H62" s="168">
        <v>0</v>
      </c>
      <c r="I62" s="199"/>
      <c r="R62" t="s">
        <v>77</v>
      </c>
    </row>
    <row r="63" spans="1:47" outlineLevel="1">
      <c r="A63" s="141">
        <v>23</v>
      </c>
      <c r="B63" s="143" t="s">
        <v>147</v>
      </c>
      <c r="C63" s="158" t="s">
        <v>148</v>
      </c>
      <c r="D63" s="179" t="s">
        <v>80</v>
      </c>
      <c r="E63" s="145">
        <v>0</v>
      </c>
      <c r="F63" s="195"/>
      <c r="G63" s="145">
        <f>ROUND(E63*F63,2)</f>
        <v>0</v>
      </c>
      <c r="H63" s="167">
        <v>0</v>
      </c>
      <c r="I63" s="199"/>
      <c r="J63" s="140"/>
      <c r="K63" s="140"/>
      <c r="L63" s="140"/>
      <c r="M63" s="140"/>
      <c r="N63" s="140"/>
      <c r="O63" s="140"/>
      <c r="P63" s="140"/>
      <c r="Q63" s="140"/>
      <c r="R63" s="140" t="s">
        <v>81</v>
      </c>
      <c r="S63" s="140"/>
      <c r="T63" s="140"/>
      <c r="U63" s="140"/>
      <c r="V63" s="140"/>
      <c r="W63" s="140"/>
      <c r="X63" s="140"/>
      <c r="Y63" s="140"/>
      <c r="Z63" s="140"/>
      <c r="AA63" s="140"/>
      <c r="AB63" s="140"/>
      <c r="AC63" s="140"/>
      <c r="AD63" s="140"/>
      <c r="AE63" s="140"/>
      <c r="AF63" s="140"/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</row>
    <row r="64" spans="1:47">
      <c r="A64" s="142" t="s">
        <v>76</v>
      </c>
      <c r="B64" s="144" t="s">
        <v>54</v>
      </c>
      <c r="C64" s="160" t="s">
        <v>55</v>
      </c>
      <c r="D64" s="181"/>
      <c r="E64" s="146"/>
      <c r="F64" s="196"/>
      <c r="G64" s="146">
        <f>SUMIF(R65:R68,"&lt;&gt;NOR",G65:G68)</f>
        <v>0</v>
      </c>
      <c r="H64" s="168"/>
      <c r="I64" s="199"/>
      <c r="R64" t="s">
        <v>77</v>
      </c>
    </row>
    <row r="65" spans="1:47" outlineLevel="1">
      <c r="A65" s="141">
        <v>24</v>
      </c>
      <c r="B65" s="143" t="s">
        <v>149</v>
      </c>
      <c r="C65" s="158" t="s">
        <v>150</v>
      </c>
      <c r="D65" s="179" t="s">
        <v>133</v>
      </c>
      <c r="E65" s="145">
        <v>609</v>
      </c>
      <c r="F65" s="195"/>
      <c r="G65" s="145">
        <f>ROUND(E65*F65,2)</f>
        <v>0</v>
      </c>
      <c r="H65" s="167" t="s">
        <v>270</v>
      </c>
      <c r="I65" s="199"/>
      <c r="J65" s="140"/>
      <c r="K65" s="140"/>
      <c r="L65" s="140"/>
      <c r="M65" s="140"/>
      <c r="N65" s="140"/>
      <c r="O65" s="140"/>
      <c r="P65" s="140"/>
      <c r="Q65" s="140"/>
      <c r="R65" s="140" t="s">
        <v>81</v>
      </c>
      <c r="S65" s="140"/>
      <c r="T65" s="140"/>
      <c r="U65" s="140"/>
      <c r="V65" s="140"/>
      <c r="W65" s="140"/>
      <c r="X65" s="140"/>
      <c r="Y65" s="140"/>
      <c r="Z65" s="140"/>
      <c r="AA65" s="140"/>
      <c r="AB65" s="140"/>
      <c r="AC65" s="140"/>
      <c r="AD65" s="140"/>
      <c r="AE65" s="140"/>
      <c r="AF65" s="140"/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</row>
    <row r="66" spans="1:47" outlineLevel="1">
      <c r="A66" s="141"/>
      <c r="B66" s="143"/>
      <c r="C66" s="159" t="s">
        <v>151</v>
      </c>
      <c r="D66" s="180"/>
      <c r="E66" s="172">
        <v>609</v>
      </c>
      <c r="F66" s="195"/>
      <c r="G66" s="145"/>
      <c r="H66" s="167">
        <v>0</v>
      </c>
      <c r="I66" s="199"/>
      <c r="J66" s="140"/>
      <c r="K66" s="140"/>
      <c r="L66" s="140"/>
      <c r="M66" s="140"/>
      <c r="N66" s="140"/>
      <c r="O66" s="140"/>
      <c r="P66" s="140"/>
      <c r="Q66" s="140"/>
      <c r="R66" s="140" t="s">
        <v>83</v>
      </c>
      <c r="S66" s="140">
        <v>0</v>
      </c>
      <c r="T66" s="140"/>
      <c r="U66" s="140"/>
      <c r="V66" s="140"/>
      <c r="W66" s="140"/>
      <c r="X66" s="140"/>
      <c r="Y66" s="140"/>
      <c r="Z66" s="140"/>
      <c r="AA66" s="140"/>
      <c r="AB66" s="140"/>
      <c r="AC66" s="140"/>
      <c r="AD66" s="140"/>
      <c r="AE66" s="140"/>
      <c r="AF66" s="140"/>
      <c r="AG66" s="140"/>
      <c r="AH66" s="140"/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40"/>
    </row>
    <row r="67" spans="1:47" outlineLevel="1">
      <c r="A67" s="141">
        <v>25</v>
      </c>
      <c r="B67" s="143" t="s">
        <v>152</v>
      </c>
      <c r="C67" s="158" t="s">
        <v>153</v>
      </c>
      <c r="D67" s="179" t="s">
        <v>133</v>
      </c>
      <c r="E67" s="145">
        <v>609</v>
      </c>
      <c r="F67" s="195"/>
      <c r="G67" s="145">
        <f>ROUND(E67*F67,2)</f>
        <v>0</v>
      </c>
      <c r="H67" s="167" t="s">
        <v>270</v>
      </c>
      <c r="I67" s="199"/>
      <c r="J67" s="140"/>
      <c r="K67" s="140"/>
      <c r="L67" s="140"/>
      <c r="M67" s="140"/>
      <c r="N67" s="140"/>
      <c r="O67" s="140"/>
      <c r="P67" s="140"/>
      <c r="Q67" s="140"/>
      <c r="R67" s="140" t="s">
        <v>81</v>
      </c>
      <c r="S67" s="140"/>
      <c r="T67" s="140"/>
      <c r="U67" s="140"/>
      <c r="V67" s="140"/>
      <c r="W67" s="140"/>
      <c r="X67" s="140"/>
      <c r="Y67" s="140"/>
      <c r="Z67" s="140"/>
      <c r="AA67" s="140"/>
      <c r="AB67" s="140"/>
      <c r="AC67" s="140"/>
      <c r="AD67" s="140"/>
      <c r="AE67" s="140"/>
      <c r="AF67" s="140"/>
      <c r="AG67" s="140"/>
      <c r="AH67" s="140"/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0"/>
    </row>
    <row r="68" spans="1:47" outlineLevel="1">
      <c r="A68" s="141"/>
      <c r="B68" s="143"/>
      <c r="C68" s="159" t="s">
        <v>151</v>
      </c>
      <c r="D68" s="180"/>
      <c r="E68" s="172">
        <v>609</v>
      </c>
      <c r="F68" s="195"/>
      <c r="G68" s="145"/>
      <c r="H68" s="167">
        <v>0</v>
      </c>
      <c r="I68" s="199"/>
      <c r="J68" s="140"/>
      <c r="K68" s="140"/>
      <c r="L68" s="140"/>
      <c r="M68" s="140"/>
      <c r="N68" s="140"/>
      <c r="O68" s="140"/>
      <c r="P68" s="140"/>
      <c r="Q68" s="140"/>
      <c r="R68" s="140" t="s">
        <v>83</v>
      </c>
      <c r="S68" s="140">
        <v>0</v>
      </c>
      <c r="T68" s="140"/>
      <c r="U68" s="140"/>
      <c r="V68" s="140"/>
      <c r="W68" s="140"/>
      <c r="X68" s="140"/>
      <c r="Y68" s="140"/>
      <c r="Z68" s="140"/>
      <c r="AA68" s="140"/>
      <c r="AB68" s="140"/>
      <c r="AC68" s="140"/>
      <c r="AD68" s="140"/>
      <c r="AE68" s="140"/>
      <c r="AF68" s="140"/>
      <c r="AG68" s="140"/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</row>
    <row r="69" spans="1:47">
      <c r="A69" s="142" t="s">
        <v>76</v>
      </c>
      <c r="B69" s="144" t="s">
        <v>56</v>
      </c>
      <c r="C69" s="160" t="s">
        <v>57</v>
      </c>
      <c r="D69" s="181"/>
      <c r="E69" s="146"/>
      <c r="F69" s="196"/>
      <c r="G69" s="146">
        <f>SUMIF(R70:R140,"&lt;&gt;NOR",G70:G140)</f>
        <v>0</v>
      </c>
      <c r="H69" s="168"/>
      <c r="I69" s="199"/>
      <c r="R69" t="s">
        <v>77</v>
      </c>
    </row>
    <row r="70" spans="1:47" outlineLevel="1">
      <c r="A70" s="141">
        <v>26</v>
      </c>
      <c r="B70" s="143" t="s">
        <v>154</v>
      </c>
      <c r="C70" s="158" t="s">
        <v>155</v>
      </c>
      <c r="D70" s="179" t="s">
        <v>133</v>
      </c>
      <c r="E70" s="145">
        <v>1905</v>
      </c>
      <c r="F70" s="195"/>
      <c r="G70" s="145">
        <f>ROUND(E70*F70,2)</f>
        <v>0</v>
      </c>
      <c r="H70" s="167" t="s">
        <v>270</v>
      </c>
      <c r="I70" s="199"/>
      <c r="J70" s="140"/>
      <c r="K70" s="140"/>
      <c r="L70" s="140"/>
      <c r="M70" s="140"/>
      <c r="N70" s="140"/>
      <c r="O70" s="140"/>
      <c r="P70" s="140"/>
      <c r="Q70" s="140"/>
      <c r="R70" s="140" t="s">
        <v>140</v>
      </c>
      <c r="S70" s="140"/>
      <c r="T70" s="140"/>
      <c r="U70" s="140"/>
      <c r="V70" s="140"/>
      <c r="W70" s="140"/>
      <c r="X70" s="140"/>
      <c r="Y70" s="140"/>
      <c r="Z70" s="140"/>
      <c r="AA70" s="140"/>
      <c r="AB70" s="140"/>
      <c r="AC70" s="140"/>
      <c r="AD70" s="140"/>
      <c r="AE70" s="140"/>
      <c r="AF70" s="140"/>
      <c r="AG70" s="140"/>
      <c r="AH70" s="140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</row>
    <row r="71" spans="1:47" outlineLevel="1">
      <c r="A71" s="141"/>
      <c r="B71" s="143"/>
      <c r="C71" s="159" t="s">
        <v>156</v>
      </c>
      <c r="D71" s="180"/>
      <c r="E71" s="172">
        <v>1905</v>
      </c>
      <c r="F71" s="195"/>
      <c r="G71" s="145"/>
      <c r="H71" s="167">
        <v>0</v>
      </c>
      <c r="I71" s="199"/>
      <c r="J71" s="140"/>
      <c r="K71" s="140"/>
      <c r="L71" s="140"/>
      <c r="M71" s="140"/>
      <c r="N71" s="140"/>
      <c r="O71" s="140"/>
      <c r="P71" s="140"/>
      <c r="Q71" s="140"/>
      <c r="R71" s="140" t="s">
        <v>83</v>
      </c>
      <c r="S71" s="140">
        <v>0</v>
      </c>
      <c r="T71" s="140"/>
      <c r="U71" s="140"/>
      <c r="V71" s="140"/>
      <c r="W71" s="140"/>
      <c r="X71" s="140"/>
      <c r="Y71" s="140"/>
      <c r="Z71" s="140"/>
      <c r="AA71" s="140"/>
      <c r="AB71" s="140"/>
      <c r="AC71" s="140"/>
      <c r="AD71" s="140"/>
      <c r="AE71" s="140"/>
      <c r="AF71" s="140"/>
      <c r="AG71" s="140"/>
      <c r="AH71" s="140"/>
      <c r="AI71" s="140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0"/>
    </row>
    <row r="72" spans="1:47" ht="22.5" outlineLevel="1">
      <c r="A72" s="141">
        <v>27</v>
      </c>
      <c r="B72" s="143" t="s">
        <v>157</v>
      </c>
      <c r="C72" s="158" t="s">
        <v>158</v>
      </c>
      <c r="D72" s="179" t="s">
        <v>133</v>
      </c>
      <c r="E72" s="145">
        <v>1559</v>
      </c>
      <c r="F72" s="195"/>
      <c r="G72" s="145">
        <f>ROUND(E72*F72,2)</f>
        <v>0</v>
      </c>
      <c r="H72" s="167" t="s">
        <v>270</v>
      </c>
      <c r="I72" s="199"/>
      <c r="J72" s="140"/>
      <c r="K72" s="140"/>
      <c r="L72" s="140"/>
      <c r="M72" s="140"/>
      <c r="N72" s="140"/>
      <c r="O72" s="140"/>
      <c r="P72" s="140"/>
      <c r="Q72" s="140"/>
      <c r="R72" s="140" t="s">
        <v>140</v>
      </c>
      <c r="S72" s="140"/>
      <c r="T72" s="140"/>
      <c r="U72" s="140"/>
      <c r="V72" s="140"/>
      <c r="W72" s="140"/>
      <c r="X72" s="140"/>
      <c r="Y72" s="140"/>
      <c r="Z72" s="140"/>
      <c r="AA72" s="140"/>
      <c r="AB72" s="140"/>
      <c r="AC72" s="140"/>
      <c r="AD72" s="140"/>
      <c r="AE72" s="140"/>
      <c r="AF72" s="140"/>
      <c r="AG72" s="140"/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</row>
    <row r="73" spans="1:47" outlineLevel="1">
      <c r="A73" s="141"/>
      <c r="B73" s="143"/>
      <c r="C73" s="159" t="s">
        <v>159</v>
      </c>
      <c r="D73" s="180"/>
      <c r="E73" s="172">
        <v>1559</v>
      </c>
      <c r="F73" s="195"/>
      <c r="G73" s="145"/>
      <c r="H73" s="167">
        <v>0</v>
      </c>
      <c r="I73" s="199"/>
      <c r="J73" s="140"/>
      <c r="K73" s="140"/>
      <c r="L73" s="140"/>
      <c r="M73" s="140"/>
      <c r="N73" s="140"/>
      <c r="O73" s="140"/>
      <c r="P73" s="140"/>
      <c r="Q73" s="140"/>
      <c r="R73" s="140" t="s">
        <v>83</v>
      </c>
      <c r="S73" s="140">
        <v>0</v>
      </c>
      <c r="T73" s="140"/>
      <c r="U73" s="140"/>
      <c r="V73" s="140"/>
      <c r="W73" s="140"/>
      <c r="X73" s="140"/>
      <c r="Y73" s="140"/>
      <c r="Z73" s="140"/>
      <c r="AA73" s="140"/>
      <c r="AB73" s="140"/>
      <c r="AC73" s="140"/>
      <c r="AD73" s="140"/>
      <c r="AE73" s="140"/>
      <c r="AF73" s="140"/>
      <c r="AG73" s="140"/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0"/>
    </row>
    <row r="74" spans="1:47" outlineLevel="1">
      <c r="A74" s="141">
        <v>28</v>
      </c>
      <c r="B74" s="143" t="s">
        <v>160</v>
      </c>
      <c r="C74" s="158" t="s">
        <v>161</v>
      </c>
      <c r="D74" s="179" t="s">
        <v>133</v>
      </c>
      <c r="E74" s="145">
        <v>198</v>
      </c>
      <c r="F74" s="195"/>
      <c r="G74" s="145">
        <f>ROUND(E74*F74,2)</f>
        <v>0</v>
      </c>
      <c r="H74" s="167" t="s">
        <v>270</v>
      </c>
      <c r="I74" s="199"/>
      <c r="J74" s="140"/>
      <c r="K74" s="140"/>
      <c r="L74" s="140"/>
      <c r="M74" s="140"/>
      <c r="N74" s="140"/>
      <c r="O74" s="140"/>
      <c r="P74" s="140"/>
      <c r="Q74" s="140"/>
      <c r="R74" s="140" t="s">
        <v>81</v>
      </c>
      <c r="S74" s="140"/>
      <c r="T74" s="140"/>
      <c r="U74" s="140"/>
      <c r="V74" s="140"/>
      <c r="W74" s="140"/>
      <c r="X74" s="140"/>
      <c r="Y74" s="140"/>
      <c r="Z74" s="140"/>
      <c r="AA74" s="140"/>
      <c r="AB74" s="140"/>
      <c r="AC74" s="140"/>
      <c r="AD74" s="140"/>
      <c r="AE74" s="140"/>
      <c r="AF74" s="140"/>
      <c r="AG74" s="140"/>
      <c r="AH74" s="140"/>
      <c r="AI74" s="140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40"/>
    </row>
    <row r="75" spans="1:47" outlineLevel="1">
      <c r="A75" s="141"/>
      <c r="B75" s="143"/>
      <c r="C75" s="159" t="s">
        <v>162</v>
      </c>
      <c r="D75" s="180"/>
      <c r="E75" s="172">
        <v>198</v>
      </c>
      <c r="F75" s="195"/>
      <c r="G75" s="145"/>
      <c r="H75" s="167">
        <v>0</v>
      </c>
      <c r="I75" s="199"/>
      <c r="J75" s="140"/>
      <c r="K75" s="140"/>
      <c r="L75" s="140"/>
      <c r="M75" s="140"/>
      <c r="N75" s="140"/>
      <c r="O75" s="140"/>
      <c r="P75" s="140"/>
      <c r="Q75" s="140"/>
      <c r="R75" s="140" t="s">
        <v>83</v>
      </c>
      <c r="S75" s="140">
        <v>0</v>
      </c>
      <c r="T75" s="140"/>
      <c r="U75" s="140"/>
      <c r="V75" s="140"/>
      <c r="W75" s="140"/>
      <c r="X75" s="140"/>
      <c r="Y75" s="140"/>
      <c r="Z75" s="140"/>
      <c r="AA75" s="140"/>
      <c r="AB75" s="140"/>
      <c r="AC75" s="140"/>
      <c r="AD75" s="140"/>
      <c r="AE75" s="140"/>
      <c r="AF75" s="140"/>
      <c r="AG75" s="140"/>
      <c r="AH75" s="140"/>
      <c r="AI75" s="140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0"/>
    </row>
    <row r="76" spans="1:47" outlineLevel="1">
      <c r="A76" s="141">
        <v>29</v>
      </c>
      <c r="B76" s="143" t="s">
        <v>163</v>
      </c>
      <c r="C76" s="158" t="s">
        <v>164</v>
      </c>
      <c r="D76" s="179" t="s">
        <v>139</v>
      </c>
      <c r="E76" s="145">
        <v>408</v>
      </c>
      <c r="F76" s="195"/>
      <c r="G76" s="145">
        <f>ROUND(E76*F76,2)</f>
        <v>0</v>
      </c>
      <c r="H76" s="167" t="s">
        <v>270</v>
      </c>
      <c r="I76" s="199"/>
      <c r="J76" s="140"/>
      <c r="K76" s="140"/>
      <c r="L76" s="140"/>
      <c r="M76" s="140"/>
      <c r="N76" s="140"/>
      <c r="O76" s="140"/>
      <c r="P76" s="140"/>
      <c r="Q76" s="140"/>
      <c r="R76" s="140" t="s">
        <v>81</v>
      </c>
      <c r="S76" s="140"/>
      <c r="T76" s="140"/>
      <c r="U76" s="140"/>
      <c r="V76" s="140"/>
      <c r="W76" s="140"/>
      <c r="X76" s="140"/>
      <c r="Y76" s="140"/>
      <c r="Z76" s="140"/>
      <c r="AA76" s="140"/>
      <c r="AB76" s="140"/>
      <c r="AC76" s="140"/>
      <c r="AD76" s="140"/>
      <c r="AE76" s="140"/>
      <c r="AF76" s="140"/>
      <c r="AG76" s="140"/>
      <c r="AH76" s="140"/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</row>
    <row r="77" spans="1:47" outlineLevel="1">
      <c r="A77" s="141"/>
      <c r="B77" s="143"/>
      <c r="C77" s="159" t="s">
        <v>165</v>
      </c>
      <c r="D77" s="180"/>
      <c r="E77" s="172">
        <v>408</v>
      </c>
      <c r="F77" s="195"/>
      <c r="G77" s="145"/>
      <c r="H77" s="167">
        <v>0</v>
      </c>
      <c r="I77" s="199"/>
      <c r="J77" s="140"/>
      <c r="K77" s="140"/>
      <c r="L77" s="140"/>
      <c r="M77" s="140"/>
      <c r="N77" s="140"/>
      <c r="O77" s="140"/>
      <c r="P77" s="140"/>
      <c r="Q77" s="140"/>
      <c r="R77" s="140" t="s">
        <v>83</v>
      </c>
      <c r="S77" s="140">
        <v>0</v>
      </c>
      <c r="T77" s="140"/>
      <c r="U77" s="140"/>
      <c r="V77" s="140"/>
      <c r="W77" s="140"/>
      <c r="X77" s="140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</row>
    <row r="78" spans="1:47" outlineLevel="1">
      <c r="A78" s="141">
        <v>30</v>
      </c>
      <c r="B78" s="143" t="s">
        <v>166</v>
      </c>
      <c r="C78" s="158" t="s">
        <v>167</v>
      </c>
      <c r="D78" s="179" t="s">
        <v>139</v>
      </c>
      <c r="E78" s="145">
        <v>266</v>
      </c>
      <c r="F78" s="195"/>
      <c r="G78" s="145">
        <f>ROUND(E78*F78,2)</f>
        <v>0</v>
      </c>
      <c r="H78" s="167" t="s">
        <v>270</v>
      </c>
      <c r="I78" s="199"/>
      <c r="J78" s="140"/>
      <c r="K78" s="140"/>
      <c r="L78" s="140"/>
      <c r="M78" s="140"/>
      <c r="N78" s="140"/>
      <c r="O78" s="140"/>
      <c r="P78" s="140"/>
      <c r="Q78" s="140"/>
      <c r="R78" s="140" t="s">
        <v>81</v>
      </c>
      <c r="S78" s="140"/>
      <c r="T78" s="140"/>
      <c r="U78" s="140"/>
      <c r="V78" s="140"/>
      <c r="W78" s="140"/>
      <c r="X78" s="140"/>
      <c r="Y78" s="140"/>
      <c r="Z78" s="140"/>
      <c r="AA78" s="140"/>
      <c r="AB78" s="140"/>
      <c r="AC78" s="140"/>
      <c r="AD78" s="140"/>
      <c r="AE78" s="140"/>
      <c r="AF78" s="140"/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</row>
    <row r="79" spans="1:47" outlineLevel="1">
      <c r="A79" s="141"/>
      <c r="B79" s="143"/>
      <c r="C79" s="159" t="s">
        <v>168</v>
      </c>
      <c r="D79" s="180"/>
      <c r="E79" s="172">
        <v>266</v>
      </c>
      <c r="F79" s="195"/>
      <c r="G79" s="145"/>
      <c r="H79" s="167">
        <v>0</v>
      </c>
      <c r="I79" s="199"/>
      <c r="J79" s="140"/>
      <c r="K79" s="140"/>
      <c r="L79" s="140"/>
      <c r="M79" s="140"/>
      <c r="N79" s="140"/>
      <c r="O79" s="140"/>
      <c r="P79" s="140"/>
      <c r="Q79" s="140"/>
      <c r="R79" s="140" t="s">
        <v>83</v>
      </c>
      <c r="S79" s="140">
        <v>0</v>
      </c>
      <c r="T79" s="140"/>
      <c r="U79" s="140"/>
      <c r="V79" s="140"/>
      <c r="W79" s="140"/>
      <c r="X79" s="140"/>
      <c r="Y79" s="140"/>
      <c r="Z79" s="140"/>
      <c r="AA79" s="140"/>
      <c r="AB79" s="140"/>
      <c r="AC79" s="140"/>
      <c r="AD79" s="140"/>
      <c r="AE79" s="140"/>
      <c r="AF79" s="140"/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</row>
    <row r="80" spans="1:47" outlineLevel="1">
      <c r="A80" s="141">
        <v>31</v>
      </c>
      <c r="B80" s="143" t="s">
        <v>169</v>
      </c>
      <c r="C80" s="158" t="s">
        <v>170</v>
      </c>
      <c r="D80" s="179" t="s">
        <v>90</v>
      </c>
      <c r="E80" s="145">
        <v>67.867999999999995</v>
      </c>
      <c r="F80" s="195"/>
      <c r="G80" s="145">
        <f>ROUND(E80*F80,2)</f>
        <v>0</v>
      </c>
      <c r="H80" s="167" t="s">
        <v>270</v>
      </c>
      <c r="I80" s="199"/>
      <c r="J80" s="140"/>
      <c r="K80" s="140"/>
      <c r="L80" s="140"/>
      <c r="M80" s="140"/>
      <c r="N80" s="140"/>
      <c r="O80" s="140"/>
      <c r="P80" s="140"/>
      <c r="Q80" s="140"/>
      <c r="R80" s="140" t="s">
        <v>81</v>
      </c>
      <c r="S80" s="140"/>
      <c r="T80" s="140"/>
      <c r="U80" s="140"/>
      <c r="V80" s="140"/>
      <c r="W80" s="140"/>
      <c r="X80" s="140"/>
      <c r="Y80" s="140"/>
      <c r="Z80" s="140"/>
      <c r="AA80" s="140"/>
      <c r="AB80" s="140"/>
      <c r="AC80" s="140"/>
      <c r="AD80" s="140"/>
      <c r="AE80" s="140"/>
      <c r="AF80" s="140"/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</row>
    <row r="81" spans="1:47" outlineLevel="1">
      <c r="A81" s="141"/>
      <c r="B81" s="143"/>
      <c r="C81" s="159" t="s">
        <v>171</v>
      </c>
      <c r="D81" s="180"/>
      <c r="E81" s="172">
        <v>9.6199999999999992</v>
      </c>
      <c r="F81" s="195"/>
      <c r="G81" s="145"/>
      <c r="H81" s="167">
        <v>0</v>
      </c>
      <c r="I81" s="199"/>
      <c r="J81" s="140"/>
      <c r="K81" s="140"/>
      <c r="L81" s="140"/>
      <c r="M81" s="140"/>
      <c r="N81" s="140"/>
      <c r="O81" s="140"/>
      <c r="P81" s="140"/>
      <c r="Q81" s="140"/>
      <c r="R81" s="140" t="s">
        <v>83</v>
      </c>
      <c r="S81" s="140">
        <v>0</v>
      </c>
      <c r="T81" s="140"/>
      <c r="U81" s="140"/>
      <c r="V81" s="140"/>
      <c r="W81" s="140"/>
      <c r="X81" s="140"/>
      <c r="Y81" s="140"/>
      <c r="Z81" s="140"/>
      <c r="AA81" s="140"/>
      <c r="AB81" s="140"/>
      <c r="AC81" s="140"/>
      <c r="AD81" s="140"/>
      <c r="AE81" s="140"/>
      <c r="AF81" s="140"/>
      <c r="AG81" s="140"/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</row>
    <row r="82" spans="1:47" outlineLevel="1">
      <c r="A82" s="141"/>
      <c r="B82" s="143"/>
      <c r="C82" s="159" t="s">
        <v>172</v>
      </c>
      <c r="D82" s="180"/>
      <c r="E82" s="172">
        <v>24.228000000000002</v>
      </c>
      <c r="F82" s="195"/>
      <c r="G82" s="145"/>
      <c r="H82" s="167">
        <v>0</v>
      </c>
      <c r="I82" s="199"/>
      <c r="J82" s="140"/>
      <c r="K82" s="140"/>
      <c r="L82" s="140"/>
      <c r="M82" s="140"/>
      <c r="N82" s="140"/>
      <c r="O82" s="140"/>
      <c r="P82" s="140"/>
      <c r="Q82" s="140"/>
      <c r="R82" s="140" t="s">
        <v>83</v>
      </c>
      <c r="S82" s="140">
        <v>0</v>
      </c>
      <c r="T82" s="140"/>
      <c r="U82" s="140"/>
      <c r="V82" s="140"/>
      <c r="W82" s="140"/>
      <c r="X82" s="140"/>
      <c r="Y82" s="140"/>
      <c r="Z82" s="140"/>
      <c r="AA82" s="140"/>
      <c r="AB82" s="140"/>
      <c r="AC82" s="140"/>
      <c r="AD82" s="140"/>
      <c r="AE82" s="140"/>
      <c r="AF82" s="140"/>
      <c r="AG82" s="140"/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</row>
    <row r="83" spans="1:47" outlineLevel="1">
      <c r="A83" s="141"/>
      <c r="B83" s="143"/>
      <c r="C83" s="159" t="s">
        <v>173</v>
      </c>
      <c r="D83" s="180"/>
      <c r="E83" s="172">
        <v>34.020000000000003</v>
      </c>
      <c r="F83" s="195"/>
      <c r="G83" s="145"/>
      <c r="H83" s="167">
        <v>0</v>
      </c>
      <c r="I83" s="199"/>
      <c r="J83" s="140"/>
      <c r="K83" s="140"/>
      <c r="L83" s="140"/>
      <c r="M83" s="140"/>
      <c r="N83" s="140"/>
      <c r="O83" s="140"/>
      <c r="P83" s="140"/>
      <c r="Q83" s="140"/>
      <c r="R83" s="140" t="s">
        <v>83</v>
      </c>
      <c r="S83" s="140">
        <v>0</v>
      </c>
      <c r="T83" s="140"/>
      <c r="U83" s="140"/>
      <c r="V83" s="140"/>
      <c r="W83" s="140"/>
      <c r="X83" s="140"/>
      <c r="Y83" s="140"/>
      <c r="Z83" s="140"/>
      <c r="AA83" s="140"/>
      <c r="AB83" s="140"/>
      <c r="AC83" s="140"/>
      <c r="AD83" s="140"/>
      <c r="AE83" s="140"/>
      <c r="AF83" s="140"/>
      <c r="AG83" s="140"/>
      <c r="AH83" s="140"/>
      <c r="AI83" s="140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0"/>
    </row>
    <row r="84" spans="1:47" outlineLevel="1">
      <c r="A84" s="141">
        <v>32</v>
      </c>
      <c r="B84" s="143" t="s">
        <v>174</v>
      </c>
      <c r="C84" s="158" t="s">
        <v>175</v>
      </c>
      <c r="D84" s="179" t="s">
        <v>90</v>
      </c>
      <c r="E84" s="145">
        <v>300.69</v>
      </c>
      <c r="F84" s="195"/>
      <c r="G84" s="145">
        <f>ROUND(E84*F84,2)</f>
        <v>0</v>
      </c>
      <c r="H84" s="167" t="s">
        <v>270</v>
      </c>
      <c r="I84" s="199"/>
      <c r="J84" s="140"/>
      <c r="K84" s="140"/>
      <c r="L84" s="140"/>
      <c r="M84" s="140"/>
      <c r="N84" s="140"/>
      <c r="O84" s="140"/>
      <c r="P84" s="140"/>
      <c r="Q84" s="140"/>
      <c r="R84" s="140" t="s">
        <v>81</v>
      </c>
      <c r="S84" s="140"/>
      <c r="T84" s="140"/>
      <c r="U84" s="140"/>
      <c r="V84" s="140"/>
      <c r="W84" s="140"/>
      <c r="X84" s="140"/>
      <c r="Y84" s="140"/>
      <c r="Z84" s="140"/>
      <c r="AA84" s="140"/>
      <c r="AB84" s="140"/>
      <c r="AC84" s="140"/>
      <c r="AD84" s="140"/>
      <c r="AE84" s="140"/>
      <c r="AF84" s="140"/>
      <c r="AG84" s="140"/>
      <c r="AH84" s="140"/>
      <c r="AI84" s="140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40"/>
    </row>
    <row r="85" spans="1:47" outlineLevel="1">
      <c r="A85" s="141"/>
      <c r="B85" s="143"/>
      <c r="C85" s="159" t="s">
        <v>176</v>
      </c>
      <c r="D85" s="180"/>
      <c r="E85" s="172">
        <v>17.600000000000001</v>
      </c>
      <c r="F85" s="195"/>
      <c r="G85" s="145"/>
      <c r="H85" s="167">
        <v>0</v>
      </c>
      <c r="I85" s="199"/>
      <c r="J85" s="140"/>
      <c r="K85" s="140"/>
      <c r="L85" s="140"/>
      <c r="M85" s="140"/>
      <c r="N85" s="140"/>
      <c r="O85" s="140"/>
      <c r="P85" s="140"/>
      <c r="Q85" s="140"/>
      <c r="R85" s="140" t="s">
        <v>83</v>
      </c>
      <c r="S85" s="140">
        <v>0</v>
      </c>
      <c r="T85" s="140"/>
      <c r="U85" s="140"/>
      <c r="V85" s="140"/>
      <c r="W85" s="140"/>
      <c r="X85" s="140"/>
      <c r="Y85" s="140"/>
      <c r="Z85" s="140"/>
      <c r="AA85" s="140"/>
      <c r="AB85" s="140"/>
      <c r="AC85" s="140"/>
      <c r="AD85" s="140"/>
      <c r="AE85" s="140"/>
      <c r="AF85" s="140"/>
      <c r="AG85" s="140"/>
      <c r="AH85" s="140"/>
      <c r="AI85" s="140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0"/>
    </row>
    <row r="86" spans="1:47" outlineLevel="1">
      <c r="A86" s="141"/>
      <c r="B86" s="143"/>
      <c r="C86" s="159" t="s">
        <v>177</v>
      </c>
      <c r="D86" s="180"/>
      <c r="E86" s="172">
        <v>14.57</v>
      </c>
      <c r="F86" s="195"/>
      <c r="G86" s="145"/>
      <c r="H86" s="167">
        <v>0</v>
      </c>
      <c r="I86" s="199"/>
      <c r="J86" s="140"/>
      <c r="K86" s="140"/>
      <c r="L86" s="140"/>
      <c r="M86" s="140"/>
      <c r="N86" s="140"/>
      <c r="O86" s="140"/>
      <c r="P86" s="140"/>
      <c r="Q86" s="140"/>
      <c r="R86" s="140" t="s">
        <v>83</v>
      </c>
      <c r="S86" s="140">
        <v>0</v>
      </c>
      <c r="T86" s="140"/>
      <c r="U86" s="140"/>
      <c r="V86" s="140"/>
      <c r="W86" s="140"/>
      <c r="X86" s="140"/>
      <c r="Y86" s="140"/>
      <c r="Z86" s="140"/>
      <c r="AA86" s="140"/>
      <c r="AB86" s="140"/>
      <c r="AC86" s="140"/>
      <c r="AD86" s="140"/>
      <c r="AE86" s="140"/>
      <c r="AF86" s="140"/>
      <c r="AG86" s="140"/>
      <c r="AH86" s="140"/>
      <c r="AI86" s="140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40"/>
    </row>
    <row r="87" spans="1:47" outlineLevel="1">
      <c r="A87" s="141"/>
      <c r="B87" s="143"/>
      <c r="C87" s="159" t="s">
        <v>178</v>
      </c>
      <c r="D87" s="180"/>
      <c r="E87" s="172">
        <v>6.32</v>
      </c>
      <c r="F87" s="195"/>
      <c r="G87" s="145"/>
      <c r="H87" s="167">
        <v>0</v>
      </c>
      <c r="I87" s="199"/>
      <c r="J87" s="140"/>
      <c r="K87" s="140"/>
      <c r="L87" s="140"/>
      <c r="M87" s="140"/>
      <c r="N87" s="140"/>
      <c r="O87" s="140"/>
      <c r="P87" s="140"/>
      <c r="Q87" s="140"/>
      <c r="R87" s="140" t="s">
        <v>83</v>
      </c>
      <c r="S87" s="140">
        <v>0</v>
      </c>
      <c r="T87" s="140"/>
      <c r="U87" s="140"/>
      <c r="V87" s="140"/>
      <c r="W87" s="140"/>
      <c r="X87" s="140"/>
      <c r="Y87" s="140"/>
      <c r="Z87" s="140"/>
      <c r="AA87" s="140"/>
      <c r="AB87" s="140"/>
      <c r="AC87" s="140"/>
      <c r="AD87" s="140"/>
      <c r="AE87" s="140"/>
      <c r="AF87" s="140"/>
      <c r="AG87" s="140"/>
      <c r="AH87" s="140"/>
      <c r="AI87" s="140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0"/>
    </row>
    <row r="88" spans="1:47" outlineLevel="1">
      <c r="A88" s="141"/>
      <c r="B88" s="143"/>
      <c r="C88" s="159" t="s">
        <v>179</v>
      </c>
      <c r="D88" s="180"/>
      <c r="E88" s="172">
        <v>262.2</v>
      </c>
      <c r="F88" s="195"/>
      <c r="G88" s="145"/>
      <c r="H88" s="167">
        <v>0</v>
      </c>
      <c r="I88" s="199"/>
      <c r="J88" s="140"/>
      <c r="K88" s="140"/>
      <c r="L88" s="140"/>
      <c r="M88" s="140"/>
      <c r="N88" s="140"/>
      <c r="O88" s="140"/>
      <c r="P88" s="140"/>
      <c r="Q88" s="140"/>
      <c r="R88" s="140" t="s">
        <v>83</v>
      </c>
      <c r="S88" s="140">
        <v>0</v>
      </c>
      <c r="T88" s="140"/>
      <c r="U88" s="140"/>
      <c r="V88" s="140"/>
      <c r="W88" s="140"/>
      <c r="X88" s="140"/>
      <c r="Y88" s="140"/>
      <c r="Z88" s="140"/>
      <c r="AA88" s="140"/>
      <c r="AB88" s="140"/>
      <c r="AC88" s="140"/>
      <c r="AD88" s="140"/>
      <c r="AE88" s="140"/>
      <c r="AF88" s="140"/>
      <c r="AG88" s="140"/>
      <c r="AH88" s="140"/>
      <c r="AI88" s="140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40"/>
    </row>
    <row r="89" spans="1:47" outlineLevel="1">
      <c r="A89" s="141">
        <v>33</v>
      </c>
      <c r="B89" s="143" t="s">
        <v>180</v>
      </c>
      <c r="C89" s="158" t="s">
        <v>181</v>
      </c>
      <c r="D89" s="179" t="s">
        <v>90</v>
      </c>
      <c r="E89" s="145">
        <v>71.2</v>
      </c>
      <c r="F89" s="195"/>
      <c r="G89" s="145">
        <f>ROUND(E89*F89,2)</f>
        <v>0</v>
      </c>
      <c r="H89" s="167" t="s">
        <v>270</v>
      </c>
      <c r="I89" s="199"/>
      <c r="J89" s="140"/>
      <c r="K89" s="140"/>
      <c r="L89" s="140"/>
      <c r="M89" s="140"/>
      <c r="N89" s="140"/>
      <c r="O89" s="140"/>
      <c r="P89" s="140"/>
      <c r="Q89" s="140"/>
      <c r="R89" s="140" t="s">
        <v>81</v>
      </c>
      <c r="S89" s="140"/>
      <c r="T89" s="140"/>
      <c r="U89" s="140"/>
      <c r="V89" s="140"/>
      <c r="W89" s="140"/>
      <c r="X89" s="140"/>
      <c r="Y89" s="140"/>
      <c r="Z89" s="140"/>
      <c r="AA89" s="140"/>
      <c r="AB89" s="140"/>
      <c r="AC89" s="140"/>
      <c r="AD89" s="140"/>
      <c r="AE89" s="140"/>
      <c r="AF89" s="140"/>
      <c r="AG89" s="140"/>
      <c r="AH89" s="140"/>
      <c r="AI89" s="140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0"/>
    </row>
    <row r="90" spans="1:47" outlineLevel="1">
      <c r="A90" s="141"/>
      <c r="B90" s="143"/>
      <c r="C90" s="159" t="s">
        <v>182</v>
      </c>
      <c r="D90" s="180"/>
      <c r="E90" s="172">
        <v>71.2</v>
      </c>
      <c r="F90" s="195"/>
      <c r="G90" s="145"/>
      <c r="H90" s="167">
        <v>0</v>
      </c>
      <c r="I90" s="199"/>
      <c r="J90" s="140"/>
      <c r="K90" s="140"/>
      <c r="L90" s="140"/>
      <c r="M90" s="140"/>
      <c r="N90" s="140"/>
      <c r="O90" s="140"/>
      <c r="P90" s="140"/>
      <c r="Q90" s="140"/>
      <c r="R90" s="140" t="s">
        <v>83</v>
      </c>
      <c r="S90" s="140">
        <v>0</v>
      </c>
      <c r="T90" s="140"/>
      <c r="U90" s="140"/>
      <c r="V90" s="140"/>
      <c r="W90" s="140"/>
      <c r="X90" s="140"/>
      <c r="Y90" s="140"/>
      <c r="Z90" s="140"/>
      <c r="AA90" s="140"/>
      <c r="AB90" s="140"/>
      <c r="AC90" s="140"/>
      <c r="AD90" s="140"/>
      <c r="AE90" s="140"/>
      <c r="AF90" s="140"/>
      <c r="AG90" s="140"/>
      <c r="AH90" s="140"/>
      <c r="AI90" s="140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40"/>
    </row>
    <row r="91" spans="1:47" outlineLevel="1">
      <c r="A91" s="141">
        <v>34</v>
      </c>
      <c r="B91" s="143" t="s">
        <v>183</v>
      </c>
      <c r="C91" s="158" t="s">
        <v>184</v>
      </c>
      <c r="D91" s="179" t="s">
        <v>90</v>
      </c>
      <c r="E91" s="145">
        <v>17.820000000000004</v>
      </c>
      <c r="F91" s="195"/>
      <c r="G91" s="145">
        <f>ROUND(E91*F91,2)</f>
        <v>0</v>
      </c>
      <c r="H91" s="167" t="s">
        <v>270</v>
      </c>
      <c r="I91" s="199"/>
      <c r="J91" s="140"/>
      <c r="K91" s="140"/>
      <c r="L91" s="140"/>
      <c r="M91" s="140"/>
      <c r="N91" s="140"/>
      <c r="O91" s="140"/>
      <c r="P91" s="140"/>
      <c r="Q91" s="140"/>
      <c r="R91" s="140" t="s">
        <v>81</v>
      </c>
      <c r="S91" s="140"/>
      <c r="T91" s="140"/>
      <c r="U91" s="140"/>
      <c r="V91" s="140"/>
      <c r="W91" s="140"/>
      <c r="X91" s="140"/>
      <c r="Y91" s="140"/>
      <c r="Z91" s="140"/>
      <c r="AA91" s="140"/>
      <c r="AB91" s="140"/>
      <c r="AC91" s="140"/>
      <c r="AD91" s="140"/>
      <c r="AE91" s="140"/>
      <c r="AF91" s="140"/>
      <c r="AG91" s="140"/>
      <c r="AH91" s="140"/>
      <c r="AI91" s="140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0"/>
    </row>
    <row r="92" spans="1:47" outlineLevel="1">
      <c r="A92" s="141"/>
      <c r="B92" s="143"/>
      <c r="C92" s="159" t="s">
        <v>185</v>
      </c>
      <c r="D92" s="180"/>
      <c r="E92" s="172">
        <v>17.82</v>
      </c>
      <c r="F92" s="195"/>
      <c r="G92" s="145"/>
      <c r="H92" s="167">
        <v>0</v>
      </c>
      <c r="I92" s="199"/>
      <c r="J92" s="140"/>
      <c r="K92" s="140"/>
      <c r="L92" s="140"/>
      <c r="M92" s="140"/>
      <c r="N92" s="140"/>
      <c r="O92" s="140"/>
      <c r="P92" s="140"/>
      <c r="Q92" s="140"/>
      <c r="R92" s="140" t="s">
        <v>83</v>
      </c>
      <c r="S92" s="140">
        <v>0</v>
      </c>
      <c r="T92" s="140"/>
      <c r="U92" s="140"/>
      <c r="V92" s="140"/>
      <c r="W92" s="140"/>
      <c r="X92" s="140"/>
      <c r="Y92" s="140"/>
      <c r="Z92" s="140"/>
      <c r="AA92" s="140"/>
      <c r="AB92" s="140"/>
      <c r="AC92" s="140"/>
      <c r="AD92" s="140"/>
      <c r="AE92" s="140"/>
      <c r="AF92" s="140"/>
      <c r="AG92" s="140"/>
      <c r="AH92" s="140"/>
      <c r="AI92" s="140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40"/>
    </row>
    <row r="93" spans="1:47" outlineLevel="1">
      <c r="A93" s="141">
        <v>35</v>
      </c>
      <c r="B93" s="143" t="s">
        <v>186</v>
      </c>
      <c r="C93" s="158" t="s">
        <v>187</v>
      </c>
      <c r="D93" s="179" t="s">
        <v>90</v>
      </c>
      <c r="E93" s="145">
        <v>16.468515000000004</v>
      </c>
      <c r="F93" s="195"/>
      <c r="G93" s="145">
        <f>ROUND(E93*F93,2)</f>
        <v>0</v>
      </c>
      <c r="H93" s="167" t="s">
        <v>270</v>
      </c>
      <c r="I93" s="199"/>
      <c r="J93" s="140"/>
      <c r="K93" s="140"/>
      <c r="L93" s="140"/>
      <c r="M93" s="140"/>
      <c r="N93" s="140"/>
      <c r="O93" s="140"/>
      <c r="P93" s="140"/>
      <c r="Q93" s="140"/>
      <c r="R93" s="140" t="s">
        <v>81</v>
      </c>
      <c r="S93" s="140"/>
      <c r="T93" s="140"/>
      <c r="U93" s="140"/>
      <c r="V93" s="140"/>
      <c r="W93" s="140"/>
      <c r="X93" s="140"/>
      <c r="Y93" s="140"/>
      <c r="Z93" s="140"/>
      <c r="AA93" s="140"/>
      <c r="AB93" s="140"/>
      <c r="AC93" s="140"/>
      <c r="AD93" s="140"/>
      <c r="AE93" s="140"/>
      <c r="AF93" s="140"/>
      <c r="AG93" s="140"/>
      <c r="AH93" s="140"/>
      <c r="AI93" s="140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0"/>
    </row>
    <row r="94" spans="1:47" outlineLevel="1">
      <c r="A94" s="141"/>
      <c r="B94" s="143"/>
      <c r="C94" s="159" t="s">
        <v>188</v>
      </c>
      <c r="D94" s="180"/>
      <c r="E94" s="172">
        <v>16.468515</v>
      </c>
      <c r="F94" s="195"/>
      <c r="G94" s="145"/>
      <c r="H94" s="167">
        <v>0</v>
      </c>
      <c r="I94" s="199"/>
      <c r="J94" s="140"/>
      <c r="K94" s="140"/>
      <c r="L94" s="140"/>
      <c r="M94" s="140"/>
      <c r="N94" s="140"/>
      <c r="O94" s="140"/>
      <c r="P94" s="140"/>
      <c r="Q94" s="140"/>
      <c r="R94" s="140" t="s">
        <v>83</v>
      </c>
      <c r="S94" s="140">
        <v>0</v>
      </c>
      <c r="T94" s="140"/>
      <c r="U94" s="140"/>
      <c r="V94" s="140"/>
      <c r="W94" s="140"/>
      <c r="X94" s="140"/>
      <c r="Y94" s="140"/>
      <c r="Z94" s="140"/>
      <c r="AA94" s="140"/>
      <c r="AB94" s="140"/>
      <c r="AC94" s="140"/>
      <c r="AD94" s="140"/>
      <c r="AE94" s="140"/>
      <c r="AF94" s="140"/>
      <c r="AG94" s="140"/>
      <c r="AH94" s="140"/>
      <c r="AI94" s="140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40"/>
    </row>
    <row r="95" spans="1:47" ht="22.5" outlineLevel="1">
      <c r="A95" s="141">
        <v>36</v>
      </c>
      <c r="B95" s="143" t="s">
        <v>189</v>
      </c>
      <c r="C95" s="158" t="s">
        <v>190</v>
      </c>
      <c r="D95" s="179" t="s">
        <v>90</v>
      </c>
      <c r="E95" s="145">
        <v>84.4</v>
      </c>
      <c r="F95" s="195"/>
      <c r="G95" s="145">
        <f>ROUND(E95*F95,2)</f>
        <v>0</v>
      </c>
      <c r="H95" s="167" t="s">
        <v>270</v>
      </c>
      <c r="I95" s="199"/>
      <c r="J95" s="140"/>
      <c r="K95" s="140"/>
      <c r="L95" s="140"/>
      <c r="M95" s="140"/>
      <c r="N95" s="140"/>
      <c r="O95" s="140"/>
      <c r="P95" s="140"/>
      <c r="Q95" s="140"/>
      <c r="R95" s="140" t="s">
        <v>81</v>
      </c>
      <c r="S95" s="140"/>
      <c r="T95" s="140"/>
      <c r="U95" s="140"/>
      <c r="V95" s="140"/>
      <c r="W95" s="140"/>
      <c r="X95" s="140"/>
      <c r="Y95" s="140"/>
      <c r="Z95" s="140"/>
      <c r="AA95" s="140"/>
      <c r="AB95" s="140"/>
      <c r="AC95" s="140"/>
      <c r="AD95" s="140"/>
      <c r="AE95" s="140"/>
      <c r="AF95" s="140"/>
      <c r="AG95" s="140"/>
      <c r="AH95" s="140"/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</row>
    <row r="96" spans="1:47" outlineLevel="1">
      <c r="A96" s="141"/>
      <c r="B96" s="143"/>
      <c r="C96" s="159" t="s">
        <v>191</v>
      </c>
      <c r="D96" s="180"/>
      <c r="E96" s="172">
        <v>84.4</v>
      </c>
      <c r="F96" s="195"/>
      <c r="G96" s="145"/>
      <c r="H96" s="167">
        <v>0</v>
      </c>
      <c r="I96" s="199"/>
      <c r="J96" s="140"/>
      <c r="K96" s="140"/>
      <c r="L96" s="140"/>
      <c r="M96" s="140"/>
      <c r="N96" s="140"/>
      <c r="O96" s="140"/>
      <c r="P96" s="140"/>
      <c r="Q96" s="140"/>
      <c r="R96" s="140" t="s">
        <v>83</v>
      </c>
      <c r="S96" s="140">
        <v>0</v>
      </c>
      <c r="T96" s="140"/>
      <c r="U96" s="140"/>
      <c r="V96" s="140"/>
      <c r="W96" s="140"/>
      <c r="X96" s="140"/>
      <c r="Y96" s="140"/>
      <c r="Z96" s="140"/>
      <c r="AA96" s="140"/>
      <c r="AB96" s="140"/>
      <c r="AC96" s="140"/>
      <c r="AD96" s="140"/>
      <c r="AE96" s="140"/>
      <c r="AF96" s="140"/>
      <c r="AG96" s="140"/>
      <c r="AH96" s="140"/>
      <c r="AI96" s="140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40"/>
    </row>
    <row r="97" spans="1:47" outlineLevel="1">
      <c r="A97" s="141">
        <v>37</v>
      </c>
      <c r="B97" s="143" t="s">
        <v>192</v>
      </c>
      <c r="C97" s="158" t="s">
        <v>193</v>
      </c>
      <c r="D97" s="179" t="s">
        <v>133</v>
      </c>
      <c r="E97" s="145">
        <v>872.08</v>
      </c>
      <c r="F97" s="195"/>
      <c r="G97" s="145">
        <f>ROUND(E97*F97,2)</f>
        <v>0</v>
      </c>
      <c r="H97" s="167" t="s">
        <v>270</v>
      </c>
      <c r="I97" s="199"/>
      <c r="J97" s="140"/>
      <c r="K97" s="140"/>
      <c r="L97" s="140"/>
      <c r="M97" s="140"/>
      <c r="N97" s="140"/>
      <c r="O97" s="140"/>
      <c r="P97" s="140"/>
      <c r="Q97" s="140"/>
      <c r="R97" s="140" t="s">
        <v>81</v>
      </c>
      <c r="S97" s="140"/>
      <c r="T97" s="140"/>
      <c r="U97" s="140"/>
      <c r="V97" s="140"/>
      <c r="W97" s="140"/>
      <c r="X97" s="140"/>
      <c r="Y97" s="140"/>
      <c r="Z97" s="140"/>
      <c r="AA97" s="140"/>
      <c r="AB97" s="140"/>
      <c r="AC97" s="140"/>
      <c r="AD97" s="140"/>
      <c r="AE97" s="140"/>
      <c r="AF97" s="140"/>
      <c r="AG97" s="140"/>
      <c r="AH97" s="140"/>
      <c r="AI97" s="140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0"/>
    </row>
    <row r="98" spans="1:47" outlineLevel="1">
      <c r="A98" s="141"/>
      <c r="B98" s="143"/>
      <c r="C98" s="159" t="s">
        <v>194</v>
      </c>
      <c r="D98" s="180"/>
      <c r="E98" s="172">
        <v>844</v>
      </c>
      <c r="F98" s="195"/>
      <c r="G98" s="145"/>
      <c r="H98" s="167">
        <v>0</v>
      </c>
      <c r="I98" s="199"/>
      <c r="J98" s="140"/>
      <c r="K98" s="140"/>
      <c r="L98" s="140"/>
      <c r="M98" s="140"/>
      <c r="N98" s="140"/>
      <c r="O98" s="140"/>
      <c r="P98" s="140"/>
      <c r="Q98" s="140"/>
      <c r="R98" s="140" t="s">
        <v>83</v>
      </c>
      <c r="S98" s="140">
        <v>0</v>
      </c>
      <c r="T98" s="140"/>
      <c r="U98" s="140"/>
      <c r="V98" s="140"/>
      <c r="W98" s="140"/>
      <c r="X98" s="140"/>
      <c r="Y98" s="140"/>
      <c r="Z98" s="140"/>
      <c r="AA98" s="140"/>
      <c r="AB98" s="140"/>
      <c r="AC98" s="140"/>
      <c r="AD98" s="140"/>
      <c r="AE98" s="140"/>
      <c r="AF98" s="140"/>
      <c r="AG98" s="140"/>
      <c r="AH98" s="140"/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40"/>
    </row>
    <row r="99" spans="1:47" outlineLevel="1">
      <c r="A99" s="141"/>
      <c r="B99" s="143"/>
      <c r="C99" s="159" t="s">
        <v>195</v>
      </c>
      <c r="D99" s="180"/>
      <c r="E99" s="172">
        <v>28.08</v>
      </c>
      <c r="F99" s="195"/>
      <c r="G99" s="145"/>
      <c r="H99" s="167">
        <v>0</v>
      </c>
      <c r="I99" s="199"/>
      <c r="J99" s="140"/>
      <c r="K99" s="140"/>
      <c r="L99" s="140"/>
      <c r="M99" s="140"/>
      <c r="N99" s="140"/>
      <c r="O99" s="140"/>
      <c r="P99" s="140"/>
      <c r="Q99" s="140"/>
      <c r="R99" s="140" t="s">
        <v>83</v>
      </c>
      <c r="S99" s="140">
        <v>0</v>
      </c>
      <c r="T99" s="140"/>
      <c r="U99" s="140"/>
      <c r="V99" s="140"/>
      <c r="W99" s="140"/>
      <c r="X99" s="140"/>
      <c r="Y99" s="140"/>
      <c r="Z99" s="140"/>
      <c r="AA99" s="140"/>
      <c r="AB99" s="140"/>
      <c r="AC99" s="140"/>
      <c r="AD99" s="140"/>
      <c r="AE99" s="140"/>
      <c r="AF99" s="140"/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</row>
    <row r="100" spans="1:47" outlineLevel="1">
      <c r="A100" s="141">
        <v>38</v>
      </c>
      <c r="B100" s="143" t="s">
        <v>196</v>
      </c>
      <c r="C100" s="158" t="s">
        <v>197</v>
      </c>
      <c r="D100" s="179" t="s">
        <v>133</v>
      </c>
      <c r="E100" s="145">
        <v>488</v>
      </c>
      <c r="F100" s="195"/>
      <c r="G100" s="145">
        <f>ROUND(E100*F100,2)</f>
        <v>0</v>
      </c>
      <c r="H100" s="167" t="s">
        <v>270</v>
      </c>
      <c r="I100" s="199"/>
      <c r="J100" s="140"/>
      <c r="K100" s="140"/>
      <c r="L100" s="140"/>
      <c r="M100" s="140"/>
      <c r="N100" s="140"/>
      <c r="O100" s="140"/>
      <c r="P100" s="140"/>
      <c r="Q100" s="140"/>
      <c r="R100" s="140" t="s">
        <v>81</v>
      </c>
      <c r="S100" s="140"/>
      <c r="T100" s="140"/>
      <c r="U100" s="140"/>
      <c r="V100" s="140"/>
      <c r="W100" s="140"/>
      <c r="X100" s="140"/>
      <c r="Y100" s="140"/>
      <c r="Z100" s="140"/>
      <c r="AA100" s="140"/>
      <c r="AB100" s="140"/>
      <c r="AC100" s="140"/>
      <c r="AD100" s="140"/>
      <c r="AE100" s="140"/>
      <c r="AF100" s="140"/>
      <c r="AG100" s="140"/>
      <c r="AH100" s="140"/>
      <c r="AI100" s="140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40"/>
    </row>
    <row r="101" spans="1:47" outlineLevel="1">
      <c r="A101" s="141"/>
      <c r="B101" s="143"/>
      <c r="C101" s="159" t="s">
        <v>198</v>
      </c>
      <c r="D101" s="180"/>
      <c r="E101" s="172">
        <v>488</v>
      </c>
      <c r="F101" s="195"/>
      <c r="G101" s="145"/>
      <c r="H101" s="167">
        <v>0</v>
      </c>
      <c r="I101" s="199"/>
      <c r="J101" s="140"/>
      <c r="K101" s="140"/>
      <c r="L101" s="140"/>
      <c r="M101" s="140"/>
      <c r="N101" s="140"/>
      <c r="O101" s="140"/>
      <c r="P101" s="140"/>
      <c r="Q101" s="140"/>
      <c r="R101" s="140" t="s">
        <v>83</v>
      </c>
      <c r="S101" s="140">
        <v>0</v>
      </c>
      <c r="T101" s="140"/>
      <c r="U101" s="140"/>
      <c r="V101" s="140"/>
      <c r="W101" s="140"/>
      <c r="X101" s="140"/>
      <c r="Y101" s="140"/>
      <c r="Z101" s="140"/>
      <c r="AA101" s="140"/>
      <c r="AB101" s="140"/>
      <c r="AC101" s="140"/>
      <c r="AD101" s="140"/>
      <c r="AE101" s="140"/>
      <c r="AF101" s="140"/>
      <c r="AG101" s="140"/>
      <c r="AH101" s="140"/>
      <c r="AI101" s="140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0"/>
    </row>
    <row r="102" spans="1:47" outlineLevel="1">
      <c r="A102" s="141">
        <v>39</v>
      </c>
      <c r="B102" s="143" t="s">
        <v>199</v>
      </c>
      <c r="C102" s="158" t="s">
        <v>200</v>
      </c>
      <c r="D102" s="179" t="s">
        <v>133</v>
      </c>
      <c r="E102" s="145">
        <v>488</v>
      </c>
      <c r="F102" s="195"/>
      <c r="G102" s="145">
        <f>ROUND(E102*F102,2)</f>
        <v>0</v>
      </c>
      <c r="H102" s="167" t="s">
        <v>270</v>
      </c>
      <c r="I102" s="199"/>
      <c r="J102" s="140"/>
      <c r="K102" s="140"/>
      <c r="L102" s="140"/>
      <c r="M102" s="140"/>
      <c r="N102" s="140"/>
      <c r="O102" s="140"/>
      <c r="P102" s="140"/>
      <c r="Q102" s="140"/>
      <c r="R102" s="140" t="s">
        <v>81</v>
      </c>
      <c r="S102" s="140"/>
      <c r="T102" s="140"/>
      <c r="U102" s="140"/>
      <c r="V102" s="140"/>
      <c r="W102" s="140"/>
      <c r="X102" s="140"/>
      <c r="Y102" s="140"/>
      <c r="Z102" s="140"/>
      <c r="AA102" s="140"/>
      <c r="AB102" s="140"/>
      <c r="AC102" s="140"/>
      <c r="AD102" s="140"/>
      <c r="AE102" s="140"/>
      <c r="AF102" s="140"/>
      <c r="AG102" s="140"/>
      <c r="AH102" s="140"/>
      <c r="AI102" s="140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40"/>
    </row>
    <row r="103" spans="1:47" outlineLevel="1">
      <c r="A103" s="141"/>
      <c r="B103" s="143"/>
      <c r="C103" s="159" t="s">
        <v>198</v>
      </c>
      <c r="D103" s="180"/>
      <c r="E103" s="172">
        <v>488</v>
      </c>
      <c r="F103" s="195"/>
      <c r="G103" s="145"/>
      <c r="H103" s="167">
        <v>0</v>
      </c>
      <c r="I103" s="199"/>
      <c r="J103" s="140"/>
      <c r="K103" s="140"/>
      <c r="L103" s="140"/>
      <c r="M103" s="140"/>
      <c r="N103" s="140"/>
      <c r="O103" s="140"/>
      <c r="P103" s="140"/>
      <c r="Q103" s="140"/>
      <c r="R103" s="140" t="s">
        <v>83</v>
      </c>
      <c r="S103" s="140">
        <v>0</v>
      </c>
      <c r="T103" s="140"/>
      <c r="U103" s="140"/>
      <c r="V103" s="140"/>
      <c r="W103" s="140"/>
      <c r="X103" s="140"/>
      <c r="Y103" s="140"/>
      <c r="Z103" s="140"/>
      <c r="AA103" s="140"/>
      <c r="AB103" s="140"/>
      <c r="AC103" s="140"/>
      <c r="AD103" s="140"/>
      <c r="AE103" s="140"/>
      <c r="AF103" s="140"/>
      <c r="AG103" s="140"/>
      <c r="AH103" s="140"/>
      <c r="AI103" s="140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0"/>
    </row>
    <row r="104" spans="1:47" outlineLevel="1">
      <c r="A104" s="141">
        <v>40</v>
      </c>
      <c r="B104" s="143" t="s">
        <v>201</v>
      </c>
      <c r="C104" s="158" t="s">
        <v>202</v>
      </c>
      <c r="D104" s="179" t="s">
        <v>133</v>
      </c>
      <c r="E104" s="145">
        <v>46.9</v>
      </c>
      <c r="F104" s="195"/>
      <c r="G104" s="145">
        <f>ROUND(E104*F104,2)</f>
        <v>0</v>
      </c>
      <c r="H104" s="167" t="s">
        <v>270</v>
      </c>
      <c r="I104" s="199"/>
      <c r="J104" s="140"/>
      <c r="K104" s="140"/>
      <c r="L104" s="140"/>
      <c r="M104" s="140"/>
      <c r="N104" s="140"/>
      <c r="O104" s="140"/>
      <c r="P104" s="140"/>
      <c r="Q104" s="140"/>
      <c r="R104" s="140" t="s">
        <v>81</v>
      </c>
      <c r="S104" s="140"/>
      <c r="T104" s="140"/>
      <c r="U104" s="140"/>
      <c r="V104" s="140"/>
      <c r="W104" s="140"/>
      <c r="X104" s="140"/>
      <c r="Y104" s="140"/>
      <c r="Z104" s="140"/>
      <c r="AA104" s="140"/>
      <c r="AB104" s="140"/>
      <c r="AC104" s="140"/>
      <c r="AD104" s="140"/>
      <c r="AE104" s="140"/>
      <c r="AF104" s="140"/>
      <c r="AG104" s="140"/>
      <c r="AH104" s="140"/>
      <c r="AI104" s="140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40"/>
    </row>
    <row r="105" spans="1:47" outlineLevel="1">
      <c r="A105" s="141"/>
      <c r="B105" s="143"/>
      <c r="C105" s="159" t="s">
        <v>203</v>
      </c>
      <c r="D105" s="180"/>
      <c r="E105" s="172">
        <v>46.9</v>
      </c>
      <c r="F105" s="195"/>
      <c r="G105" s="145"/>
      <c r="H105" s="167">
        <v>0</v>
      </c>
      <c r="I105" s="199"/>
      <c r="J105" s="140"/>
      <c r="K105" s="140"/>
      <c r="L105" s="140"/>
      <c r="M105" s="140"/>
      <c r="N105" s="140"/>
      <c r="O105" s="140"/>
      <c r="P105" s="140"/>
      <c r="Q105" s="140"/>
      <c r="R105" s="140" t="s">
        <v>83</v>
      </c>
      <c r="S105" s="140">
        <v>0</v>
      </c>
      <c r="T105" s="140"/>
      <c r="U105" s="140"/>
      <c r="V105" s="140"/>
      <c r="W105" s="140"/>
      <c r="X105" s="140"/>
      <c r="Y105" s="140"/>
      <c r="Z105" s="140"/>
      <c r="AA105" s="140"/>
      <c r="AB105" s="140"/>
      <c r="AC105" s="140"/>
      <c r="AD105" s="140"/>
      <c r="AE105" s="140"/>
      <c r="AF105" s="140"/>
      <c r="AG105" s="140"/>
      <c r="AH105" s="140"/>
      <c r="AI105" s="140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0"/>
    </row>
    <row r="106" spans="1:47" outlineLevel="1">
      <c r="A106" s="141">
        <v>41</v>
      </c>
      <c r="B106" s="143" t="s">
        <v>204</v>
      </c>
      <c r="C106" s="158" t="s">
        <v>205</v>
      </c>
      <c r="D106" s="179" t="s">
        <v>133</v>
      </c>
      <c r="E106" s="145">
        <v>270.2</v>
      </c>
      <c r="F106" s="195"/>
      <c r="G106" s="145">
        <f>ROUND(E106*F106,2)</f>
        <v>0</v>
      </c>
      <c r="H106" s="167" t="s">
        <v>270</v>
      </c>
      <c r="I106" s="199"/>
      <c r="J106" s="140"/>
      <c r="K106" s="140"/>
      <c r="L106" s="140"/>
      <c r="M106" s="140"/>
      <c r="N106" s="140"/>
      <c r="O106" s="140"/>
      <c r="P106" s="140"/>
      <c r="Q106" s="140"/>
      <c r="R106" s="140" t="s">
        <v>81</v>
      </c>
      <c r="S106" s="140"/>
      <c r="T106" s="140"/>
      <c r="U106" s="140"/>
      <c r="V106" s="140"/>
      <c r="W106" s="140"/>
      <c r="X106" s="140"/>
      <c r="Y106" s="140"/>
      <c r="Z106" s="140"/>
      <c r="AA106" s="140"/>
      <c r="AB106" s="140"/>
      <c r="AC106" s="140"/>
      <c r="AD106" s="140"/>
      <c r="AE106" s="140"/>
      <c r="AF106" s="140"/>
      <c r="AG106" s="140"/>
      <c r="AH106" s="140"/>
      <c r="AI106" s="140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40"/>
    </row>
    <row r="107" spans="1:47" outlineLevel="1">
      <c r="A107" s="141"/>
      <c r="B107" s="143"/>
      <c r="C107" s="159" t="s">
        <v>206</v>
      </c>
      <c r="D107" s="180"/>
      <c r="E107" s="172">
        <v>97.6</v>
      </c>
      <c r="F107" s="195"/>
      <c r="G107" s="145"/>
      <c r="H107" s="167">
        <v>0</v>
      </c>
      <c r="I107" s="199"/>
      <c r="J107" s="140"/>
      <c r="K107" s="140"/>
      <c r="L107" s="140"/>
      <c r="M107" s="140"/>
      <c r="N107" s="140"/>
      <c r="O107" s="140"/>
      <c r="P107" s="140"/>
      <c r="Q107" s="140"/>
      <c r="R107" s="140" t="s">
        <v>83</v>
      </c>
      <c r="S107" s="140">
        <v>0</v>
      </c>
      <c r="T107" s="140"/>
      <c r="U107" s="140"/>
      <c r="V107" s="140"/>
      <c r="W107" s="140"/>
      <c r="X107" s="140"/>
      <c r="Y107" s="140"/>
      <c r="Z107" s="140"/>
      <c r="AA107" s="140"/>
      <c r="AB107" s="140"/>
      <c r="AC107" s="140"/>
      <c r="AD107" s="140"/>
      <c r="AE107" s="140"/>
      <c r="AF107" s="140"/>
      <c r="AG107" s="140"/>
      <c r="AH107" s="140"/>
      <c r="AI107" s="140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0"/>
    </row>
    <row r="108" spans="1:47" outlineLevel="1">
      <c r="A108" s="141"/>
      <c r="B108" s="143"/>
      <c r="C108" s="159" t="s">
        <v>207</v>
      </c>
      <c r="D108" s="180"/>
      <c r="E108" s="172">
        <v>172.6</v>
      </c>
      <c r="F108" s="195"/>
      <c r="G108" s="145"/>
      <c r="H108" s="167">
        <v>0</v>
      </c>
      <c r="I108" s="199"/>
      <c r="J108" s="140"/>
      <c r="K108" s="140"/>
      <c r="L108" s="140"/>
      <c r="M108" s="140"/>
      <c r="N108" s="140"/>
      <c r="O108" s="140"/>
      <c r="P108" s="140"/>
      <c r="Q108" s="140"/>
      <c r="R108" s="140" t="s">
        <v>83</v>
      </c>
      <c r="S108" s="140">
        <v>0</v>
      </c>
      <c r="T108" s="140"/>
      <c r="U108" s="140"/>
      <c r="V108" s="140"/>
      <c r="W108" s="140"/>
      <c r="X108" s="140"/>
      <c r="Y108" s="140"/>
      <c r="Z108" s="140"/>
      <c r="AA108" s="140"/>
      <c r="AB108" s="140"/>
      <c r="AC108" s="140"/>
      <c r="AD108" s="140"/>
      <c r="AE108" s="140"/>
      <c r="AF108" s="140"/>
      <c r="AG108" s="140"/>
      <c r="AH108" s="140"/>
      <c r="AI108" s="140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40"/>
    </row>
    <row r="109" spans="1:47" outlineLevel="1">
      <c r="A109" s="141">
        <v>42</v>
      </c>
      <c r="B109" s="143" t="s">
        <v>208</v>
      </c>
      <c r="C109" s="158" t="s">
        <v>209</v>
      </c>
      <c r="D109" s="179" t="s">
        <v>139</v>
      </c>
      <c r="E109" s="145">
        <v>0.5</v>
      </c>
      <c r="F109" s="195"/>
      <c r="G109" s="145">
        <f>ROUND(E109*F109,2)</f>
        <v>0</v>
      </c>
      <c r="H109" s="167" t="s">
        <v>270</v>
      </c>
      <c r="I109" s="199"/>
      <c r="J109" s="140"/>
      <c r="K109" s="140"/>
      <c r="L109" s="140"/>
      <c r="M109" s="140"/>
      <c r="N109" s="140"/>
      <c r="O109" s="140"/>
      <c r="P109" s="140"/>
      <c r="Q109" s="140"/>
      <c r="R109" s="140" t="s">
        <v>81</v>
      </c>
      <c r="S109" s="140"/>
      <c r="T109" s="140"/>
      <c r="U109" s="140"/>
      <c r="V109" s="140"/>
      <c r="W109" s="140"/>
      <c r="X109" s="140"/>
      <c r="Y109" s="140"/>
      <c r="Z109" s="140"/>
      <c r="AA109" s="140"/>
      <c r="AB109" s="140"/>
      <c r="AC109" s="140"/>
      <c r="AD109" s="140"/>
      <c r="AE109" s="140"/>
      <c r="AF109" s="140"/>
      <c r="AG109" s="140"/>
      <c r="AH109" s="140"/>
      <c r="AI109" s="140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0"/>
    </row>
    <row r="110" spans="1:47" outlineLevel="1">
      <c r="A110" s="141"/>
      <c r="B110" s="143"/>
      <c r="C110" s="159" t="s">
        <v>210</v>
      </c>
      <c r="D110" s="180"/>
      <c r="E110" s="172">
        <v>0.5</v>
      </c>
      <c r="F110" s="195"/>
      <c r="G110" s="145"/>
      <c r="H110" s="167">
        <v>0</v>
      </c>
      <c r="I110" s="199"/>
      <c r="J110" s="140"/>
      <c r="K110" s="140"/>
      <c r="L110" s="140"/>
      <c r="M110" s="140"/>
      <c r="N110" s="140"/>
      <c r="O110" s="140"/>
      <c r="P110" s="140"/>
      <c r="Q110" s="140"/>
      <c r="R110" s="140" t="s">
        <v>83</v>
      </c>
      <c r="S110" s="140">
        <v>0</v>
      </c>
      <c r="T110" s="140"/>
      <c r="U110" s="140"/>
      <c r="V110" s="140"/>
      <c r="W110" s="140"/>
      <c r="X110" s="140"/>
      <c r="Y110" s="140"/>
      <c r="Z110" s="140"/>
      <c r="AA110" s="140"/>
      <c r="AB110" s="140"/>
      <c r="AC110" s="140"/>
      <c r="AD110" s="140"/>
      <c r="AE110" s="140"/>
      <c r="AF110" s="140"/>
      <c r="AG110" s="140"/>
      <c r="AH110" s="140"/>
      <c r="AI110" s="140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40"/>
    </row>
    <row r="111" spans="1:47" ht="22.5" outlineLevel="1">
      <c r="A111" s="141">
        <v>43</v>
      </c>
      <c r="B111" s="143" t="s">
        <v>211</v>
      </c>
      <c r="C111" s="158" t="s">
        <v>212</v>
      </c>
      <c r="D111" s="179" t="s">
        <v>80</v>
      </c>
      <c r="E111" s="145">
        <v>10</v>
      </c>
      <c r="F111" s="195"/>
      <c r="G111" s="145">
        <f>ROUND(E111*F111,2)</f>
        <v>0</v>
      </c>
      <c r="H111" s="200" t="s">
        <v>269</v>
      </c>
      <c r="I111" s="199"/>
      <c r="J111" s="140"/>
      <c r="K111" s="140"/>
      <c r="L111" s="140"/>
      <c r="M111" s="140"/>
      <c r="N111" s="140"/>
      <c r="O111" s="140"/>
      <c r="P111" s="140"/>
      <c r="Q111" s="140"/>
      <c r="R111" s="140" t="s">
        <v>81</v>
      </c>
      <c r="S111" s="140"/>
      <c r="T111" s="140"/>
      <c r="U111" s="140"/>
      <c r="V111" s="140"/>
      <c r="W111" s="140"/>
      <c r="X111" s="140"/>
      <c r="Y111" s="140"/>
      <c r="Z111" s="140"/>
      <c r="AA111" s="140"/>
      <c r="AB111" s="140"/>
      <c r="AC111" s="140"/>
      <c r="AD111" s="140"/>
      <c r="AE111" s="140"/>
      <c r="AF111" s="140"/>
      <c r="AG111" s="140"/>
      <c r="AH111" s="140"/>
      <c r="AI111" s="140"/>
      <c r="AJ111" s="140"/>
      <c r="AK111" s="140"/>
      <c r="AL111" s="140"/>
      <c r="AM111" s="140"/>
      <c r="AN111" s="140"/>
      <c r="AO111" s="140"/>
      <c r="AP111" s="140"/>
      <c r="AQ111" s="140"/>
      <c r="AR111" s="140"/>
      <c r="AS111" s="140"/>
      <c r="AT111" s="140"/>
      <c r="AU111" s="140"/>
    </row>
    <row r="112" spans="1:47" outlineLevel="1">
      <c r="A112" s="141"/>
      <c r="B112" s="143"/>
      <c r="C112" s="159" t="s">
        <v>213</v>
      </c>
      <c r="D112" s="180"/>
      <c r="E112" s="172">
        <v>10</v>
      </c>
      <c r="F112" s="195"/>
      <c r="G112" s="145"/>
      <c r="H112" s="167">
        <v>0</v>
      </c>
      <c r="I112" s="199"/>
      <c r="J112" s="140"/>
      <c r="K112" s="140"/>
      <c r="L112" s="140"/>
      <c r="M112" s="140"/>
      <c r="N112" s="140"/>
      <c r="O112" s="140"/>
      <c r="P112" s="140"/>
      <c r="Q112" s="140"/>
      <c r="R112" s="140" t="s">
        <v>83</v>
      </c>
      <c r="S112" s="140">
        <v>0</v>
      </c>
      <c r="T112" s="140"/>
      <c r="U112" s="140"/>
      <c r="V112" s="140"/>
      <c r="W112" s="140"/>
      <c r="X112" s="140"/>
      <c r="Y112" s="140"/>
      <c r="Z112" s="140"/>
      <c r="AA112" s="140"/>
      <c r="AB112" s="140"/>
      <c r="AC112" s="140"/>
      <c r="AD112" s="140"/>
      <c r="AE112" s="140"/>
      <c r="AF112" s="140"/>
      <c r="AG112" s="140"/>
      <c r="AH112" s="140"/>
      <c r="AI112" s="140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40"/>
    </row>
    <row r="113" spans="1:47" ht="22.5" outlineLevel="1">
      <c r="A113" s="141">
        <v>44</v>
      </c>
      <c r="B113" s="143" t="s">
        <v>214</v>
      </c>
      <c r="C113" s="158" t="s">
        <v>215</v>
      </c>
      <c r="D113" s="179" t="s">
        <v>133</v>
      </c>
      <c r="E113" s="145">
        <v>37.6</v>
      </c>
      <c r="F113" s="195"/>
      <c r="G113" s="145">
        <f>ROUND(E113*F113,2)</f>
        <v>0</v>
      </c>
      <c r="H113" s="200" t="s">
        <v>269</v>
      </c>
      <c r="I113" s="199"/>
      <c r="J113" s="140"/>
      <c r="K113" s="140"/>
      <c r="L113" s="140"/>
      <c r="M113" s="140"/>
      <c r="N113" s="140"/>
      <c r="O113" s="140"/>
      <c r="P113" s="140"/>
      <c r="Q113" s="140"/>
      <c r="R113" s="140" t="s">
        <v>81</v>
      </c>
      <c r="S113" s="140"/>
      <c r="T113" s="140"/>
      <c r="U113" s="140"/>
      <c r="V113" s="140"/>
      <c r="W113" s="140"/>
      <c r="X113" s="140"/>
      <c r="Y113" s="140"/>
      <c r="Z113" s="140"/>
      <c r="AA113" s="140"/>
      <c r="AB113" s="140"/>
      <c r="AC113" s="140"/>
      <c r="AD113" s="140"/>
      <c r="AE113" s="140"/>
      <c r="AF113" s="140"/>
      <c r="AG113" s="140"/>
      <c r="AH113" s="140"/>
      <c r="AI113" s="140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0"/>
    </row>
    <row r="114" spans="1:47" outlineLevel="1">
      <c r="A114" s="141"/>
      <c r="B114" s="143"/>
      <c r="C114" s="159" t="s">
        <v>216</v>
      </c>
      <c r="D114" s="180"/>
      <c r="E114" s="172">
        <v>37.6</v>
      </c>
      <c r="F114" s="195"/>
      <c r="G114" s="145"/>
      <c r="H114" s="167">
        <v>0</v>
      </c>
      <c r="I114" s="199"/>
      <c r="J114" s="140"/>
      <c r="K114" s="140"/>
      <c r="L114" s="140"/>
      <c r="M114" s="140"/>
      <c r="N114" s="140"/>
      <c r="O114" s="140"/>
      <c r="P114" s="140"/>
      <c r="Q114" s="140"/>
      <c r="R114" s="140" t="s">
        <v>83</v>
      </c>
      <c r="S114" s="140">
        <v>0</v>
      </c>
      <c r="T114" s="140"/>
      <c r="U114" s="140"/>
      <c r="V114" s="140"/>
      <c r="W114" s="140"/>
      <c r="X114" s="140"/>
      <c r="Y114" s="140"/>
      <c r="Z114" s="140"/>
      <c r="AA114" s="140"/>
      <c r="AB114" s="140"/>
      <c r="AC114" s="140"/>
      <c r="AD114" s="140"/>
      <c r="AE114" s="140"/>
      <c r="AF114" s="140"/>
      <c r="AG114" s="140"/>
      <c r="AH114" s="140"/>
      <c r="AI114" s="140"/>
      <c r="AJ114" s="140"/>
      <c r="AK114" s="140"/>
      <c r="AL114" s="140"/>
      <c r="AM114" s="140"/>
      <c r="AN114" s="140"/>
      <c r="AO114" s="140"/>
      <c r="AP114" s="140"/>
      <c r="AQ114" s="140"/>
      <c r="AR114" s="140"/>
      <c r="AS114" s="140"/>
      <c r="AT114" s="140"/>
      <c r="AU114" s="140"/>
    </row>
    <row r="115" spans="1:47" outlineLevel="1">
      <c r="A115" s="141">
        <v>45</v>
      </c>
      <c r="B115" s="143" t="s">
        <v>217</v>
      </c>
      <c r="C115" s="158" t="s">
        <v>218</v>
      </c>
      <c r="D115" s="179" t="s">
        <v>219</v>
      </c>
      <c r="E115" s="145">
        <v>22</v>
      </c>
      <c r="F115" s="195"/>
      <c r="G115" s="145">
        <f>ROUND(E115*F115,2)</f>
        <v>0</v>
      </c>
      <c r="H115" s="200" t="s">
        <v>269</v>
      </c>
      <c r="I115" s="199"/>
      <c r="J115" s="140"/>
      <c r="K115" s="140"/>
      <c r="L115" s="140"/>
      <c r="M115" s="140"/>
      <c r="N115" s="140"/>
      <c r="O115" s="140"/>
      <c r="P115" s="140"/>
      <c r="Q115" s="140"/>
      <c r="R115" s="140" t="s">
        <v>81</v>
      </c>
      <c r="S115" s="140"/>
      <c r="T115" s="140"/>
      <c r="U115" s="140"/>
      <c r="V115" s="140"/>
      <c r="W115" s="140"/>
      <c r="X115" s="140"/>
      <c r="Y115" s="140"/>
      <c r="Z115" s="140"/>
      <c r="AA115" s="140"/>
      <c r="AB115" s="140"/>
      <c r="AC115" s="140"/>
      <c r="AD115" s="140"/>
      <c r="AE115" s="140"/>
      <c r="AF115" s="140"/>
      <c r="AG115" s="140"/>
      <c r="AH115" s="140"/>
      <c r="AI115" s="140"/>
      <c r="AJ115" s="140"/>
      <c r="AK115" s="140"/>
      <c r="AL115" s="140"/>
      <c r="AM115" s="140"/>
      <c r="AN115" s="140"/>
      <c r="AO115" s="140"/>
      <c r="AP115" s="140"/>
      <c r="AQ115" s="140"/>
      <c r="AR115" s="140"/>
      <c r="AS115" s="140"/>
      <c r="AT115" s="140"/>
      <c r="AU115" s="140"/>
    </row>
    <row r="116" spans="1:47" outlineLevel="1">
      <c r="A116" s="141"/>
      <c r="B116" s="143"/>
      <c r="C116" s="159" t="s">
        <v>220</v>
      </c>
      <c r="D116" s="180"/>
      <c r="E116" s="172">
        <v>22</v>
      </c>
      <c r="F116" s="195"/>
      <c r="G116" s="145"/>
      <c r="H116" s="167">
        <v>0</v>
      </c>
      <c r="I116" s="199"/>
      <c r="J116" s="140"/>
      <c r="K116" s="140"/>
      <c r="L116" s="140"/>
      <c r="M116" s="140"/>
      <c r="N116" s="140"/>
      <c r="O116" s="140"/>
      <c r="P116" s="140"/>
      <c r="Q116" s="140"/>
      <c r="R116" s="140" t="s">
        <v>83</v>
      </c>
      <c r="S116" s="140">
        <v>0</v>
      </c>
      <c r="T116" s="140"/>
      <c r="U116" s="140"/>
      <c r="V116" s="140"/>
      <c r="W116" s="140"/>
      <c r="X116" s="140"/>
      <c r="Y116" s="140"/>
      <c r="Z116" s="140"/>
      <c r="AA116" s="140"/>
      <c r="AB116" s="140"/>
      <c r="AC116" s="140"/>
      <c r="AD116" s="140"/>
      <c r="AE116" s="140"/>
      <c r="AF116" s="140"/>
      <c r="AG116" s="140"/>
      <c r="AH116" s="140"/>
      <c r="AI116" s="140"/>
      <c r="AJ116" s="140"/>
      <c r="AK116" s="140"/>
      <c r="AL116" s="140"/>
      <c r="AM116" s="140"/>
      <c r="AN116" s="140"/>
      <c r="AO116" s="140"/>
      <c r="AP116" s="140"/>
      <c r="AQ116" s="140"/>
      <c r="AR116" s="140"/>
      <c r="AS116" s="140"/>
      <c r="AT116" s="140"/>
      <c r="AU116" s="140"/>
    </row>
    <row r="117" spans="1:47" ht="22.5" outlineLevel="1">
      <c r="A117" s="141">
        <v>46</v>
      </c>
      <c r="B117" s="143" t="s">
        <v>221</v>
      </c>
      <c r="C117" s="158" t="s">
        <v>222</v>
      </c>
      <c r="D117" s="179" t="s">
        <v>219</v>
      </c>
      <c r="E117" s="145">
        <v>125.2</v>
      </c>
      <c r="F117" s="195"/>
      <c r="G117" s="145">
        <f>ROUND(E117*F117,2)</f>
        <v>0</v>
      </c>
      <c r="H117" s="200" t="s">
        <v>269</v>
      </c>
      <c r="I117" s="199"/>
      <c r="J117" s="140"/>
      <c r="K117" s="140"/>
      <c r="L117" s="140"/>
      <c r="M117" s="140"/>
      <c r="N117" s="140"/>
      <c r="O117" s="140"/>
      <c r="P117" s="140"/>
      <c r="Q117" s="140"/>
      <c r="R117" s="140" t="s">
        <v>81</v>
      </c>
      <c r="S117" s="140"/>
      <c r="T117" s="140"/>
      <c r="U117" s="140"/>
      <c r="V117" s="140"/>
      <c r="W117" s="140"/>
      <c r="X117" s="140"/>
      <c r="Y117" s="140"/>
      <c r="Z117" s="140"/>
      <c r="AA117" s="140"/>
      <c r="AB117" s="140"/>
      <c r="AC117" s="140"/>
      <c r="AD117" s="140"/>
      <c r="AE117" s="140"/>
      <c r="AF117" s="140"/>
      <c r="AG117" s="140"/>
      <c r="AH117" s="140"/>
      <c r="AI117" s="140"/>
      <c r="AJ117" s="140"/>
      <c r="AK117" s="140"/>
      <c r="AL117" s="140"/>
      <c r="AM117" s="140"/>
      <c r="AN117" s="140"/>
      <c r="AO117" s="140"/>
      <c r="AP117" s="140"/>
      <c r="AQ117" s="140"/>
      <c r="AR117" s="140"/>
      <c r="AS117" s="140"/>
      <c r="AT117" s="140"/>
      <c r="AU117" s="140"/>
    </row>
    <row r="118" spans="1:47" outlineLevel="1">
      <c r="A118" s="141"/>
      <c r="B118" s="143"/>
      <c r="C118" s="159" t="s">
        <v>223</v>
      </c>
      <c r="D118" s="180"/>
      <c r="E118" s="172">
        <v>125.2</v>
      </c>
      <c r="F118" s="195"/>
      <c r="G118" s="145"/>
      <c r="H118" s="167">
        <v>0</v>
      </c>
      <c r="I118" s="199"/>
      <c r="J118" s="140"/>
      <c r="K118" s="140"/>
      <c r="L118" s="140"/>
      <c r="M118" s="140"/>
      <c r="N118" s="140"/>
      <c r="O118" s="140"/>
      <c r="P118" s="140"/>
      <c r="Q118" s="140"/>
      <c r="R118" s="140" t="s">
        <v>83</v>
      </c>
      <c r="S118" s="140">
        <v>0</v>
      </c>
      <c r="T118" s="140"/>
      <c r="U118" s="140"/>
      <c r="V118" s="140"/>
      <c r="W118" s="140"/>
      <c r="X118" s="140"/>
      <c r="Y118" s="140"/>
      <c r="Z118" s="140"/>
      <c r="AA118" s="140"/>
      <c r="AB118" s="140"/>
      <c r="AC118" s="140"/>
      <c r="AD118" s="140"/>
      <c r="AE118" s="140"/>
      <c r="AF118" s="140"/>
      <c r="AG118" s="140"/>
      <c r="AH118" s="140"/>
      <c r="AI118" s="140"/>
      <c r="AJ118" s="140"/>
      <c r="AK118" s="140"/>
      <c r="AL118" s="140"/>
      <c r="AM118" s="140"/>
      <c r="AN118" s="140"/>
      <c r="AO118" s="140"/>
      <c r="AP118" s="140"/>
      <c r="AQ118" s="140"/>
      <c r="AR118" s="140"/>
      <c r="AS118" s="140"/>
      <c r="AT118" s="140"/>
      <c r="AU118" s="140"/>
    </row>
    <row r="119" spans="1:47" ht="22.5" outlineLevel="1">
      <c r="A119" s="141">
        <v>47</v>
      </c>
      <c r="B119" s="143" t="s">
        <v>224</v>
      </c>
      <c r="C119" s="158" t="s">
        <v>225</v>
      </c>
      <c r="D119" s="179" t="s">
        <v>219</v>
      </c>
      <c r="E119" s="145">
        <v>36</v>
      </c>
      <c r="F119" s="195"/>
      <c r="G119" s="145">
        <f>ROUND(E119*F119,2)</f>
        <v>0</v>
      </c>
      <c r="H119" s="200" t="s">
        <v>269</v>
      </c>
      <c r="I119" s="199"/>
      <c r="J119" s="140"/>
      <c r="K119" s="140"/>
      <c r="L119" s="140"/>
      <c r="M119" s="140"/>
      <c r="N119" s="140"/>
      <c r="O119" s="140"/>
      <c r="P119" s="140"/>
      <c r="Q119" s="140"/>
      <c r="R119" s="140" t="s">
        <v>81</v>
      </c>
      <c r="S119" s="140"/>
      <c r="T119" s="140"/>
      <c r="U119" s="140"/>
      <c r="V119" s="140"/>
      <c r="W119" s="140"/>
      <c r="X119" s="140"/>
      <c r="Y119" s="140"/>
      <c r="Z119" s="140"/>
      <c r="AA119" s="140"/>
      <c r="AB119" s="140"/>
      <c r="AC119" s="140"/>
      <c r="AD119" s="140"/>
      <c r="AE119" s="140"/>
      <c r="AF119" s="140"/>
      <c r="AG119" s="140"/>
      <c r="AH119" s="140"/>
      <c r="AI119" s="140"/>
      <c r="AJ119" s="140"/>
      <c r="AK119" s="140"/>
      <c r="AL119" s="140"/>
      <c r="AM119" s="140"/>
      <c r="AN119" s="140"/>
      <c r="AO119" s="140"/>
      <c r="AP119" s="140"/>
      <c r="AQ119" s="140"/>
      <c r="AR119" s="140"/>
      <c r="AS119" s="140"/>
      <c r="AT119" s="140"/>
      <c r="AU119" s="140"/>
    </row>
    <row r="120" spans="1:47" outlineLevel="1">
      <c r="A120" s="141"/>
      <c r="B120" s="143"/>
      <c r="C120" s="159" t="s">
        <v>226</v>
      </c>
      <c r="D120" s="180"/>
      <c r="E120" s="172">
        <v>36</v>
      </c>
      <c r="F120" s="195"/>
      <c r="G120" s="145"/>
      <c r="H120" s="167">
        <v>0</v>
      </c>
      <c r="I120" s="199"/>
      <c r="J120" s="140"/>
      <c r="K120" s="140"/>
      <c r="L120" s="140"/>
      <c r="M120" s="140"/>
      <c r="N120" s="140"/>
      <c r="O120" s="140"/>
      <c r="P120" s="140"/>
      <c r="Q120" s="140"/>
      <c r="R120" s="140" t="s">
        <v>83</v>
      </c>
      <c r="S120" s="140">
        <v>0</v>
      </c>
      <c r="T120" s="140"/>
      <c r="U120" s="140"/>
      <c r="V120" s="140"/>
      <c r="W120" s="140"/>
      <c r="X120" s="140"/>
      <c r="Y120" s="140"/>
      <c r="Z120" s="140"/>
      <c r="AA120" s="140"/>
      <c r="AB120" s="140"/>
      <c r="AC120" s="140"/>
      <c r="AD120" s="140"/>
      <c r="AE120" s="140"/>
      <c r="AF120" s="140"/>
      <c r="AG120" s="140"/>
      <c r="AH120" s="140"/>
      <c r="AI120" s="140"/>
      <c r="AJ120" s="140"/>
      <c r="AK120" s="140"/>
      <c r="AL120" s="140"/>
      <c r="AM120" s="140"/>
      <c r="AN120" s="140"/>
      <c r="AO120" s="140"/>
      <c r="AP120" s="140"/>
      <c r="AQ120" s="140"/>
      <c r="AR120" s="140"/>
      <c r="AS120" s="140"/>
      <c r="AT120" s="140"/>
      <c r="AU120" s="140"/>
    </row>
    <row r="121" spans="1:47" ht="22.5" outlineLevel="1">
      <c r="A121" s="141">
        <v>48</v>
      </c>
      <c r="B121" s="143" t="s">
        <v>227</v>
      </c>
      <c r="C121" s="158" t="s">
        <v>228</v>
      </c>
      <c r="D121" s="179" t="s">
        <v>219</v>
      </c>
      <c r="E121" s="145">
        <v>64</v>
      </c>
      <c r="F121" s="195"/>
      <c r="G121" s="145">
        <f>ROUND(E121*F121,2)</f>
        <v>0</v>
      </c>
      <c r="H121" s="200" t="s">
        <v>269</v>
      </c>
      <c r="I121" s="199"/>
      <c r="J121" s="140"/>
      <c r="K121" s="140"/>
      <c r="L121" s="140"/>
      <c r="M121" s="140"/>
      <c r="N121" s="140"/>
      <c r="O121" s="140"/>
      <c r="P121" s="140"/>
      <c r="Q121" s="140"/>
      <c r="R121" s="140" t="s">
        <v>81</v>
      </c>
      <c r="S121" s="140"/>
      <c r="T121" s="140"/>
      <c r="U121" s="140"/>
      <c r="V121" s="140"/>
      <c r="W121" s="140"/>
      <c r="X121" s="140"/>
      <c r="Y121" s="140"/>
      <c r="Z121" s="140"/>
      <c r="AA121" s="140"/>
      <c r="AB121" s="140"/>
      <c r="AC121" s="140"/>
      <c r="AD121" s="140"/>
      <c r="AE121" s="140"/>
      <c r="AF121" s="140"/>
      <c r="AG121" s="140"/>
      <c r="AH121" s="140"/>
      <c r="AI121" s="140"/>
      <c r="AJ121" s="140"/>
      <c r="AK121" s="140"/>
      <c r="AL121" s="140"/>
      <c r="AM121" s="140"/>
      <c r="AN121" s="140"/>
      <c r="AO121" s="140"/>
      <c r="AP121" s="140"/>
      <c r="AQ121" s="140"/>
      <c r="AR121" s="140"/>
      <c r="AS121" s="140"/>
      <c r="AT121" s="140"/>
      <c r="AU121" s="140"/>
    </row>
    <row r="122" spans="1:47" outlineLevel="1">
      <c r="A122" s="141"/>
      <c r="B122" s="143"/>
      <c r="C122" s="159" t="s">
        <v>229</v>
      </c>
      <c r="D122" s="180"/>
      <c r="E122" s="172">
        <v>64</v>
      </c>
      <c r="F122" s="195"/>
      <c r="G122" s="145"/>
      <c r="H122" s="167">
        <v>0</v>
      </c>
      <c r="I122" s="199"/>
      <c r="J122" s="140"/>
      <c r="K122" s="140"/>
      <c r="L122" s="140"/>
      <c r="M122" s="140"/>
      <c r="N122" s="140"/>
      <c r="O122" s="140"/>
      <c r="P122" s="140"/>
      <c r="Q122" s="140"/>
      <c r="R122" s="140" t="s">
        <v>83</v>
      </c>
      <c r="S122" s="140">
        <v>0</v>
      </c>
      <c r="T122" s="140"/>
      <c r="U122" s="140"/>
      <c r="V122" s="140"/>
      <c r="W122" s="140"/>
      <c r="X122" s="140"/>
      <c r="Y122" s="140"/>
      <c r="Z122" s="140"/>
      <c r="AA122" s="140"/>
      <c r="AB122" s="140"/>
      <c r="AC122" s="140"/>
      <c r="AD122" s="140"/>
      <c r="AE122" s="140"/>
      <c r="AF122" s="140"/>
      <c r="AG122" s="140"/>
      <c r="AH122" s="140"/>
      <c r="AI122" s="140"/>
      <c r="AJ122" s="140"/>
      <c r="AK122" s="140"/>
      <c r="AL122" s="140"/>
      <c r="AM122" s="140"/>
      <c r="AN122" s="140"/>
      <c r="AO122" s="140"/>
      <c r="AP122" s="140"/>
      <c r="AQ122" s="140"/>
      <c r="AR122" s="140"/>
      <c r="AS122" s="140"/>
      <c r="AT122" s="140"/>
      <c r="AU122" s="140"/>
    </row>
    <row r="123" spans="1:47" ht="22.5" outlineLevel="1">
      <c r="A123" s="141">
        <v>49</v>
      </c>
      <c r="B123" s="143" t="s">
        <v>230</v>
      </c>
      <c r="C123" s="158" t="s">
        <v>231</v>
      </c>
      <c r="D123" s="179" t="s">
        <v>80</v>
      </c>
      <c r="E123" s="145">
        <v>8</v>
      </c>
      <c r="F123" s="195"/>
      <c r="G123" s="145">
        <f>ROUND(E123*F123,2)</f>
        <v>0</v>
      </c>
      <c r="H123" s="200" t="s">
        <v>269</v>
      </c>
      <c r="I123" s="199"/>
      <c r="J123" s="140"/>
      <c r="K123" s="140"/>
      <c r="L123" s="140"/>
      <c r="M123" s="140"/>
      <c r="N123" s="140"/>
      <c r="O123" s="140"/>
      <c r="P123" s="140"/>
      <c r="Q123" s="140"/>
      <c r="R123" s="140" t="s">
        <v>81</v>
      </c>
      <c r="S123" s="140"/>
      <c r="T123" s="140"/>
      <c r="U123" s="140"/>
      <c r="V123" s="140"/>
      <c r="W123" s="140"/>
      <c r="X123" s="140"/>
      <c r="Y123" s="140"/>
      <c r="Z123" s="140"/>
      <c r="AA123" s="140"/>
      <c r="AB123" s="140"/>
      <c r="AC123" s="140"/>
      <c r="AD123" s="140"/>
      <c r="AE123" s="140"/>
      <c r="AF123" s="140"/>
      <c r="AG123" s="140"/>
      <c r="AH123" s="140"/>
      <c r="AI123" s="140"/>
      <c r="AJ123" s="140"/>
      <c r="AK123" s="140"/>
      <c r="AL123" s="140"/>
      <c r="AM123" s="140"/>
      <c r="AN123" s="140"/>
      <c r="AO123" s="140"/>
      <c r="AP123" s="140"/>
      <c r="AQ123" s="140"/>
      <c r="AR123" s="140"/>
      <c r="AS123" s="140"/>
      <c r="AT123" s="140"/>
      <c r="AU123" s="140"/>
    </row>
    <row r="124" spans="1:47" outlineLevel="1">
      <c r="A124" s="141"/>
      <c r="B124" s="143"/>
      <c r="C124" s="159" t="s">
        <v>232</v>
      </c>
      <c r="D124" s="180"/>
      <c r="E124" s="172">
        <v>8</v>
      </c>
      <c r="F124" s="195"/>
      <c r="G124" s="145"/>
      <c r="H124" s="167">
        <v>0</v>
      </c>
      <c r="I124" s="199"/>
      <c r="J124" s="140"/>
      <c r="K124" s="140"/>
      <c r="L124" s="140"/>
      <c r="M124" s="140"/>
      <c r="N124" s="140"/>
      <c r="O124" s="140"/>
      <c r="P124" s="140"/>
      <c r="Q124" s="140"/>
      <c r="R124" s="140" t="s">
        <v>83</v>
      </c>
      <c r="S124" s="140">
        <v>0</v>
      </c>
      <c r="T124" s="140"/>
      <c r="U124" s="140"/>
      <c r="V124" s="140"/>
      <c r="W124" s="140"/>
      <c r="X124" s="140"/>
      <c r="Y124" s="140"/>
      <c r="Z124" s="140"/>
      <c r="AA124" s="140"/>
      <c r="AB124" s="140"/>
      <c r="AC124" s="140"/>
      <c r="AD124" s="140"/>
      <c r="AE124" s="140"/>
      <c r="AF124" s="140"/>
      <c r="AG124" s="140"/>
      <c r="AH124" s="140"/>
      <c r="AI124" s="140"/>
      <c r="AJ124" s="140"/>
      <c r="AK124" s="140"/>
      <c r="AL124" s="140"/>
      <c r="AM124" s="140"/>
      <c r="AN124" s="140"/>
      <c r="AO124" s="140"/>
      <c r="AP124" s="140"/>
      <c r="AQ124" s="140"/>
      <c r="AR124" s="140"/>
      <c r="AS124" s="140"/>
      <c r="AT124" s="140"/>
      <c r="AU124" s="140"/>
    </row>
    <row r="125" spans="1:47" ht="22.5" outlineLevel="1">
      <c r="A125" s="141">
        <v>50</v>
      </c>
      <c r="B125" s="143" t="s">
        <v>233</v>
      </c>
      <c r="C125" s="158" t="s">
        <v>234</v>
      </c>
      <c r="D125" s="179" t="s">
        <v>80</v>
      </c>
      <c r="E125" s="145">
        <v>10</v>
      </c>
      <c r="F125" s="195"/>
      <c r="G125" s="145">
        <f>ROUND(E125*F125,2)</f>
        <v>0</v>
      </c>
      <c r="H125" s="200" t="s">
        <v>269</v>
      </c>
      <c r="I125" s="199"/>
      <c r="J125" s="140"/>
      <c r="K125" s="140"/>
      <c r="L125" s="140"/>
      <c r="M125" s="140"/>
      <c r="N125" s="140"/>
      <c r="O125" s="140"/>
      <c r="P125" s="140"/>
      <c r="Q125" s="140"/>
      <c r="R125" s="140" t="s">
        <v>81</v>
      </c>
      <c r="S125" s="140"/>
      <c r="T125" s="140"/>
      <c r="U125" s="140"/>
      <c r="V125" s="140"/>
      <c r="W125" s="140"/>
      <c r="X125" s="140"/>
      <c r="Y125" s="140"/>
      <c r="Z125" s="140"/>
      <c r="AA125" s="140"/>
      <c r="AB125" s="140"/>
      <c r="AC125" s="140"/>
      <c r="AD125" s="140"/>
      <c r="AE125" s="140"/>
      <c r="AF125" s="140"/>
      <c r="AG125" s="140"/>
      <c r="AH125" s="140"/>
      <c r="AI125" s="140"/>
      <c r="AJ125" s="140"/>
      <c r="AK125" s="140"/>
      <c r="AL125" s="140"/>
      <c r="AM125" s="140"/>
      <c r="AN125" s="140"/>
      <c r="AO125" s="140"/>
      <c r="AP125" s="140"/>
      <c r="AQ125" s="140"/>
      <c r="AR125" s="140"/>
      <c r="AS125" s="140"/>
      <c r="AT125" s="140"/>
      <c r="AU125" s="140"/>
    </row>
    <row r="126" spans="1:47" outlineLevel="1">
      <c r="A126" s="141"/>
      <c r="B126" s="143"/>
      <c r="C126" s="159" t="s">
        <v>235</v>
      </c>
      <c r="D126" s="180"/>
      <c r="E126" s="172">
        <v>10</v>
      </c>
      <c r="F126" s="195"/>
      <c r="G126" s="145"/>
      <c r="H126" s="167">
        <v>0</v>
      </c>
      <c r="I126" s="199"/>
      <c r="J126" s="140"/>
      <c r="K126" s="140"/>
      <c r="L126" s="140"/>
      <c r="M126" s="140"/>
      <c r="N126" s="140"/>
      <c r="O126" s="140"/>
      <c r="P126" s="140"/>
      <c r="Q126" s="140"/>
      <c r="R126" s="140" t="s">
        <v>83</v>
      </c>
      <c r="S126" s="140">
        <v>0</v>
      </c>
      <c r="T126" s="140"/>
      <c r="U126" s="140"/>
      <c r="V126" s="140"/>
      <c r="W126" s="140"/>
      <c r="X126" s="140"/>
      <c r="Y126" s="140"/>
      <c r="Z126" s="140"/>
      <c r="AA126" s="140"/>
      <c r="AB126" s="140"/>
      <c r="AC126" s="140"/>
      <c r="AD126" s="140"/>
      <c r="AE126" s="140"/>
      <c r="AF126" s="140"/>
      <c r="AG126" s="140"/>
      <c r="AH126" s="140"/>
      <c r="AI126" s="140"/>
      <c r="AJ126" s="140"/>
      <c r="AK126" s="140"/>
      <c r="AL126" s="140"/>
      <c r="AM126" s="140"/>
      <c r="AN126" s="140"/>
      <c r="AO126" s="140"/>
      <c r="AP126" s="140"/>
      <c r="AQ126" s="140"/>
      <c r="AR126" s="140"/>
      <c r="AS126" s="140"/>
      <c r="AT126" s="140"/>
      <c r="AU126" s="140"/>
    </row>
    <row r="127" spans="1:47" ht="22.5" outlineLevel="1">
      <c r="A127" s="141">
        <v>51</v>
      </c>
      <c r="B127" s="143" t="s">
        <v>236</v>
      </c>
      <c r="C127" s="158" t="s">
        <v>237</v>
      </c>
      <c r="D127" s="179" t="s">
        <v>80</v>
      </c>
      <c r="E127" s="145">
        <v>2</v>
      </c>
      <c r="F127" s="195"/>
      <c r="G127" s="145">
        <f>ROUND(E127*F127,2)</f>
        <v>0</v>
      </c>
      <c r="H127" s="200" t="s">
        <v>269</v>
      </c>
      <c r="I127" s="199"/>
      <c r="J127" s="140"/>
      <c r="K127" s="140"/>
      <c r="L127" s="140"/>
      <c r="M127" s="140"/>
      <c r="N127" s="140"/>
      <c r="O127" s="140"/>
      <c r="P127" s="140"/>
      <c r="Q127" s="140"/>
      <c r="R127" s="140" t="s">
        <v>81</v>
      </c>
      <c r="S127" s="140"/>
      <c r="T127" s="140"/>
      <c r="U127" s="140"/>
      <c r="V127" s="140"/>
      <c r="W127" s="140"/>
      <c r="X127" s="140"/>
      <c r="Y127" s="140"/>
      <c r="Z127" s="140"/>
      <c r="AA127" s="140"/>
      <c r="AB127" s="140"/>
      <c r="AC127" s="140"/>
      <c r="AD127" s="140"/>
      <c r="AE127" s="140"/>
      <c r="AF127" s="140"/>
      <c r="AG127" s="140"/>
      <c r="AH127" s="140"/>
      <c r="AI127" s="140"/>
      <c r="AJ127" s="140"/>
      <c r="AK127" s="140"/>
      <c r="AL127" s="140"/>
      <c r="AM127" s="140"/>
      <c r="AN127" s="140"/>
      <c r="AO127" s="140"/>
      <c r="AP127" s="140"/>
      <c r="AQ127" s="140"/>
      <c r="AR127" s="140"/>
      <c r="AS127" s="140"/>
      <c r="AT127" s="140"/>
      <c r="AU127" s="140"/>
    </row>
    <row r="128" spans="1:47" outlineLevel="1">
      <c r="A128" s="141"/>
      <c r="B128" s="143"/>
      <c r="C128" s="159" t="s">
        <v>144</v>
      </c>
      <c r="D128" s="180"/>
      <c r="E128" s="172">
        <v>2</v>
      </c>
      <c r="F128" s="195"/>
      <c r="G128" s="145"/>
      <c r="H128" s="167">
        <v>0</v>
      </c>
      <c r="I128" s="199"/>
      <c r="J128" s="140"/>
      <c r="K128" s="140"/>
      <c r="L128" s="140"/>
      <c r="M128" s="140"/>
      <c r="N128" s="140"/>
      <c r="O128" s="140"/>
      <c r="P128" s="140"/>
      <c r="Q128" s="140"/>
      <c r="R128" s="140" t="s">
        <v>83</v>
      </c>
      <c r="S128" s="140">
        <v>0</v>
      </c>
      <c r="T128" s="140"/>
      <c r="U128" s="140"/>
      <c r="V128" s="140"/>
      <c r="W128" s="140"/>
      <c r="X128" s="140"/>
      <c r="Y128" s="140"/>
      <c r="Z128" s="140"/>
      <c r="AA128" s="140"/>
      <c r="AB128" s="140"/>
      <c r="AC128" s="140"/>
      <c r="AD128" s="140"/>
      <c r="AE128" s="140"/>
      <c r="AF128" s="140"/>
      <c r="AG128" s="140"/>
      <c r="AH128" s="140"/>
      <c r="AI128" s="140"/>
      <c r="AJ128" s="140"/>
      <c r="AK128" s="140"/>
      <c r="AL128" s="140"/>
      <c r="AM128" s="140"/>
      <c r="AN128" s="140"/>
      <c r="AO128" s="140"/>
      <c r="AP128" s="140"/>
      <c r="AQ128" s="140"/>
      <c r="AR128" s="140"/>
      <c r="AS128" s="140"/>
      <c r="AT128" s="140"/>
      <c r="AU128" s="140"/>
    </row>
    <row r="129" spans="1:47" ht="22.5" outlineLevel="1">
      <c r="A129" s="141">
        <v>52</v>
      </c>
      <c r="B129" s="143" t="s">
        <v>238</v>
      </c>
      <c r="C129" s="158" t="s">
        <v>239</v>
      </c>
      <c r="D129" s="179" t="s">
        <v>240</v>
      </c>
      <c r="E129" s="145">
        <v>220</v>
      </c>
      <c r="F129" s="195"/>
      <c r="G129" s="145">
        <f>ROUND(E129*F129,2)</f>
        <v>0</v>
      </c>
      <c r="H129" s="200" t="s">
        <v>269</v>
      </c>
      <c r="I129" s="199"/>
      <c r="J129" s="140"/>
      <c r="K129" s="140"/>
      <c r="L129" s="140"/>
      <c r="M129" s="140"/>
      <c r="N129" s="140"/>
      <c r="O129" s="140"/>
      <c r="P129" s="140"/>
      <c r="Q129" s="140"/>
      <c r="R129" s="140" t="s">
        <v>81</v>
      </c>
      <c r="S129" s="140"/>
      <c r="T129" s="140"/>
      <c r="U129" s="140"/>
      <c r="V129" s="140"/>
      <c r="W129" s="140"/>
      <c r="X129" s="140"/>
      <c r="Y129" s="140"/>
      <c r="Z129" s="140"/>
      <c r="AA129" s="140"/>
      <c r="AB129" s="140"/>
      <c r="AC129" s="140"/>
      <c r="AD129" s="140"/>
      <c r="AE129" s="140"/>
      <c r="AF129" s="140"/>
      <c r="AG129" s="140"/>
      <c r="AH129" s="140"/>
      <c r="AI129" s="140"/>
      <c r="AJ129" s="140"/>
      <c r="AK129" s="140"/>
      <c r="AL129" s="140"/>
      <c r="AM129" s="140"/>
      <c r="AN129" s="140"/>
      <c r="AO129" s="140"/>
      <c r="AP129" s="140"/>
      <c r="AQ129" s="140"/>
      <c r="AR129" s="140"/>
      <c r="AS129" s="140"/>
      <c r="AT129" s="140"/>
      <c r="AU129" s="140"/>
    </row>
    <row r="130" spans="1:47" outlineLevel="1">
      <c r="A130" s="141"/>
      <c r="B130" s="143"/>
      <c r="C130" s="159" t="s">
        <v>241</v>
      </c>
      <c r="D130" s="180"/>
      <c r="E130" s="172">
        <v>220</v>
      </c>
      <c r="F130" s="195"/>
      <c r="G130" s="145"/>
      <c r="H130" s="167">
        <v>0</v>
      </c>
      <c r="I130" s="199"/>
      <c r="J130" s="140"/>
      <c r="K130" s="140"/>
      <c r="L130" s="140"/>
      <c r="M130" s="140"/>
      <c r="N130" s="140"/>
      <c r="O130" s="140"/>
      <c r="P130" s="140"/>
      <c r="Q130" s="140"/>
      <c r="R130" s="140" t="s">
        <v>83</v>
      </c>
      <c r="S130" s="140">
        <v>0</v>
      </c>
      <c r="T130" s="140"/>
      <c r="U130" s="140"/>
      <c r="V130" s="140"/>
      <c r="W130" s="140"/>
      <c r="X130" s="140"/>
      <c r="Y130" s="140"/>
      <c r="Z130" s="140"/>
      <c r="AA130" s="140"/>
      <c r="AB130" s="140"/>
      <c r="AC130" s="140"/>
      <c r="AD130" s="140"/>
      <c r="AE130" s="140"/>
      <c r="AF130" s="140"/>
      <c r="AG130" s="140"/>
      <c r="AH130" s="140"/>
      <c r="AI130" s="140"/>
      <c r="AJ130" s="140"/>
      <c r="AK130" s="140"/>
      <c r="AL130" s="140"/>
      <c r="AM130" s="140"/>
      <c r="AN130" s="140"/>
      <c r="AO130" s="140"/>
      <c r="AP130" s="140"/>
      <c r="AQ130" s="140"/>
      <c r="AR130" s="140"/>
      <c r="AS130" s="140"/>
      <c r="AT130" s="140"/>
      <c r="AU130" s="140"/>
    </row>
    <row r="131" spans="1:47" outlineLevel="1">
      <c r="A131" s="141">
        <v>53</v>
      </c>
      <c r="B131" s="143" t="s">
        <v>242</v>
      </c>
      <c r="C131" s="158" t="s">
        <v>243</v>
      </c>
      <c r="D131" s="179" t="s">
        <v>244</v>
      </c>
      <c r="E131" s="145">
        <v>3917.17</v>
      </c>
      <c r="F131" s="195"/>
      <c r="G131" s="145">
        <f>ROUND(E131*F131,2)</f>
        <v>0</v>
      </c>
      <c r="H131" s="167" t="s">
        <v>270</v>
      </c>
      <c r="I131" s="199"/>
      <c r="J131" s="140"/>
      <c r="K131" s="140"/>
      <c r="L131" s="140"/>
      <c r="M131" s="140"/>
      <c r="N131" s="140"/>
      <c r="O131" s="140"/>
      <c r="P131" s="140"/>
      <c r="Q131" s="140"/>
      <c r="R131" s="140" t="s">
        <v>81</v>
      </c>
      <c r="S131" s="140"/>
      <c r="T131" s="140"/>
      <c r="U131" s="140"/>
      <c r="V131" s="140"/>
      <c r="W131" s="140"/>
      <c r="X131" s="140"/>
      <c r="Y131" s="140"/>
      <c r="Z131" s="140"/>
      <c r="AA131" s="140"/>
      <c r="AB131" s="140"/>
      <c r="AC131" s="140"/>
      <c r="AD131" s="140"/>
      <c r="AE131" s="140"/>
      <c r="AF131" s="140"/>
      <c r="AG131" s="140"/>
      <c r="AH131" s="140"/>
      <c r="AI131" s="140"/>
      <c r="AJ131" s="140"/>
      <c r="AK131" s="140"/>
      <c r="AL131" s="140"/>
      <c r="AM131" s="140"/>
      <c r="AN131" s="140"/>
      <c r="AO131" s="140"/>
      <c r="AP131" s="140"/>
      <c r="AQ131" s="140"/>
      <c r="AR131" s="140"/>
      <c r="AS131" s="140"/>
      <c r="AT131" s="140"/>
      <c r="AU131" s="140"/>
    </row>
    <row r="132" spans="1:47" outlineLevel="1">
      <c r="A132" s="141"/>
      <c r="B132" s="143"/>
      <c r="C132" s="159" t="s">
        <v>245</v>
      </c>
      <c r="D132" s="180"/>
      <c r="E132" s="172">
        <v>3917.17</v>
      </c>
      <c r="F132" s="195"/>
      <c r="G132" s="145"/>
      <c r="H132" s="167">
        <v>0</v>
      </c>
      <c r="I132" s="199"/>
      <c r="J132" s="140"/>
      <c r="K132" s="140"/>
      <c r="L132" s="140"/>
      <c r="M132" s="140"/>
      <c r="N132" s="140"/>
      <c r="O132" s="140"/>
      <c r="P132" s="140"/>
      <c r="Q132" s="140"/>
      <c r="R132" s="140" t="s">
        <v>83</v>
      </c>
      <c r="S132" s="140">
        <v>0</v>
      </c>
      <c r="T132" s="140"/>
      <c r="U132" s="140"/>
      <c r="V132" s="140"/>
      <c r="W132" s="140"/>
      <c r="X132" s="140"/>
      <c r="Y132" s="140"/>
      <c r="Z132" s="140"/>
      <c r="AA132" s="140"/>
      <c r="AB132" s="140"/>
      <c r="AC132" s="140"/>
      <c r="AD132" s="140"/>
      <c r="AE132" s="140"/>
      <c r="AF132" s="140"/>
      <c r="AG132" s="140"/>
      <c r="AH132" s="140"/>
      <c r="AI132" s="140"/>
      <c r="AJ132" s="140"/>
      <c r="AK132" s="140"/>
      <c r="AL132" s="140"/>
      <c r="AM132" s="140"/>
      <c r="AN132" s="140"/>
      <c r="AO132" s="140"/>
      <c r="AP132" s="140"/>
      <c r="AQ132" s="140"/>
      <c r="AR132" s="140"/>
      <c r="AS132" s="140"/>
      <c r="AT132" s="140"/>
      <c r="AU132" s="140"/>
    </row>
    <row r="133" spans="1:47" outlineLevel="1">
      <c r="A133" s="141">
        <v>54</v>
      </c>
      <c r="B133" s="143" t="s">
        <v>246</v>
      </c>
      <c r="C133" s="158" t="s">
        <v>247</v>
      </c>
      <c r="D133" s="179" t="s">
        <v>244</v>
      </c>
      <c r="E133" s="145">
        <v>27420.190000000002</v>
      </c>
      <c r="F133" s="195"/>
      <c r="G133" s="145">
        <f>ROUND(E133*F133,2)</f>
        <v>0</v>
      </c>
      <c r="H133" s="167" t="s">
        <v>270</v>
      </c>
      <c r="I133" s="199"/>
      <c r="J133" s="140"/>
      <c r="K133" s="140"/>
      <c r="L133" s="140"/>
      <c r="M133" s="140"/>
      <c r="N133" s="140"/>
      <c r="O133" s="140"/>
      <c r="P133" s="140"/>
      <c r="Q133" s="140"/>
      <c r="R133" s="140" t="s">
        <v>81</v>
      </c>
      <c r="S133" s="140"/>
      <c r="T133" s="140"/>
      <c r="U133" s="140"/>
      <c r="V133" s="140"/>
      <c r="W133" s="140"/>
      <c r="X133" s="140"/>
      <c r="Y133" s="140"/>
      <c r="Z133" s="140"/>
      <c r="AA133" s="140"/>
      <c r="AB133" s="140"/>
      <c r="AC133" s="140"/>
      <c r="AD133" s="140"/>
      <c r="AE133" s="140"/>
      <c r="AF133" s="140"/>
      <c r="AG133" s="140"/>
      <c r="AH133" s="140"/>
      <c r="AI133" s="140"/>
      <c r="AJ133" s="140"/>
      <c r="AK133" s="140"/>
      <c r="AL133" s="140"/>
      <c r="AM133" s="140"/>
      <c r="AN133" s="140"/>
      <c r="AO133" s="140"/>
      <c r="AP133" s="140"/>
      <c r="AQ133" s="140"/>
      <c r="AR133" s="140"/>
      <c r="AS133" s="140"/>
      <c r="AT133" s="140"/>
      <c r="AU133" s="140"/>
    </row>
    <row r="134" spans="1:47" outlineLevel="1">
      <c r="A134" s="141"/>
      <c r="B134" s="143"/>
      <c r="C134" s="159" t="s">
        <v>248</v>
      </c>
      <c r="D134" s="180"/>
      <c r="E134" s="172">
        <v>27420.19</v>
      </c>
      <c r="F134" s="195"/>
      <c r="G134" s="145"/>
      <c r="H134" s="167">
        <v>0</v>
      </c>
      <c r="I134" s="199"/>
      <c r="J134" s="140"/>
      <c r="K134" s="140"/>
      <c r="L134" s="140"/>
      <c r="M134" s="140"/>
      <c r="N134" s="140"/>
      <c r="O134" s="140"/>
      <c r="P134" s="140"/>
      <c r="Q134" s="140"/>
      <c r="R134" s="140" t="s">
        <v>83</v>
      </c>
      <c r="S134" s="140">
        <v>0</v>
      </c>
      <c r="T134" s="140"/>
      <c r="U134" s="140"/>
      <c r="V134" s="140"/>
      <c r="W134" s="140"/>
      <c r="X134" s="140"/>
      <c r="Y134" s="140"/>
      <c r="Z134" s="140"/>
      <c r="AA134" s="140"/>
      <c r="AB134" s="140"/>
      <c r="AC134" s="140"/>
      <c r="AD134" s="140"/>
      <c r="AE134" s="140"/>
      <c r="AF134" s="140"/>
      <c r="AG134" s="140"/>
      <c r="AH134" s="140"/>
      <c r="AI134" s="140"/>
      <c r="AJ134" s="140"/>
      <c r="AK134" s="140"/>
      <c r="AL134" s="140"/>
      <c r="AM134" s="140"/>
      <c r="AN134" s="140"/>
      <c r="AO134" s="140"/>
      <c r="AP134" s="140"/>
      <c r="AQ134" s="140"/>
      <c r="AR134" s="140"/>
      <c r="AS134" s="140"/>
      <c r="AT134" s="140"/>
      <c r="AU134" s="140"/>
    </row>
    <row r="135" spans="1:47" outlineLevel="1">
      <c r="A135" s="141">
        <v>55</v>
      </c>
      <c r="B135" s="143" t="s">
        <v>249</v>
      </c>
      <c r="C135" s="158" t="s">
        <v>250</v>
      </c>
      <c r="D135" s="179" t="s">
        <v>244</v>
      </c>
      <c r="E135" s="145">
        <v>1715.47</v>
      </c>
      <c r="F135" s="195"/>
      <c r="G135" s="145">
        <f>ROUND(E135*F135,2)</f>
        <v>0</v>
      </c>
      <c r="H135" s="167" t="s">
        <v>270</v>
      </c>
      <c r="I135" s="199"/>
      <c r="J135" s="140"/>
      <c r="K135" s="140"/>
      <c r="L135" s="140"/>
      <c r="M135" s="140"/>
      <c r="N135" s="140"/>
      <c r="O135" s="140"/>
      <c r="P135" s="140"/>
      <c r="Q135" s="140"/>
      <c r="R135" s="140" t="s">
        <v>81</v>
      </c>
      <c r="S135" s="140"/>
      <c r="T135" s="140"/>
      <c r="U135" s="140"/>
      <c r="V135" s="140"/>
      <c r="W135" s="140"/>
      <c r="X135" s="140"/>
      <c r="Y135" s="140"/>
      <c r="Z135" s="140"/>
      <c r="AA135" s="140"/>
      <c r="AB135" s="140"/>
      <c r="AC135" s="140"/>
      <c r="AD135" s="140"/>
      <c r="AE135" s="140"/>
      <c r="AF135" s="140"/>
      <c r="AG135" s="140"/>
      <c r="AH135" s="140"/>
      <c r="AI135" s="140"/>
      <c r="AJ135" s="140"/>
      <c r="AK135" s="140"/>
      <c r="AL135" s="140"/>
      <c r="AM135" s="140"/>
      <c r="AN135" s="140"/>
      <c r="AO135" s="140"/>
      <c r="AP135" s="140"/>
      <c r="AQ135" s="140"/>
      <c r="AR135" s="140"/>
      <c r="AS135" s="140"/>
      <c r="AT135" s="140"/>
      <c r="AU135" s="140"/>
    </row>
    <row r="136" spans="1:47" outlineLevel="1">
      <c r="A136" s="141"/>
      <c r="B136" s="143"/>
      <c r="C136" s="159" t="s">
        <v>251</v>
      </c>
      <c r="D136" s="180"/>
      <c r="E136" s="172">
        <v>1715.47</v>
      </c>
      <c r="F136" s="195"/>
      <c r="G136" s="145"/>
      <c r="H136" s="167">
        <v>0</v>
      </c>
      <c r="I136" s="199"/>
      <c r="J136" s="140"/>
      <c r="K136" s="140"/>
      <c r="L136" s="140"/>
      <c r="M136" s="140"/>
      <c r="N136" s="140"/>
      <c r="O136" s="140"/>
      <c r="P136" s="140"/>
      <c r="Q136" s="140"/>
      <c r="R136" s="140" t="s">
        <v>83</v>
      </c>
      <c r="S136" s="140">
        <v>0</v>
      </c>
      <c r="T136" s="140"/>
      <c r="U136" s="140"/>
      <c r="V136" s="140"/>
      <c r="W136" s="140"/>
      <c r="X136" s="140"/>
      <c r="Y136" s="140"/>
      <c r="Z136" s="140"/>
      <c r="AA136" s="140"/>
      <c r="AB136" s="140"/>
      <c r="AC136" s="140"/>
      <c r="AD136" s="140"/>
      <c r="AE136" s="140"/>
      <c r="AF136" s="140"/>
      <c r="AG136" s="140"/>
      <c r="AH136" s="140"/>
      <c r="AI136" s="140"/>
      <c r="AJ136" s="140"/>
      <c r="AK136" s="140"/>
      <c r="AL136" s="140"/>
      <c r="AM136" s="140"/>
      <c r="AN136" s="140"/>
      <c r="AO136" s="140"/>
      <c r="AP136" s="140"/>
      <c r="AQ136" s="140"/>
      <c r="AR136" s="140"/>
      <c r="AS136" s="140"/>
      <c r="AT136" s="140"/>
      <c r="AU136" s="140"/>
    </row>
    <row r="137" spans="1:47" outlineLevel="1">
      <c r="A137" s="141">
        <v>56</v>
      </c>
      <c r="B137" s="143" t="s">
        <v>252</v>
      </c>
      <c r="C137" s="158" t="s">
        <v>253</v>
      </c>
      <c r="D137" s="179" t="s">
        <v>244</v>
      </c>
      <c r="E137" s="145">
        <v>8.49</v>
      </c>
      <c r="F137" s="195"/>
      <c r="G137" s="145">
        <f>ROUND(E137*F137,2)</f>
        <v>0</v>
      </c>
      <c r="H137" s="167" t="s">
        <v>270</v>
      </c>
      <c r="I137" s="199"/>
      <c r="J137" s="140"/>
      <c r="K137" s="140"/>
      <c r="L137" s="140"/>
      <c r="M137" s="140"/>
      <c r="N137" s="140"/>
      <c r="O137" s="140"/>
      <c r="P137" s="140"/>
      <c r="Q137" s="140"/>
      <c r="R137" s="140" t="s">
        <v>81</v>
      </c>
      <c r="S137" s="140"/>
      <c r="T137" s="140"/>
      <c r="U137" s="140"/>
      <c r="V137" s="140"/>
      <c r="W137" s="140"/>
      <c r="X137" s="140"/>
      <c r="Y137" s="140"/>
      <c r="Z137" s="140"/>
      <c r="AA137" s="140"/>
      <c r="AB137" s="140"/>
      <c r="AC137" s="140"/>
      <c r="AD137" s="140"/>
      <c r="AE137" s="140"/>
      <c r="AF137" s="140"/>
      <c r="AG137" s="140"/>
      <c r="AH137" s="140"/>
      <c r="AI137" s="140"/>
      <c r="AJ137" s="140"/>
      <c r="AK137" s="140"/>
      <c r="AL137" s="140"/>
      <c r="AM137" s="140"/>
      <c r="AN137" s="140"/>
      <c r="AO137" s="140"/>
      <c r="AP137" s="140"/>
      <c r="AQ137" s="140"/>
      <c r="AR137" s="140"/>
      <c r="AS137" s="140"/>
      <c r="AT137" s="140"/>
      <c r="AU137" s="140"/>
    </row>
    <row r="138" spans="1:47" outlineLevel="1">
      <c r="A138" s="141"/>
      <c r="B138" s="143"/>
      <c r="C138" s="159" t="s">
        <v>254</v>
      </c>
      <c r="D138" s="180"/>
      <c r="E138" s="172">
        <v>8.49</v>
      </c>
      <c r="F138" s="195"/>
      <c r="G138" s="145"/>
      <c r="H138" s="167">
        <v>0</v>
      </c>
      <c r="I138" s="199"/>
      <c r="J138" s="140"/>
      <c r="K138" s="140"/>
      <c r="L138" s="140"/>
      <c r="M138" s="140"/>
      <c r="N138" s="140"/>
      <c r="O138" s="140"/>
      <c r="P138" s="140"/>
      <c r="Q138" s="140"/>
      <c r="R138" s="140" t="s">
        <v>83</v>
      </c>
      <c r="S138" s="140">
        <v>0</v>
      </c>
      <c r="T138" s="140"/>
      <c r="U138" s="140"/>
      <c r="V138" s="140"/>
      <c r="W138" s="140"/>
      <c r="X138" s="140"/>
      <c r="Y138" s="140"/>
      <c r="Z138" s="140"/>
      <c r="AA138" s="140"/>
      <c r="AB138" s="140"/>
      <c r="AC138" s="140"/>
      <c r="AD138" s="140"/>
      <c r="AE138" s="140"/>
      <c r="AF138" s="140"/>
      <c r="AG138" s="140"/>
      <c r="AH138" s="140"/>
      <c r="AI138" s="140"/>
      <c r="AJ138" s="140"/>
      <c r="AK138" s="140"/>
      <c r="AL138" s="140"/>
      <c r="AM138" s="140"/>
      <c r="AN138" s="140"/>
      <c r="AO138" s="140"/>
      <c r="AP138" s="140"/>
      <c r="AQ138" s="140"/>
      <c r="AR138" s="140"/>
      <c r="AS138" s="140"/>
      <c r="AT138" s="140"/>
      <c r="AU138" s="140"/>
    </row>
    <row r="139" spans="1:47" outlineLevel="1">
      <c r="A139" s="141">
        <v>57</v>
      </c>
      <c r="B139" s="143" t="s">
        <v>255</v>
      </c>
      <c r="C139" s="158" t="s">
        <v>256</v>
      </c>
      <c r="D139" s="179" t="s">
        <v>244</v>
      </c>
      <c r="E139" s="145">
        <v>2193.21</v>
      </c>
      <c r="F139" s="195"/>
      <c r="G139" s="145">
        <f>ROUND(E139*F139,2)</f>
        <v>0</v>
      </c>
      <c r="H139" s="167" t="s">
        <v>270</v>
      </c>
      <c r="I139" s="199"/>
      <c r="J139" s="140"/>
      <c r="K139" s="140"/>
      <c r="L139" s="140"/>
      <c r="M139" s="140"/>
      <c r="N139" s="140"/>
      <c r="O139" s="140"/>
      <c r="P139" s="140"/>
      <c r="Q139" s="140"/>
      <c r="R139" s="140" t="s">
        <v>81</v>
      </c>
      <c r="S139" s="140"/>
      <c r="T139" s="140"/>
      <c r="U139" s="140"/>
      <c r="V139" s="140"/>
      <c r="W139" s="140"/>
      <c r="X139" s="140"/>
      <c r="Y139" s="140"/>
      <c r="Z139" s="140"/>
      <c r="AA139" s="140"/>
      <c r="AB139" s="140"/>
      <c r="AC139" s="140"/>
      <c r="AD139" s="140"/>
      <c r="AE139" s="140"/>
      <c r="AF139" s="140"/>
      <c r="AG139" s="140"/>
      <c r="AH139" s="140"/>
      <c r="AI139" s="140"/>
      <c r="AJ139" s="140"/>
      <c r="AK139" s="140"/>
      <c r="AL139" s="140"/>
      <c r="AM139" s="140"/>
      <c r="AN139" s="140"/>
      <c r="AO139" s="140"/>
      <c r="AP139" s="140"/>
      <c r="AQ139" s="140"/>
      <c r="AR139" s="140"/>
      <c r="AS139" s="140"/>
      <c r="AT139" s="140"/>
      <c r="AU139" s="140"/>
    </row>
    <row r="140" spans="1:47" outlineLevel="1">
      <c r="A140" s="141"/>
      <c r="B140" s="143"/>
      <c r="C140" s="159" t="s">
        <v>257</v>
      </c>
      <c r="D140" s="180"/>
      <c r="E140" s="172">
        <v>2193.21</v>
      </c>
      <c r="F140" s="195"/>
      <c r="G140" s="145"/>
      <c r="H140" s="167">
        <v>0</v>
      </c>
      <c r="I140" s="199"/>
      <c r="J140" s="140"/>
      <c r="K140" s="140"/>
      <c r="L140" s="140"/>
      <c r="M140" s="140"/>
      <c r="N140" s="140"/>
      <c r="O140" s="140"/>
      <c r="P140" s="140"/>
      <c r="Q140" s="140"/>
      <c r="R140" s="140" t="s">
        <v>83</v>
      </c>
      <c r="S140" s="140">
        <v>0</v>
      </c>
      <c r="T140" s="140"/>
      <c r="U140" s="140"/>
      <c r="V140" s="140"/>
      <c r="W140" s="140"/>
      <c r="X140" s="140"/>
      <c r="Y140" s="140"/>
      <c r="Z140" s="140"/>
      <c r="AA140" s="140"/>
      <c r="AB140" s="140"/>
      <c r="AC140" s="140"/>
      <c r="AD140" s="140"/>
      <c r="AE140" s="140"/>
      <c r="AF140" s="140"/>
      <c r="AG140" s="140"/>
      <c r="AH140" s="140"/>
      <c r="AI140" s="140"/>
      <c r="AJ140" s="140"/>
      <c r="AK140" s="140"/>
      <c r="AL140" s="140"/>
      <c r="AM140" s="140"/>
      <c r="AN140" s="140"/>
      <c r="AO140" s="140"/>
      <c r="AP140" s="140"/>
      <c r="AQ140" s="140"/>
      <c r="AR140" s="140"/>
      <c r="AS140" s="140"/>
      <c r="AT140" s="140"/>
      <c r="AU140" s="140"/>
    </row>
    <row r="141" spans="1:47">
      <c r="A141" s="142" t="s">
        <v>76</v>
      </c>
      <c r="B141" s="144" t="s">
        <v>58</v>
      </c>
      <c r="C141" s="160" t="s">
        <v>59</v>
      </c>
      <c r="D141" s="181"/>
      <c r="E141" s="146"/>
      <c r="F141" s="196"/>
      <c r="G141" s="146">
        <f>SUMIF(R142:R143,"&lt;&gt;NOR",G142:G143)</f>
        <v>0</v>
      </c>
      <c r="H141" s="168"/>
      <c r="I141" s="199"/>
      <c r="R141" t="s">
        <v>77</v>
      </c>
    </row>
    <row r="142" spans="1:47" outlineLevel="1">
      <c r="A142" s="141">
        <v>58</v>
      </c>
      <c r="B142" s="143" t="s">
        <v>258</v>
      </c>
      <c r="C142" s="158" t="s">
        <v>259</v>
      </c>
      <c r="D142" s="179" t="s">
        <v>244</v>
      </c>
      <c r="E142" s="145">
        <v>117.55</v>
      </c>
      <c r="F142" s="195"/>
      <c r="G142" s="145">
        <f>ROUND(E142*F142,2)</f>
        <v>0</v>
      </c>
      <c r="H142" s="167" t="s">
        <v>270</v>
      </c>
      <c r="I142" s="199"/>
      <c r="J142" s="140"/>
      <c r="K142" s="140"/>
      <c r="L142" s="140"/>
      <c r="M142" s="140"/>
      <c r="N142" s="140"/>
      <c r="O142" s="140"/>
      <c r="P142" s="140"/>
      <c r="Q142" s="140"/>
      <c r="R142" s="140" t="s">
        <v>81</v>
      </c>
      <c r="S142" s="140"/>
      <c r="T142" s="140"/>
      <c r="U142" s="140"/>
      <c r="V142" s="140"/>
      <c r="W142" s="140"/>
      <c r="X142" s="140"/>
      <c r="Y142" s="140"/>
      <c r="Z142" s="140"/>
      <c r="AA142" s="140"/>
      <c r="AB142" s="140"/>
      <c r="AC142" s="140"/>
      <c r="AD142" s="140"/>
      <c r="AE142" s="140"/>
      <c r="AF142" s="140"/>
      <c r="AG142" s="140"/>
      <c r="AH142" s="140"/>
      <c r="AI142" s="140"/>
      <c r="AJ142" s="140"/>
      <c r="AK142" s="140"/>
      <c r="AL142" s="140"/>
      <c r="AM142" s="140"/>
      <c r="AN142" s="140"/>
      <c r="AO142" s="140"/>
      <c r="AP142" s="140"/>
      <c r="AQ142" s="140"/>
      <c r="AR142" s="140"/>
      <c r="AS142" s="140"/>
      <c r="AT142" s="140"/>
      <c r="AU142" s="140"/>
    </row>
    <row r="143" spans="1:47" outlineLevel="1">
      <c r="A143" s="152"/>
      <c r="B143" s="153"/>
      <c r="C143" s="161" t="s">
        <v>260</v>
      </c>
      <c r="D143" s="182"/>
      <c r="E143" s="173">
        <v>117.55</v>
      </c>
      <c r="F143" s="197"/>
      <c r="G143" s="154"/>
      <c r="H143" s="169"/>
      <c r="I143" s="140"/>
      <c r="J143" s="140"/>
      <c r="K143" s="140"/>
      <c r="L143" s="140"/>
      <c r="M143" s="140"/>
      <c r="N143" s="140"/>
      <c r="O143" s="140"/>
      <c r="P143" s="140"/>
      <c r="Q143" s="140"/>
      <c r="R143" s="140" t="s">
        <v>83</v>
      </c>
      <c r="S143" s="140">
        <v>0</v>
      </c>
      <c r="T143" s="140"/>
      <c r="U143" s="140"/>
      <c r="V143" s="140"/>
      <c r="W143" s="140"/>
      <c r="X143" s="140"/>
      <c r="Y143" s="140"/>
      <c r="Z143" s="140"/>
      <c r="AA143" s="140"/>
      <c r="AB143" s="140"/>
      <c r="AC143" s="140"/>
      <c r="AD143" s="140"/>
      <c r="AE143" s="140"/>
      <c r="AF143" s="140"/>
      <c r="AG143" s="140"/>
      <c r="AH143" s="140"/>
      <c r="AI143" s="140"/>
      <c r="AJ143" s="140"/>
      <c r="AK143" s="140"/>
      <c r="AL143" s="140"/>
      <c r="AM143" s="140"/>
      <c r="AN143" s="140"/>
      <c r="AO143" s="140"/>
      <c r="AP143" s="140"/>
      <c r="AQ143" s="140"/>
      <c r="AR143" s="140"/>
      <c r="AS143" s="140"/>
      <c r="AT143" s="140"/>
      <c r="AU143" s="140"/>
    </row>
    <row r="144" spans="1:47">
      <c r="B144" s="7" t="s">
        <v>261</v>
      </c>
      <c r="C144" s="162" t="s">
        <v>261</v>
      </c>
      <c r="D144" s="9"/>
      <c r="E144" s="174"/>
      <c r="F144" s="6"/>
      <c r="G144" s="6"/>
      <c r="H144" s="9"/>
      <c r="P144">
        <v>15</v>
      </c>
      <c r="Q144">
        <v>21</v>
      </c>
    </row>
    <row r="145" spans="1:18">
      <c r="A145" s="155"/>
      <c r="B145" s="192" t="s">
        <v>28</v>
      </c>
      <c r="C145" s="163" t="s">
        <v>261</v>
      </c>
      <c r="D145" s="183"/>
      <c r="E145" s="175"/>
      <c r="F145" s="156"/>
      <c r="G145" s="157">
        <f>G8+G15+G55+G62+G64+G69+G141</f>
        <v>0</v>
      </c>
      <c r="H145" s="9"/>
      <c r="P145" t="e">
        <f>SUMIF(#REF!,P144,G7:G143)</f>
        <v>#REF!</v>
      </c>
      <c r="Q145" t="e">
        <f>SUMIF(#REF!,Q144,G7:G143)</f>
        <v>#REF!</v>
      </c>
      <c r="R145" t="s">
        <v>262</v>
      </c>
    </row>
  </sheetData>
  <sheetProtection password="CCE1" sheet="1" objects="1" scenarios="1"/>
  <protectedRanges>
    <protectedRange sqref="F9:F143" name="Oblast1"/>
  </protectedRanges>
  <mergeCells count="4">
    <mergeCell ref="A1:G1"/>
    <mergeCell ref="C2:G2"/>
    <mergeCell ref="C3:G3"/>
    <mergeCell ref="C4:G4"/>
  </mergeCells>
  <pageMargins left="0.59055118110236227" right="0.39370078740157483" top="0.78740157480314965" bottom="0.78740157480314965" header="0.31496062992125984" footer="0.31496062992125984"/>
  <pageSetup paperSize="9" scale="81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Stavba</vt:lpstr>
      <vt:lpstr>VzorPolozky</vt:lpstr>
      <vt:lpstr>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Pol!Názvy_tisku</vt:lpstr>
      <vt:lpstr>oadresa</vt:lpstr>
      <vt:lpstr>Stavba!Objednatel</vt:lpstr>
      <vt:lpstr>Stavba!Objekt</vt:lpstr>
      <vt:lpstr>Pol!Oblast_tisku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cp:lastPrinted>2014-02-28T09:52:57Z</cp:lastPrinted>
  <dcterms:created xsi:type="dcterms:W3CDTF">2009-04-08T07:15:50Z</dcterms:created>
  <dcterms:modified xsi:type="dcterms:W3CDTF">2020-07-10T20:56:53Z</dcterms:modified>
</cp:coreProperties>
</file>