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A:\A_PROJEKTY\2020\Stavba 25 metrového bazénu MPS Lužánky\"/>
    </mc:Choice>
  </mc:AlternateContent>
  <bookViews>
    <workbookView xWindow="0" yWindow="0" windowWidth="28800" windowHeight="11235"/>
  </bookViews>
  <sheets>
    <sheet name="Rekapitulace stavby" sheetId="1" r:id="rId1"/>
    <sheet name="IO200.VRN - Vedlejší rozp..." sheetId="2" r:id="rId2"/>
    <sheet name="IO200.1 - Komunikace a zp..." sheetId="3" r:id="rId3"/>
    <sheet name="Seznam figur" sheetId="4" r:id="rId4"/>
  </sheets>
  <definedNames>
    <definedName name="_xlnm._FilterDatabase" localSheetId="2" hidden="1">'IO200.1 - Komunikace a zp...'!$C$124:$K$559</definedName>
    <definedName name="_xlnm._FilterDatabase" localSheetId="1" hidden="1">'IO200.VRN - Vedlejší rozp...'!$C$122:$K$173</definedName>
    <definedName name="_xlnm.Print_Titles" localSheetId="2">'IO200.1 - Komunikace a zp...'!$124:$124</definedName>
    <definedName name="_xlnm.Print_Titles" localSheetId="1">'IO200.VRN - Vedlejší rozp...'!$122:$122</definedName>
    <definedName name="_xlnm.Print_Titles" localSheetId="0">'Rekapitulace stavby'!$92:$92</definedName>
    <definedName name="_xlnm.Print_Titles" localSheetId="3">'Seznam figur'!$9:$9</definedName>
    <definedName name="_xlnm.Print_Area" localSheetId="2">'IO200.1 - Komunikace a zp...'!$C$4:$J$76,'IO200.1 - Komunikace a zp...'!$C$82:$J$106,'IO200.1 - Komunikace a zp...'!$C$112:$K$559</definedName>
    <definedName name="_xlnm.Print_Area" localSheetId="1">'IO200.VRN - Vedlejší rozp...'!$C$4:$J$76,'IO200.VRN - Vedlejší rozp...'!$C$82:$J$104,'IO200.VRN - Vedlejší rozp...'!$C$110:$K$173</definedName>
    <definedName name="_xlnm.Print_Area" localSheetId="0">'Rekapitulace stavby'!$D$4:$AO$76,'Rekapitulace stavby'!$C$82:$AQ$97</definedName>
    <definedName name="_xlnm.Print_Area" localSheetId="3">'Seznam figur'!$C$4:$G$324</definedName>
  </definedNames>
  <calcPr calcId="152511"/>
</workbook>
</file>

<file path=xl/calcChain.xml><?xml version="1.0" encoding="utf-8"?>
<calcChain xmlns="http://schemas.openxmlformats.org/spreadsheetml/2006/main">
  <c r="D7" i="4" l="1"/>
  <c r="J37" i="3"/>
  <c r="J36" i="3"/>
  <c r="AY96" i="1" s="1"/>
  <c r="J35" i="3"/>
  <c r="AX96" i="1" s="1"/>
  <c r="BI558" i="3"/>
  <c r="BH558" i="3"/>
  <c r="BG558" i="3"/>
  <c r="BF558" i="3"/>
  <c r="T558" i="3"/>
  <c r="R558" i="3"/>
  <c r="P558" i="3"/>
  <c r="BI556" i="3"/>
  <c r="BH556" i="3"/>
  <c r="BG556" i="3"/>
  <c r="BF556" i="3"/>
  <c r="T556" i="3"/>
  <c r="R556" i="3"/>
  <c r="P556" i="3"/>
  <c r="BI553" i="3"/>
  <c r="BH553" i="3"/>
  <c r="BG553" i="3"/>
  <c r="BF553" i="3"/>
  <c r="T553" i="3"/>
  <c r="R553" i="3"/>
  <c r="P553" i="3"/>
  <c r="BI551" i="3"/>
  <c r="BH551" i="3"/>
  <c r="BG551" i="3"/>
  <c r="BF551" i="3"/>
  <c r="T551" i="3"/>
  <c r="R551" i="3"/>
  <c r="P551" i="3"/>
  <c r="BI546" i="3"/>
  <c r="BH546" i="3"/>
  <c r="BG546" i="3"/>
  <c r="BF546" i="3"/>
  <c r="T546" i="3"/>
  <c r="R546" i="3"/>
  <c r="P546" i="3"/>
  <c r="BI542" i="3"/>
  <c r="BH542" i="3"/>
  <c r="BG542" i="3"/>
  <c r="BF542" i="3"/>
  <c r="T542" i="3"/>
  <c r="R542" i="3"/>
  <c r="P542" i="3"/>
  <c r="BI540" i="3"/>
  <c r="BH540" i="3"/>
  <c r="BG540" i="3"/>
  <c r="BF540" i="3"/>
  <c r="T540" i="3"/>
  <c r="R540" i="3"/>
  <c r="P540" i="3"/>
  <c r="BI536" i="3"/>
  <c r="BH536" i="3"/>
  <c r="BG536" i="3"/>
  <c r="BF536" i="3"/>
  <c r="T536" i="3"/>
  <c r="R536" i="3"/>
  <c r="P536" i="3"/>
  <c r="BI533" i="3"/>
  <c r="BH533" i="3"/>
  <c r="BG533" i="3"/>
  <c r="BF533" i="3"/>
  <c r="T533" i="3"/>
  <c r="R533" i="3"/>
  <c r="P533" i="3"/>
  <c r="BI530" i="3"/>
  <c r="BH530" i="3"/>
  <c r="BG530" i="3"/>
  <c r="BF530" i="3"/>
  <c r="T530" i="3"/>
  <c r="R530" i="3"/>
  <c r="P530" i="3"/>
  <c r="BI527" i="3"/>
  <c r="BH527" i="3"/>
  <c r="BG527" i="3"/>
  <c r="BF527" i="3"/>
  <c r="T527" i="3"/>
  <c r="R527" i="3"/>
  <c r="P527" i="3"/>
  <c r="BI523" i="3"/>
  <c r="BH523" i="3"/>
  <c r="BG523" i="3"/>
  <c r="BF523" i="3"/>
  <c r="T523" i="3"/>
  <c r="R523" i="3"/>
  <c r="P523" i="3"/>
  <c r="BI511" i="3"/>
  <c r="BH511" i="3"/>
  <c r="BG511" i="3"/>
  <c r="BF511" i="3"/>
  <c r="T511" i="3"/>
  <c r="R511" i="3"/>
  <c r="P511" i="3"/>
  <c r="BI506" i="3"/>
  <c r="BH506" i="3"/>
  <c r="BG506" i="3"/>
  <c r="BF506" i="3"/>
  <c r="T506" i="3"/>
  <c r="R506" i="3"/>
  <c r="P506" i="3"/>
  <c r="BI501" i="3"/>
  <c r="BH501" i="3"/>
  <c r="BG501" i="3"/>
  <c r="BF501" i="3"/>
  <c r="T501" i="3"/>
  <c r="R501" i="3"/>
  <c r="P501" i="3"/>
  <c r="BI496" i="3"/>
  <c r="BH496" i="3"/>
  <c r="BG496" i="3"/>
  <c r="BF496" i="3"/>
  <c r="T496" i="3"/>
  <c r="R496" i="3"/>
  <c r="P496" i="3"/>
  <c r="BI493" i="3"/>
  <c r="BH493" i="3"/>
  <c r="BG493" i="3"/>
  <c r="BF493" i="3"/>
  <c r="T493" i="3"/>
  <c r="R493" i="3"/>
  <c r="P493" i="3"/>
  <c r="BI488" i="3"/>
  <c r="BH488" i="3"/>
  <c r="BG488" i="3"/>
  <c r="BF488" i="3"/>
  <c r="T488" i="3"/>
  <c r="R488" i="3"/>
  <c r="P488" i="3"/>
  <c r="BI486" i="3"/>
  <c r="BH486" i="3"/>
  <c r="BG486" i="3"/>
  <c r="BF486" i="3"/>
  <c r="T486" i="3"/>
  <c r="R486" i="3"/>
  <c r="P486" i="3"/>
  <c r="BI481" i="3"/>
  <c r="BH481" i="3"/>
  <c r="BG481" i="3"/>
  <c r="BF481" i="3"/>
  <c r="T481" i="3"/>
  <c r="R481" i="3"/>
  <c r="P481" i="3"/>
  <c r="BI476" i="3"/>
  <c r="BH476" i="3"/>
  <c r="BG476" i="3"/>
  <c r="BF476" i="3"/>
  <c r="T476" i="3"/>
  <c r="R476" i="3"/>
  <c r="P476" i="3"/>
  <c r="BI471" i="3"/>
  <c r="BH471" i="3"/>
  <c r="BG471" i="3"/>
  <c r="BF471" i="3"/>
  <c r="T471" i="3"/>
  <c r="R471" i="3"/>
  <c r="P471" i="3"/>
  <c r="BI469" i="3"/>
  <c r="BH469" i="3"/>
  <c r="BG469" i="3"/>
  <c r="BF469" i="3"/>
  <c r="T469" i="3"/>
  <c r="R469" i="3"/>
  <c r="P469" i="3"/>
  <c r="BI466" i="3"/>
  <c r="BH466" i="3"/>
  <c r="BG466" i="3"/>
  <c r="BF466" i="3"/>
  <c r="T466" i="3"/>
  <c r="R466" i="3"/>
  <c r="P466" i="3"/>
  <c r="BI464" i="3"/>
  <c r="BH464" i="3"/>
  <c r="BG464" i="3"/>
  <c r="BF464" i="3"/>
  <c r="T464" i="3"/>
  <c r="R464" i="3"/>
  <c r="P464" i="3"/>
  <c r="BI459" i="3"/>
  <c r="BH459" i="3"/>
  <c r="BG459" i="3"/>
  <c r="BF459" i="3"/>
  <c r="T459" i="3"/>
  <c r="R459" i="3"/>
  <c r="P459" i="3"/>
  <c r="BI453" i="3"/>
  <c r="BH453" i="3"/>
  <c r="BG453" i="3"/>
  <c r="BF453" i="3"/>
  <c r="T453" i="3"/>
  <c r="R453" i="3"/>
  <c r="P453" i="3"/>
  <c r="BI448" i="3"/>
  <c r="BH448" i="3"/>
  <c r="BG448" i="3"/>
  <c r="BF448" i="3"/>
  <c r="T448" i="3"/>
  <c r="R448" i="3"/>
  <c r="P448" i="3"/>
  <c r="BI445" i="3"/>
  <c r="BH445" i="3"/>
  <c r="BG445" i="3"/>
  <c r="BF445" i="3"/>
  <c r="T445" i="3"/>
  <c r="R445" i="3"/>
  <c r="P445" i="3"/>
  <c r="BI442" i="3"/>
  <c r="BH442" i="3"/>
  <c r="BG442" i="3"/>
  <c r="BF442" i="3"/>
  <c r="T442" i="3"/>
  <c r="R442" i="3"/>
  <c r="P442" i="3"/>
  <c r="BI439" i="3"/>
  <c r="BH439" i="3"/>
  <c r="BG439" i="3"/>
  <c r="BF439" i="3"/>
  <c r="T439" i="3"/>
  <c r="R439" i="3"/>
  <c r="P439" i="3"/>
  <c r="BI437" i="3"/>
  <c r="BH437" i="3"/>
  <c r="BG437" i="3"/>
  <c r="BF437" i="3"/>
  <c r="T437" i="3"/>
  <c r="R437" i="3"/>
  <c r="P437" i="3"/>
  <c r="BI435" i="3"/>
  <c r="BH435" i="3"/>
  <c r="BG435" i="3"/>
  <c r="BF435" i="3"/>
  <c r="T435" i="3"/>
  <c r="R435" i="3"/>
  <c r="P435" i="3"/>
  <c r="BI433" i="3"/>
  <c r="BH433" i="3"/>
  <c r="BG433" i="3"/>
  <c r="BF433" i="3"/>
  <c r="T433" i="3"/>
  <c r="R433" i="3"/>
  <c r="P433" i="3"/>
  <c r="BI431" i="3"/>
  <c r="BH431" i="3"/>
  <c r="BG431" i="3"/>
  <c r="BF431" i="3"/>
  <c r="T431" i="3"/>
  <c r="R431" i="3"/>
  <c r="P431" i="3"/>
  <c r="BI429" i="3"/>
  <c r="BH429" i="3"/>
  <c r="BG429" i="3"/>
  <c r="BF429" i="3"/>
  <c r="T429" i="3"/>
  <c r="R429" i="3"/>
  <c r="P429" i="3"/>
  <c r="BI427" i="3"/>
  <c r="BH427" i="3"/>
  <c r="BG427" i="3"/>
  <c r="BF427" i="3"/>
  <c r="T427" i="3"/>
  <c r="R427" i="3"/>
  <c r="P427" i="3"/>
  <c r="BI425" i="3"/>
  <c r="BH425" i="3"/>
  <c r="BG425" i="3"/>
  <c r="BF425" i="3"/>
  <c r="T425" i="3"/>
  <c r="R425" i="3"/>
  <c r="P425" i="3"/>
  <c r="BI423" i="3"/>
  <c r="BH423" i="3"/>
  <c r="BG423" i="3"/>
  <c r="BF423" i="3"/>
  <c r="T423" i="3"/>
  <c r="R423" i="3"/>
  <c r="P423" i="3"/>
  <c r="BI421" i="3"/>
  <c r="BH421" i="3"/>
  <c r="BG421" i="3"/>
  <c r="BF421" i="3"/>
  <c r="T421" i="3"/>
  <c r="R421" i="3"/>
  <c r="P421" i="3"/>
  <c r="BI418" i="3"/>
  <c r="BH418" i="3"/>
  <c r="BG418" i="3"/>
  <c r="BF418" i="3"/>
  <c r="T418" i="3"/>
  <c r="R418" i="3"/>
  <c r="P418" i="3"/>
  <c r="BI416" i="3"/>
  <c r="BH416" i="3"/>
  <c r="BG416" i="3"/>
  <c r="BF416" i="3"/>
  <c r="T416" i="3"/>
  <c r="R416" i="3"/>
  <c r="P416" i="3"/>
  <c r="BI413" i="3"/>
  <c r="BH413" i="3"/>
  <c r="BG413" i="3"/>
  <c r="BF413" i="3"/>
  <c r="T413" i="3"/>
  <c r="R413" i="3"/>
  <c r="P413" i="3"/>
  <c r="BI411" i="3"/>
  <c r="BH411" i="3"/>
  <c r="BG411" i="3"/>
  <c r="BF411" i="3"/>
  <c r="T411" i="3"/>
  <c r="R411" i="3"/>
  <c r="P411" i="3"/>
  <c r="BI408" i="3"/>
  <c r="BH408" i="3"/>
  <c r="BG408" i="3"/>
  <c r="BF408" i="3"/>
  <c r="T408" i="3"/>
  <c r="R408" i="3"/>
  <c r="P408" i="3"/>
  <c r="BI405" i="3"/>
  <c r="BH405" i="3"/>
  <c r="BG405" i="3"/>
  <c r="BF405" i="3"/>
  <c r="T405" i="3"/>
  <c r="R405" i="3"/>
  <c r="P405" i="3"/>
  <c r="BI402" i="3"/>
  <c r="BH402" i="3"/>
  <c r="BG402" i="3"/>
  <c r="BF402" i="3"/>
  <c r="T402" i="3"/>
  <c r="R402" i="3"/>
  <c r="P402" i="3"/>
  <c r="BI399" i="3"/>
  <c r="BH399" i="3"/>
  <c r="BG399" i="3"/>
  <c r="BF399" i="3"/>
  <c r="T399" i="3"/>
  <c r="R399" i="3"/>
  <c r="P399" i="3"/>
  <c r="BI396" i="3"/>
  <c r="BH396" i="3"/>
  <c r="BG396" i="3"/>
  <c r="BF396" i="3"/>
  <c r="T396" i="3"/>
  <c r="R396" i="3"/>
  <c r="P396" i="3"/>
  <c r="BI393" i="3"/>
  <c r="BH393" i="3"/>
  <c r="BG393" i="3"/>
  <c r="BF393" i="3"/>
  <c r="T393" i="3"/>
  <c r="R393" i="3"/>
  <c r="P393" i="3"/>
  <c r="BI390" i="3"/>
  <c r="BH390" i="3"/>
  <c r="BG390" i="3"/>
  <c r="BF390" i="3"/>
  <c r="T390" i="3"/>
  <c r="R390" i="3"/>
  <c r="P390" i="3"/>
  <c r="BI387" i="3"/>
  <c r="BH387" i="3"/>
  <c r="BG387" i="3"/>
  <c r="BF387" i="3"/>
  <c r="T387" i="3"/>
  <c r="R387" i="3"/>
  <c r="P387" i="3"/>
  <c r="BI384" i="3"/>
  <c r="BH384" i="3"/>
  <c r="BG384" i="3"/>
  <c r="BF384" i="3"/>
  <c r="T384" i="3"/>
  <c r="R384" i="3"/>
  <c r="P384" i="3"/>
  <c r="BI382" i="3"/>
  <c r="BH382" i="3"/>
  <c r="BG382" i="3"/>
  <c r="BF382" i="3"/>
  <c r="T382" i="3"/>
  <c r="R382" i="3"/>
  <c r="P382" i="3"/>
  <c r="BI379" i="3"/>
  <c r="BH379" i="3"/>
  <c r="BG379" i="3"/>
  <c r="BF379" i="3"/>
  <c r="T379" i="3"/>
  <c r="R379" i="3"/>
  <c r="P379" i="3"/>
  <c r="BI377" i="3"/>
  <c r="BH377" i="3"/>
  <c r="BG377" i="3"/>
  <c r="BF377" i="3"/>
  <c r="T377" i="3"/>
  <c r="R377" i="3"/>
  <c r="P377" i="3"/>
  <c r="BI374" i="3"/>
  <c r="BH374" i="3"/>
  <c r="BG374" i="3"/>
  <c r="BF374" i="3"/>
  <c r="T374" i="3"/>
  <c r="R374" i="3"/>
  <c r="P374" i="3"/>
  <c r="BI371" i="3"/>
  <c r="BH371" i="3"/>
  <c r="BG371" i="3"/>
  <c r="BF371" i="3"/>
  <c r="T371" i="3"/>
  <c r="R371" i="3"/>
  <c r="P371" i="3"/>
  <c r="BI369" i="3"/>
  <c r="BH369" i="3"/>
  <c r="BG369" i="3"/>
  <c r="BF369" i="3"/>
  <c r="T369" i="3"/>
  <c r="R369" i="3"/>
  <c r="P369" i="3"/>
  <c r="BI365" i="3"/>
  <c r="BH365" i="3"/>
  <c r="BG365" i="3"/>
  <c r="BF365" i="3"/>
  <c r="T365" i="3"/>
  <c r="R365" i="3"/>
  <c r="P365" i="3"/>
  <c r="BI363" i="3"/>
  <c r="BH363" i="3"/>
  <c r="BG363" i="3"/>
  <c r="BF363" i="3"/>
  <c r="T363" i="3"/>
  <c r="R363" i="3"/>
  <c r="P363" i="3"/>
  <c r="BI358" i="3"/>
  <c r="BH358" i="3"/>
  <c r="BG358" i="3"/>
  <c r="BF358" i="3"/>
  <c r="T358" i="3"/>
  <c r="R358" i="3"/>
  <c r="P358" i="3"/>
  <c r="BI353" i="3"/>
  <c r="BH353" i="3"/>
  <c r="BG353" i="3"/>
  <c r="BF353" i="3"/>
  <c r="T353" i="3"/>
  <c r="R353" i="3"/>
  <c r="P353" i="3"/>
  <c r="BI348" i="3"/>
  <c r="BH348" i="3"/>
  <c r="BG348" i="3"/>
  <c r="BF348" i="3"/>
  <c r="T348" i="3"/>
  <c r="R348" i="3"/>
  <c r="P348" i="3"/>
  <c r="BI346" i="3"/>
  <c r="BH346" i="3"/>
  <c r="BG346" i="3"/>
  <c r="BF346" i="3"/>
  <c r="T346" i="3"/>
  <c r="R346" i="3"/>
  <c r="P346" i="3"/>
  <c r="BI344" i="3"/>
  <c r="BH344" i="3"/>
  <c r="BG344" i="3"/>
  <c r="BF344" i="3"/>
  <c r="T344" i="3"/>
  <c r="R344" i="3"/>
  <c r="P344" i="3"/>
  <c r="BI339" i="3"/>
  <c r="BH339" i="3"/>
  <c r="BG339" i="3"/>
  <c r="BF339" i="3"/>
  <c r="T339" i="3"/>
  <c r="R339" i="3"/>
  <c r="P339" i="3"/>
  <c r="BI334" i="3"/>
  <c r="BH334" i="3"/>
  <c r="BG334" i="3"/>
  <c r="BF334" i="3"/>
  <c r="T334" i="3"/>
  <c r="R334" i="3"/>
  <c r="P334" i="3"/>
  <c r="BI329" i="3"/>
  <c r="BH329" i="3"/>
  <c r="BG329" i="3"/>
  <c r="BF329" i="3"/>
  <c r="T329" i="3"/>
  <c r="R329" i="3"/>
  <c r="P329" i="3"/>
  <c r="BI324" i="3"/>
  <c r="BH324" i="3"/>
  <c r="BG324" i="3"/>
  <c r="BF324" i="3"/>
  <c r="T324" i="3"/>
  <c r="R324" i="3"/>
  <c r="P324" i="3"/>
  <c r="BI322" i="3"/>
  <c r="BH322" i="3"/>
  <c r="BG322" i="3"/>
  <c r="BF322" i="3"/>
  <c r="T322" i="3"/>
  <c r="R322" i="3"/>
  <c r="P322" i="3"/>
  <c r="BI319" i="3"/>
  <c r="BH319" i="3"/>
  <c r="BG319" i="3"/>
  <c r="BF319" i="3"/>
  <c r="T319" i="3"/>
  <c r="R319" i="3"/>
  <c r="P319" i="3"/>
  <c r="BI317" i="3"/>
  <c r="BH317" i="3"/>
  <c r="BG317" i="3"/>
  <c r="BF317" i="3"/>
  <c r="T317" i="3"/>
  <c r="R317" i="3"/>
  <c r="P317" i="3"/>
  <c r="BI315" i="3"/>
  <c r="BH315" i="3"/>
  <c r="BG315" i="3"/>
  <c r="BF315" i="3"/>
  <c r="T315" i="3"/>
  <c r="R315" i="3"/>
  <c r="P315" i="3"/>
  <c r="BI310" i="3"/>
  <c r="BH310" i="3"/>
  <c r="BG310" i="3"/>
  <c r="BF310" i="3"/>
  <c r="T310" i="3"/>
  <c r="R310" i="3"/>
  <c r="P310" i="3"/>
  <c r="BI308" i="3"/>
  <c r="BH308" i="3"/>
  <c r="BG308" i="3"/>
  <c r="BF308" i="3"/>
  <c r="T308" i="3"/>
  <c r="R308" i="3"/>
  <c r="P308" i="3"/>
  <c r="BI299" i="3"/>
  <c r="BH299" i="3"/>
  <c r="BG299" i="3"/>
  <c r="BF299" i="3"/>
  <c r="T299" i="3"/>
  <c r="R299" i="3"/>
  <c r="P299" i="3"/>
  <c r="BI293" i="3"/>
  <c r="BH293" i="3"/>
  <c r="BG293" i="3"/>
  <c r="BF293" i="3"/>
  <c r="T293" i="3"/>
  <c r="R293" i="3"/>
  <c r="P293" i="3"/>
  <c r="BI290" i="3"/>
  <c r="BH290" i="3"/>
  <c r="BG290" i="3"/>
  <c r="BF290" i="3"/>
  <c r="T290" i="3"/>
  <c r="R290" i="3"/>
  <c r="P290" i="3"/>
  <c r="BI285" i="3"/>
  <c r="BH285" i="3"/>
  <c r="BG285" i="3"/>
  <c r="BF285" i="3"/>
  <c r="T285" i="3"/>
  <c r="R285" i="3"/>
  <c r="P285" i="3"/>
  <c r="BI274" i="3"/>
  <c r="BH274" i="3"/>
  <c r="BG274" i="3"/>
  <c r="BF274" i="3"/>
  <c r="T274" i="3"/>
  <c r="R274" i="3"/>
  <c r="P274" i="3"/>
  <c r="BI269" i="3"/>
  <c r="BH269" i="3"/>
  <c r="BG269" i="3"/>
  <c r="BF269" i="3"/>
  <c r="T269" i="3"/>
  <c r="R269" i="3"/>
  <c r="P269" i="3"/>
  <c r="BI264" i="3"/>
  <c r="BH264" i="3"/>
  <c r="BG264" i="3"/>
  <c r="BF264" i="3"/>
  <c r="T264" i="3"/>
  <c r="R264" i="3"/>
  <c r="P264" i="3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7" i="3"/>
  <c r="BH247" i="3"/>
  <c r="BG247" i="3"/>
  <c r="BF247" i="3"/>
  <c r="T247" i="3"/>
  <c r="T246" i="3" s="1"/>
  <c r="R247" i="3"/>
  <c r="R246" i="3" s="1"/>
  <c r="P247" i="3"/>
  <c r="P246" i="3" s="1"/>
  <c r="BI244" i="3"/>
  <c r="BH244" i="3"/>
  <c r="BG244" i="3"/>
  <c r="BF244" i="3"/>
  <c r="T244" i="3"/>
  <c r="R244" i="3"/>
  <c r="P244" i="3"/>
  <c r="BI238" i="3"/>
  <c r="BH238" i="3"/>
  <c r="BG238" i="3"/>
  <c r="BF238" i="3"/>
  <c r="T238" i="3"/>
  <c r="R238" i="3"/>
  <c r="P238" i="3"/>
  <c r="BI232" i="3"/>
  <c r="BH232" i="3"/>
  <c r="BG232" i="3"/>
  <c r="BF232" i="3"/>
  <c r="T232" i="3"/>
  <c r="R232" i="3"/>
  <c r="P232" i="3"/>
  <c r="BI228" i="3"/>
  <c r="BH228" i="3"/>
  <c r="BG228" i="3"/>
  <c r="BF228" i="3"/>
  <c r="T228" i="3"/>
  <c r="R228" i="3"/>
  <c r="P228" i="3"/>
  <c r="BI225" i="3"/>
  <c r="BH225" i="3"/>
  <c r="BG225" i="3"/>
  <c r="BF225" i="3"/>
  <c r="T225" i="3"/>
  <c r="R225" i="3"/>
  <c r="P225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3" i="3"/>
  <c r="BH213" i="3"/>
  <c r="BG213" i="3"/>
  <c r="BF213" i="3"/>
  <c r="T213" i="3"/>
  <c r="R213" i="3"/>
  <c r="P213" i="3"/>
  <c r="BI198" i="3"/>
  <c r="BH198" i="3"/>
  <c r="BG198" i="3"/>
  <c r="BF198" i="3"/>
  <c r="T198" i="3"/>
  <c r="R198" i="3"/>
  <c r="P198" i="3"/>
  <c r="BI195" i="3"/>
  <c r="BH195" i="3"/>
  <c r="BG195" i="3"/>
  <c r="BF195" i="3"/>
  <c r="T195" i="3"/>
  <c r="R195" i="3"/>
  <c r="P195" i="3"/>
  <c r="BI192" i="3"/>
  <c r="BH192" i="3"/>
  <c r="BG192" i="3"/>
  <c r="BF192" i="3"/>
  <c r="T192" i="3"/>
  <c r="R192" i="3"/>
  <c r="P192" i="3"/>
  <c r="BI189" i="3"/>
  <c r="BH189" i="3"/>
  <c r="BG189" i="3"/>
  <c r="BF189" i="3"/>
  <c r="T189" i="3"/>
  <c r="R189" i="3"/>
  <c r="P189" i="3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59" i="3"/>
  <c r="BH159" i="3"/>
  <c r="BG159" i="3"/>
  <c r="BF159" i="3"/>
  <c r="T159" i="3"/>
  <c r="R159" i="3"/>
  <c r="P159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8" i="3"/>
  <c r="BH128" i="3"/>
  <c r="BG128" i="3"/>
  <c r="BF128" i="3"/>
  <c r="T128" i="3"/>
  <c r="R128" i="3"/>
  <c r="P128" i="3"/>
  <c r="J121" i="3"/>
  <c r="F121" i="3"/>
  <c r="F119" i="3"/>
  <c r="E117" i="3"/>
  <c r="J91" i="3"/>
  <c r="F91" i="3"/>
  <c r="F89" i="3"/>
  <c r="E87" i="3"/>
  <c r="J24" i="3"/>
  <c r="E24" i="3"/>
  <c r="J122" i="3"/>
  <c r="J23" i="3"/>
  <c r="J18" i="3"/>
  <c r="E18" i="3"/>
  <c r="F92" i="3"/>
  <c r="J17" i="3"/>
  <c r="J12" i="3"/>
  <c r="J119" i="3" s="1"/>
  <c r="E7" i="3"/>
  <c r="E115" i="3" s="1"/>
  <c r="J37" i="2"/>
  <c r="J36" i="2"/>
  <c r="AY95" i="1"/>
  <c r="J35" i="2"/>
  <c r="AX95" i="1"/>
  <c r="BI171" i="2"/>
  <c r="BH171" i="2"/>
  <c r="BG171" i="2"/>
  <c r="BF171" i="2"/>
  <c r="T171" i="2"/>
  <c r="T170" i="2"/>
  <c r="R171" i="2"/>
  <c r="R170" i="2"/>
  <c r="P171" i="2"/>
  <c r="P170" i="2"/>
  <c r="BI163" i="2"/>
  <c r="BH163" i="2"/>
  <c r="BG163" i="2"/>
  <c r="BF163" i="2"/>
  <c r="T163" i="2"/>
  <c r="T162" i="2"/>
  <c r="R163" i="2"/>
  <c r="R162" i="2"/>
  <c r="P163" i="2"/>
  <c r="P162" i="2"/>
  <c r="BI159" i="2"/>
  <c r="BH159" i="2"/>
  <c r="BG159" i="2"/>
  <c r="BF159" i="2"/>
  <c r="T159" i="2"/>
  <c r="T158" i="2"/>
  <c r="R159" i="2"/>
  <c r="R158" i="2"/>
  <c r="P159" i="2"/>
  <c r="P158" i="2"/>
  <c r="BI155" i="2"/>
  <c r="BH155" i="2"/>
  <c r="BG155" i="2"/>
  <c r="BF155" i="2"/>
  <c r="T155" i="2"/>
  <c r="T154" i="2"/>
  <c r="R155" i="2"/>
  <c r="R154" i="2"/>
  <c r="P155" i="2"/>
  <c r="P154" i="2"/>
  <c r="BI144" i="2"/>
  <c r="BH144" i="2"/>
  <c r="BG144" i="2"/>
  <c r="BF144" i="2"/>
  <c r="T144" i="2"/>
  <c r="T143" i="2"/>
  <c r="R144" i="2"/>
  <c r="R143" i="2"/>
  <c r="P144" i="2"/>
  <c r="P143" i="2"/>
  <c r="BI140" i="2"/>
  <c r="BH140" i="2"/>
  <c r="BG140" i="2"/>
  <c r="BF140" i="2"/>
  <c r="T140" i="2"/>
  <c r="R140" i="2"/>
  <c r="P140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J119" i="2"/>
  <c r="F119" i="2"/>
  <c r="F117" i="2"/>
  <c r="E115" i="2"/>
  <c r="J91" i="2"/>
  <c r="F91" i="2"/>
  <c r="F89" i="2"/>
  <c r="E87" i="2"/>
  <c r="J24" i="2"/>
  <c r="E24" i="2"/>
  <c r="J120" i="2"/>
  <c r="J23" i="2"/>
  <c r="J18" i="2"/>
  <c r="E18" i="2"/>
  <c r="F92" i="2"/>
  <c r="J17" i="2"/>
  <c r="J12" i="2"/>
  <c r="J89" i="2" s="1"/>
  <c r="E7" i="2"/>
  <c r="E113" i="2" s="1"/>
  <c r="L90" i="1"/>
  <c r="AM90" i="1"/>
  <c r="AM89" i="1"/>
  <c r="L89" i="1"/>
  <c r="AM87" i="1"/>
  <c r="L87" i="1"/>
  <c r="L85" i="1"/>
  <c r="L84" i="1"/>
  <c r="BK558" i="3"/>
  <c r="BK556" i="3"/>
  <c r="J553" i="3"/>
  <c r="J546" i="3"/>
  <c r="BK542" i="3"/>
  <c r="BK540" i="3"/>
  <c r="BK536" i="3"/>
  <c r="J533" i="3"/>
  <c r="J527" i="3"/>
  <c r="BK506" i="3"/>
  <c r="BK501" i="3"/>
  <c r="J493" i="3"/>
  <c r="BK488" i="3"/>
  <c r="BK481" i="3"/>
  <c r="BK476" i="3"/>
  <c r="BK471" i="3"/>
  <c r="J469" i="3"/>
  <c r="J442" i="3"/>
  <c r="BK437" i="3"/>
  <c r="J435" i="3"/>
  <c r="BK433" i="3"/>
  <c r="J431" i="3"/>
  <c r="BK427" i="3"/>
  <c r="BK425" i="3"/>
  <c r="J423" i="3"/>
  <c r="J421" i="3"/>
  <c r="J418" i="3"/>
  <c r="J416" i="3"/>
  <c r="BK411" i="3"/>
  <c r="J408" i="3"/>
  <c r="J399" i="3"/>
  <c r="J393" i="3"/>
  <c r="BK390" i="3"/>
  <c r="BK387" i="3"/>
  <c r="J382" i="3"/>
  <c r="BK379" i="3"/>
  <c r="BK369" i="3"/>
  <c r="BK358" i="3"/>
  <c r="J353" i="3"/>
  <c r="J348" i="3"/>
  <c r="BK346" i="3"/>
  <c r="BK344" i="3"/>
  <c r="BK339" i="3"/>
  <c r="J334" i="3"/>
  <c r="BK329" i="3"/>
  <c r="BK324" i="3"/>
  <c r="J322" i="3"/>
  <c r="BK319" i="3"/>
  <c r="BK299" i="3"/>
  <c r="J293" i="3"/>
  <c r="BK290" i="3"/>
  <c r="J285" i="3"/>
  <c r="J274" i="3"/>
  <c r="J269" i="3"/>
  <c r="BK254" i="3"/>
  <c r="J232" i="3"/>
  <c r="BK219" i="3"/>
  <c r="J213" i="3"/>
  <c r="BK198" i="3"/>
  <c r="J198" i="3"/>
  <c r="J195" i="3"/>
  <c r="BK192" i="3"/>
  <c r="J189" i="3"/>
  <c r="J186" i="3"/>
  <c r="BK173" i="3"/>
  <c r="J159" i="3"/>
  <c r="BK152" i="3"/>
  <c r="BK149" i="3"/>
  <c r="BK143" i="3"/>
  <c r="BK131" i="3"/>
  <c r="BK128" i="3"/>
  <c r="BK171" i="2"/>
  <c r="J163" i="2"/>
  <c r="J159" i="2"/>
  <c r="BK126" i="2"/>
  <c r="J558" i="3"/>
  <c r="J556" i="3"/>
  <c r="BK553" i="3"/>
  <c r="J551" i="3"/>
  <c r="J542" i="3"/>
  <c r="J540" i="3"/>
  <c r="J530" i="3"/>
  <c r="J523" i="3"/>
  <c r="BK511" i="3"/>
  <c r="BK496" i="3"/>
  <c r="BK493" i="3"/>
  <c r="BK486" i="3"/>
  <c r="J481" i="3"/>
  <c r="J476" i="3"/>
  <c r="J471" i="3"/>
  <c r="BK469" i="3"/>
  <c r="BK466" i="3"/>
  <c r="J459" i="3"/>
  <c r="BK453" i="3"/>
  <c r="BK439" i="3"/>
  <c r="J433" i="3"/>
  <c r="J425" i="3"/>
  <c r="BK423" i="3"/>
  <c r="BK421" i="3"/>
  <c r="J413" i="3"/>
  <c r="J405" i="3"/>
  <c r="BK402" i="3"/>
  <c r="BK396" i="3"/>
  <c r="BK384" i="3"/>
  <c r="BK382" i="3"/>
  <c r="BK377" i="3"/>
  <c r="BK374" i="3"/>
  <c r="BK371" i="3"/>
  <c r="J365" i="3"/>
  <c r="J363" i="3"/>
  <c r="J358" i="3"/>
  <c r="BK353" i="3"/>
  <c r="BK348" i="3"/>
  <c r="J251" i="3"/>
  <c r="J238" i="3"/>
  <c r="BK232" i="3"/>
  <c r="BK228" i="3"/>
  <c r="BK225" i="3"/>
  <c r="J219" i="3"/>
  <c r="J217" i="3"/>
  <c r="BK189" i="3"/>
  <c r="J183" i="3"/>
  <c r="J155" i="3"/>
  <c r="J152" i="3"/>
  <c r="J143" i="3"/>
  <c r="J140" i="3"/>
  <c r="J134" i="3"/>
  <c r="J131" i="3"/>
  <c r="J128" i="3"/>
  <c r="J171" i="2"/>
  <c r="BK155" i="2"/>
  <c r="J144" i="2"/>
  <c r="BK133" i="2"/>
  <c r="J130" i="2"/>
  <c r="J126" i="2"/>
  <c r="AS94" i="1"/>
  <c r="BK551" i="3"/>
  <c r="BK546" i="3"/>
  <c r="BK533" i="3"/>
  <c r="J511" i="3"/>
  <c r="J506" i="3"/>
  <c r="J488" i="3"/>
  <c r="J486" i="3"/>
  <c r="J466" i="3"/>
  <c r="BK464" i="3"/>
  <c r="BK448" i="3"/>
  <c r="BK445" i="3"/>
  <c r="BK442" i="3"/>
  <c r="BK431" i="3"/>
  <c r="J429" i="3"/>
  <c r="BK418" i="3"/>
  <c r="BK413" i="3"/>
  <c r="J411" i="3"/>
  <c r="BK408" i="3"/>
  <c r="J402" i="3"/>
  <c r="BK399" i="3"/>
  <c r="J396" i="3"/>
  <c r="J384" i="3"/>
  <c r="J379" i="3"/>
  <c r="J377" i="3"/>
  <c r="J374" i="3"/>
  <c r="J371" i="3"/>
  <c r="J369" i="3"/>
  <c r="BK363" i="3"/>
  <c r="J344" i="3"/>
  <c r="J339" i="3"/>
  <c r="BK334" i="3"/>
  <c r="J329" i="3"/>
  <c r="J324" i="3"/>
  <c r="J319" i="3"/>
  <c r="BK317" i="3"/>
  <c r="BK315" i="3"/>
  <c r="J310" i="3"/>
  <c r="BK308" i="3"/>
  <c r="J299" i="3"/>
  <c r="J290" i="3"/>
  <c r="BK285" i="3"/>
  <c r="BK274" i="3"/>
  <c r="BK269" i="3"/>
  <c r="J264" i="3"/>
  <c r="BK251" i="3"/>
  <c r="BK247" i="3"/>
  <c r="BK244" i="3"/>
  <c r="BK238" i="3"/>
  <c r="J225" i="3"/>
  <c r="BK222" i="3"/>
  <c r="BK217" i="3"/>
  <c r="BK195" i="3"/>
  <c r="BK183" i="3"/>
  <c r="BK180" i="3"/>
  <c r="BK170" i="3"/>
  <c r="J167" i="3"/>
  <c r="BK164" i="3"/>
  <c r="BK155" i="3"/>
  <c r="J146" i="3"/>
  <c r="BK134" i="3"/>
  <c r="BK159" i="2"/>
  <c r="J140" i="2"/>
  <c r="J136" i="2"/>
  <c r="J536" i="3"/>
  <c r="BK530" i="3"/>
  <c r="BK527" i="3"/>
  <c r="BK523" i="3"/>
  <c r="J501" i="3"/>
  <c r="J496" i="3"/>
  <c r="J464" i="3"/>
  <c r="BK459" i="3"/>
  <c r="J453" i="3"/>
  <c r="J448" i="3"/>
  <c r="J445" i="3"/>
  <c r="J439" i="3"/>
  <c r="J437" i="3"/>
  <c r="BK435" i="3"/>
  <c r="BK429" i="3"/>
  <c r="J427" i="3"/>
  <c r="BK416" i="3"/>
  <c r="BK405" i="3"/>
  <c r="BK393" i="3"/>
  <c r="J390" i="3"/>
  <c r="J387" i="3"/>
  <c r="BK365" i="3"/>
  <c r="J346" i="3"/>
  <c r="BK322" i="3"/>
  <c r="J317" i="3"/>
  <c r="J315" i="3"/>
  <c r="BK310" i="3"/>
  <c r="J308" i="3"/>
  <c r="BK293" i="3"/>
  <c r="BK264" i="3"/>
  <c r="J254" i="3"/>
  <c r="J247" i="3"/>
  <c r="J244" i="3"/>
  <c r="J228" i="3"/>
  <c r="J222" i="3"/>
  <c r="BK213" i="3"/>
  <c r="J192" i="3"/>
  <c r="BK186" i="3"/>
  <c r="J180" i="3"/>
  <c r="J173" i="3"/>
  <c r="J170" i="3"/>
  <c r="BK167" i="3"/>
  <c r="J164" i="3"/>
  <c r="BK159" i="3"/>
  <c r="J149" i="3"/>
  <c r="BK146" i="3"/>
  <c r="BK140" i="3"/>
  <c r="BK163" i="2"/>
  <c r="J155" i="2"/>
  <c r="BK144" i="2"/>
  <c r="BK140" i="2"/>
  <c r="BK136" i="2"/>
  <c r="J133" i="2"/>
  <c r="BK130" i="2"/>
  <c r="BK125" i="2" l="1"/>
  <c r="R127" i="3"/>
  <c r="R125" i="2"/>
  <c r="R124" i="2" s="1"/>
  <c r="R123" i="2" s="1"/>
  <c r="R250" i="3"/>
  <c r="T125" i="2"/>
  <c r="T124" i="2" s="1"/>
  <c r="T123" i="2" s="1"/>
  <c r="P127" i="3"/>
  <c r="T368" i="3"/>
  <c r="P125" i="2"/>
  <c r="P124" i="2" s="1"/>
  <c r="P123" i="2" s="1"/>
  <c r="AU95" i="1" s="1"/>
  <c r="BK127" i="3"/>
  <c r="J127" i="3" s="1"/>
  <c r="J98" i="3" s="1"/>
  <c r="T127" i="3"/>
  <c r="BK224" i="3"/>
  <c r="J224" i="3" s="1"/>
  <c r="J99" i="3" s="1"/>
  <c r="P224" i="3"/>
  <c r="R224" i="3"/>
  <c r="T224" i="3"/>
  <c r="BK250" i="3"/>
  <c r="J250" i="3"/>
  <c r="J101" i="3" s="1"/>
  <c r="P250" i="3"/>
  <c r="T250" i="3"/>
  <c r="BK368" i="3"/>
  <c r="J368" i="3" s="1"/>
  <c r="J102" i="3" s="1"/>
  <c r="P368" i="3"/>
  <c r="R368" i="3"/>
  <c r="BK412" i="3"/>
  <c r="J412" i="3" s="1"/>
  <c r="J103" i="3" s="1"/>
  <c r="P412" i="3"/>
  <c r="R412" i="3"/>
  <c r="T412" i="3"/>
  <c r="BK539" i="3"/>
  <c r="J539" i="3"/>
  <c r="J104" i="3" s="1"/>
  <c r="P539" i="3"/>
  <c r="R539" i="3"/>
  <c r="T539" i="3"/>
  <c r="BK555" i="3"/>
  <c r="J555" i="3" s="1"/>
  <c r="J105" i="3" s="1"/>
  <c r="P555" i="3"/>
  <c r="R555" i="3"/>
  <c r="T555" i="3"/>
  <c r="J117" i="2"/>
  <c r="BE163" i="2"/>
  <c r="BE171" i="2"/>
  <c r="BK143" i="2"/>
  <c r="J143" i="2"/>
  <c r="J99" i="2"/>
  <c r="BK154" i="2"/>
  <c r="J154" i="2" s="1"/>
  <c r="J100" i="2" s="1"/>
  <c r="BK158" i="2"/>
  <c r="J158" i="2" s="1"/>
  <c r="J101" i="2" s="1"/>
  <c r="BK170" i="2"/>
  <c r="J170" i="2"/>
  <c r="J103" i="2" s="1"/>
  <c r="J92" i="3"/>
  <c r="F122" i="3"/>
  <c r="BE152" i="3"/>
  <c r="BE155" i="3"/>
  <c r="BE192" i="3"/>
  <c r="BE219" i="3"/>
  <c r="BE225" i="3"/>
  <c r="BE232" i="3"/>
  <c r="BE247" i="3"/>
  <c r="BE254" i="3"/>
  <c r="BE319" i="3"/>
  <c r="BE329" i="3"/>
  <c r="BE334" i="3"/>
  <c r="BE339" i="3"/>
  <c r="BE363" i="3"/>
  <c r="BE382" i="3"/>
  <c r="BE399" i="3"/>
  <c r="BE402" i="3"/>
  <c r="BE408" i="3"/>
  <c r="BE411" i="3"/>
  <c r="BE421" i="3"/>
  <c r="BE425" i="3"/>
  <c r="BE431" i="3"/>
  <c r="BE453" i="3"/>
  <c r="BE464" i="3"/>
  <c r="BE469" i="3"/>
  <c r="BE471" i="3"/>
  <c r="BE481" i="3"/>
  <c r="BE496" i="3"/>
  <c r="BE523" i="3"/>
  <c r="BE533" i="3"/>
  <c r="BE540" i="3"/>
  <c r="BE542" i="3"/>
  <c r="E85" i="2"/>
  <c r="J92" i="2"/>
  <c r="BE126" i="2"/>
  <c r="BE130" i="2"/>
  <c r="BE136" i="2"/>
  <c r="BK162" i="2"/>
  <c r="J162" i="2" s="1"/>
  <c r="J102" i="2" s="1"/>
  <c r="E85" i="3"/>
  <c r="J89" i="3"/>
  <c r="BE128" i="3"/>
  <c r="BE134" i="3"/>
  <c r="BE146" i="3"/>
  <c r="BE170" i="3"/>
  <c r="BE183" i="3"/>
  <c r="BE186" i="3"/>
  <c r="BE189" i="3"/>
  <c r="BE198" i="3"/>
  <c r="BE228" i="3"/>
  <c r="BE264" i="3"/>
  <c r="BE269" i="3"/>
  <c r="BE285" i="3"/>
  <c r="BE293" i="3"/>
  <c r="BE299" i="3"/>
  <c r="BE308" i="3"/>
  <c r="BE310" i="3"/>
  <c r="BE315" i="3"/>
  <c r="BE317" i="3"/>
  <c r="BE346" i="3"/>
  <c r="BE348" i="3"/>
  <c r="BE377" i="3"/>
  <c r="BE384" i="3"/>
  <c r="BE390" i="3"/>
  <c r="BE396" i="3"/>
  <c r="BE423" i="3"/>
  <c r="BE433" i="3"/>
  <c r="BE435" i="3"/>
  <c r="BE437" i="3"/>
  <c r="BE459" i="3"/>
  <c r="BE466" i="3"/>
  <c r="BE476" i="3"/>
  <c r="BE506" i="3"/>
  <c r="BE536" i="3"/>
  <c r="F120" i="2"/>
  <c r="BE140" i="2"/>
  <c r="BE144" i="2"/>
  <c r="BE131" i="3"/>
  <c r="BE143" i="3"/>
  <c r="BE149" i="3"/>
  <c r="BE159" i="3"/>
  <c r="BE180" i="3"/>
  <c r="BE195" i="3"/>
  <c r="BE244" i="3"/>
  <c r="BE251" i="3"/>
  <c r="BE344" i="3"/>
  <c r="BE365" i="3"/>
  <c r="BE369" i="3"/>
  <c r="BE374" i="3"/>
  <c r="BE387" i="3"/>
  <c r="BE405" i="3"/>
  <c r="BE416" i="3"/>
  <c r="BE418" i="3"/>
  <c r="BE427" i="3"/>
  <c r="BE429" i="3"/>
  <c r="BE439" i="3"/>
  <c r="BE442" i="3"/>
  <c r="BE445" i="3"/>
  <c r="BE448" i="3"/>
  <c r="BE488" i="3"/>
  <c r="BE501" i="3"/>
  <c r="BE527" i="3"/>
  <c r="BE530" i="3"/>
  <c r="BE546" i="3"/>
  <c r="BE133" i="2"/>
  <c r="BE155" i="2"/>
  <c r="BE159" i="2"/>
  <c r="BE140" i="3"/>
  <c r="BE164" i="3"/>
  <c r="BE167" i="3"/>
  <c r="BE173" i="3"/>
  <c r="BE213" i="3"/>
  <c r="BE217" i="3"/>
  <c r="BE222" i="3"/>
  <c r="BE238" i="3"/>
  <c r="BE274" i="3"/>
  <c r="BE290" i="3"/>
  <c r="BE322" i="3"/>
  <c r="BE324" i="3"/>
  <c r="BE353" i="3"/>
  <c r="BE358" i="3"/>
  <c r="BE371" i="3"/>
  <c r="BE379" i="3"/>
  <c r="BE393" i="3"/>
  <c r="BE413" i="3"/>
  <c r="BE486" i="3"/>
  <c r="BE493" i="3"/>
  <c r="BE511" i="3"/>
  <c r="BE551" i="3"/>
  <c r="BE553" i="3"/>
  <c r="BE556" i="3"/>
  <c r="BE558" i="3"/>
  <c r="BK246" i="3"/>
  <c r="J246" i="3" s="1"/>
  <c r="J100" i="3" s="1"/>
  <c r="F34" i="2"/>
  <c r="BA95" i="1"/>
  <c r="F37" i="3"/>
  <c r="BD96" i="1" s="1"/>
  <c r="F37" i="2"/>
  <c r="BD95" i="1"/>
  <c r="F35" i="2"/>
  <c r="BB95" i="1" s="1"/>
  <c r="J34" i="2"/>
  <c r="AW95" i="1"/>
  <c r="F36" i="3"/>
  <c r="BC96" i="1" s="1"/>
  <c r="F35" i="3"/>
  <c r="BB96" i="1"/>
  <c r="J34" i="3"/>
  <c r="AW96" i="1" s="1"/>
  <c r="F36" i="2"/>
  <c r="BC95" i="1"/>
  <c r="F34" i="3"/>
  <c r="BA96" i="1" s="1"/>
  <c r="BK124" i="2" l="1"/>
  <c r="J124" i="2" s="1"/>
  <c r="J97" i="2" s="1"/>
  <c r="P126" i="3"/>
  <c r="P125" i="3" s="1"/>
  <c r="AU96" i="1" s="1"/>
  <c r="AU94" i="1" s="1"/>
  <c r="T126" i="3"/>
  <c r="T125" i="3" s="1"/>
  <c r="R126" i="3"/>
  <c r="R125" i="3" s="1"/>
  <c r="J125" i="2"/>
  <c r="J98" i="2" s="1"/>
  <c r="BK126" i="3"/>
  <c r="J126" i="3" s="1"/>
  <c r="J97" i="3" s="1"/>
  <c r="BC94" i="1"/>
  <c r="AY94" i="1" s="1"/>
  <c r="J33" i="2"/>
  <c r="AV95" i="1"/>
  <c r="AT95" i="1" s="1"/>
  <c r="J33" i="3"/>
  <c r="AV96" i="1" s="1"/>
  <c r="AT96" i="1" s="1"/>
  <c r="BB94" i="1"/>
  <c r="W31" i="1" s="1"/>
  <c r="F33" i="3"/>
  <c r="AZ96" i="1" s="1"/>
  <c r="BD94" i="1"/>
  <c r="W33" i="1" s="1"/>
  <c r="BA94" i="1"/>
  <c r="AW94" i="1" s="1"/>
  <c r="AK30" i="1" s="1"/>
  <c r="F33" i="2"/>
  <c r="AZ95" i="1" s="1"/>
  <c r="BK123" i="2" l="1"/>
  <c r="J123" i="2"/>
  <c r="BK125" i="3"/>
  <c r="J125" i="3"/>
  <c r="J96" i="3" s="1"/>
  <c r="AZ94" i="1"/>
  <c r="W29" i="1"/>
  <c r="W32" i="1"/>
  <c r="W30" i="1"/>
  <c r="AX94" i="1"/>
  <c r="J30" i="2"/>
  <c r="AG95" i="1"/>
  <c r="AN95" i="1"/>
  <c r="J96" i="2" l="1"/>
  <c r="J39" i="2"/>
  <c r="AV94" i="1"/>
  <c r="AK29" i="1" s="1"/>
  <c r="J30" i="3"/>
  <c r="AG96" i="1"/>
  <c r="AN96" i="1"/>
  <c r="J39" i="3" l="1"/>
  <c r="AG94" i="1"/>
  <c r="AT94" i="1"/>
  <c r="AN94" i="1" l="1"/>
  <c r="AK26" i="1"/>
  <c r="AK35" i="1" s="1"/>
</calcChain>
</file>

<file path=xl/sharedStrings.xml><?xml version="1.0" encoding="utf-8"?>
<sst xmlns="http://schemas.openxmlformats.org/spreadsheetml/2006/main" count="6618" uniqueCount="944">
  <si>
    <t>Export Komplet</t>
  </si>
  <si>
    <t/>
  </si>
  <si>
    <t>2.0</t>
  </si>
  <si>
    <t>ZAMOK</t>
  </si>
  <si>
    <t>False</t>
  </si>
  <si>
    <t>{981ef5f1-c18c-4492-a351-34c87c06ce68}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</si>
  <si>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</si>
  <si>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</si>
  <si>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</si>
  <si>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</si>
  <si>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</si>
  <si>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</si>
  <si>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</si>
  <si>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</si>
  <si>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2020_01_03_1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</si>
  <si>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</si>
  <si>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</si>
  <si>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Stavba 25m bazénu MPS Lužánky - účelová komunikace</t>
  </si>
  <si>
    <t>KSO:</t>
  </si>
  <si>
    <t>CC-CZ:</t>
  </si>
  <si>
    <t>Místo:</t>
  </si>
  <si>
    <t xml:space="preserve"> </t>
  </si>
  <si>
    <t>Datum:</t>
  </si>
  <si>
    <t>9. 4. 2020</t>
  </si>
  <si>
    <t>Zadavatel:</t>
  </si>
  <si>
    <t>IČ:</t>
  </si>
  <si>
    <t>Statutární město Brno</t>
  </si>
  <si>
    <t>DIČ:</t>
  </si>
  <si>
    <t>Uchazeč:</t>
  </si>
  <si>
    <t>Vyplň údaj</t>
  </si>
  <si>
    <t>Projektant:</t>
  </si>
  <si>
    <t>LB Projekt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</si>
  <si>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</si>
  <si>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</si>
  <si>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</si>
  <si>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</si>
  <si>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</si>
  <si>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</si>
  <si>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</si>
  <si>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</si>
  <si>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</si>
  <si>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</si>
  <si>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</si>
  <si>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</si>
  <si>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</si>
  <si>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</si>
  <si>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</si>
  <si>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</si>
  <si>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</si>
  <si>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</si>
  <si>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</si>
  <si>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</si>
  <si>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</si>
  <si>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</si>
  <si>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</si>
  <si>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</si>
  <si>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</si>
  <si>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</si>
  <si>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</si>
  <si>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</si>
  <si>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</si>
  <si>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</si>
  <si>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</si>
  <si>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</si>
  <si>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</si>
  <si>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</si>
  <si>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</si>
  <si>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</si>
  <si>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</si>
  <si>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</si>
  <si>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</si>
  <si>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</si>
  <si>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</si>
  <si>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</si>
  <si>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</si>
  <si>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</si>
  <si>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</si>
  <si>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</si>
  <si>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</si>
  <si>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</si>
  <si>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IO200.VRN</t>
  </si>
  <si>
    <t>Vedlejší rozpočtové náklady</t>
  </si>
  <si>
    <t>STA</t>
  </si>
  <si>
    <t>1</t>
  </si>
  <si>
    <t>{b97d8b7b-d60e-4fa8-b438-cb28a3da1de0}</t>
  </si>
  <si>
    <t>2</t>
  </si>
  <si>
    <t>IO200.1</t>
  </si>
  <si>
    <t>Komunikace a zpevněné plochy - účelová komunikace</t>
  </si>
  <si>
    <t>{43eaabc1-20cc-4bad-88dd-1ac60a4d5db0}</t>
  </si>
  <si>
    <t>KRYCÍ LIST SOUPISU PRACÍ</t>
  </si>
  <si>
    <t>Objekt:</t>
  </si>
  <si>
    <t>IO200.VRN - Vedlejší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</si>
  <si>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</si>
  <si>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</si>
  <si>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</si>
  <si>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</si>
  <si>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</si>
  <si>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</si>
  <si>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</si>
  <si>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</si>
  <si>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</si>
  <si>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</si>
  <si>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</si>
  <si>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</si>
  <si>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</si>
  <si>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</si>
  <si>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</si>
  <si>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</si>
  <si>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</si>
  <si>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</si>
  <si>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</si>
  <si>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</si>
  <si>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</si>
  <si>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</si>
  <si>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</si>
  <si>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</si>
  <si>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</si>
  <si>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</si>
  <si>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</si>
  <si>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</si>
  <si>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</si>
  <si>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</si>
  <si>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</si>
  <si>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011002000</t>
  </si>
  <si>
    <t>Průzkumné práce - provedení pasportizace stávajících objektů</t>
  </si>
  <si>
    <t>kpl</t>
  </si>
  <si>
    <t>CS ÚRS 2020 01</t>
  </si>
  <si>
    <t>1024</t>
  </si>
  <si>
    <t>-1405435669</t>
  </si>
  <si>
    <t>VV</t>
  </si>
  <si>
    <t>Provedení pasportizace stavu dotčených komunikací, objektů a nemovitostí sousedících bezprostředně se stavbou, včetně fotodokumentace,</t>
  </si>
  <si>
    <t>včetně předání pasportizace v elektronické podobě na datovém nosiči CD</t>
  </si>
  <si>
    <t>012103000</t>
  </si>
  <si>
    <t>Geodetické práce před výstavbou</t>
  </si>
  <si>
    <t>-244925345</t>
  </si>
  <si>
    <t>vytýčení stávajících inženýrských sítí</t>
  </si>
  <si>
    <t>3</t>
  </si>
  <si>
    <t>012203000</t>
  </si>
  <si>
    <t>Geodetické práce při provádění stavby</t>
  </si>
  <si>
    <t>-1793763465</t>
  </si>
  <si>
    <t>položka je určená pro vytýčení stavby (případně pozemků nebo provedení jiných geodetických prací)</t>
  </si>
  <si>
    <t>4</t>
  </si>
  <si>
    <t>012303000</t>
  </si>
  <si>
    <t>Geodetické práce po výstavbě</t>
  </si>
  <si>
    <t>soubor</t>
  </si>
  <si>
    <t>2036493796</t>
  </si>
  <si>
    <t>Zpracování geodetického zaměření provedené stavby odborně způsobilou osobou v oboru zeměměřičství</t>
  </si>
  <si>
    <t xml:space="preserve"> v počtu 3 paré a na datovém nosiči CD</t>
  </si>
  <si>
    <t>013254000</t>
  </si>
  <si>
    <t>Dokumentace skutečného provedení stavby</t>
  </si>
  <si>
    <t>-266017482</t>
  </si>
  <si>
    <t>Zpracování dokumentace skutečného provedení stavby v počtu 3 paré včetně fotodokumentace stavby na datovém nosiči CD</t>
  </si>
  <si>
    <t>VRN3</t>
  </si>
  <si>
    <t>Zařízení staveniště</t>
  </si>
  <si>
    <t>6</t>
  </si>
  <si>
    <t>030001000</t>
  </si>
  <si>
    <t>1751631366</t>
  </si>
  <si>
    <t>v položce jsou zahrnuty veškeré práce spojené se zařízením staveniště:</t>
  </si>
  <si>
    <t>- dovoz všech unimobuněk a sociálních zařízení</t>
  </si>
  <si>
    <t>- sestavení a osazení zázemí zařízení staveniště</t>
  </si>
  <si>
    <t>- dovoz a montáž oplocení zařízení staveniště</t>
  </si>
  <si>
    <t>- dovoz a montáž veškerého nářadí a mechanizace</t>
  </si>
  <si>
    <t>- případné zpevnění ploch pro zařízení staveniště</t>
  </si>
  <si>
    <t>- zpětná likvidace (demontáž a odvoz) všech zařízení staveniště včetně oplocení</t>
  </si>
  <si>
    <t>- úprava ploch do původního stavu po odstranění zařízení staveniště</t>
  </si>
  <si>
    <t>VRN4</t>
  </si>
  <si>
    <t>Inženýrská činnost</t>
  </si>
  <si>
    <t>7</t>
  </si>
  <si>
    <t>043002000</t>
  </si>
  <si>
    <t>Zkoušky a ostatní měření</t>
  </si>
  <si>
    <t>-967969717</t>
  </si>
  <si>
    <t>provedení statické zatěžovací zkoušky na zhutněné pláni a konstrukční vrstvě štěrkodrtě s vypracováním a předáním protokolu investorovi stavby</t>
  </si>
  <si>
    <t>2+2</t>
  </si>
  <si>
    <t>VRN6</t>
  </si>
  <si>
    <t>Územní vlivy</t>
  </si>
  <si>
    <t>8</t>
  </si>
  <si>
    <t>063503000</t>
  </si>
  <si>
    <t>Práce ve stísněném prostoru</t>
  </si>
  <si>
    <t>1297317793</t>
  </si>
  <si>
    <t>Ztížené práce v blízkosti inženýrských sítí včetně splnění požadavků vyplývajících z vyjádření spávců IS</t>
  </si>
  <si>
    <t>VRN7</t>
  </si>
  <si>
    <t>Provozní vlivy</t>
  </si>
  <si>
    <t>9</t>
  </si>
  <si>
    <t>070001000</t>
  </si>
  <si>
    <t>Provozní vlivy - zajištění dočasného dopravního značení</t>
  </si>
  <si>
    <t>1303520692</t>
  </si>
  <si>
    <t>položka je určená pro zajištění dočasného dopravního značení potřebného pro výstavbu včetně zajištění veškerých povolení souvisejících s výstavbou</t>
  </si>
  <si>
    <t>v položce je zahrnuta i likvidace, odvoz a demontáž dočasného dopravního značení</t>
  </si>
  <si>
    <t>položka zahrnuje i případný pronájem dočasného dopravního značení po celou dobu stavby</t>
  </si>
  <si>
    <t>součástí položky je pronájem, osazení a odstranění lávek se zábradlím pro pěší, ocelových plechů pro přejezd stavebništních vozidel a vozidel IZS,</t>
  </si>
  <si>
    <t>oplocení staveniště</t>
  </si>
  <si>
    <t>VRN9</t>
  </si>
  <si>
    <t>Ostatní náklady</t>
  </si>
  <si>
    <t>10</t>
  </si>
  <si>
    <t>091003000</t>
  </si>
  <si>
    <t>Ostatní náklady bez rozlišení</t>
  </si>
  <si>
    <t>-1015600713</t>
  </si>
  <si>
    <t>položka zahrnuje poplatek za pronájem veřejného prostranství po celou dobu stavby</t>
  </si>
  <si>
    <t>asfalt</t>
  </si>
  <si>
    <t>m2</t>
  </si>
  <si>
    <t>544,518</t>
  </si>
  <si>
    <t>bednění_patky</t>
  </si>
  <si>
    <t>18,18</t>
  </si>
  <si>
    <t>bourání_asfalt</t>
  </si>
  <si>
    <t>897,1</t>
  </si>
  <si>
    <t>bourání_bet_SC</t>
  </si>
  <si>
    <t>bourání_dl_bet</t>
  </si>
  <si>
    <t>73,3</t>
  </si>
  <si>
    <t>bourání_dl_zám</t>
  </si>
  <si>
    <t>45,6</t>
  </si>
  <si>
    <t>bourání_obrubníky</t>
  </si>
  <si>
    <t>m</t>
  </si>
  <si>
    <t>219,1</t>
  </si>
  <si>
    <t>IO200.1 - Komunikace a zpevněné plochy - účelová komunikace</t>
  </si>
  <si>
    <t>bourání_přídlažba</t>
  </si>
  <si>
    <t>33</t>
  </si>
  <si>
    <t>bourání_štěrkodrť</t>
  </si>
  <si>
    <t>1016</t>
  </si>
  <si>
    <t>bourání_ŽB</t>
  </si>
  <si>
    <t>m3</t>
  </si>
  <si>
    <t>bourání_žlab</t>
  </si>
  <si>
    <t>64,2</t>
  </si>
  <si>
    <t>DL_200_100_60_slep</t>
  </si>
  <si>
    <t>11,624</t>
  </si>
  <si>
    <t>DL_200_100_80_Č</t>
  </si>
  <si>
    <t>50,157</t>
  </si>
  <si>
    <t>DL_200_100_80_Š</t>
  </si>
  <si>
    <t>73,95</t>
  </si>
  <si>
    <t>DL_200_200_60_BF</t>
  </si>
  <si>
    <t>15,814</t>
  </si>
  <si>
    <t>DL_200_200_60_Š</t>
  </si>
  <si>
    <t>99,42</t>
  </si>
  <si>
    <t>DL_200_200_60_UVL</t>
  </si>
  <si>
    <t>1,94</t>
  </si>
  <si>
    <t>DL_200_200_80_dren</t>
  </si>
  <si>
    <t>420,297</t>
  </si>
  <si>
    <t>násyp</t>
  </si>
  <si>
    <t>30,9</t>
  </si>
  <si>
    <t>obrubník_chodníkový</t>
  </si>
  <si>
    <t>26,56</t>
  </si>
  <si>
    <t>obrubník_nájezdový</t>
  </si>
  <si>
    <t>170,58</t>
  </si>
  <si>
    <t>obrubník_přechodový</t>
  </si>
  <si>
    <t>obrubník_silniční</t>
  </si>
  <si>
    <t>198,71</t>
  </si>
  <si>
    <t>odkopávky</t>
  </si>
  <si>
    <t>849,201</t>
  </si>
  <si>
    <t>odpad_beton</t>
  </si>
  <si>
    <t>t</t>
  </si>
  <si>
    <t>351,794</t>
  </si>
  <si>
    <t>odvoz_zemina_kameni</t>
  </si>
  <si>
    <t>1630,982</t>
  </si>
  <si>
    <t>ohumusování_osetí</t>
  </si>
  <si>
    <t>185,1</t>
  </si>
  <si>
    <t>pláň</t>
  </si>
  <si>
    <t>1269,991</t>
  </si>
  <si>
    <t>přídlažba_betonová</t>
  </si>
  <si>
    <t>31,39</t>
  </si>
  <si>
    <t>skryvka_humozni_vrst</t>
  </si>
  <si>
    <t>77,06</t>
  </si>
  <si>
    <t>výkop_jam</t>
  </si>
  <si>
    <t>22,356</t>
  </si>
  <si>
    <t>výkop_rýh</t>
  </si>
  <si>
    <t>21,084</t>
  </si>
  <si>
    <t>výměna_podloží_tl200</t>
  </si>
  <si>
    <t>1269,82</t>
  </si>
  <si>
    <t>výměna_podloží_tl300</t>
  </si>
  <si>
    <t>568,123</t>
  </si>
  <si>
    <t>zásyp_ŠD</t>
  </si>
  <si>
    <t>6,372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</si>
  <si>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</si>
  <si>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</si>
  <si>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</si>
  <si>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</si>
  <si>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</si>
  <si>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</si>
  <si>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</si>
  <si>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</si>
  <si>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</si>
  <si>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</si>
  <si>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</si>
  <si>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</si>
  <si>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113106142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</si>
  <si>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</si>
  <si>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-965734192</t>
  </si>
  <si>
    <t>oměřeno z přílohy D.2.4</t>
  </si>
  <si>
    <t>113106144</t>
  </si>
  <si>
    <t>Rozebrání dlažeb komunikací pro pěší s přemístěním hmot na skládku na vzdálenost do 3 m nebo s naložením na dopravní prostředek s ložem z kameniva nebo živice a s jakoukoliv výplní spár strojně plochy jednotlivě přes 50 m2 ze zámkové dlažby</t>
  </si>
  <si>
    <t>171240216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</si>
  <si>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</si>
  <si>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</si>
  <si>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-257491609</t>
  </si>
  <si>
    <t>Součet</t>
  </si>
  <si>
    <t>113107231</t>
  </si>
  <si>
    <t>Odstranění podkladů nebo krytů strojně plochy jednotlivě přes 200 m2 s přemístěním hmot na skládku na vzdálenost do 20 m nebo s naložením na dopravní prostředek z betonu prostého, o tl. vrstvy přes 100 do 150 mm</t>
  </si>
  <si>
    <t>89053001</t>
  </si>
  <si>
    <t>113107242</t>
  </si>
  <si>
    <t>Odstranění podkladů nebo krytů strojně plochy jednotlivě přes 200 m2 s přemístěním hmot na skládku na vzdálenost do 20 m nebo s naložením na dopravní prostředek živičných, o tl. vrstvy přes 50 do 100 mm</t>
  </si>
  <si>
    <t>-335514970</t>
  </si>
  <si>
    <t>113201112</t>
  </si>
  <si>
    <t>Vytrhání obrub  s vybouráním lože, s přemístěním hmot na skládku na vzdálenost do 3 m nebo s naložením na dopravní prostředek silničních ležatých</t>
  </si>
  <si>
    <t>461839916</t>
  </si>
  <si>
    <t>14,5+18,5</t>
  </si>
  <si>
    <t>113202111</t>
  </si>
  <si>
    <t>Vytrhání obrub  s vybouráním lože, s přemístěním hmot na skládku na vzdálenost do 3 m nebo s naložením na dopravní prostředek z krajníků nebo obrubníků stojatých</t>
  </si>
  <si>
    <t>-693870677</t>
  </si>
  <si>
    <t>98,2+7,7+97,4+15,8</t>
  </si>
  <si>
    <t>113203111</t>
  </si>
  <si>
    <t>Vytrhání obrub  s vybouráním lože, s přemístěním hmot na skládku na vzdálenost do 3 m nebo s naložením na dopravní prostředek z dlažebních kostek</t>
  </si>
  <si>
    <t>-21354667</t>
  </si>
  <si>
    <t>bourání_kostky</t>
  </si>
  <si>
    <t>83,9</t>
  </si>
  <si>
    <t>121103111</t>
  </si>
  <si>
    <t>Skrývka zemin schopných zúrodnění  v rovině a ve sklonu do 1:5</t>
  </si>
  <si>
    <t>-782160314</t>
  </si>
  <si>
    <t>(356.3+29)*0.2 "účelová komunikace</t>
  </si>
  <si>
    <t>122252206</t>
  </si>
  <si>
    <t>Odkopávky a prokopávky nezapažené pro silnice a dálnice strojně v hornině třídy těžitelnosti I přes 1 000 do 5 000 m3</t>
  </si>
  <si>
    <t>511551913</t>
  </si>
  <si>
    <t>viz příloha D.1, D.2.4, D.3.1-6, D.4</t>
  </si>
  <si>
    <t>424,1+0,7 "výkop dle kubaturového listu</t>
  </si>
  <si>
    <t>výměna_podloží_tl200*0,2+výměna_podloží_tl300*0,3</t>
  </si>
  <si>
    <t>11</t>
  </si>
  <si>
    <t>131251106</t>
  </si>
  <si>
    <t>Hloubení nezapažených jam a zářezů strojně s urovnáním dna do předepsaného profilu a spádu v hornině třídy těžitelnosti I skupiny 3 přes 1 000 do 5 000 m3</t>
  </si>
  <si>
    <t>767281047</t>
  </si>
  <si>
    <t>viz příloha D.3.9 - uliční vpusti</t>
  </si>
  <si>
    <t>1,8*1,8*(1,18+0,1+0,1)*5</t>
  </si>
  <si>
    <t>12</t>
  </si>
  <si>
    <t>132251104</t>
  </si>
  <si>
    <t>Hloubení nezapažených rýh šířky do 800 mm strojně s urovnáním dna do předepsaného profilu a spádu v hornině třídy těžitelnosti I skupiny 3 přes 100 m3</t>
  </si>
  <si>
    <t>-1804933280</t>
  </si>
  <si>
    <t>viz příloha D.1, D.2.4, D.3.1-6</t>
  </si>
  <si>
    <t>(15,1+22,7+40,7+35,6+30,1+31,5)*(0,3+0,5)/2*0,3 "drén</t>
  </si>
  <si>
    <t>13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</si>
  <si>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</si>
  <si>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</si>
  <si>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-1523985193</t>
  </si>
  <si>
    <t>odvoz na mezideponii a zpět do místa uložení</t>
  </si>
  <si>
    <t>2*(násyp+ohumusování_osetí*0,2)</t>
  </si>
  <si>
    <t>14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</si>
  <si>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</si>
  <si>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</si>
  <si>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-5906784</t>
  </si>
  <si>
    <t>odvoz na skládku</t>
  </si>
  <si>
    <t>odkopávky+výkop_rýh+výkop_jam-násyp</t>
  </si>
  <si>
    <t>skryvka_humozni_vrst-ohumusování_osetí*0,2</t>
  </si>
  <si>
    <t>bourání_štěrkodrť*0,3</t>
  </si>
  <si>
    <t>167151111</t>
  </si>
  <si>
    <t>Nakládání, skládání a překládání neulehlého výkopku nebo sypaniny strojně nakládání, množství přes 100 m3, z hornin třídy těžitelnosti I, skupiny 1 až 3</t>
  </si>
  <si>
    <t>-2142187079</t>
  </si>
  <si>
    <t>naložení z mezideponie pro provedení násypů</t>
  </si>
  <si>
    <t>násyp+ohumusování_osetí*0,2</t>
  </si>
  <si>
    <t>16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</si>
  <si>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</si>
  <si>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</si>
  <si>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-2020502693</t>
  </si>
  <si>
    <t>18,4+12,5 "násyp dle kubaturového listu</t>
  </si>
  <si>
    <t>17</t>
  </si>
  <si>
    <t>171201221</t>
  </si>
  <si>
    <t>Poplatek za uložení stavebního odpadu na skládce (skládkovné) zeminy a kamení zatříděného do Katalogu odpadů pod kódem 17 05 04</t>
  </si>
  <si>
    <t>1812500166</t>
  </si>
  <si>
    <t>1630,982*1,7 'Přepočtené koeficientem množství</t>
  </si>
  <si>
    <t>18</t>
  </si>
  <si>
    <t>171251201</t>
  </si>
  <si>
    <t>Uložení sypaniny na skládky nebo meziskládky bez hutnění s upravením uložené sypaniny do předepsaného tvaru</t>
  </si>
  <si>
    <t>-667591446</t>
  </si>
  <si>
    <t>uložení na mezideponii</t>
  </si>
  <si>
    <t>19</t>
  </si>
  <si>
    <t>174151101</t>
  </si>
  <si>
    <t>Zásyp sypaninou z jakékoliv horniny strojně s uložením výkopku ve vrstvách se zhutněním jam, šachet, rýh nebo kolem objektů v těchto vykopávkách</t>
  </si>
  <si>
    <t>-1511356636</t>
  </si>
  <si>
    <t>viz příloha D.1, D.3.9</t>
  </si>
  <si>
    <t>5*((0,6+0,6+0,6)*0,6*1,18)</t>
  </si>
  <si>
    <t>20</t>
  </si>
  <si>
    <t>M</t>
  </si>
  <si>
    <t>58344197</t>
  </si>
  <si>
    <t>štěrkodrť frakce 0/63</t>
  </si>
  <si>
    <t>-520311218</t>
  </si>
  <si>
    <t>6,372*1,7 'Přepočtené koeficientem množství</t>
  </si>
  <si>
    <t>181152302</t>
  </si>
  <si>
    <t>Úprava pláně na stavbách silnic a dálnic strojně v zářezech mimo skalních se zhutněním</t>
  </si>
  <si>
    <t>-543447569</t>
  </si>
  <si>
    <t>viz příloha D.1, D.2.4, D.3.1</t>
  </si>
  <si>
    <t>pláň v ploše účelové komunikace:</t>
  </si>
  <si>
    <t>-0.2*(22.34+9.05) "odečet  opravy pruhu asfaltu stávající komunikace podél přídlažby</t>
  </si>
  <si>
    <t>pláň v ploše chodníku:</t>
  </si>
  <si>
    <t>DL_200_100_60_slep+DL_200_200_60_Š+DL_200_200_60_BF+DL_200_200_60_UVL</t>
  </si>
  <si>
    <t>(3,1+5,71+7,73+9,05)*0,2 "rozšíření plochy pod chodníkové obrubníky</t>
  </si>
  <si>
    <t>pláň v plochách parkovacích stání :</t>
  </si>
  <si>
    <t>((15*2,5+2,75+4,5)+(15*2,5+20,49))*(0,15+0,1+0,15)+2*4,5*(0,15+0,1) "rozšíření plochy pod silniční a nájezdové obrubníky v účelové komunikaci</t>
  </si>
  <si>
    <t>DL_200_100_80_Č+DL_200_100_80_Š</t>
  </si>
  <si>
    <t>((4,5+2,55+1,2+2,3)+(2,55+1,2+2,3+2,3+1,2+2,3))*(0,15+0,1+0,15)+4,5*(0,15+0,1) "rozšíření plochy pod silniční a nájezdové obrub. stání pro invalidy</t>
  </si>
  <si>
    <t>Mezisoučet</t>
  </si>
  <si>
    <t>pláň*2 "pláň a parapláň</t>
  </si>
  <si>
    <t>22</t>
  </si>
  <si>
    <t>181351103</t>
  </si>
  <si>
    <t>Rozprostření a urovnání ornice v rovině nebo ve svahu sklonu do 1:5 strojně při souvislé ploše přes 100 do 500 m2, tl. vrstvy do 200 mm</t>
  </si>
  <si>
    <t>-1837177903</t>
  </si>
  <si>
    <t>viz příloha D.2.4, D.4</t>
  </si>
  <si>
    <t>58.5+126.6 "účelová komunikace</t>
  </si>
  <si>
    <t>23</t>
  </si>
  <si>
    <t>181411131</t>
  </si>
  <si>
    <t>Založení trávníku na půdě předem připravené plochy do 1000 m2 výsevem včetně utažení parkového v rovině nebo na svahu do 1:5</t>
  </si>
  <si>
    <t>1666714505</t>
  </si>
  <si>
    <t>24</t>
  </si>
  <si>
    <t>00572410</t>
  </si>
  <si>
    <t>osivo směs travní parková</t>
  </si>
  <si>
    <t>kg</t>
  </si>
  <si>
    <t>1379665014</t>
  </si>
  <si>
    <t>185,1*0,015 'Přepočtené koeficientem množství</t>
  </si>
  <si>
    <t>25</t>
  </si>
  <si>
    <t>181951111</t>
  </si>
  <si>
    <t>Úprava pláně vyrovnáním výškových rozdílů strojně v hornině třídy těžitelnosti I, skupiny 1 až 3 bez zhutnění</t>
  </si>
  <si>
    <t>-315762197</t>
  </si>
  <si>
    <t>Zakládání</t>
  </si>
  <si>
    <t>26</t>
  </si>
  <si>
    <t>212752112</t>
  </si>
  <si>
    <t>Trativody z drenážních trubek pro liniové stavby a komunikace se zřízením štěrkového lože pod trubky a s jejich obsypem v otevřeném výkopu trubka korugovaná sendvičová PE-HD SN 4 perforace 220° DN 150</t>
  </si>
  <si>
    <t>-1980299867</t>
  </si>
  <si>
    <t>viz příloha D.2.4, D.3.1</t>
  </si>
  <si>
    <t>15,1+22,7+40,7+35,9+30,1+30,7</t>
  </si>
  <si>
    <t>27</t>
  </si>
  <si>
    <t>273313911</t>
  </si>
  <si>
    <t>Základy z betonu prostého desky z betonu kamenem neprokládaného tř. C 30/37</t>
  </si>
  <si>
    <t>-2131199449</t>
  </si>
  <si>
    <t>uliční vpusti</t>
  </si>
  <si>
    <t>5*(1,8*1,8*0,1)</t>
  </si>
  <si>
    <t>28</t>
  </si>
  <si>
    <t>275313911</t>
  </si>
  <si>
    <t>Základy z betonu prostého patky a bloky z betonu kamenem neprokládaného tř. C 30/37</t>
  </si>
  <si>
    <t>-506430938</t>
  </si>
  <si>
    <t>viz příloha D.3.7, D.3.1, D.3.9</t>
  </si>
  <si>
    <t>3* 0,3*0,3*0,6 "patky parkovacích zábran</t>
  </si>
  <si>
    <t>5*0,6*0,6*1,3 " podbetonování kolen uličních vpustí</t>
  </si>
  <si>
    <t>6*0,3*0,3*0,6 "patky svislého dopravního značení</t>
  </si>
  <si>
    <t>29</t>
  </si>
  <si>
    <t>275351121</t>
  </si>
  <si>
    <t>Bednění základů patek zřízení</t>
  </si>
  <si>
    <t>813670299</t>
  </si>
  <si>
    <t>viz příloha D.3.7, D.3.1</t>
  </si>
  <si>
    <t>3*( 0,3+0,3+0,3+0,3)*0,6 "patky parkovacích zábran</t>
  </si>
  <si>
    <t>5*(0,6+0,6+0,6)*1,3 " podbetonování kolen uličních vpustí</t>
  </si>
  <si>
    <t>6*(0,3+0,3+0,3+0,3)*0,6 "patky svislého dopravního značení</t>
  </si>
  <si>
    <t>30</t>
  </si>
  <si>
    <t>275351122</t>
  </si>
  <si>
    <t>Bednění základů patek odstranění</t>
  </si>
  <si>
    <t>1896745706</t>
  </si>
  <si>
    <t>Vodorovné konstrukce</t>
  </si>
  <si>
    <t>31</t>
  </si>
  <si>
    <t>451573111</t>
  </si>
  <si>
    <t>Lože pod potrubí, stoky a drobné objekty v otevřeném výkopu z písku a štěrkopísku do 63 mm</t>
  </si>
  <si>
    <t>-1087439701</t>
  </si>
  <si>
    <t>Komunikace pozemní</t>
  </si>
  <si>
    <t>32</t>
  </si>
  <si>
    <t>564831111.r</t>
  </si>
  <si>
    <t>Podklad ze štěrkodrti ŠDa  s rozprostřením a zhutněním, po zhutnění tl. 100 mm, frakce 0-32mm</t>
  </si>
  <si>
    <t>1744414</t>
  </si>
  <si>
    <t>viz příloha D.1, D.2.4, D.3.1, D.4</t>
  </si>
  <si>
    <t>564851111.r</t>
  </si>
  <si>
    <t>Podklad ze štěrkodrti ŠDa  s rozprostřením a zhutněním, po zhutnění tl. 150 mm, frakce 0-63mm</t>
  </si>
  <si>
    <t>-1881348575</t>
  </si>
  <si>
    <t>chodníky:</t>
  </si>
  <si>
    <t>vjezdy a vyhrazená stání pro invalidy:</t>
  </si>
  <si>
    <t>-(4.5-0.15)*((2.55+1.2+2.3)+(2.55+1.2+2.3+2.3+1.2+2.3)) "odečet za rozšířenou vrstvu štěrkodrtě tl. 150-200mm, v prostoru stání pro invalidy</t>
  </si>
  <si>
    <t>-(3+1.8)*(6.08+6.3)/2 "odečet za příčný práh</t>
  </si>
  <si>
    <t>34</t>
  </si>
  <si>
    <t>564851111.rr</t>
  </si>
  <si>
    <t>Podklad ze štěrkodrti ŠDa  s rozprostřením a zhutněním, po zhutnění tl. 150 mm, frakce 0-32mm</t>
  </si>
  <si>
    <t>1159196367</t>
  </si>
  <si>
    <t>0.1*(4.5-0.15)*(38) "připočet plochy dělících pruhů z červené dlažby</t>
  </si>
  <si>
    <t>35</t>
  </si>
  <si>
    <t>564851114.r</t>
  </si>
  <si>
    <t>Podklad ze štěrkodrti ŠDa  s rozprostřením a zhutněním, po zhutnění tl. 150-200mm (tl.175 mm v průměru), frakce 0-63 mm</t>
  </si>
  <si>
    <t>-107452723</t>
  </si>
  <si>
    <t>viz příloha D.1, D.2.4, D.3.1, D.4 - podkladní vrstva tl.150mm rozšiřující se směrem do vozovky na tl. 200mm, v prostoru stání pro invalidy</t>
  </si>
  <si>
    <t>(4.5-0.15)*((2.55+1.2+2.3)+(2.55+1.2+2.3+2.3+1.2+2.3))</t>
  </si>
  <si>
    <t>((4,5+2,55+1,2+2,3)+(2,55+1,2+2,3+2,3+1,2+2,3))*(0,15+0,1+0,15)+4,5*(0,15+0,1) "rozšíření plochy pod silniční a nájezdové obrubníky</t>
  </si>
  <si>
    <t>36</t>
  </si>
  <si>
    <t>564861111.rr</t>
  </si>
  <si>
    <t>Podklad ze štěrkodrti ŠDb  s rozprostřením a zhutněním, po zhutnění tl. 200 mm, frakce 0-63mm - výměna podloží</t>
  </si>
  <si>
    <t>1226791529</t>
  </si>
  <si>
    <t>výměna podloží pod účelovou komunikací v tl. vrstvy 0,4m (2x vrstva tl. 0,2m):</t>
  </si>
  <si>
    <t>2*asfalt</t>
  </si>
  <si>
    <t>-2*0.2*(22.34+9.05) "odečet  opravy pruhu asfaltu stávající komunikace podél přídlažby</t>
  </si>
  <si>
    <t>výměna podloží pod příčným prahem v tl. vrstvy 0,4m (2x vrstva tl. 0,2m):</t>
  </si>
  <si>
    <t>2*(3+1.8)*(6.08+6.3)/2</t>
  </si>
  <si>
    <t>výměna podloží pod chodníkem v tl. vrstvy 0,2m:</t>
  </si>
  <si>
    <t>(3,1+5,71+7,73+9,05)*0,2 "rozšíření plochy pod chodníkové obrub</t>
  </si>
  <si>
    <t>37</t>
  </si>
  <si>
    <t>564861114.r</t>
  </si>
  <si>
    <t>Podklad ze štěrkodrti ŠDa  s rozprostřením a zhutněním, po zhutnění tl 200-250mm (tl 225 mm v průměru), frakce 0-63mm</t>
  </si>
  <si>
    <t>-1838969573</t>
  </si>
  <si>
    <t>viz příloha D.1,D.2.4, D.3.1, D.4 - podkladní vrstva tl.200mm rozšiřující se směrem do vozovky na tl. 250mm, v prostoru stání podél účelové komunikace</t>
  </si>
  <si>
    <t>(4.5-0.15)*(15*2.5+2.75+16*2.5+(8*2.5+(20.49-0.15))/2)</t>
  </si>
  <si>
    <t>((15*2,5+2,75+4,5)+(15*2,5+20,49))*(0,15+0,1+0,15)+2*4,5*(0,15+0,1) "rozšíření plochy pod silniční a nájezdové obrubníky</t>
  </si>
  <si>
    <t>38</t>
  </si>
  <si>
    <t>564861115.r</t>
  </si>
  <si>
    <t>Podklad ze štěrkodrti ŠDa  s rozprostřením a zhutněním, po zhutnění tl 230-250 mm (tl. 240 mm v průměru), frakce 0-63mm</t>
  </si>
  <si>
    <t>-912196507</t>
  </si>
  <si>
    <t>viz příloha D.1, D.2.4, D.3.1, D.4 - - podkladní vrstva tl.230mm rozšiřující se na tl. 250mm, v prostoru příčného prahu</t>
  </si>
  <si>
    <t>(3+1.8)*(6.08+6.3)/2</t>
  </si>
  <si>
    <t>39</t>
  </si>
  <si>
    <t>564871111.r</t>
  </si>
  <si>
    <t>Podklad ze štěrkodrti ŠDa  s rozprostřením a zhutněním, po zhutnění tl. 240-260 mm (tl.250mm v průměru), frakce 0-63mm</t>
  </si>
  <si>
    <t>1591522552</t>
  </si>
  <si>
    <t>viz příloha D.1, D.2.4, D.3.1, D.4- podkladní vrstva tl.240mm rozšiřující se na tl. 260mm, v prostoru účelové komunikace</t>
  </si>
  <si>
    <t>((12,37+0,9+12,40+1,0)+(3,2+1,54+5,67+1,00+0,5)+(13,0+8,65))*(0,15+0,1) "rozšíření plochy pod silničními obrubníky</t>
  </si>
  <si>
    <t>40</t>
  </si>
  <si>
    <t>564871116.r</t>
  </si>
  <si>
    <t>Podklad ze štěrkodrti ŠDb  s rozprostřením a zhutněním, po zhutnění tl. 300 mm, frakce 0-63mm  - výměna podloží</t>
  </si>
  <si>
    <t>-1180540754</t>
  </si>
  <si>
    <t>výměna podloží v plochách parkovacích stání:</t>
  </si>
  <si>
    <t>((4,5+2,55+1,2+2,3)+(2,55+1,2+2,3+2,3+1,2+2,3))*(0,15+0,1+0,15)+4,5*(0,15+0,1) "rozšíření plochy pod silniční a nájezdové obrubníky stání pro invalidy</t>
  </si>
  <si>
    <t>41</t>
  </si>
  <si>
    <t>565155121</t>
  </si>
  <si>
    <t>Asfaltový beton vrstva podkladní ACP 16 (obalované kamenivo střednězrnné - OKS)  s rozprostřením a zhutněním v pruhu šířky přes 3 m, po zhutnění tl. 70 mm</t>
  </si>
  <si>
    <t>-762255154</t>
  </si>
  <si>
    <t>42</t>
  </si>
  <si>
    <t>567122114</t>
  </si>
  <si>
    <t>Podklad ze směsi stmelené cementem SC bez dilatačních spár, s rozprostřením a zhutněním SC C 8/10 (KSC I), po zhutnění tl. 150 mm</t>
  </si>
  <si>
    <t>173507892</t>
  </si>
  <si>
    <t>asfalt+DL_200_100_80_Č+DL_200_100_80_Š</t>
  </si>
  <si>
    <t>-0.1*(4.5-0.15)*(38) "odečet za plochy červených dělících pruhů (dl.200x100x80) v drenážní dlažbě parkovacích stání</t>
  </si>
  <si>
    <t>43</t>
  </si>
  <si>
    <t>573191111</t>
  </si>
  <si>
    <t>Postřik infiltrační kationaktivní emulzí v množství 1,00 kg/m2</t>
  </si>
  <si>
    <t>-63551697</t>
  </si>
  <si>
    <t>44</t>
  </si>
  <si>
    <t>573231108</t>
  </si>
  <si>
    <t>Postřik spojovací PS bez posypu kamenivem ze silniční emulze, v množství 0,50 kg/m2</t>
  </si>
  <si>
    <t>-950709957</t>
  </si>
  <si>
    <t>45</t>
  </si>
  <si>
    <t>577134121</t>
  </si>
  <si>
    <t>Asfaltový beton vrstva obrusná ACO 11 (ABS)  s rozprostřením a se zhutněním z nemodifikovaného asfaltu v pruhu šířky přes 3 m tř. I, po zhutnění tl. 40 mm</t>
  </si>
  <si>
    <t>252925321</t>
  </si>
  <si>
    <t>viz příloha D.4</t>
  </si>
  <si>
    <t>81,7+456,54+6,278</t>
  </si>
  <si>
    <t>46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</si>
  <si>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</si>
  <si>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</si>
  <si>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1476973297</t>
  </si>
  <si>
    <t>DL_200_200_60_Š+DL_200_100_60_slep+DL_200_200_60_BF+DL_200_200_60_UVL</t>
  </si>
  <si>
    <t>47</t>
  </si>
  <si>
    <t>59245021</t>
  </si>
  <si>
    <t>dlažba tvar čtverec betonová 200x200x60mm přírodní</t>
  </si>
  <si>
    <t>-1792443438</t>
  </si>
  <si>
    <t>DL_200_200_60_Š*0,1 "ztratné 10%</t>
  </si>
  <si>
    <t>48</t>
  </si>
  <si>
    <t>59245021.r</t>
  </si>
  <si>
    <t>dlažba tvar čtverec betonová 200x200x60mm přírodní, bez fazet</t>
  </si>
  <si>
    <t>1874614965</t>
  </si>
  <si>
    <t>DL_200_200_60_BF*0,1 "ztratné 10%</t>
  </si>
  <si>
    <t>49</t>
  </si>
  <si>
    <t>59245006</t>
  </si>
  <si>
    <t>dlažba tvar obdélník betonová pro nevidomé 200x100x60mm barevná</t>
  </si>
  <si>
    <t>-1547654454</t>
  </si>
  <si>
    <t>DL_200_100_60_slep*0,1 "ztratné 10%</t>
  </si>
  <si>
    <t>50</t>
  </si>
  <si>
    <t>59245006.r</t>
  </si>
  <si>
    <t>dlažba tvar čtverec betonová pro nevidomé drážkovaná 200x200x60mm barevná</t>
  </si>
  <si>
    <t>-565597549</t>
  </si>
  <si>
    <t>viz příloha D.4 - umělá vodící linie</t>
  </si>
  <si>
    <t>DL_200_200_60_UVL*0,1 "ztratné 10%</t>
  </si>
  <si>
    <t>51</t>
  </si>
  <si>
    <t>596211114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</si>
  <si>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Příplatek k cenám za dlažbu z prvků dvou barev</t>
  </si>
  <si>
    <t>409962653</t>
  </si>
  <si>
    <t>DL_200_100_60_slep+DL_200_200_60_UVL</t>
  </si>
  <si>
    <t>52</t>
  </si>
  <si>
    <t>596212213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</si>
  <si>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300 m2</t>
  </si>
  <si>
    <t>698235543</t>
  </si>
  <si>
    <t>DL_200_100_80_Č+DL_200_100_80_Š+DL_200_200_80_dren</t>
  </si>
  <si>
    <t>53</t>
  </si>
  <si>
    <t>59245020</t>
  </si>
  <si>
    <t>dlažba tvar obdélník betonová 200x100x80mm přírodní</t>
  </si>
  <si>
    <t>-1942867749</t>
  </si>
  <si>
    <t>DL_200_100_80_Š*0,1 "ztratné 10%</t>
  </si>
  <si>
    <t>54</t>
  </si>
  <si>
    <t>59245005</t>
  </si>
  <si>
    <t>dlažba tvar obdélník betonová 200x100x80mm barevná</t>
  </si>
  <si>
    <t>-1101844967</t>
  </si>
  <si>
    <t>viz příloha D.4 - červená barva</t>
  </si>
  <si>
    <t>DL_200_100_80_č*0,1 "ztratné 10%</t>
  </si>
  <si>
    <t>55</t>
  </si>
  <si>
    <t>59245030.r</t>
  </si>
  <si>
    <t>dlažba drenážní tvar čtverec betonová 200x200x80mm přírodní</t>
  </si>
  <si>
    <t>-2109168788</t>
  </si>
  <si>
    <t>DL_200_200_80_dren*0,1 "ztratné 10%</t>
  </si>
  <si>
    <t>56</t>
  </si>
  <si>
    <t>596212224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</si>
  <si>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Příplatek k cenám za dlažbu z prvků dvou barev</t>
  </si>
  <si>
    <t>1590802256</t>
  </si>
  <si>
    <t>57</t>
  </si>
  <si>
    <t>R013</t>
  </si>
  <si>
    <t>Odvodňovací žebírko</t>
  </si>
  <si>
    <t>-278931157</t>
  </si>
  <si>
    <t>viz příloha D.3.1. - odvodňovací žebírko ze štěrkopísku frakce 4-8mm</t>
  </si>
  <si>
    <t>6,3</t>
  </si>
  <si>
    <t>Trubní vedení</t>
  </si>
  <si>
    <t>58</t>
  </si>
  <si>
    <t>877315211</t>
  </si>
  <si>
    <t>Montáž tvarovek na kanalizačním potrubí z trub z plastu  z tvrdého PVC nebo z polypropylenu v otevřeném výkopu jednoosých DN 160</t>
  </si>
  <si>
    <t>kus</t>
  </si>
  <si>
    <t>-2127493060</t>
  </si>
  <si>
    <t>5+5+1+5</t>
  </si>
  <si>
    <t>59</t>
  </si>
  <si>
    <t>28617205</t>
  </si>
  <si>
    <t>odbočka kanalizační PP SN16 45° DN 150/150</t>
  </si>
  <si>
    <t>1275231922</t>
  </si>
  <si>
    <t>60</t>
  </si>
  <si>
    <t>28617192</t>
  </si>
  <si>
    <t>koleno kanalizační PP SN16 87° DN 150</t>
  </si>
  <si>
    <t>-1967543369</t>
  </si>
  <si>
    <t>61</t>
  </si>
  <si>
    <t>28617182</t>
  </si>
  <si>
    <t>koleno kanalizační PP SN16 45° DN 150</t>
  </si>
  <si>
    <t>-652902784</t>
  </si>
  <si>
    <t>1 "vyrovnání směrového lomu u napojení uliční vpusti UV1 na stávající přípojku</t>
  </si>
  <si>
    <t>62</t>
  </si>
  <si>
    <t>28612202.r</t>
  </si>
  <si>
    <t>koleno kanalizační plastové PVC KG DN 160/67,3° SN12/16</t>
  </si>
  <si>
    <t>-326140819</t>
  </si>
  <si>
    <t>63</t>
  </si>
  <si>
    <t>891319951</t>
  </si>
  <si>
    <t>Montáž opravných armatur potrubních spojek na potrubí z trub litinových, ocelových nebo plastických hmot DN 150</t>
  </si>
  <si>
    <t>-1303296167</t>
  </si>
  <si>
    <t>64</t>
  </si>
  <si>
    <t>28655119.r</t>
  </si>
  <si>
    <t>opravná pryžová manžeta vč. upínací pásky  D150-175mm, DN 150x150</t>
  </si>
  <si>
    <t>1424921822</t>
  </si>
  <si>
    <t>viz příloha D.1 - napojení UV1 na stávající potrubí přípojky</t>
  </si>
  <si>
    <t>65</t>
  </si>
  <si>
    <t>895941111</t>
  </si>
  <si>
    <t>Zřízení vpusti kanalizační  uliční z betonových dílců typ UV-50 normální</t>
  </si>
  <si>
    <t>1345480893</t>
  </si>
  <si>
    <t>66</t>
  </si>
  <si>
    <t>59223823</t>
  </si>
  <si>
    <t>vpusť uliční dno betonové 626x495x50mm</t>
  </si>
  <si>
    <t>1122911780</t>
  </si>
  <si>
    <t>67</t>
  </si>
  <si>
    <t>59223824.r</t>
  </si>
  <si>
    <t>vpusť uliční skruž betonová 590x500x50mm s výtokem s vložkou pro PVC KG 160</t>
  </si>
  <si>
    <t>416893267</t>
  </si>
  <si>
    <t>68</t>
  </si>
  <si>
    <t>59223871</t>
  </si>
  <si>
    <t>koš vysoký pro uliční vpusti žárově Pz plech pro rám 500/500mm</t>
  </si>
  <si>
    <t>945803114</t>
  </si>
  <si>
    <t>69</t>
  </si>
  <si>
    <t>59223826</t>
  </si>
  <si>
    <t>vpusť uliční skruž betonová 590x500x50mm</t>
  </si>
  <si>
    <t>2047911134</t>
  </si>
  <si>
    <t>70</t>
  </si>
  <si>
    <t>59223821.r</t>
  </si>
  <si>
    <t>vpusť uliční horní dílec pro mříž betonový 190x500x65mm</t>
  </si>
  <si>
    <t>-2035958359</t>
  </si>
  <si>
    <t>71</t>
  </si>
  <si>
    <t>899204112</t>
  </si>
  <si>
    <t>Osazení mříží litinových včetně rámů a košů na bahno pro třídu zatížení D400, E600</t>
  </si>
  <si>
    <t>-1790368477</t>
  </si>
  <si>
    <t>72</t>
  </si>
  <si>
    <t>55242320.r</t>
  </si>
  <si>
    <t>mříž vtoková litinová 500x500mm pro uliční vpust, D400</t>
  </si>
  <si>
    <t>905204558</t>
  </si>
  <si>
    <t>73</t>
  </si>
  <si>
    <t>R004</t>
  </si>
  <si>
    <t>Přeosazení stávajících poklopů inženýrských sítí včetně případné dobetonávky nebo výměny vyrovnávacích prstenců a poklopů</t>
  </si>
  <si>
    <t>-1976396493</t>
  </si>
  <si>
    <t>Ostatní konstrukce a práce, bourání</t>
  </si>
  <si>
    <t>74</t>
  </si>
  <si>
    <t>912111112</t>
  </si>
  <si>
    <t>Montáž zábrany parkovací  tvaru sloupku do výšky 800 mm se zabetonovanou patkou</t>
  </si>
  <si>
    <t>-1156196357</t>
  </si>
  <si>
    <t>viz příloha D.1</t>
  </si>
  <si>
    <t>75</t>
  </si>
  <si>
    <t>74910167.r</t>
  </si>
  <si>
    <t>sloupek parkovací odnímatelný 70x70x1180mm se zamykatelnou patkou pro zabetonování do základu, povrchová úprava žárový pozink</t>
  </si>
  <si>
    <t>450156822</t>
  </si>
  <si>
    <t>76</t>
  </si>
  <si>
    <t>914111112</t>
  </si>
  <si>
    <t>Montáž svislé dopravní značky základní  velikosti do 1 m2 páskováním na sloupy</t>
  </si>
  <si>
    <t>2060120194</t>
  </si>
  <si>
    <t>viz příloha D.2.5</t>
  </si>
  <si>
    <t>4+1</t>
  </si>
  <si>
    <t>77</t>
  </si>
  <si>
    <t>40445625</t>
  </si>
  <si>
    <t>informativní značky provozní IP8, IP9, IP11-IP13 500x700mm</t>
  </si>
  <si>
    <t>1791149407</t>
  </si>
  <si>
    <t>78</t>
  </si>
  <si>
    <t>40445608</t>
  </si>
  <si>
    <t>značky upravující přednost P1, P4 700mm</t>
  </si>
  <si>
    <t>-1347020508</t>
  </si>
  <si>
    <t>79</t>
  </si>
  <si>
    <t>40445647</t>
  </si>
  <si>
    <t>dodatkové tabulky E1, E2a,b , E6, E9, E10 E12c, E17 500x500mm</t>
  </si>
  <si>
    <t>1261290824</t>
  </si>
  <si>
    <t>80</t>
  </si>
  <si>
    <t>40445649</t>
  </si>
  <si>
    <t>dodatkové tabulky E3-E5, E8, E14-E16 500x150mm</t>
  </si>
  <si>
    <t>2063930314</t>
  </si>
  <si>
    <t>81</t>
  </si>
  <si>
    <t>40445256</t>
  </si>
  <si>
    <t>svorka upínací na sloupek dopravní značky D 60mm</t>
  </si>
  <si>
    <t>1069136888</t>
  </si>
  <si>
    <t>2*(4+1)+3+2</t>
  </si>
  <si>
    <t>82</t>
  </si>
  <si>
    <t>914511112</t>
  </si>
  <si>
    <t>Montáž sloupku dopravních značek  délky do 3,5 m do hliníkové patky</t>
  </si>
  <si>
    <t>1935801948</t>
  </si>
  <si>
    <t>83</t>
  </si>
  <si>
    <t>40445225</t>
  </si>
  <si>
    <t>sloupek pro dopravní značku Zn D 60mm v 3,5m</t>
  </si>
  <si>
    <t>-1844519523</t>
  </si>
  <si>
    <t>84</t>
  </si>
  <si>
    <t>40445240</t>
  </si>
  <si>
    <t>patka pro sloupek Al D 60mm</t>
  </si>
  <si>
    <t>-2075693680</t>
  </si>
  <si>
    <t>85</t>
  </si>
  <si>
    <t>40445253</t>
  </si>
  <si>
    <t>víčko plastové na sloupek D 60mm</t>
  </si>
  <si>
    <t>171115622</t>
  </si>
  <si>
    <t>86</t>
  </si>
  <si>
    <t>915111111</t>
  </si>
  <si>
    <t>Vodorovné dopravní značení stříkané barvou  dělící čára šířky 125 mm souvislá bílá základní</t>
  </si>
  <si>
    <t>118742311</t>
  </si>
  <si>
    <t>4*4,5 "V10b</t>
  </si>
  <si>
    <t>87</t>
  </si>
  <si>
    <t>915121111</t>
  </si>
  <si>
    <t>Vodorovné dopravní značení stříkané barvou  vodící čára bílá šířky 250 mm souvislá základní</t>
  </si>
  <si>
    <t>-1768295736</t>
  </si>
  <si>
    <t>(2*2,1+6,5) " V12a</t>
  </si>
  <si>
    <t>88</t>
  </si>
  <si>
    <t>915121121</t>
  </si>
  <si>
    <t>Vodorovné dopravní značení stříkané barvou  vodící čára bílá šířky 250 mm přerušovaná základní</t>
  </si>
  <si>
    <t>-1115275869</t>
  </si>
  <si>
    <t>34,5+7,81 "V10d</t>
  </si>
  <si>
    <t>89</t>
  </si>
  <si>
    <t>915131111</t>
  </si>
  <si>
    <t>Vodorovné dopravní značení stříkané barvou  přechody pro chodce, šipky, symboly bílé základní</t>
  </si>
  <si>
    <t>1763977187</t>
  </si>
  <si>
    <t>10 "V13a</t>
  </si>
  <si>
    <t>6*3 "V10f</t>
  </si>
  <si>
    <t>90</t>
  </si>
  <si>
    <t>915611111</t>
  </si>
  <si>
    <t>Předznačení pro vodorovné značení  stříkané barvou nebo prováděné z nátěrových hmot liniové dělicí čáry, vodicí proužky</t>
  </si>
  <si>
    <t>-60942405</t>
  </si>
  <si>
    <t>91</t>
  </si>
  <si>
    <t>915621111</t>
  </si>
  <si>
    <t>Předznačení pro vodorovné značení  stříkané barvou nebo prováděné z nátěrových hmot plošné šipky, symboly, nápisy</t>
  </si>
  <si>
    <t>-1187289206</t>
  </si>
  <si>
    <t>92</t>
  </si>
  <si>
    <t>916131112</t>
  </si>
  <si>
    <t>Osazení silničního obrubníku betonového se zřízením lože, s vyplněním a zatřením spár cementovou maltou ležatého bez boční opěry, do lože z betonu prostého</t>
  </si>
  <si>
    <t>-1341487269</t>
  </si>
  <si>
    <t>93</t>
  </si>
  <si>
    <t>59218002</t>
  </si>
  <si>
    <t>krajník betonový silniční 500x250x100mm</t>
  </si>
  <si>
    <t>676159886</t>
  </si>
  <si>
    <t>94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</si>
  <si>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</si>
  <si>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</si>
  <si>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1451940398</t>
  </si>
  <si>
    <t>obrubník_silniční+obrubník_přechodový+obrubník_nájezdový</t>
  </si>
  <si>
    <t>95</t>
  </si>
  <si>
    <t>59217031</t>
  </si>
  <si>
    <t>obrubník betonový silniční 1000x150x250mm</t>
  </si>
  <si>
    <t>102336131</t>
  </si>
  <si>
    <t>obrubník_silniční*0,1 "ztratné</t>
  </si>
  <si>
    <t>96</t>
  </si>
  <si>
    <t>59217030</t>
  </si>
  <si>
    <t>obrubník betonový silniční přechodový 1000x150x150-250mm</t>
  </si>
  <si>
    <t>-1012921641</t>
  </si>
  <si>
    <t>1 "levý</t>
  </si>
  <si>
    <t>1 "pravý</t>
  </si>
  <si>
    <t>97</t>
  </si>
  <si>
    <t>59217029</t>
  </si>
  <si>
    <t>obrubník betonový silniční nájezdový 1000x150x150mm</t>
  </si>
  <si>
    <t>2037812962</t>
  </si>
  <si>
    <t>obrubník_nájezdový*0,1 "ztratné 10%</t>
  </si>
  <si>
    <t>98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</si>
  <si>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</si>
  <si>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</si>
  <si>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-968865104</t>
  </si>
  <si>
    <t>99</t>
  </si>
  <si>
    <t>59217017</t>
  </si>
  <si>
    <t>obrubník betonový chodníkový 1000x100x250mm</t>
  </si>
  <si>
    <t>779202278</t>
  </si>
  <si>
    <t>obrubník_chodníkový*0,1 "ztratné</t>
  </si>
  <si>
    <t>100</t>
  </si>
  <si>
    <t>919726121</t>
  </si>
  <si>
    <t>Geotextilie netkaná pro ochranu, separaci nebo filtraci měrná hmotnost do 200 g/m2</t>
  </si>
  <si>
    <t>1111249189</t>
  </si>
  <si>
    <t>viz příloha D.1, D.3.1</t>
  </si>
  <si>
    <t>pláň*1,1</t>
  </si>
  <si>
    <t>101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</si>
  <si>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</si>
  <si>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</si>
  <si>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1416547743</t>
  </si>
  <si>
    <t>(22.34+9.05) "napojení na  asfalt stávající komunikace podél přídlažby ul. Sportovní</t>
  </si>
  <si>
    <t>2*(3,7+6,3+17,6)</t>
  </si>
  <si>
    <t>102</t>
  </si>
  <si>
    <t>919735112</t>
  </si>
  <si>
    <t>Řezání stávajícího živičného krytu nebo podkladu  hloubky přes 50 do 100 mm</t>
  </si>
  <si>
    <t>-1138871564</t>
  </si>
  <si>
    <t xml:space="preserve">3,7+6,3+17,6 </t>
  </si>
  <si>
    <t>103</t>
  </si>
  <si>
    <t>919735122</t>
  </si>
  <si>
    <t>Řezání stávajícího betonového krytu nebo podkladu  hloubky přes 50 do 100 mm</t>
  </si>
  <si>
    <t>-1334884390</t>
  </si>
  <si>
    <t>(11.45+0.91+5.72+0.5+8.33+1.74+36.56+4.26+25.5+35.91+5.97) "napojení na  asfalt stávající komunikace podél přídlažby ul. Sportovní</t>
  </si>
  <si>
    <t>104</t>
  </si>
  <si>
    <t>938908411</t>
  </si>
  <si>
    <t>Čištění vozovek splachováním vodou povrchu podkladu nebo krytu živičného, betonového nebo dlážděného</t>
  </si>
  <si>
    <t>-690060222</t>
  </si>
  <si>
    <t>očištění povrchu před pokládkou obrusné asfaltové vrstvy</t>
  </si>
  <si>
    <t>očištění stávajících komunikací od nečistot v průběhu stavby a po dokončení stavby - celkem 2x plocha stávající komunikace v délce 250 m</t>
  </si>
  <si>
    <t>2*(250*7,5)</t>
  </si>
  <si>
    <t>"příprava povrchu pro vodorovné značení</t>
  </si>
  <si>
    <t>4*4,5*1 "V10b</t>
  </si>
  <si>
    <t>(2*2,1+6,5)*1 " V12a</t>
  </si>
  <si>
    <t>(34,5+7,81)*1 "V10d</t>
  </si>
  <si>
    <t>105</t>
  </si>
  <si>
    <t>961055111</t>
  </si>
  <si>
    <t>Bourání základů z betonu  železového</t>
  </si>
  <si>
    <t>-1668781766</t>
  </si>
  <si>
    <t>2 "uliční vpusť v křižovatce</t>
  </si>
  <si>
    <t>106</t>
  </si>
  <si>
    <t>966006132</t>
  </si>
  <si>
    <t>Odstranění dopravních nebo orientačních značek se sloupkem  s uložením hmot na vzdálenost do 20 m nebo s naložením na dopravní prostředek, se zásypem jam a jeho zhutněním s betonovou patkou</t>
  </si>
  <si>
    <t>-1733801784</t>
  </si>
  <si>
    <t>viz příloha D.1, D.2.5</t>
  </si>
  <si>
    <t>107</t>
  </si>
  <si>
    <t>966007112</t>
  </si>
  <si>
    <t>Odstranění vodorovného dopravního značení frézováním  značeného barvou čáry šířky do 250 mm</t>
  </si>
  <si>
    <t>907775559</t>
  </si>
  <si>
    <t>29,3+10,1</t>
  </si>
  <si>
    <t>108</t>
  </si>
  <si>
    <t>966007113</t>
  </si>
  <si>
    <t>Odstranění vodorovného dopravního značení frézováním  značeného barvou plošného</t>
  </si>
  <si>
    <t>1132046528</t>
  </si>
  <si>
    <t>6,6*2/2</t>
  </si>
  <si>
    <t>109</t>
  </si>
  <si>
    <t>966008211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</si>
  <si>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</si>
  <si>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2084685976</t>
  </si>
  <si>
    <t>997</t>
  </si>
  <si>
    <t>Přesun sutě</t>
  </si>
  <si>
    <t>110</t>
  </si>
  <si>
    <t>997221571</t>
  </si>
  <si>
    <t>Vodorovná doprava vybouraných hmot  bez naložení, ale se složením a s hrubým urovnáním na vzdálenost do 1 km</t>
  </si>
  <si>
    <t>1490037447</t>
  </si>
  <si>
    <t>odpad_beton+bourání_ŽB*2,4+bourání_asfalt*2,4*0,1</t>
  </si>
  <si>
    <t>111</t>
  </si>
  <si>
    <t>997221579</t>
  </si>
  <si>
    <t>Vodorovná doprava vybouraných hmot  bez naložení, ale se složením a s hrubým urovnáním na vzdálenost Příplatek k ceně za každý další i započatý 1 km přes 1 km</t>
  </si>
  <si>
    <t>1384396939</t>
  </si>
  <si>
    <t>za dalších 9 km</t>
  </si>
  <si>
    <t>571,898*9 'Přepočtené koeficientem množství</t>
  </si>
  <si>
    <t>112</t>
  </si>
  <si>
    <t>997221861</t>
  </si>
  <si>
    <t>Poplatek za uložení stavebního odpadu na recyklační skládce (skládkovné) z prostého betonu zatříděného do Katalogu odpadů pod kódem 17 01 01</t>
  </si>
  <si>
    <t>1140818108</t>
  </si>
  <si>
    <t>(bourání_bet_SC*0,15+bourání_dl_bet*0,06+bourání_dl_zám*0,08)*2,2</t>
  </si>
  <si>
    <t>(bourání_obrubníky+bourání_přídlažba)*0,1</t>
  </si>
  <si>
    <t>bourání_žlab*0,2</t>
  </si>
  <si>
    <t>113</t>
  </si>
  <si>
    <t>997221862</t>
  </si>
  <si>
    <t>Poplatek za uložení stavebního odpadu na recyklační skládce (skládkovné) z armovaného betonu zatříděného do Katalogu odpadů pod kódem 17 01 01</t>
  </si>
  <si>
    <t>-1651861077</t>
  </si>
  <si>
    <t>bourání_ŽB*2,4</t>
  </si>
  <si>
    <t>114</t>
  </si>
  <si>
    <t>997221875</t>
  </si>
  <si>
    <t>Poplatek za uložení stavebního odpadu na recyklační skládce (skládkovné) asfaltového bez obsahu dehtu zatříděného do Katalogu odpadů pod kódem 17 03 02</t>
  </si>
  <si>
    <t>1338417105</t>
  </si>
  <si>
    <t>bourání_asfalt*0,1*2,4</t>
  </si>
  <si>
    <t>998</t>
  </si>
  <si>
    <t>Přesun hmot</t>
  </si>
  <si>
    <t>115</t>
  </si>
  <si>
    <t>998223011</t>
  </si>
  <si>
    <t>Přesun hmot pro pozemní komunikace s krytem dlážděným  dopravní vzdálenost do 200 m jakékoliv délky objektu</t>
  </si>
  <si>
    <t>49847858</t>
  </si>
  <si>
    <t>352,171*0,7 'Přepočtené koeficientem množství</t>
  </si>
  <si>
    <t>116</t>
  </si>
  <si>
    <t>998225111</t>
  </si>
  <si>
    <t>Přesun hmot pro komunikace s krytem z kameniva, monolitickým betonovým nebo živičným  dopravní vzdálenost do 200 m jakékoliv délky objektu</t>
  </si>
  <si>
    <t>-65518369</t>
  </si>
  <si>
    <t>352,171*0,3 'Přepočtené koeficientem množství</t>
  </si>
  <si>
    <t>SEZNAM FIGUR</t>
  </si>
  <si>
    <t>Výměra</t>
  </si>
  <si>
    <t xml:space="preserve"> IO200.1</t>
  </si>
  <si>
    <t>Použití figury:</t>
  </si>
  <si>
    <t>Asfaltový beton vrstva obrusná ACO 11 (ABS) tř. I tl 40 mm š přes 3 m z nemodifikovaného asfaltu</t>
  </si>
  <si>
    <t>Úprava pláně pro silnice a dálnice v zářezech se zhutněním</t>
  </si>
  <si>
    <t>Podklad ze štěrkodrtě ŠDb tl 200 mm, frakce 0-63mm - výměna podloží</t>
  </si>
  <si>
    <t>Podklad ze štěrkodrtě ŠDa tl 240-260 mm (tl.250mm v průměru), frakce 0-63mm</t>
  </si>
  <si>
    <t>Asfaltový beton vrstva podkladní ACP 16 (obalované kamenivo OKS) tl 70 mm š přes 3 m</t>
  </si>
  <si>
    <t>Podklad ze směsi stmelené cementem SC C 8/10 (KSC I) tl 150 mm</t>
  </si>
  <si>
    <t>Postřik infiltrační kationaktivní emulzí v množství 1 kg/m2</t>
  </si>
  <si>
    <t>Postřik živičný spojovací ze silniční emulze v množství 0,50 kg/m2</t>
  </si>
  <si>
    <t>Čištění vozovek splachováním vodou</t>
  </si>
  <si>
    <t>Zřízení bednění základových patek</t>
  </si>
  <si>
    <t>Odstranění bednění základových patek</t>
  </si>
  <si>
    <t>Odstranění podkladu živičného tl 100 mm strojně pl přes 200 m2</t>
  </si>
  <si>
    <t>Vodorovná doprava vybouraných hmot do 1 km</t>
  </si>
  <si>
    <t>Příplatek ZKD 1 km u vodorovné dopravy vybouraných hmot</t>
  </si>
  <si>
    <t>Odstranění podkladu z betonu prostého tl 150 mm strojně pl přes 200 m2</t>
  </si>
  <si>
    <t>Poplatek za uložení stavebního odpadu na recyklační skládce (skládkovné) z prostého betonu pod kódem 17 01 01</t>
  </si>
  <si>
    <t>Rozebrání dlažeb z betonových nebo kamenných dlaždic komunikací pro pěší strojně pl přes 50 m2</t>
  </si>
  <si>
    <t>Rozebrání dlažeb ze zámkových dlaždic komunikací pro pěší strojně pl přes 50 m2</t>
  </si>
  <si>
    <t>Vytrhání obrub krajníků obrubníků stojatých</t>
  </si>
  <si>
    <t>Vytrhání obrub silničních ležatých</t>
  </si>
  <si>
    <t>Odstranění podkladu z kameniva drceného tl 300 mm strojně pl přes 200 m2</t>
  </si>
  <si>
    <t>Vodorovné přemístění do 10000 m výkopku/sypaniny z horniny třídy těžitelnosti I, skupiny 1 až 3</t>
  </si>
  <si>
    <t>Bourání základů ze ŽB</t>
  </si>
  <si>
    <t>Poplatek za uložení stavebního odpadu na recyklační skládce (skládkovné) z armovaného betonu pod kódem 17 01 01</t>
  </si>
  <si>
    <t>Bourání odvodňovacího žlabu z betonových příkopových tvárnic š do 500 mm</t>
  </si>
  <si>
    <t>Podklad ze štěrkodrtě ŠDa tl 100 mm, frakce 0-32mm</t>
  </si>
  <si>
    <t>Podklad ze štěrkodrtě ŠDa tl 150 mm, frakce 0-63mm</t>
  </si>
  <si>
    <t>Kladení zámkové dlažby komunikací pro pěší tl 60 mm skupiny A pl přes 300 m2</t>
  </si>
  <si>
    <t>Příplatek za kombinaci dvou barev u kladení betonových dlažeb komunikací pro pěší tl 60 mm skupiny A</t>
  </si>
  <si>
    <t>Podklad ze štěrkodrtě ŠDb tl. 300 mm, frakce 0-63mm  - výměna podloží</t>
  </si>
  <si>
    <t>Kladení zámkové dlažby pozemních komunikací tl 80 mm skupiny A pl přes 300 m2</t>
  </si>
  <si>
    <t>Příplatek za kombinaci dvou barev u betonových dlažeb pozemních komunikací tl 80 mm skupiny B</t>
  </si>
  <si>
    <t>Podklad ze štěrkodrtě ŠDa tl 150 mm, frakce 0-32mm</t>
  </si>
  <si>
    <t>Uložení sypaniny z hornin soudržných do násypů zhutněných silnic a dálnic</t>
  </si>
  <si>
    <t>Vodorovné přemístění do 500 m výkopku/sypaniny z horniny třídy těžitelnosti I, skupiny 1 až 3</t>
  </si>
  <si>
    <t>Nakládání výkopku z hornin třídy těžitelnosti I, skupiny 1 až 3 přes 100 m3</t>
  </si>
  <si>
    <t>Uložení sypaniny na skládky nebo meziskládky</t>
  </si>
  <si>
    <t>nátěr_stupnice</t>
  </si>
  <si>
    <t>Osazení chodníkového obrubníku betonového stojatého s boční opěrou do lože z betonu prostého</t>
  </si>
  <si>
    <t>Osazení silničního obrubníku betonového stojatého s boční opěrou do lože z betonu prostého</t>
  </si>
  <si>
    <t>obrubník_obloukový</t>
  </si>
  <si>
    <t>Odkopávky a prokopávky nezapažené pro silnice a dálnice v hornině třídy těžitelnosti I objem do 5000 m3 strojně</t>
  </si>
  <si>
    <t>Poplatek za uložení na skládce (skládkovné) zeminy a kamení kód odpadu 17 05 04</t>
  </si>
  <si>
    <t>Rozprostření ornice tl vrstvy do 200 mm pl do 500 m2 v rovině nebo ve svahu do 1:5 strojně</t>
  </si>
  <si>
    <t>Založení parkového trávníku výsevem plochy do 1000 m2 v rovině a ve svahu do 1:5</t>
  </si>
  <si>
    <t>Úprava pláně v hornině třídy těžitelnosti I, skupiny 1 až 3 bez zhutnění</t>
  </si>
  <si>
    <t>Geotextilie pro ochranu, separaci a filtraci netkaná měrná hmotnost do 200 g/m2</t>
  </si>
  <si>
    <t>Osazení silničního obrubníku betonového ležatého bez boční opěry do lože z betonu prostého</t>
  </si>
  <si>
    <t>Skrývka zemin schopných zúrodnění v rovině a svahu do 1:5</t>
  </si>
  <si>
    <t>Hloubení jam nezapažených v hornině třídy těžitelnosti I, skupiny 3 objem do 5000 m3 strojně</t>
  </si>
  <si>
    <t>Hloubení rýh nezapažených  š do 800 mm v hornině třídy těžitelnosti I, skupiny 3 objem přes 100 m3 strojně</t>
  </si>
  <si>
    <t>Zásyp jam, šachet rýh nebo kolem objektů sypaninou se zhutněním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</si>
</sst>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color rgb="FF000000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4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290"/>
      <c r="AS2" s="290"/>
      <c r="AT2" s="290"/>
      <c r="AU2" s="290"/>
      <c r="AV2" s="290"/>
      <c r="AW2" s="290"/>
      <c r="AX2" s="290"/>
      <c r="AY2" s="290"/>
      <c r="AZ2" s="290"/>
      <c r="BA2" s="290"/>
      <c r="BB2" s="290"/>
      <c r="BC2" s="290"/>
      <c r="BD2" s="290"/>
      <c r="BE2" s="290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22" t="s">
        <v>14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23"/>
      <c r="AQ5" s="23"/>
      <c r="AR5" s="21"/>
      <c r="BE5" s="319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24" t="s">
        <v>17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23"/>
      <c r="AQ6" s="23"/>
      <c r="AR6" s="21"/>
      <c r="BE6" s="320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20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20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0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0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0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0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320"/>
      <c r="BS13" s="18" t="s">
        <v>6</v>
      </c>
    </row>
    <row r="14" spans="1:74" ht="12.75">
      <c r="B14" s="22"/>
      <c r="C14" s="23"/>
      <c r="D14" s="23"/>
      <c r="E14" s="325" t="s">
        <v>29</v>
      </c>
      <c r="F14" s="326"/>
      <c r="G14" s="326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  <c r="AF14" s="326"/>
      <c r="AG14" s="326"/>
      <c r="AH14" s="326"/>
      <c r="AI14" s="326"/>
      <c r="AJ14" s="326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320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0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0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0"/>
      <c r="BS17" s="18" t="s">
        <v>32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0"/>
      <c r="BS18" s="18" t="s">
        <v>6</v>
      </c>
    </row>
    <row r="19" spans="1:71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0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0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0"/>
    </row>
    <row r="22" spans="1:71" s="1" customFormat="1" ht="12" customHeight="1">
      <c r="B22" s="22"/>
      <c r="C22" s="23"/>
      <c r="D22" s="30" t="s">
        <v>34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0"/>
    </row>
    <row r="23" spans="1:71" s="1" customFormat="1" ht="16.5" customHeight="1">
      <c r="B23" s="22"/>
      <c r="C23" s="23"/>
      <c r="D23" s="23"/>
      <c r="E23" s="327" t="s">
        <v>1</v>
      </c>
      <c r="F23" s="327"/>
      <c r="G23" s="327"/>
      <c r="H23" s="327"/>
      <c r="I23" s="327"/>
      <c r="J23" s="327"/>
      <c r="K23" s="327"/>
      <c r="L23" s="327"/>
      <c r="M23" s="327"/>
      <c r="N23" s="327"/>
      <c r="O23" s="327"/>
      <c r="P23" s="327"/>
      <c r="Q23" s="327"/>
      <c r="R23" s="327"/>
      <c r="S23" s="327"/>
      <c r="T23" s="327"/>
      <c r="U23" s="327"/>
      <c r="V23" s="327"/>
      <c r="W23" s="327"/>
      <c r="X23" s="327"/>
      <c r="Y23" s="327"/>
      <c r="Z23" s="327"/>
      <c r="AA23" s="327"/>
      <c r="AB23" s="327"/>
      <c r="AC23" s="327"/>
      <c r="AD23" s="327"/>
      <c r="AE23" s="327"/>
      <c r="AF23" s="327"/>
      <c r="AG23" s="327"/>
      <c r="AH23" s="327"/>
      <c r="AI23" s="327"/>
      <c r="AJ23" s="327"/>
      <c r="AK23" s="327"/>
      <c r="AL23" s="327"/>
      <c r="AM23" s="327"/>
      <c r="AN23" s="327"/>
      <c r="AO23" s="23"/>
      <c r="AP23" s="23"/>
      <c r="AQ23" s="23"/>
      <c r="AR23" s="21"/>
      <c r="BE23" s="320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0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20"/>
    </row>
    <row r="26" spans="1:71" s="2" customFormat="1" ht="25.9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8">
        <f>ROUND(AG94,2)</f>
        <v>0</v>
      </c>
      <c r="AL26" s="329"/>
      <c r="AM26" s="329"/>
      <c r="AN26" s="329"/>
      <c r="AO26" s="329"/>
      <c r="AP26" s="37"/>
      <c r="AQ26" s="37"/>
      <c r="AR26" s="40"/>
      <c r="BE26" s="320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20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30" t="s">
        <v>36</v>
      </c>
      <c r="M28" s="330"/>
      <c r="N28" s="330"/>
      <c r="O28" s="330"/>
      <c r="P28" s="330"/>
      <c r="Q28" s="37"/>
      <c r="R28" s="37"/>
      <c r="S28" s="37"/>
      <c r="T28" s="37"/>
      <c r="U28" s="37"/>
      <c r="V28" s="37"/>
      <c r="W28" s="330" t="s">
        <v>37</v>
      </c>
      <c r="X28" s="330"/>
      <c r="Y28" s="330"/>
      <c r="Z28" s="330"/>
      <c r="AA28" s="330"/>
      <c r="AB28" s="330"/>
      <c r="AC28" s="330"/>
      <c r="AD28" s="330"/>
      <c r="AE28" s="330"/>
      <c r="AF28" s="37"/>
      <c r="AG28" s="37"/>
      <c r="AH28" s="37"/>
      <c r="AI28" s="37"/>
      <c r="AJ28" s="37"/>
      <c r="AK28" s="330" t="s">
        <v>38</v>
      </c>
      <c r="AL28" s="330"/>
      <c r="AM28" s="330"/>
      <c r="AN28" s="330"/>
      <c r="AO28" s="330"/>
      <c r="AP28" s="37"/>
      <c r="AQ28" s="37"/>
      <c r="AR28" s="40"/>
      <c r="BE28" s="320"/>
    </row>
    <row r="29" spans="1:71" s="3" customFormat="1" ht="14.45" customHeight="1">
      <c r="B29" s="41"/>
      <c r="C29" s="42"/>
      <c r="D29" s="30" t="s">
        <v>39</v>
      </c>
      <c r="E29" s="42"/>
      <c r="F29" s="30" t="s">
        <v>40</v>
      </c>
      <c r="G29" s="42"/>
      <c r="H29" s="42"/>
      <c r="I29" s="42"/>
      <c r="J29" s="42"/>
      <c r="K29" s="42"/>
      <c r="L29" s="314">
        <v>0.21</v>
      </c>
      <c r="M29" s="313"/>
      <c r="N29" s="313"/>
      <c r="O29" s="313"/>
      <c r="P29" s="313"/>
      <c r="Q29" s="42"/>
      <c r="R29" s="42"/>
      <c r="S29" s="42"/>
      <c r="T29" s="42"/>
      <c r="U29" s="42"/>
      <c r="V29" s="42"/>
      <c r="W29" s="312">
        <f>ROUND(AZ94, 2)</f>
        <v>0</v>
      </c>
      <c r="X29" s="313"/>
      <c r="Y29" s="313"/>
      <c r="Z29" s="313"/>
      <c r="AA29" s="313"/>
      <c r="AB29" s="313"/>
      <c r="AC29" s="313"/>
      <c r="AD29" s="313"/>
      <c r="AE29" s="313"/>
      <c r="AF29" s="42"/>
      <c r="AG29" s="42"/>
      <c r="AH29" s="42"/>
      <c r="AI29" s="42"/>
      <c r="AJ29" s="42"/>
      <c r="AK29" s="312">
        <f>ROUND(AV94, 2)</f>
        <v>0</v>
      </c>
      <c r="AL29" s="313"/>
      <c r="AM29" s="313"/>
      <c r="AN29" s="313"/>
      <c r="AO29" s="313"/>
      <c r="AP29" s="42"/>
      <c r="AQ29" s="42"/>
      <c r="AR29" s="43"/>
      <c r="BE29" s="321"/>
    </row>
    <row r="30" spans="1:71" s="3" customFormat="1" ht="14.45" customHeight="1">
      <c r="B30" s="41"/>
      <c r="C30" s="42"/>
      <c r="D30" s="42"/>
      <c r="E30" s="42"/>
      <c r="F30" s="30" t="s">
        <v>41</v>
      </c>
      <c r="G30" s="42"/>
      <c r="H30" s="42"/>
      <c r="I30" s="42"/>
      <c r="J30" s="42"/>
      <c r="K30" s="42"/>
      <c r="L30" s="314">
        <v>0.15</v>
      </c>
      <c r="M30" s="313"/>
      <c r="N30" s="313"/>
      <c r="O30" s="313"/>
      <c r="P30" s="313"/>
      <c r="Q30" s="42"/>
      <c r="R30" s="42"/>
      <c r="S30" s="42"/>
      <c r="T30" s="42"/>
      <c r="U30" s="42"/>
      <c r="V30" s="42"/>
      <c r="W30" s="312">
        <f>ROUND(BA94, 2)</f>
        <v>0</v>
      </c>
      <c r="X30" s="313"/>
      <c r="Y30" s="313"/>
      <c r="Z30" s="313"/>
      <c r="AA30" s="313"/>
      <c r="AB30" s="313"/>
      <c r="AC30" s="313"/>
      <c r="AD30" s="313"/>
      <c r="AE30" s="313"/>
      <c r="AF30" s="42"/>
      <c r="AG30" s="42"/>
      <c r="AH30" s="42"/>
      <c r="AI30" s="42"/>
      <c r="AJ30" s="42"/>
      <c r="AK30" s="312">
        <f>ROUND(AW94, 2)</f>
        <v>0</v>
      </c>
      <c r="AL30" s="313"/>
      <c r="AM30" s="313"/>
      <c r="AN30" s="313"/>
      <c r="AO30" s="313"/>
      <c r="AP30" s="42"/>
      <c r="AQ30" s="42"/>
      <c r="AR30" s="43"/>
      <c r="BE30" s="321"/>
    </row>
    <row r="31" spans="1:71" s="3" customFormat="1" ht="14.45" hidden="1" customHeight="1">
      <c r="B31" s="41"/>
      <c r="C31" s="42"/>
      <c r="D31" s="42"/>
      <c r="E31" s="42"/>
      <c r="F31" s="30" t="s">
        <v>42</v>
      </c>
      <c r="G31" s="42"/>
      <c r="H31" s="42"/>
      <c r="I31" s="42"/>
      <c r="J31" s="42"/>
      <c r="K31" s="42"/>
      <c r="L31" s="314">
        <v>0.21</v>
      </c>
      <c r="M31" s="313"/>
      <c r="N31" s="313"/>
      <c r="O31" s="313"/>
      <c r="P31" s="313"/>
      <c r="Q31" s="42"/>
      <c r="R31" s="42"/>
      <c r="S31" s="42"/>
      <c r="T31" s="42"/>
      <c r="U31" s="42"/>
      <c r="V31" s="42"/>
      <c r="W31" s="312">
        <f>ROUND(BB94, 2)</f>
        <v>0</v>
      </c>
      <c r="X31" s="313"/>
      <c r="Y31" s="313"/>
      <c r="Z31" s="313"/>
      <c r="AA31" s="313"/>
      <c r="AB31" s="313"/>
      <c r="AC31" s="313"/>
      <c r="AD31" s="313"/>
      <c r="AE31" s="313"/>
      <c r="AF31" s="42"/>
      <c r="AG31" s="42"/>
      <c r="AH31" s="42"/>
      <c r="AI31" s="42"/>
      <c r="AJ31" s="42"/>
      <c r="AK31" s="312">
        <v>0</v>
      </c>
      <c r="AL31" s="313"/>
      <c r="AM31" s="313"/>
      <c r="AN31" s="313"/>
      <c r="AO31" s="313"/>
      <c r="AP31" s="42"/>
      <c r="AQ31" s="42"/>
      <c r="AR31" s="43"/>
      <c r="BE31" s="321"/>
    </row>
    <row r="32" spans="1:71" s="3" customFormat="1" ht="14.45" hidden="1" customHeight="1">
      <c r="B32" s="41"/>
      <c r="C32" s="42"/>
      <c r="D32" s="42"/>
      <c r="E32" s="42"/>
      <c r="F32" s="30" t="s">
        <v>43</v>
      </c>
      <c r="G32" s="42"/>
      <c r="H32" s="42"/>
      <c r="I32" s="42"/>
      <c r="J32" s="42"/>
      <c r="K32" s="42"/>
      <c r="L32" s="314">
        <v>0.15</v>
      </c>
      <c r="M32" s="313"/>
      <c r="N32" s="313"/>
      <c r="O32" s="313"/>
      <c r="P32" s="313"/>
      <c r="Q32" s="42"/>
      <c r="R32" s="42"/>
      <c r="S32" s="42"/>
      <c r="T32" s="42"/>
      <c r="U32" s="42"/>
      <c r="V32" s="42"/>
      <c r="W32" s="312">
        <f>ROUND(BC94, 2)</f>
        <v>0</v>
      </c>
      <c r="X32" s="313"/>
      <c r="Y32" s="313"/>
      <c r="Z32" s="313"/>
      <c r="AA32" s="313"/>
      <c r="AB32" s="313"/>
      <c r="AC32" s="313"/>
      <c r="AD32" s="313"/>
      <c r="AE32" s="313"/>
      <c r="AF32" s="42"/>
      <c r="AG32" s="42"/>
      <c r="AH32" s="42"/>
      <c r="AI32" s="42"/>
      <c r="AJ32" s="42"/>
      <c r="AK32" s="312">
        <v>0</v>
      </c>
      <c r="AL32" s="313"/>
      <c r="AM32" s="313"/>
      <c r="AN32" s="313"/>
      <c r="AO32" s="313"/>
      <c r="AP32" s="42"/>
      <c r="AQ32" s="42"/>
      <c r="AR32" s="43"/>
      <c r="BE32" s="321"/>
    </row>
    <row r="33" spans="1:57" s="3" customFormat="1" ht="14.45" hidden="1" customHeight="1">
      <c r="B33" s="41"/>
      <c r="C33" s="42"/>
      <c r="D33" s="42"/>
      <c r="E33" s="42"/>
      <c r="F33" s="30" t="s">
        <v>44</v>
      </c>
      <c r="G33" s="42"/>
      <c r="H33" s="42"/>
      <c r="I33" s="42"/>
      <c r="J33" s="42"/>
      <c r="K33" s="42"/>
      <c r="L33" s="314">
        <v>0</v>
      </c>
      <c r="M33" s="313"/>
      <c r="N33" s="313"/>
      <c r="O33" s="313"/>
      <c r="P33" s="313"/>
      <c r="Q33" s="42"/>
      <c r="R33" s="42"/>
      <c r="S33" s="42"/>
      <c r="T33" s="42"/>
      <c r="U33" s="42"/>
      <c r="V33" s="42"/>
      <c r="W33" s="312">
        <f>ROUND(BD94, 2)</f>
        <v>0</v>
      </c>
      <c r="X33" s="313"/>
      <c r="Y33" s="313"/>
      <c r="Z33" s="313"/>
      <c r="AA33" s="313"/>
      <c r="AB33" s="313"/>
      <c r="AC33" s="313"/>
      <c r="AD33" s="313"/>
      <c r="AE33" s="313"/>
      <c r="AF33" s="42"/>
      <c r="AG33" s="42"/>
      <c r="AH33" s="42"/>
      <c r="AI33" s="42"/>
      <c r="AJ33" s="42"/>
      <c r="AK33" s="312">
        <v>0</v>
      </c>
      <c r="AL33" s="313"/>
      <c r="AM33" s="313"/>
      <c r="AN33" s="313"/>
      <c r="AO33" s="313"/>
      <c r="AP33" s="42"/>
      <c r="AQ33" s="42"/>
      <c r="AR33" s="43"/>
      <c r="BE33" s="321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20"/>
    </row>
    <row r="35" spans="1:57" s="2" customFormat="1" ht="25.9" customHeight="1">
      <c r="A35" s="35"/>
      <c r="B35" s="36"/>
      <c r="C35" s="44"/>
      <c r="D35" s="45" t="s">
        <v>45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46</v>
      </c>
      <c r="U35" s="46"/>
      <c r="V35" s="46"/>
      <c r="W35" s="46"/>
      <c r="X35" s="315" t="s">
        <v>47</v>
      </c>
      <c r="Y35" s="316"/>
      <c r="Z35" s="316"/>
      <c r="AA35" s="316"/>
      <c r="AB35" s="316"/>
      <c r="AC35" s="46"/>
      <c r="AD35" s="46"/>
      <c r="AE35" s="46"/>
      <c r="AF35" s="46"/>
      <c r="AG35" s="46"/>
      <c r="AH35" s="46"/>
      <c r="AI35" s="46"/>
      <c r="AJ35" s="46"/>
      <c r="AK35" s="317">
        <f>SUM(AK26:AK33)</f>
        <v>0</v>
      </c>
      <c r="AL35" s="316"/>
      <c r="AM35" s="316"/>
      <c r="AN35" s="316"/>
      <c r="AO35" s="318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48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49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50</v>
      </c>
      <c r="AI60" s="39"/>
      <c r="AJ60" s="39"/>
      <c r="AK60" s="39"/>
      <c r="AL60" s="39"/>
      <c r="AM60" s="53" t="s">
        <v>51</v>
      </c>
      <c r="AN60" s="39"/>
      <c r="AO60" s="39"/>
      <c r="AP60" s="37"/>
      <c r="AQ60" s="37"/>
      <c r="AR60" s="40"/>
      <c r="BE60" s="35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52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53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50</v>
      </c>
      <c r="AI75" s="39"/>
      <c r="AJ75" s="39"/>
      <c r="AK75" s="39"/>
      <c r="AL75" s="39"/>
      <c r="AM75" s="53" t="s">
        <v>51</v>
      </c>
      <c r="AN75" s="39"/>
      <c r="AO75" s="39"/>
      <c r="AP75" s="37"/>
      <c r="AQ75" s="37"/>
      <c r="AR75" s="40"/>
      <c r="BE75" s="35"/>
    </row>
    <row r="76" spans="1:57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2020_01_03_1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01" t="str">
        <f>K6</f>
        <v>Stavba 25m bazénu MPS Lužánky - účelová komunikace</v>
      </c>
      <c r="M85" s="302"/>
      <c r="N85" s="302"/>
      <c r="O85" s="302"/>
      <c r="P85" s="302"/>
      <c r="Q85" s="302"/>
      <c r="R85" s="302"/>
      <c r="S85" s="302"/>
      <c r="T85" s="302"/>
      <c r="U85" s="302"/>
      <c r="V85" s="302"/>
      <c r="W85" s="302"/>
      <c r="X85" s="302"/>
      <c r="Y85" s="302"/>
      <c r="Z85" s="302"/>
      <c r="AA85" s="302"/>
      <c r="AB85" s="302"/>
      <c r="AC85" s="302"/>
      <c r="AD85" s="302"/>
      <c r="AE85" s="302"/>
      <c r="AF85" s="302"/>
      <c r="AG85" s="302"/>
      <c r="AH85" s="302"/>
      <c r="AI85" s="302"/>
      <c r="AJ85" s="302"/>
      <c r="AK85" s="302"/>
      <c r="AL85" s="302"/>
      <c r="AM85" s="302"/>
      <c r="AN85" s="302"/>
      <c r="AO85" s="302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303" t="str">
        <f>IF(AN8= "","",AN8)</f>
        <v>9. 4. 2020</v>
      </c>
      <c r="AN87" s="303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Statutární město Brno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304" t="str">
        <f>IF(E17="","",E17)</f>
        <v>LB Projekt s.r.o.</v>
      </c>
      <c r="AN89" s="305"/>
      <c r="AO89" s="305"/>
      <c r="AP89" s="305"/>
      <c r="AQ89" s="37"/>
      <c r="AR89" s="40"/>
      <c r="AS89" s="306" t="s">
        <v>55</v>
      </c>
      <c r="AT89" s="307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304" t="str">
        <f>IF(E20="","",E20)</f>
        <v xml:space="preserve"> </v>
      </c>
      <c r="AN90" s="305"/>
      <c r="AO90" s="305"/>
      <c r="AP90" s="305"/>
      <c r="AQ90" s="37"/>
      <c r="AR90" s="40"/>
      <c r="AS90" s="308"/>
      <c r="AT90" s="309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10"/>
      <c r="AT91" s="311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6" t="s">
        <v>56</v>
      </c>
      <c r="D92" s="297"/>
      <c r="E92" s="297"/>
      <c r="F92" s="297"/>
      <c r="G92" s="297"/>
      <c r="H92" s="74"/>
      <c r="I92" s="298" t="s">
        <v>57</v>
      </c>
      <c r="J92" s="297"/>
      <c r="K92" s="297"/>
      <c r="L92" s="297"/>
      <c r="M92" s="297"/>
      <c r="N92" s="297"/>
      <c r="O92" s="297"/>
      <c r="P92" s="297"/>
      <c r="Q92" s="297"/>
      <c r="R92" s="297"/>
      <c r="S92" s="297"/>
      <c r="T92" s="297"/>
      <c r="U92" s="297"/>
      <c r="V92" s="297"/>
      <c r="W92" s="297"/>
      <c r="X92" s="297"/>
      <c r="Y92" s="297"/>
      <c r="Z92" s="297"/>
      <c r="AA92" s="297"/>
      <c r="AB92" s="297"/>
      <c r="AC92" s="297"/>
      <c r="AD92" s="297"/>
      <c r="AE92" s="297"/>
      <c r="AF92" s="297"/>
      <c r="AG92" s="299" t="s">
        <v>58</v>
      </c>
      <c r="AH92" s="297"/>
      <c r="AI92" s="297"/>
      <c r="AJ92" s="297"/>
      <c r="AK92" s="297"/>
      <c r="AL92" s="297"/>
      <c r="AM92" s="297"/>
      <c r="AN92" s="298" t="s">
        <v>59</v>
      </c>
      <c r="AO92" s="297"/>
      <c r="AP92" s="300"/>
      <c r="AQ92" s="75" t="s">
        <v>60</v>
      </c>
      <c r="AR92" s="40"/>
      <c r="AS92" s="76" t="s">
        <v>61</v>
      </c>
      <c r="AT92" s="77" t="s">
        <v>62</v>
      </c>
      <c r="AU92" s="77" t="s">
        <v>63</v>
      </c>
      <c r="AV92" s="77" t="s">
        <v>64</v>
      </c>
      <c r="AW92" s="77" t="s">
        <v>65</v>
      </c>
      <c r="AX92" s="77" t="s">
        <v>66</v>
      </c>
      <c r="AY92" s="77" t="s">
        <v>67</v>
      </c>
      <c r="AZ92" s="77" t="s">
        <v>68</v>
      </c>
      <c r="BA92" s="77" t="s">
        <v>69</v>
      </c>
      <c r="BB92" s="77" t="s">
        <v>70</v>
      </c>
      <c r="BC92" s="77" t="s">
        <v>71</v>
      </c>
      <c r="BD92" s="78" t="s">
        <v>72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73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94">
        <f>ROUND(SUM(AG95:AG96),2)</f>
        <v>0</v>
      </c>
      <c r="AH94" s="294"/>
      <c r="AI94" s="294"/>
      <c r="AJ94" s="294"/>
      <c r="AK94" s="294"/>
      <c r="AL94" s="294"/>
      <c r="AM94" s="294"/>
      <c r="AN94" s="295">
        <f>SUM(AG94,AT94)</f>
        <v>0</v>
      </c>
      <c r="AO94" s="295"/>
      <c r="AP94" s="295"/>
      <c r="AQ94" s="86" t="s">
        <v>1</v>
      </c>
      <c r="AR94" s="87"/>
      <c r="AS94" s="88">
        <f>ROUND(SUM(AS95:AS96),2)</f>
        <v>0</v>
      </c>
      <c r="AT94" s="89">
        <f>ROUND(SUM(AV94:AW94),2)</f>
        <v>0</v>
      </c>
      <c r="AU94" s="90">
        <f>ROUND(SUM(AU95:AU96),5)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ROUND(SUM(AZ95:AZ96),2)</f>
        <v>0</v>
      </c>
      <c r="BA94" s="89">
        <f>ROUND(SUM(BA95:BA96),2)</f>
        <v>0</v>
      </c>
      <c r="BB94" s="89">
        <f>ROUND(SUM(BB95:BB96),2)</f>
        <v>0</v>
      </c>
      <c r="BC94" s="89">
        <f>ROUND(SUM(BC95:BC96),2)</f>
        <v>0</v>
      </c>
      <c r="BD94" s="91">
        <f>ROUND(SUM(BD95:BD96),2)</f>
        <v>0</v>
      </c>
      <c r="BS94" s="92" t="s">
        <v>74</v>
      </c>
      <c r="BT94" s="92" t="s">
        <v>75</v>
      </c>
      <c r="BU94" s="93" t="s">
        <v>76</v>
      </c>
      <c r="BV94" s="92" t="s">
        <v>77</v>
      </c>
      <c r="BW94" s="92" t="s">
        <v>5</v>
      </c>
      <c r="BX94" s="92" t="s">
        <v>78</v>
      </c>
      <c r="CL94" s="92" t="s">
        <v>1</v>
      </c>
    </row>
    <row r="95" spans="1:91" s="7" customFormat="1" ht="24.75" customHeight="1">
      <c r="A95" s="94" t="s">
        <v>79</v>
      </c>
      <c r="B95" s="95"/>
      <c r="C95" s="96"/>
      <c r="D95" s="293" t="s">
        <v>80</v>
      </c>
      <c r="E95" s="293"/>
      <c r="F95" s="293"/>
      <c r="G95" s="293"/>
      <c r="H95" s="293"/>
      <c r="I95" s="97"/>
      <c r="J95" s="293" t="s">
        <v>81</v>
      </c>
      <c r="K95" s="293"/>
      <c r="L95" s="293"/>
      <c r="M95" s="293"/>
      <c r="N95" s="293"/>
      <c r="O95" s="293"/>
      <c r="P95" s="293"/>
      <c r="Q95" s="293"/>
      <c r="R95" s="293"/>
      <c r="S95" s="293"/>
      <c r="T95" s="293"/>
      <c r="U95" s="293"/>
      <c r="V95" s="293"/>
      <c r="W95" s="293"/>
      <c r="X95" s="293"/>
      <c r="Y95" s="293"/>
      <c r="Z95" s="293"/>
      <c r="AA95" s="293"/>
      <c r="AB95" s="293"/>
      <c r="AC95" s="293"/>
      <c r="AD95" s="293"/>
      <c r="AE95" s="293"/>
      <c r="AF95" s="293"/>
      <c r="AG95" s="291">
        <f>'IO200.VRN - Vedlejší rozp...'!J30</f>
        <v>0</v>
      </c>
      <c r="AH95" s="292"/>
      <c r="AI95" s="292"/>
      <c r="AJ95" s="292"/>
      <c r="AK95" s="292"/>
      <c r="AL95" s="292"/>
      <c r="AM95" s="292"/>
      <c r="AN95" s="291">
        <f>SUM(AG95,AT95)</f>
        <v>0</v>
      </c>
      <c r="AO95" s="292"/>
      <c r="AP95" s="292"/>
      <c r="AQ95" s="98" t="s">
        <v>82</v>
      </c>
      <c r="AR95" s="99"/>
      <c r="AS95" s="100">
        <v>0</v>
      </c>
      <c r="AT95" s="101">
        <f>ROUND(SUM(AV95:AW95),2)</f>
        <v>0</v>
      </c>
      <c r="AU95" s="102">
        <f>'IO200.VRN - Vedlejší rozp...'!P123</f>
        <v>0</v>
      </c>
      <c r="AV95" s="101">
        <f>'IO200.VRN - Vedlejší rozp...'!J33</f>
        <v>0</v>
      </c>
      <c r="AW95" s="101">
        <f>'IO200.VRN - Vedlejší rozp...'!J34</f>
        <v>0</v>
      </c>
      <c r="AX95" s="101">
        <f>'IO200.VRN - Vedlejší rozp...'!J35</f>
        <v>0</v>
      </c>
      <c r="AY95" s="101">
        <f>'IO200.VRN - Vedlejší rozp...'!J36</f>
        <v>0</v>
      </c>
      <c r="AZ95" s="101">
        <f>'IO200.VRN - Vedlejší rozp...'!F33</f>
        <v>0</v>
      </c>
      <c r="BA95" s="101">
        <f>'IO200.VRN - Vedlejší rozp...'!F34</f>
        <v>0</v>
      </c>
      <c r="BB95" s="101">
        <f>'IO200.VRN - Vedlejší rozp...'!F35</f>
        <v>0</v>
      </c>
      <c r="BC95" s="101">
        <f>'IO200.VRN - Vedlejší rozp...'!F36</f>
        <v>0</v>
      </c>
      <c r="BD95" s="103">
        <f>'IO200.VRN - Vedlejší rozp...'!F37</f>
        <v>0</v>
      </c>
      <c r="BT95" s="104" t="s">
        <v>83</v>
      </c>
      <c r="BV95" s="104" t="s">
        <v>77</v>
      </c>
      <c r="BW95" s="104" t="s">
        <v>84</v>
      </c>
      <c r="BX95" s="104" t="s">
        <v>5</v>
      </c>
      <c r="CL95" s="104" t="s">
        <v>1</v>
      </c>
      <c r="CM95" s="104" t="s">
        <v>85</v>
      </c>
    </row>
    <row r="96" spans="1:91" s="7" customFormat="1" ht="24.75" customHeight="1">
      <c r="A96" s="94" t="s">
        <v>79</v>
      </c>
      <c r="B96" s="95"/>
      <c r="C96" s="96"/>
      <c r="D96" s="293" t="s">
        <v>86</v>
      </c>
      <c r="E96" s="293"/>
      <c r="F96" s="293"/>
      <c r="G96" s="293"/>
      <c r="H96" s="293"/>
      <c r="I96" s="97"/>
      <c r="J96" s="293" t="s">
        <v>87</v>
      </c>
      <c r="K96" s="293"/>
      <c r="L96" s="293"/>
      <c r="M96" s="293"/>
      <c r="N96" s="293"/>
      <c r="O96" s="293"/>
      <c r="P96" s="293"/>
      <c r="Q96" s="293"/>
      <c r="R96" s="293"/>
      <c r="S96" s="293"/>
      <c r="T96" s="293"/>
      <c r="U96" s="293"/>
      <c r="V96" s="293"/>
      <c r="W96" s="293"/>
      <c r="X96" s="293"/>
      <c r="Y96" s="293"/>
      <c r="Z96" s="293"/>
      <c r="AA96" s="293"/>
      <c r="AB96" s="293"/>
      <c r="AC96" s="293"/>
      <c r="AD96" s="293"/>
      <c r="AE96" s="293"/>
      <c r="AF96" s="293"/>
      <c r="AG96" s="291">
        <f>'IO200.1 - Komunikace a zp...'!J30</f>
        <v>0</v>
      </c>
      <c r="AH96" s="292"/>
      <c r="AI96" s="292"/>
      <c r="AJ96" s="292"/>
      <c r="AK96" s="292"/>
      <c r="AL96" s="292"/>
      <c r="AM96" s="292"/>
      <c r="AN96" s="291">
        <f>SUM(AG96,AT96)</f>
        <v>0</v>
      </c>
      <c r="AO96" s="292"/>
      <c r="AP96" s="292"/>
      <c r="AQ96" s="98" t="s">
        <v>82</v>
      </c>
      <c r="AR96" s="99"/>
      <c r="AS96" s="105">
        <v>0</v>
      </c>
      <c r="AT96" s="106">
        <f>ROUND(SUM(AV96:AW96),2)</f>
        <v>0</v>
      </c>
      <c r="AU96" s="107">
        <f>'IO200.1 - Komunikace a zp...'!P125</f>
        <v>0</v>
      </c>
      <c r="AV96" s="106">
        <f>'IO200.1 - Komunikace a zp...'!J33</f>
        <v>0</v>
      </c>
      <c r="AW96" s="106">
        <f>'IO200.1 - Komunikace a zp...'!J34</f>
        <v>0</v>
      </c>
      <c r="AX96" s="106">
        <f>'IO200.1 - Komunikace a zp...'!J35</f>
        <v>0</v>
      </c>
      <c r="AY96" s="106">
        <f>'IO200.1 - Komunikace a zp...'!J36</f>
        <v>0</v>
      </c>
      <c r="AZ96" s="106">
        <f>'IO200.1 - Komunikace a zp...'!F33</f>
        <v>0</v>
      </c>
      <c r="BA96" s="106">
        <f>'IO200.1 - Komunikace a zp...'!F34</f>
        <v>0</v>
      </c>
      <c r="BB96" s="106">
        <f>'IO200.1 - Komunikace a zp...'!F35</f>
        <v>0</v>
      </c>
      <c r="BC96" s="106">
        <f>'IO200.1 - Komunikace a zp...'!F36</f>
        <v>0</v>
      </c>
      <c r="BD96" s="108">
        <f>'IO200.1 - Komunikace a zp...'!F37</f>
        <v>0</v>
      </c>
      <c r="BT96" s="104" t="s">
        <v>83</v>
      </c>
      <c r="BV96" s="104" t="s">
        <v>77</v>
      </c>
      <c r="BW96" s="104" t="s">
        <v>88</v>
      </c>
      <c r="BX96" s="104" t="s">
        <v>5</v>
      </c>
      <c r="CL96" s="104" t="s">
        <v>1</v>
      </c>
      <c r="CM96" s="104" t="s">
        <v>85</v>
      </c>
    </row>
    <row r="97" spans="1:5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0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pans="1:57" s="2" customFormat="1" ht="6.95" customHeight="1">
      <c r="A98" s="35"/>
      <c r="B98" s="55"/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56"/>
      <c r="AQ98" s="56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algorithmName="SHA-512" hashValue="gWQ43q/5zawV+nfhM1s/ydb8vq1S3OxKUcxnQekdRXXSDxYHZmbjtWY0/2nxEB9Mnu/JM2UpqMWnC4MF6qPH3Q==" saltValue="QZ7MRJXAJr8YGrR9jIIGO4KTgSCCzVMmHhUjpQusPfCZfS451jOLd8E0EFTE4IzAwBN1a+Dqkpxj1IEFig30vw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IO200.VRN - Vedlejší rozp...'!C2" display="/"/>
    <hyperlink ref="A96" location="'IO200.1 - Komunikace a zp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4"/>
  <sheetViews>
    <sheetView showGridLines="0" workbookViewId="0">
      <selection activeCell="F23" sqref="F23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>
      <c r="I2" s="109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84</v>
      </c>
    </row>
    <row r="3" spans="1:46" s="1" customForma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85</v>
      </c>
    </row>
    <row r="4" spans="1:46" s="1" customFormat="1" ht="18">
      <c r="B4" s="21"/>
      <c r="D4" s="113" t="s">
        <v>89</v>
      </c>
      <c r="I4" s="109"/>
      <c r="L4" s="21"/>
      <c r="M4" s="114" t="s">
        <v>10</v>
      </c>
      <c r="AT4" s="18" t="s">
        <v>4</v>
      </c>
    </row>
    <row r="5" spans="1:46" s="1" customFormat="1">
      <c r="B5" s="21"/>
      <c r="I5" s="109"/>
      <c r="L5" s="21"/>
    </row>
    <row r="6" spans="1:46" s="1" customFormat="1" ht="12.75">
      <c r="B6" s="21"/>
      <c r="D6" s="115" t="s">
        <v>16</v>
      </c>
      <c r="I6" s="109"/>
      <c r="L6" s="21"/>
    </row>
    <row r="7" spans="1:46" s="1" customFormat="1" ht="12.75">
      <c r="B7" s="21"/>
      <c r="E7" s="334" t="str">
        <f>'Rekapitulace stavby'!K6</f>
        <v>Stavba 25m bazénu MPS Lužánky - účelová komunikace</v>
      </c>
      <c r="F7" s="335"/>
      <c r="G7" s="335"/>
      <c r="H7" s="335"/>
      <c r="I7" s="109"/>
      <c r="L7" s="21"/>
    </row>
    <row r="8" spans="1:46" s="2" customFormat="1" ht="12.75">
      <c r="A8" s="35"/>
      <c r="B8" s="40"/>
      <c r="C8" s="35"/>
      <c r="D8" s="115" t="s">
        <v>90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>
      <c r="A9" s="35"/>
      <c r="B9" s="40"/>
      <c r="C9" s="35"/>
      <c r="D9" s="35"/>
      <c r="E9" s="336" t="s">
        <v>91</v>
      </c>
      <c r="F9" s="337"/>
      <c r="G9" s="337"/>
      <c r="H9" s="337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.75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.75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9. 4. 2020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.75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2.75">
      <c r="A15" s="35"/>
      <c r="B15" s="40"/>
      <c r="C15" s="35"/>
      <c r="D15" s="35"/>
      <c r="E15" s="117" t="s">
        <v>26</v>
      </c>
      <c r="F15" s="35"/>
      <c r="G15" s="35"/>
      <c r="H15" s="35"/>
      <c r="I15" s="118" t="s">
        <v>27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.75">
      <c r="A17" s="35"/>
      <c r="B17" s="40"/>
      <c r="C17" s="35"/>
      <c r="D17" s="115" t="s">
        <v>28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2.75">
      <c r="A18" s="35"/>
      <c r="B18" s="40"/>
      <c r="C18" s="35"/>
      <c r="D18" s="35"/>
      <c r="E18" s="338" t="str">
        <f>'Rekapitulace stavby'!E14</f>
        <v>Vyplň údaj</v>
      </c>
      <c r="F18" s="339"/>
      <c r="G18" s="339"/>
      <c r="H18" s="339"/>
      <c r="I18" s="118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.75">
      <c r="A20" s="35"/>
      <c r="B20" s="40"/>
      <c r="C20" s="35"/>
      <c r="D20" s="115" t="s">
        <v>30</v>
      </c>
      <c r="E20" s="35"/>
      <c r="F20" s="35"/>
      <c r="G20" s="35"/>
      <c r="H20" s="35"/>
      <c r="I20" s="118" t="s">
        <v>25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2.75">
      <c r="A21" s="35"/>
      <c r="B21" s="40"/>
      <c r="C21" s="35"/>
      <c r="D21" s="35"/>
      <c r="E21" s="117" t="s">
        <v>31</v>
      </c>
      <c r="F21" s="35"/>
      <c r="G21" s="35"/>
      <c r="H21" s="35"/>
      <c r="I21" s="118" t="s">
        <v>27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.75">
      <c r="A23" s="35"/>
      <c r="B23" s="40"/>
      <c r="C23" s="35"/>
      <c r="D23" s="115" t="s">
        <v>33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2.75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27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.75">
      <c r="A26" s="35"/>
      <c r="B26" s="40"/>
      <c r="C26" s="35"/>
      <c r="D26" s="115" t="s">
        <v>34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2.75">
      <c r="A27" s="120"/>
      <c r="B27" s="121"/>
      <c r="C27" s="120"/>
      <c r="D27" s="120"/>
      <c r="E27" s="340" t="s">
        <v>1</v>
      </c>
      <c r="F27" s="340"/>
      <c r="G27" s="340"/>
      <c r="H27" s="340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</row>
    <row r="28" spans="1:31" s="2" customForma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15.75">
      <c r="A30" s="35"/>
      <c r="B30" s="40"/>
      <c r="C30" s="35"/>
      <c r="D30" s="126" t="s">
        <v>35</v>
      </c>
      <c r="E30" s="35"/>
      <c r="F30" s="35"/>
      <c r="G30" s="35"/>
      <c r="H30" s="35"/>
      <c r="I30" s="116"/>
      <c r="J30" s="127">
        <f>ROUND(J123,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2.75">
      <c r="A32" s="35"/>
      <c r="B32" s="40"/>
      <c r="C32" s="35"/>
      <c r="D32" s="35"/>
      <c r="E32" s="35"/>
      <c r="F32" s="128" t="s">
        <v>37</v>
      </c>
      <c r="G32" s="35"/>
      <c r="H32" s="35"/>
      <c r="I32" s="129" t="s">
        <v>36</v>
      </c>
      <c r="J32" s="128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2.75">
      <c r="A33" s="35"/>
      <c r="B33" s="40"/>
      <c r="C33" s="35"/>
      <c r="D33" s="130" t="s">
        <v>39</v>
      </c>
      <c r="E33" s="115" t="s">
        <v>40</v>
      </c>
      <c r="F33" s="131">
        <f>ROUND((SUM(BE123:BE173)),  2)</f>
        <v>0</v>
      </c>
      <c r="G33" s="35"/>
      <c r="H33" s="35"/>
      <c r="I33" s="132">
        <v>0.21</v>
      </c>
      <c r="J33" s="131">
        <f>ROUND(((SUM(BE123:BE173))*I33),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2.75">
      <c r="A34" s="35"/>
      <c r="B34" s="40"/>
      <c r="C34" s="35"/>
      <c r="D34" s="35"/>
      <c r="E34" s="115" t="s">
        <v>41</v>
      </c>
      <c r="F34" s="131">
        <f>ROUND((SUM(BF123:BF173)),  2)</f>
        <v>0</v>
      </c>
      <c r="G34" s="35"/>
      <c r="H34" s="35"/>
      <c r="I34" s="132">
        <v>0.15</v>
      </c>
      <c r="J34" s="131">
        <f>ROUND(((SUM(BF123:BF173))*I34),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2.75">
      <c r="A35" s="35"/>
      <c r="B35" s="40"/>
      <c r="C35" s="35"/>
      <c r="D35" s="35"/>
      <c r="E35" s="115" t="s">
        <v>42</v>
      </c>
      <c r="F35" s="131">
        <f>ROUND((SUM(BG123:BG173)),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2.75">
      <c r="A36" s="35"/>
      <c r="B36" s="40"/>
      <c r="C36" s="35"/>
      <c r="D36" s="35"/>
      <c r="E36" s="115" t="s">
        <v>43</v>
      </c>
      <c r="F36" s="131">
        <f>ROUND((SUM(BH123:BH173)),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2.75">
      <c r="A37" s="35"/>
      <c r="B37" s="40"/>
      <c r="C37" s="35"/>
      <c r="D37" s="35"/>
      <c r="E37" s="115" t="s">
        <v>44</v>
      </c>
      <c r="F37" s="131">
        <f>ROUND((SUM(BI123:BI173)),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5.75">
      <c r="A39" s="35"/>
      <c r="B39" s="40"/>
      <c r="C39" s="133"/>
      <c r="D39" s="134" t="s">
        <v>45</v>
      </c>
      <c r="E39" s="135"/>
      <c r="F39" s="135"/>
      <c r="G39" s="136" t="s">
        <v>46</v>
      </c>
      <c r="H39" s="137" t="s">
        <v>47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>
      <c r="B41" s="21"/>
      <c r="I41" s="109"/>
      <c r="L41" s="21"/>
    </row>
    <row r="42" spans="1:31" s="1" customFormat="1">
      <c r="B42" s="21"/>
      <c r="I42" s="109"/>
      <c r="L42" s="21"/>
    </row>
    <row r="43" spans="1:31" s="1" customFormat="1">
      <c r="B43" s="21"/>
      <c r="I43" s="109"/>
      <c r="L43" s="21"/>
    </row>
    <row r="44" spans="1:31" s="1" customFormat="1">
      <c r="B44" s="21"/>
      <c r="I44" s="109"/>
      <c r="L44" s="21"/>
    </row>
    <row r="45" spans="1:31" s="1" customFormat="1">
      <c r="B45" s="21"/>
      <c r="I45" s="109"/>
      <c r="L45" s="21"/>
    </row>
    <row r="46" spans="1:31" s="1" customFormat="1">
      <c r="B46" s="21"/>
      <c r="I46" s="109"/>
      <c r="L46" s="21"/>
    </row>
    <row r="47" spans="1:31" s="1" customFormat="1">
      <c r="B47" s="21"/>
      <c r="I47" s="109"/>
      <c r="L47" s="21"/>
    </row>
    <row r="48" spans="1:31" s="1" customFormat="1">
      <c r="B48" s="21"/>
      <c r="I48" s="109"/>
      <c r="L48" s="21"/>
    </row>
    <row r="49" spans="1:31" s="1" customFormat="1">
      <c r="B49" s="21"/>
      <c r="I49" s="109"/>
      <c r="L49" s="21"/>
    </row>
    <row r="50" spans="1:31" s="2" customFormat="1" ht="12.75">
      <c r="B50" s="52"/>
      <c r="D50" s="141" t="s">
        <v>48</v>
      </c>
      <c r="E50" s="142"/>
      <c r="F50" s="142"/>
      <c r="G50" s="141" t="s">
        <v>49</v>
      </c>
      <c r="H50" s="142"/>
      <c r="I50" s="143"/>
      <c r="J50" s="142"/>
      <c r="K50" s="142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4" t="s">
        <v>50</v>
      </c>
      <c r="E61" s="145"/>
      <c r="F61" s="146" t="s">
        <v>51</v>
      </c>
      <c r="G61" s="144" t="s">
        <v>50</v>
      </c>
      <c r="H61" s="145"/>
      <c r="I61" s="147"/>
      <c r="J61" s="148" t="s">
        <v>51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52</v>
      </c>
      <c r="E65" s="149"/>
      <c r="F65" s="149"/>
      <c r="G65" s="141" t="s">
        <v>53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4" t="s">
        <v>50</v>
      </c>
      <c r="E76" s="145"/>
      <c r="F76" s="146" t="s">
        <v>51</v>
      </c>
      <c r="G76" s="144" t="s">
        <v>50</v>
      </c>
      <c r="H76" s="145"/>
      <c r="I76" s="147"/>
      <c r="J76" s="148" t="s">
        <v>51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18">
      <c r="A82" s="35"/>
      <c r="B82" s="36"/>
      <c r="C82" s="24" t="s">
        <v>92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.75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2.75">
      <c r="A85" s="35"/>
      <c r="B85" s="36"/>
      <c r="C85" s="37"/>
      <c r="D85" s="37"/>
      <c r="E85" s="332" t="str">
        <f>E7</f>
        <v>Stavba 25m bazénu MPS Lužánky - účelová komunikace</v>
      </c>
      <c r="F85" s="333"/>
      <c r="G85" s="333"/>
      <c r="H85" s="333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.75">
      <c r="A86" s="35"/>
      <c r="B86" s="36"/>
      <c r="C86" s="30" t="s">
        <v>90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>
      <c r="A87" s="35"/>
      <c r="B87" s="36"/>
      <c r="C87" s="37"/>
      <c r="D87" s="37"/>
      <c r="E87" s="301" t="str">
        <f>E9</f>
        <v>IO200.VRN - Vedlejší rozpočtové náklady</v>
      </c>
      <c r="F87" s="331"/>
      <c r="G87" s="331"/>
      <c r="H87" s="331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.75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9. 4. 2020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2.75">
      <c r="A91" s="35"/>
      <c r="B91" s="36"/>
      <c r="C91" s="30" t="s">
        <v>24</v>
      </c>
      <c r="D91" s="37"/>
      <c r="E91" s="37"/>
      <c r="F91" s="28" t="str">
        <f>E15</f>
        <v>Statutární město Brno</v>
      </c>
      <c r="G91" s="37"/>
      <c r="H91" s="37"/>
      <c r="I91" s="118" t="s">
        <v>30</v>
      </c>
      <c r="J91" s="33" t="str">
        <f>E21</f>
        <v>LB Projekt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2.75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8" t="s">
        <v>33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12">
      <c r="A94" s="35"/>
      <c r="B94" s="36"/>
      <c r="C94" s="157" t="s">
        <v>93</v>
      </c>
      <c r="D94" s="158"/>
      <c r="E94" s="158"/>
      <c r="F94" s="158"/>
      <c r="G94" s="158"/>
      <c r="H94" s="158"/>
      <c r="I94" s="159"/>
      <c r="J94" s="160" t="s">
        <v>94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15.75">
      <c r="A96" s="35"/>
      <c r="B96" s="36"/>
      <c r="C96" s="161" t="s">
        <v>95</v>
      </c>
      <c r="D96" s="37"/>
      <c r="E96" s="37"/>
      <c r="F96" s="37"/>
      <c r="G96" s="37"/>
      <c r="H96" s="37"/>
      <c r="I96" s="116"/>
      <c r="J96" s="85">
        <f>J123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96</v>
      </c>
    </row>
    <row r="97" spans="1:31" s="9" customFormat="1" ht="15">
      <c r="B97" s="162"/>
      <c r="C97" s="163"/>
      <c r="D97" s="164" t="s">
        <v>97</v>
      </c>
      <c r="E97" s="165"/>
      <c r="F97" s="165"/>
      <c r="G97" s="165"/>
      <c r="H97" s="165"/>
      <c r="I97" s="166"/>
      <c r="J97" s="167">
        <f>J124</f>
        <v>0</v>
      </c>
      <c r="K97" s="163"/>
      <c r="L97" s="168"/>
    </row>
    <row r="98" spans="1:31" s="10" customFormat="1" ht="12.75">
      <c r="B98" s="169"/>
      <c r="C98" s="170"/>
      <c r="D98" s="171" t="s">
        <v>98</v>
      </c>
      <c r="E98" s="172"/>
      <c r="F98" s="172"/>
      <c r="G98" s="172"/>
      <c r="H98" s="172"/>
      <c r="I98" s="173"/>
      <c r="J98" s="174">
        <f>J125</f>
        <v>0</v>
      </c>
      <c r="K98" s="170"/>
      <c r="L98" s="175"/>
    </row>
    <row r="99" spans="1:31" s="10" customFormat="1" ht="12.75">
      <c r="B99" s="169"/>
      <c r="C99" s="170"/>
      <c r="D99" s="171" t="s">
        <v>99</v>
      </c>
      <c r="E99" s="172"/>
      <c r="F99" s="172"/>
      <c r="G99" s="172"/>
      <c r="H99" s="172"/>
      <c r="I99" s="173"/>
      <c r="J99" s="174">
        <f>J143</f>
        <v>0</v>
      </c>
      <c r="K99" s="170"/>
      <c r="L99" s="175"/>
    </row>
    <row r="100" spans="1:31" s="10" customFormat="1" ht="12.75">
      <c r="B100" s="169"/>
      <c r="C100" s="170"/>
      <c r="D100" s="171" t="s">
        <v>100</v>
      </c>
      <c r="E100" s="172"/>
      <c r="F100" s="172"/>
      <c r="G100" s="172"/>
      <c r="H100" s="172"/>
      <c r="I100" s="173"/>
      <c r="J100" s="174">
        <f>J154</f>
        <v>0</v>
      </c>
      <c r="K100" s="170"/>
      <c r="L100" s="175"/>
    </row>
    <row r="101" spans="1:31" s="10" customFormat="1" ht="12.75">
      <c r="B101" s="169"/>
      <c r="C101" s="170"/>
      <c r="D101" s="171" t="s">
        <v>101</v>
      </c>
      <c r="E101" s="172"/>
      <c r="F101" s="172"/>
      <c r="G101" s="172"/>
      <c r="H101" s="172"/>
      <c r="I101" s="173"/>
      <c r="J101" s="174">
        <f>J158</f>
        <v>0</v>
      </c>
      <c r="K101" s="170"/>
      <c r="L101" s="175"/>
    </row>
    <row r="102" spans="1:31" s="10" customFormat="1" ht="12.75">
      <c r="B102" s="169"/>
      <c r="C102" s="170"/>
      <c r="D102" s="171" t="s">
        <v>102</v>
      </c>
      <c r="E102" s="172"/>
      <c r="F102" s="172"/>
      <c r="G102" s="172"/>
      <c r="H102" s="172"/>
      <c r="I102" s="173"/>
      <c r="J102" s="174">
        <f>J162</f>
        <v>0</v>
      </c>
      <c r="K102" s="170"/>
      <c r="L102" s="175"/>
    </row>
    <row r="103" spans="1:31" s="10" customFormat="1" ht="12.75">
      <c r="B103" s="169"/>
      <c r="C103" s="170"/>
      <c r="D103" s="171" t="s">
        <v>103</v>
      </c>
      <c r="E103" s="172"/>
      <c r="F103" s="172"/>
      <c r="G103" s="172"/>
      <c r="H103" s="172"/>
      <c r="I103" s="173"/>
      <c r="J103" s="174">
        <f>J170</f>
        <v>0</v>
      </c>
      <c r="K103" s="170"/>
      <c r="L103" s="175"/>
    </row>
    <row r="104" spans="1:31" s="2" customFormat="1">
      <c r="A104" s="35"/>
      <c r="B104" s="36"/>
      <c r="C104" s="37"/>
      <c r="D104" s="37"/>
      <c r="E104" s="37"/>
      <c r="F104" s="37"/>
      <c r="G104" s="37"/>
      <c r="H104" s="37"/>
      <c r="I104" s="116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>
      <c r="A105" s="35"/>
      <c r="B105" s="55"/>
      <c r="C105" s="56"/>
      <c r="D105" s="56"/>
      <c r="E105" s="56"/>
      <c r="F105" s="56"/>
      <c r="G105" s="56"/>
      <c r="H105" s="56"/>
      <c r="I105" s="153"/>
      <c r="J105" s="56"/>
      <c r="K105" s="56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pans="1:31" s="2" customFormat="1">
      <c r="A109" s="35"/>
      <c r="B109" s="57"/>
      <c r="C109" s="58"/>
      <c r="D109" s="58"/>
      <c r="E109" s="58"/>
      <c r="F109" s="58"/>
      <c r="G109" s="58"/>
      <c r="H109" s="58"/>
      <c r="I109" s="156"/>
      <c r="J109" s="58"/>
      <c r="K109" s="58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8">
      <c r="A110" s="35"/>
      <c r="B110" s="36"/>
      <c r="C110" s="24" t="s">
        <v>104</v>
      </c>
      <c r="D110" s="37"/>
      <c r="E110" s="37"/>
      <c r="F110" s="37"/>
      <c r="G110" s="37"/>
      <c r="H110" s="37"/>
      <c r="I110" s="116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>
      <c r="A111" s="35"/>
      <c r="B111" s="36"/>
      <c r="C111" s="37"/>
      <c r="D111" s="37"/>
      <c r="E111" s="37"/>
      <c r="F111" s="37"/>
      <c r="G111" s="37"/>
      <c r="H111" s="37"/>
      <c r="I111" s="116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.75">
      <c r="A112" s="35"/>
      <c r="B112" s="36"/>
      <c r="C112" s="30" t="s">
        <v>16</v>
      </c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.75">
      <c r="A113" s="35"/>
      <c r="B113" s="36"/>
      <c r="C113" s="37"/>
      <c r="D113" s="37"/>
      <c r="E113" s="332" t="str">
        <f>E7</f>
        <v>Stavba 25m bazénu MPS Lužánky - účelová komunikace</v>
      </c>
      <c r="F113" s="333"/>
      <c r="G113" s="333"/>
      <c r="H113" s="333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.75">
      <c r="A114" s="35"/>
      <c r="B114" s="36"/>
      <c r="C114" s="30" t="s">
        <v>90</v>
      </c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>
      <c r="A115" s="35"/>
      <c r="B115" s="36"/>
      <c r="C115" s="37"/>
      <c r="D115" s="37"/>
      <c r="E115" s="301" t="str">
        <f>E9</f>
        <v>IO200.VRN - Vedlejší rozpočtové náklady</v>
      </c>
      <c r="F115" s="331"/>
      <c r="G115" s="331"/>
      <c r="H115" s="331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>
      <c r="A116" s="35"/>
      <c r="B116" s="36"/>
      <c r="C116" s="37"/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2.75">
      <c r="A117" s="35"/>
      <c r="B117" s="36"/>
      <c r="C117" s="30" t="s">
        <v>20</v>
      </c>
      <c r="D117" s="37"/>
      <c r="E117" s="37"/>
      <c r="F117" s="28" t="str">
        <f>F12</f>
        <v xml:space="preserve"> </v>
      </c>
      <c r="G117" s="37"/>
      <c r="H117" s="37"/>
      <c r="I117" s="118" t="s">
        <v>22</v>
      </c>
      <c r="J117" s="67" t="str">
        <f>IF(J12="","",J12)</f>
        <v>9. 4. 2020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.75">
      <c r="A119" s="35"/>
      <c r="B119" s="36"/>
      <c r="C119" s="30" t="s">
        <v>24</v>
      </c>
      <c r="D119" s="37"/>
      <c r="E119" s="37"/>
      <c r="F119" s="28" t="str">
        <f>E15</f>
        <v>Statutární město Brno</v>
      </c>
      <c r="G119" s="37"/>
      <c r="H119" s="37"/>
      <c r="I119" s="118" t="s">
        <v>30</v>
      </c>
      <c r="J119" s="33" t="str">
        <f>E21</f>
        <v>LB Projekt s.r.o.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2.75">
      <c r="A120" s="35"/>
      <c r="B120" s="36"/>
      <c r="C120" s="30" t="s">
        <v>28</v>
      </c>
      <c r="D120" s="37"/>
      <c r="E120" s="37"/>
      <c r="F120" s="28" t="str">
        <f>IF(E18="","",E18)</f>
        <v>Vyplň údaj</v>
      </c>
      <c r="G120" s="37"/>
      <c r="H120" s="37"/>
      <c r="I120" s="118" t="s">
        <v>33</v>
      </c>
      <c r="J120" s="33" t="str">
        <f>E24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>
      <c r="A121" s="35"/>
      <c r="B121" s="36"/>
      <c r="C121" s="37"/>
      <c r="D121" s="37"/>
      <c r="E121" s="37"/>
      <c r="F121" s="37"/>
      <c r="G121" s="37"/>
      <c r="H121" s="37"/>
      <c r="I121" s="116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11" customFormat="1" ht="24">
      <c r="A122" s="176"/>
      <c r="B122" s="177"/>
      <c r="C122" s="178" t="s">
        <v>105</v>
      </c>
      <c r="D122" s="179" t="s">
        <v>60</v>
      </c>
      <c r="E122" s="179" t="s">
        <v>56</v>
      </c>
      <c r="F122" s="179" t="s">
        <v>57</v>
      </c>
      <c r="G122" s="179" t="s">
        <v>106</v>
      </c>
      <c r="H122" s="179" t="s">
        <v>107</v>
      </c>
      <c r="I122" s="180" t="s">
        <v>108</v>
      </c>
      <c r="J122" s="179" t="s">
        <v>94</v>
      </c>
      <c r="K122" s="181" t="s">
        <v>109</v>
      </c>
      <c r="L122" s="182"/>
      <c r="M122" s="76" t="s">
        <v>1</v>
      </c>
      <c r="N122" s="77" t="s">
        <v>39</v>
      </c>
      <c r="O122" s="77" t="s">
        <v>110</v>
      </c>
      <c r="P122" s="77" t="s">
        <v>111</v>
      </c>
      <c r="Q122" s="77" t="s">
        <v>112</v>
      </c>
      <c r="R122" s="77" t="s">
        <v>113</v>
      </c>
      <c r="S122" s="77" t="s">
        <v>114</v>
      </c>
      <c r="T122" s="78" t="s">
        <v>115</v>
      </c>
      <c r="U122" s="176"/>
      <c r="V122" s="176"/>
      <c r="W122" s="176"/>
      <c r="X122" s="176"/>
      <c r="Y122" s="176"/>
      <c r="Z122" s="176"/>
      <c r="AA122" s="176"/>
      <c r="AB122" s="176"/>
      <c r="AC122" s="176"/>
      <c r="AD122" s="176"/>
      <c r="AE122" s="176"/>
    </row>
    <row r="123" spans="1:65" s="2" customFormat="1" ht="15.75">
      <c r="A123" s="35"/>
      <c r="B123" s="36"/>
      <c r="C123" s="83" t="s">
        <v>116</v>
      </c>
      <c r="D123" s="37"/>
      <c r="E123" s="37"/>
      <c r="F123" s="37"/>
      <c r="G123" s="37"/>
      <c r="H123" s="37"/>
      <c r="I123" s="116"/>
      <c r="J123" s="183">
        <f>BK123</f>
        <v>0</v>
      </c>
      <c r="K123" s="37"/>
      <c r="L123" s="40"/>
      <c r="M123" s="79"/>
      <c r="N123" s="184"/>
      <c r="O123" s="80"/>
      <c r="P123" s="185">
        <f>P124</f>
        <v>0</v>
      </c>
      <c r="Q123" s="80"/>
      <c r="R123" s="185">
        <f>R124</f>
        <v>0</v>
      </c>
      <c r="S123" s="80"/>
      <c r="T123" s="186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74</v>
      </c>
      <c r="AU123" s="18" t="s">
        <v>96</v>
      </c>
      <c r="BK123" s="187">
        <f>BK124</f>
        <v>0</v>
      </c>
    </row>
    <row r="124" spans="1:65" s="12" customFormat="1" ht="15">
      <c r="B124" s="188"/>
      <c r="C124" s="189"/>
      <c r="D124" s="190" t="s">
        <v>74</v>
      </c>
      <c r="E124" s="191" t="s">
        <v>117</v>
      </c>
      <c r="F124" s="191" t="s">
        <v>81</v>
      </c>
      <c r="G124" s="189"/>
      <c r="H124" s="189"/>
      <c r="I124" s="192"/>
      <c r="J124" s="193">
        <f>BK124</f>
        <v>0</v>
      </c>
      <c r="K124" s="189"/>
      <c r="L124" s="194"/>
      <c r="M124" s="195"/>
      <c r="N124" s="196"/>
      <c r="O124" s="196"/>
      <c r="P124" s="197">
        <f>P125+P143+P154+P158+P162+P170</f>
        <v>0</v>
      </c>
      <c r="Q124" s="196"/>
      <c r="R124" s="197">
        <f>R125+R143+R154+R158+R162+R170</f>
        <v>0</v>
      </c>
      <c r="S124" s="196"/>
      <c r="T124" s="198">
        <f>T125+T143+T154+T158+T162+T170</f>
        <v>0</v>
      </c>
      <c r="AR124" s="199" t="s">
        <v>118</v>
      </c>
      <c r="AT124" s="200" t="s">
        <v>74</v>
      </c>
      <c r="AU124" s="200" t="s">
        <v>75</v>
      </c>
      <c r="AY124" s="199" t="s">
        <v>119</v>
      </c>
      <c r="BK124" s="201">
        <f>BK125+BK143+BK154+BK158+BK162+BK170</f>
        <v>0</v>
      </c>
    </row>
    <row r="125" spans="1:65" s="12" customFormat="1" ht="12.75">
      <c r="B125" s="188"/>
      <c r="C125" s="189"/>
      <c r="D125" s="190" t="s">
        <v>74</v>
      </c>
      <c r="E125" s="202" t="s">
        <v>120</v>
      </c>
      <c r="F125" s="202" t="s">
        <v>121</v>
      </c>
      <c r="G125" s="189"/>
      <c r="H125" s="189"/>
      <c r="I125" s="192"/>
      <c r="J125" s="203">
        <f>BK125</f>
        <v>0</v>
      </c>
      <c r="K125" s="189"/>
      <c r="L125" s="194"/>
      <c r="M125" s="195"/>
      <c r="N125" s="196"/>
      <c r="O125" s="196"/>
      <c r="P125" s="197">
        <f>SUM(P126:P142)</f>
        <v>0</v>
      </c>
      <c r="Q125" s="196"/>
      <c r="R125" s="197">
        <f>SUM(R126:R142)</f>
        <v>0</v>
      </c>
      <c r="S125" s="196"/>
      <c r="T125" s="198">
        <f>SUM(T126:T142)</f>
        <v>0</v>
      </c>
      <c r="AR125" s="199" t="s">
        <v>118</v>
      </c>
      <c r="AT125" s="200" t="s">
        <v>74</v>
      </c>
      <c r="AU125" s="200" t="s">
        <v>83</v>
      </c>
      <c r="AY125" s="199" t="s">
        <v>119</v>
      </c>
      <c r="BK125" s="201">
        <f>SUM(BK126:BK142)</f>
        <v>0</v>
      </c>
    </row>
    <row r="126" spans="1:65" s="2" customFormat="1" ht="24">
      <c r="A126" s="35"/>
      <c r="B126" s="36"/>
      <c r="C126" s="204" t="s">
        <v>83</v>
      </c>
      <c r="D126" s="204" t="s">
        <v>122</v>
      </c>
      <c r="E126" s="205" t="s">
        <v>123</v>
      </c>
      <c r="F126" s="206" t="s">
        <v>124</v>
      </c>
      <c r="G126" s="207" t="s">
        <v>125</v>
      </c>
      <c r="H126" s="208">
        <v>1</v>
      </c>
      <c r="I126" s="209"/>
      <c r="J126" s="210">
        <f>ROUND(I126*H126,2)</f>
        <v>0</v>
      </c>
      <c r="K126" s="206" t="s">
        <v>126</v>
      </c>
      <c r="L126" s="40"/>
      <c r="M126" s="211" t="s">
        <v>1</v>
      </c>
      <c r="N126" s="212" t="s">
        <v>40</v>
      </c>
      <c r="O126" s="72"/>
      <c r="P126" s="213">
        <f>O126*H126</f>
        <v>0</v>
      </c>
      <c r="Q126" s="213">
        <v>0</v>
      </c>
      <c r="R126" s="213">
        <f>Q126*H126</f>
        <v>0</v>
      </c>
      <c r="S126" s="213">
        <v>0</v>
      </c>
      <c r="T126" s="21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15" t="s">
        <v>127</v>
      </c>
      <c r="AT126" s="215" t="s">
        <v>122</v>
      </c>
      <c r="AU126" s="215" t="s">
        <v>85</v>
      </c>
      <c r="AY126" s="18" t="s">
        <v>119</v>
      </c>
      <c r="BE126" s="216">
        <f>IF(N126="základní",J126,0)</f>
        <v>0</v>
      </c>
      <c r="BF126" s="216">
        <f>IF(N126="snížená",J126,0)</f>
        <v>0</v>
      </c>
      <c r="BG126" s="216">
        <f>IF(N126="zákl. přenesená",J126,0)</f>
        <v>0</v>
      </c>
      <c r="BH126" s="216">
        <f>IF(N126="sníž. přenesená",J126,0)</f>
        <v>0</v>
      </c>
      <c r="BI126" s="216">
        <f>IF(N126="nulová",J126,0)</f>
        <v>0</v>
      </c>
      <c r="BJ126" s="18" t="s">
        <v>83</v>
      </c>
      <c r="BK126" s="216">
        <f>ROUND(I126*H126,2)</f>
        <v>0</v>
      </c>
      <c r="BL126" s="18" t="s">
        <v>127</v>
      </c>
      <c r="BM126" s="215" t="s">
        <v>128</v>
      </c>
    </row>
    <row r="127" spans="1:65" s="13" customFormat="1" ht="33.75">
      <c r="B127" s="217"/>
      <c r="C127" s="218"/>
      <c r="D127" s="219" t="s">
        <v>129</v>
      </c>
      <c r="E127" s="220" t="s">
        <v>1</v>
      </c>
      <c r="F127" s="221" t="s">
        <v>130</v>
      </c>
      <c r="G127" s="218"/>
      <c r="H127" s="220" t="s">
        <v>1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129</v>
      </c>
      <c r="AU127" s="227" t="s">
        <v>85</v>
      </c>
      <c r="AV127" s="13" t="s">
        <v>83</v>
      </c>
      <c r="AW127" s="13" t="s">
        <v>32</v>
      </c>
      <c r="AX127" s="13" t="s">
        <v>75</v>
      </c>
      <c r="AY127" s="227" t="s">
        <v>119</v>
      </c>
    </row>
    <row r="128" spans="1:65" s="13" customFormat="1" ht="22.5">
      <c r="B128" s="217"/>
      <c r="C128" s="218"/>
      <c r="D128" s="219" t="s">
        <v>129</v>
      </c>
      <c r="E128" s="220" t="s">
        <v>1</v>
      </c>
      <c r="F128" s="221" t="s">
        <v>131</v>
      </c>
      <c r="G128" s="218"/>
      <c r="H128" s="220" t="s">
        <v>1</v>
      </c>
      <c r="I128" s="222"/>
      <c r="J128" s="218"/>
      <c r="K128" s="218"/>
      <c r="L128" s="223"/>
      <c r="M128" s="224"/>
      <c r="N128" s="225"/>
      <c r="O128" s="225"/>
      <c r="P128" s="225"/>
      <c r="Q128" s="225"/>
      <c r="R128" s="225"/>
      <c r="S128" s="225"/>
      <c r="T128" s="226"/>
      <c r="AT128" s="227" t="s">
        <v>129</v>
      </c>
      <c r="AU128" s="227" t="s">
        <v>85</v>
      </c>
      <c r="AV128" s="13" t="s">
        <v>83</v>
      </c>
      <c r="AW128" s="13" t="s">
        <v>32</v>
      </c>
      <c r="AX128" s="13" t="s">
        <v>75</v>
      </c>
      <c r="AY128" s="227" t="s">
        <v>119</v>
      </c>
    </row>
    <row r="129" spans="1:65" s="14" customFormat="1">
      <c r="B129" s="228"/>
      <c r="C129" s="229"/>
      <c r="D129" s="219" t="s">
        <v>129</v>
      </c>
      <c r="E129" s="230" t="s">
        <v>1</v>
      </c>
      <c r="F129" s="231" t="s">
        <v>83</v>
      </c>
      <c r="G129" s="229"/>
      <c r="H129" s="232">
        <v>1</v>
      </c>
      <c r="I129" s="233"/>
      <c r="J129" s="229"/>
      <c r="K129" s="229"/>
      <c r="L129" s="234"/>
      <c r="M129" s="235"/>
      <c r="N129" s="236"/>
      <c r="O129" s="236"/>
      <c r="P129" s="236"/>
      <c r="Q129" s="236"/>
      <c r="R129" s="236"/>
      <c r="S129" s="236"/>
      <c r="T129" s="237"/>
      <c r="AT129" s="238" t="s">
        <v>129</v>
      </c>
      <c r="AU129" s="238" t="s">
        <v>85</v>
      </c>
      <c r="AV129" s="14" t="s">
        <v>85</v>
      </c>
      <c r="AW129" s="14" t="s">
        <v>32</v>
      </c>
      <c r="AX129" s="14" t="s">
        <v>83</v>
      </c>
      <c r="AY129" s="238" t="s">
        <v>119</v>
      </c>
    </row>
    <row r="130" spans="1:65" s="2" customFormat="1" ht="12">
      <c r="A130" s="35"/>
      <c r="B130" s="36"/>
      <c r="C130" s="204" t="s">
        <v>85</v>
      </c>
      <c r="D130" s="204" t="s">
        <v>122</v>
      </c>
      <c r="E130" s="205" t="s">
        <v>132</v>
      </c>
      <c r="F130" s="206" t="s">
        <v>133</v>
      </c>
      <c r="G130" s="207" t="s">
        <v>125</v>
      </c>
      <c r="H130" s="208">
        <v>1</v>
      </c>
      <c r="I130" s="209"/>
      <c r="J130" s="210">
        <f>ROUND(I130*H130,2)</f>
        <v>0</v>
      </c>
      <c r="K130" s="206" t="s">
        <v>126</v>
      </c>
      <c r="L130" s="40"/>
      <c r="M130" s="211" t="s">
        <v>1</v>
      </c>
      <c r="N130" s="212" t="s">
        <v>40</v>
      </c>
      <c r="O130" s="72"/>
      <c r="P130" s="213">
        <f>O130*H130</f>
        <v>0</v>
      </c>
      <c r="Q130" s="213">
        <v>0</v>
      </c>
      <c r="R130" s="213">
        <f>Q130*H130</f>
        <v>0</v>
      </c>
      <c r="S130" s="213">
        <v>0</v>
      </c>
      <c r="T130" s="21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15" t="s">
        <v>127</v>
      </c>
      <c r="AT130" s="215" t="s">
        <v>122</v>
      </c>
      <c r="AU130" s="215" t="s">
        <v>85</v>
      </c>
      <c r="AY130" s="18" t="s">
        <v>119</v>
      </c>
      <c r="BE130" s="216">
        <f>IF(N130="základní",J130,0)</f>
        <v>0</v>
      </c>
      <c r="BF130" s="216">
        <f>IF(N130="snížená",J130,0)</f>
        <v>0</v>
      </c>
      <c r="BG130" s="216">
        <f>IF(N130="zákl. přenesená",J130,0)</f>
        <v>0</v>
      </c>
      <c r="BH130" s="216">
        <f>IF(N130="sníž. přenesená",J130,0)</f>
        <v>0</v>
      </c>
      <c r="BI130" s="216">
        <f>IF(N130="nulová",J130,0)</f>
        <v>0</v>
      </c>
      <c r="BJ130" s="18" t="s">
        <v>83</v>
      </c>
      <c r="BK130" s="216">
        <f>ROUND(I130*H130,2)</f>
        <v>0</v>
      </c>
      <c r="BL130" s="18" t="s">
        <v>127</v>
      </c>
      <c r="BM130" s="215" t="s">
        <v>134</v>
      </c>
    </row>
    <row r="131" spans="1:65" s="13" customFormat="1">
      <c r="B131" s="217"/>
      <c r="C131" s="218"/>
      <c r="D131" s="219" t="s">
        <v>129</v>
      </c>
      <c r="E131" s="220" t="s">
        <v>1</v>
      </c>
      <c r="F131" s="221" t="s">
        <v>135</v>
      </c>
      <c r="G131" s="218"/>
      <c r="H131" s="220" t="s">
        <v>1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129</v>
      </c>
      <c r="AU131" s="227" t="s">
        <v>85</v>
      </c>
      <c r="AV131" s="13" t="s">
        <v>83</v>
      </c>
      <c r="AW131" s="13" t="s">
        <v>32</v>
      </c>
      <c r="AX131" s="13" t="s">
        <v>75</v>
      </c>
      <c r="AY131" s="227" t="s">
        <v>119</v>
      </c>
    </row>
    <row r="132" spans="1:65" s="14" customFormat="1">
      <c r="B132" s="228"/>
      <c r="C132" s="229"/>
      <c r="D132" s="219" t="s">
        <v>129</v>
      </c>
      <c r="E132" s="230" t="s">
        <v>1</v>
      </c>
      <c r="F132" s="231" t="s">
        <v>83</v>
      </c>
      <c r="G132" s="229"/>
      <c r="H132" s="232">
        <v>1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7"/>
      <c r="AT132" s="238" t="s">
        <v>129</v>
      </c>
      <c r="AU132" s="238" t="s">
        <v>85</v>
      </c>
      <c r="AV132" s="14" t="s">
        <v>85</v>
      </c>
      <c r="AW132" s="14" t="s">
        <v>32</v>
      </c>
      <c r="AX132" s="14" t="s">
        <v>83</v>
      </c>
      <c r="AY132" s="238" t="s">
        <v>119</v>
      </c>
    </row>
    <row r="133" spans="1:65" s="2" customFormat="1" ht="12">
      <c r="A133" s="35"/>
      <c r="B133" s="36"/>
      <c r="C133" s="204" t="s">
        <v>136</v>
      </c>
      <c r="D133" s="204" t="s">
        <v>122</v>
      </c>
      <c r="E133" s="205" t="s">
        <v>137</v>
      </c>
      <c r="F133" s="206" t="s">
        <v>138</v>
      </c>
      <c r="G133" s="207" t="s">
        <v>125</v>
      </c>
      <c r="H133" s="208">
        <v>1</v>
      </c>
      <c r="I133" s="209"/>
      <c r="J133" s="210">
        <f>ROUND(I133*H133,2)</f>
        <v>0</v>
      </c>
      <c r="K133" s="206" t="s">
        <v>126</v>
      </c>
      <c r="L133" s="40"/>
      <c r="M133" s="211" t="s">
        <v>1</v>
      </c>
      <c r="N133" s="212" t="s">
        <v>40</v>
      </c>
      <c r="O133" s="72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15" t="s">
        <v>127</v>
      </c>
      <c r="AT133" s="215" t="s">
        <v>122</v>
      </c>
      <c r="AU133" s="215" t="s">
        <v>85</v>
      </c>
      <c r="AY133" s="18" t="s">
        <v>119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8" t="s">
        <v>83</v>
      </c>
      <c r="BK133" s="216">
        <f>ROUND(I133*H133,2)</f>
        <v>0</v>
      </c>
      <c r="BL133" s="18" t="s">
        <v>127</v>
      </c>
      <c r="BM133" s="215" t="s">
        <v>139</v>
      </c>
    </row>
    <row r="134" spans="1:65" s="13" customFormat="1" ht="22.5">
      <c r="B134" s="217"/>
      <c r="C134" s="218"/>
      <c r="D134" s="219" t="s">
        <v>129</v>
      </c>
      <c r="E134" s="220" t="s">
        <v>1</v>
      </c>
      <c r="F134" s="221" t="s">
        <v>140</v>
      </c>
      <c r="G134" s="218"/>
      <c r="H134" s="220" t="s">
        <v>1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129</v>
      </c>
      <c r="AU134" s="227" t="s">
        <v>85</v>
      </c>
      <c r="AV134" s="13" t="s">
        <v>83</v>
      </c>
      <c r="AW134" s="13" t="s">
        <v>32</v>
      </c>
      <c r="AX134" s="13" t="s">
        <v>75</v>
      </c>
      <c r="AY134" s="227" t="s">
        <v>119</v>
      </c>
    </row>
    <row r="135" spans="1:65" s="14" customFormat="1">
      <c r="B135" s="228"/>
      <c r="C135" s="229"/>
      <c r="D135" s="219" t="s">
        <v>129</v>
      </c>
      <c r="E135" s="230" t="s">
        <v>1</v>
      </c>
      <c r="F135" s="231" t="s">
        <v>83</v>
      </c>
      <c r="G135" s="229"/>
      <c r="H135" s="232">
        <v>1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129</v>
      </c>
      <c r="AU135" s="238" t="s">
        <v>85</v>
      </c>
      <c r="AV135" s="14" t="s">
        <v>85</v>
      </c>
      <c r="AW135" s="14" t="s">
        <v>32</v>
      </c>
      <c r="AX135" s="14" t="s">
        <v>83</v>
      </c>
      <c r="AY135" s="238" t="s">
        <v>119</v>
      </c>
    </row>
    <row r="136" spans="1:65" s="2" customFormat="1" ht="24">
      <c r="A136" s="35"/>
      <c r="B136" s="36"/>
      <c r="C136" s="204" t="s">
        <v>141</v>
      </c>
      <c r="D136" s="204" t="s">
        <v>122</v>
      </c>
      <c r="E136" s="205" t="s">
        <v>142</v>
      </c>
      <c r="F136" s="206" t="s">
        <v>143</v>
      </c>
      <c r="G136" s="207" t="s">
        <v>144</v>
      </c>
      <c r="H136" s="208">
        <v>1</v>
      </c>
      <c r="I136" s="209"/>
      <c r="J136" s="210">
        <f>ROUND(I136*H136,2)</f>
        <v>0</v>
      </c>
      <c r="K136" s="206" t="s">
        <v>126</v>
      </c>
      <c r="L136" s="40"/>
      <c r="M136" s="211" t="s">
        <v>1</v>
      </c>
      <c r="N136" s="212" t="s">
        <v>40</v>
      </c>
      <c r="O136" s="72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5" t="s">
        <v>127</v>
      </c>
      <c r="AT136" s="215" t="s">
        <v>122</v>
      </c>
      <c r="AU136" s="215" t="s">
        <v>85</v>
      </c>
      <c r="AY136" s="18" t="s">
        <v>119</v>
      </c>
      <c r="BE136" s="216">
        <f>IF(N136="základní",J136,0)</f>
        <v>0</v>
      </c>
      <c r="BF136" s="216">
        <f>IF(N136="snížená",J136,0)</f>
        <v>0</v>
      </c>
      <c r="BG136" s="216">
        <f>IF(N136="zákl. přenesená",J136,0)</f>
        <v>0</v>
      </c>
      <c r="BH136" s="216">
        <f>IF(N136="sníž. přenesená",J136,0)</f>
        <v>0</v>
      </c>
      <c r="BI136" s="216">
        <f>IF(N136="nulová",J136,0)</f>
        <v>0</v>
      </c>
      <c r="BJ136" s="18" t="s">
        <v>83</v>
      </c>
      <c r="BK136" s="216">
        <f>ROUND(I136*H136,2)</f>
        <v>0</v>
      </c>
      <c r="BL136" s="18" t="s">
        <v>127</v>
      </c>
      <c r="BM136" s="215" t="s">
        <v>145</v>
      </c>
    </row>
    <row r="137" spans="1:65" s="13" customFormat="1" ht="22.5">
      <c r="B137" s="217"/>
      <c r="C137" s="218"/>
      <c r="D137" s="219" t="s">
        <v>129</v>
      </c>
      <c r="E137" s="220" t="s">
        <v>1</v>
      </c>
      <c r="F137" s="221" t="s">
        <v>146</v>
      </c>
      <c r="G137" s="218"/>
      <c r="H137" s="220" t="s">
        <v>1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129</v>
      </c>
      <c r="AU137" s="227" t="s">
        <v>85</v>
      </c>
      <c r="AV137" s="13" t="s">
        <v>83</v>
      </c>
      <c r="AW137" s="13" t="s">
        <v>32</v>
      </c>
      <c r="AX137" s="13" t="s">
        <v>75</v>
      </c>
      <c r="AY137" s="227" t="s">
        <v>119</v>
      </c>
    </row>
    <row r="138" spans="1:65" s="13" customFormat="1">
      <c r="B138" s="217"/>
      <c r="C138" s="218"/>
      <c r="D138" s="219" t="s">
        <v>129</v>
      </c>
      <c r="E138" s="220" t="s">
        <v>1</v>
      </c>
      <c r="F138" s="221" t="s">
        <v>147</v>
      </c>
      <c r="G138" s="218"/>
      <c r="H138" s="220" t="s">
        <v>1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AT138" s="227" t="s">
        <v>129</v>
      </c>
      <c r="AU138" s="227" t="s">
        <v>85</v>
      </c>
      <c r="AV138" s="13" t="s">
        <v>83</v>
      </c>
      <c r="AW138" s="13" t="s">
        <v>32</v>
      </c>
      <c r="AX138" s="13" t="s">
        <v>75</v>
      </c>
      <c r="AY138" s="227" t="s">
        <v>119</v>
      </c>
    </row>
    <row r="139" spans="1:65" s="14" customFormat="1">
      <c r="B139" s="228"/>
      <c r="C139" s="229"/>
      <c r="D139" s="219" t="s">
        <v>129</v>
      </c>
      <c r="E139" s="230" t="s">
        <v>1</v>
      </c>
      <c r="F139" s="231" t="s">
        <v>83</v>
      </c>
      <c r="G139" s="229"/>
      <c r="H139" s="232">
        <v>1</v>
      </c>
      <c r="I139" s="233"/>
      <c r="J139" s="229"/>
      <c r="K139" s="229"/>
      <c r="L139" s="234"/>
      <c r="M139" s="235"/>
      <c r="N139" s="236"/>
      <c r="O139" s="236"/>
      <c r="P139" s="236"/>
      <c r="Q139" s="236"/>
      <c r="R139" s="236"/>
      <c r="S139" s="236"/>
      <c r="T139" s="237"/>
      <c r="AT139" s="238" t="s">
        <v>129</v>
      </c>
      <c r="AU139" s="238" t="s">
        <v>85</v>
      </c>
      <c r="AV139" s="14" t="s">
        <v>85</v>
      </c>
      <c r="AW139" s="14" t="s">
        <v>32</v>
      </c>
      <c r="AX139" s="14" t="s">
        <v>83</v>
      </c>
      <c r="AY139" s="238" t="s">
        <v>119</v>
      </c>
    </row>
    <row r="140" spans="1:65" s="2" customFormat="1" ht="24">
      <c r="A140" s="35"/>
      <c r="B140" s="36"/>
      <c r="C140" s="204" t="s">
        <v>118</v>
      </c>
      <c r="D140" s="204" t="s">
        <v>122</v>
      </c>
      <c r="E140" s="205" t="s">
        <v>148</v>
      </c>
      <c r="F140" s="206" t="s">
        <v>149</v>
      </c>
      <c r="G140" s="207" t="s">
        <v>144</v>
      </c>
      <c r="H140" s="208">
        <v>1</v>
      </c>
      <c r="I140" s="209"/>
      <c r="J140" s="210">
        <f>ROUND(I140*H140,2)</f>
        <v>0</v>
      </c>
      <c r="K140" s="206" t="s">
        <v>126</v>
      </c>
      <c r="L140" s="40"/>
      <c r="M140" s="211" t="s">
        <v>1</v>
      </c>
      <c r="N140" s="212" t="s">
        <v>40</v>
      </c>
      <c r="O140" s="72"/>
      <c r="P140" s="213">
        <f>O140*H140</f>
        <v>0</v>
      </c>
      <c r="Q140" s="213">
        <v>0</v>
      </c>
      <c r="R140" s="213">
        <f>Q140*H140</f>
        <v>0</v>
      </c>
      <c r="S140" s="213">
        <v>0</v>
      </c>
      <c r="T140" s="21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5" t="s">
        <v>127</v>
      </c>
      <c r="AT140" s="215" t="s">
        <v>122</v>
      </c>
      <c r="AU140" s="215" t="s">
        <v>85</v>
      </c>
      <c r="AY140" s="18" t="s">
        <v>119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8" t="s">
        <v>83</v>
      </c>
      <c r="BK140" s="216">
        <f>ROUND(I140*H140,2)</f>
        <v>0</v>
      </c>
      <c r="BL140" s="18" t="s">
        <v>127</v>
      </c>
      <c r="BM140" s="215" t="s">
        <v>150</v>
      </c>
    </row>
    <row r="141" spans="1:65" s="13" customFormat="1" ht="33.75">
      <c r="B141" s="217"/>
      <c r="C141" s="218"/>
      <c r="D141" s="219" t="s">
        <v>129</v>
      </c>
      <c r="E141" s="220" t="s">
        <v>1</v>
      </c>
      <c r="F141" s="221" t="s">
        <v>151</v>
      </c>
      <c r="G141" s="218"/>
      <c r="H141" s="220" t="s">
        <v>1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129</v>
      </c>
      <c r="AU141" s="227" t="s">
        <v>85</v>
      </c>
      <c r="AV141" s="13" t="s">
        <v>83</v>
      </c>
      <c r="AW141" s="13" t="s">
        <v>32</v>
      </c>
      <c r="AX141" s="13" t="s">
        <v>75</v>
      </c>
      <c r="AY141" s="227" t="s">
        <v>119</v>
      </c>
    </row>
    <row r="142" spans="1:65" s="14" customFormat="1">
      <c r="B142" s="228"/>
      <c r="C142" s="229"/>
      <c r="D142" s="219" t="s">
        <v>129</v>
      </c>
      <c r="E142" s="230" t="s">
        <v>1</v>
      </c>
      <c r="F142" s="231" t="s">
        <v>83</v>
      </c>
      <c r="G142" s="229"/>
      <c r="H142" s="232">
        <v>1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129</v>
      </c>
      <c r="AU142" s="238" t="s">
        <v>85</v>
      </c>
      <c r="AV142" s="14" t="s">
        <v>85</v>
      </c>
      <c r="AW142" s="14" t="s">
        <v>32</v>
      </c>
      <c r="AX142" s="14" t="s">
        <v>83</v>
      </c>
      <c r="AY142" s="238" t="s">
        <v>119</v>
      </c>
    </row>
    <row r="143" spans="1:65" s="12" customFormat="1" ht="12.75">
      <c r="B143" s="188"/>
      <c r="C143" s="189"/>
      <c r="D143" s="190" t="s">
        <v>74</v>
      </c>
      <c r="E143" s="202" t="s">
        <v>152</v>
      </c>
      <c r="F143" s="202" t="s">
        <v>153</v>
      </c>
      <c r="G143" s="189"/>
      <c r="H143" s="189"/>
      <c r="I143" s="192"/>
      <c r="J143" s="203">
        <f>BK143</f>
        <v>0</v>
      </c>
      <c r="K143" s="189"/>
      <c r="L143" s="194"/>
      <c r="M143" s="195"/>
      <c r="N143" s="196"/>
      <c r="O143" s="196"/>
      <c r="P143" s="197">
        <f>SUM(P144:P153)</f>
        <v>0</v>
      </c>
      <c r="Q143" s="196"/>
      <c r="R143" s="197">
        <f>SUM(R144:R153)</f>
        <v>0</v>
      </c>
      <c r="S143" s="196"/>
      <c r="T143" s="198">
        <f>SUM(T144:T153)</f>
        <v>0</v>
      </c>
      <c r="AR143" s="199" t="s">
        <v>118</v>
      </c>
      <c r="AT143" s="200" t="s">
        <v>74</v>
      </c>
      <c r="AU143" s="200" t="s">
        <v>83</v>
      </c>
      <c r="AY143" s="199" t="s">
        <v>119</v>
      </c>
      <c r="BK143" s="201">
        <f>SUM(BK144:BK153)</f>
        <v>0</v>
      </c>
    </row>
    <row r="144" spans="1:65" s="2" customFormat="1" ht="12">
      <c r="A144" s="35"/>
      <c r="B144" s="36"/>
      <c r="C144" s="204" t="s">
        <v>154</v>
      </c>
      <c r="D144" s="204" t="s">
        <v>122</v>
      </c>
      <c r="E144" s="205" t="s">
        <v>155</v>
      </c>
      <c r="F144" s="206" t="s">
        <v>153</v>
      </c>
      <c r="G144" s="207" t="s">
        <v>125</v>
      </c>
      <c r="H144" s="208">
        <v>1</v>
      </c>
      <c r="I144" s="209"/>
      <c r="J144" s="210">
        <f>ROUND(I144*H144,2)</f>
        <v>0</v>
      </c>
      <c r="K144" s="206" t="s">
        <v>126</v>
      </c>
      <c r="L144" s="40"/>
      <c r="M144" s="211" t="s">
        <v>1</v>
      </c>
      <c r="N144" s="212" t="s">
        <v>40</v>
      </c>
      <c r="O144" s="72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15" t="s">
        <v>127</v>
      </c>
      <c r="AT144" s="215" t="s">
        <v>122</v>
      </c>
      <c r="AU144" s="215" t="s">
        <v>85</v>
      </c>
      <c r="AY144" s="18" t="s">
        <v>119</v>
      </c>
      <c r="BE144" s="216">
        <f>IF(N144="základní",J144,0)</f>
        <v>0</v>
      </c>
      <c r="BF144" s="216">
        <f>IF(N144="snížená",J144,0)</f>
        <v>0</v>
      </c>
      <c r="BG144" s="216">
        <f>IF(N144="zákl. přenesená",J144,0)</f>
        <v>0</v>
      </c>
      <c r="BH144" s="216">
        <f>IF(N144="sníž. přenesená",J144,0)</f>
        <v>0</v>
      </c>
      <c r="BI144" s="216">
        <f>IF(N144="nulová",J144,0)</f>
        <v>0</v>
      </c>
      <c r="BJ144" s="18" t="s">
        <v>83</v>
      </c>
      <c r="BK144" s="216">
        <f>ROUND(I144*H144,2)</f>
        <v>0</v>
      </c>
      <c r="BL144" s="18" t="s">
        <v>127</v>
      </c>
      <c r="BM144" s="215" t="s">
        <v>156</v>
      </c>
    </row>
    <row r="145" spans="1:65" s="13" customFormat="1" ht="22.5">
      <c r="B145" s="217"/>
      <c r="C145" s="218"/>
      <c r="D145" s="219" t="s">
        <v>129</v>
      </c>
      <c r="E145" s="220" t="s">
        <v>1</v>
      </c>
      <c r="F145" s="221" t="s">
        <v>157</v>
      </c>
      <c r="G145" s="218"/>
      <c r="H145" s="220" t="s">
        <v>1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129</v>
      </c>
      <c r="AU145" s="227" t="s">
        <v>85</v>
      </c>
      <c r="AV145" s="13" t="s">
        <v>83</v>
      </c>
      <c r="AW145" s="13" t="s">
        <v>32</v>
      </c>
      <c r="AX145" s="13" t="s">
        <v>75</v>
      </c>
      <c r="AY145" s="227" t="s">
        <v>119</v>
      </c>
    </row>
    <row r="146" spans="1:65" s="13" customFormat="1">
      <c r="B146" s="217"/>
      <c r="C146" s="218"/>
      <c r="D146" s="219" t="s">
        <v>129</v>
      </c>
      <c r="E146" s="220" t="s">
        <v>1</v>
      </c>
      <c r="F146" s="221" t="s">
        <v>158</v>
      </c>
      <c r="G146" s="218"/>
      <c r="H146" s="220" t="s">
        <v>1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129</v>
      </c>
      <c r="AU146" s="227" t="s">
        <v>85</v>
      </c>
      <c r="AV146" s="13" t="s">
        <v>83</v>
      </c>
      <c r="AW146" s="13" t="s">
        <v>32</v>
      </c>
      <c r="AX146" s="13" t="s">
        <v>75</v>
      </c>
      <c r="AY146" s="227" t="s">
        <v>119</v>
      </c>
    </row>
    <row r="147" spans="1:65" s="13" customFormat="1">
      <c r="B147" s="217"/>
      <c r="C147" s="218"/>
      <c r="D147" s="219" t="s">
        <v>129</v>
      </c>
      <c r="E147" s="220" t="s">
        <v>1</v>
      </c>
      <c r="F147" s="221" t="s">
        <v>159</v>
      </c>
      <c r="G147" s="218"/>
      <c r="H147" s="220" t="s">
        <v>1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129</v>
      </c>
      <c r="AU147" s="227" t="s">
        <v>85</v>
      </c>
      <c r="AV147" s="13" t="s">
        <v>83</v>
      </c>
      <c r="AW147" s="13" t="s">
        <v>32</v>
      </c>
      <c r="AX147" s="13" t="s">
        <v>75</v>
      </c>
      <c r="AY147" s="227" t="s">
        <v>119</v>
      </c>
    </row>
    <row r="148" spans="1:65" s="13" customFormat="1">
      <c r="B148" s="217"/>
      <c r="C148" s="218"/>
      <c r="D148" s="219" t="s">
        <v>129</v>
      </c>
      <c r="E148" s="220" t="s">
        <v>1</v>
      </c>
      <c r="F148" s="221" t="s">
        <v>160</v>
      </c>
      <c r="G148" s="218"/>
      <c r="H148" s="220" t="s">
        <v>1</v>
      </c>
      <c r="I148" s="222"/>
      <c r="J148" s="218"/>
      <c r="K148" s="218"/>
      <c r="L148" s="223"/>
      <c r="M148" s="224"/>
      <c r="N148" s="225"/>
      <c r="O148" s="225"/>
      <c r="P148" s="225"/>
      <c r="Q148" s="225"/>
      <c r="R148" s="225"/>
      <c r="S148" s="225"/>
      <c r="T148" s="226"/>
      <c r="AT148" s="227" t="s">
        <v>129</v>
      </c>
      <c r="AU148" s="227" t="s">
        <v>85</v>
      </c>
      <c r="AV148" s="13" t="s">
        <v>83</v>
      </c>
      <c r="AW148" s="13" t="s">
        <v>32</v>
      </c>
      <c r="AX148" s="13" t="s">
        <v>75</v>
      </c>
      <c r="AY148" s="227" t="s">
        <v>119</v>
      </c>
    </row>
    <row r="149" spans="1:65" s="13" customFormat="1">
      <c r="B149" s="217"/>
      <c r="C149" s="218"/>
      <c r="D149" s="219" t="s">
        <v>129</v>
      </c>
      <c r="E149" s="220" t="s">
        <v>1</v>
      </c>
      <c r="F149" s="221" t="s">
        <v>161</v>
      </c>
      <c r="G149" s="218"/>
      <c r="H149" s="220" t="s">
        <v>1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AT149" s="227" t="s">
        <v>129</v>
      </c>
      <c r="AU149" s="227" t="s">
        <v>85</v>
      </c>
      <c r="AV149" s="13" t="s">
        <v>83</v>
      </c>
      <c r="AW149" s="13" t="s">
        <v>32</v>
      </c>
      <c r="AX149" s="13" t="s">
        <v>75</v>
      </c>
      <c r="AY149" s="227" t="s">
        <v>119</v>
      </c>
    </row>
    <row r="150" spans="1:65" s="13" customFormat="1">
      <c r="B150" s="217"/>
      <c r="C150" s="218"/>
      <c r="D150" s="219" t="s">
        <v>129</v>
      </c>
      <c r="E150" s="220" t="s">
        <v>1</v>
      </c>
      <c r="F150" s="221" t="s">
        <v>162</v>
      </c>
      <c r="G150" s="218"/>
      <c r="H150" s="220" t="s">
        <v>1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129</v>
      </c>
      <c r="AU150" s="227" t="s">
        <v>85</v>
      </c>
      <c r="AV150" s="13" t="s">
        <v>83</v>
      </c>
      <c r="AW150" s="13" t="s">
        <v>32</v>
      </c>
      <c r="AX150" s="13" t="s">
        <v>75</v>
      </c>
      <c r="AY150" s="227" t="s">
        <v>119</v>
      </c>
    </row>
    <row r="151" spans="1:65" s="13" customFormat="1" ht="22.5">
      <c r="B151" s="217"/>
      <c r="C151" s="218"/>
      <c r="D151" s="219" t="s">
        <v>129</v>
      </c>
      <c r="E151" s="220" t="s">
        <v>1</v>
      </c>
      <c r="F151" s="221" t="s">
        <v>163</v>
      </c>
      <c r="G151" s="218"/>
      <c r="H151" s="220" t="s">
        <v>1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129</v>
      </c>
      <c r="AU151" s="227" t="s">
        <v>85</v>
      </c>
      <c r="AV151" s="13" t="s">
        <v>83</v>
      </c>
      <c r="AW151" s="13" t="s">
        <v>32</v>
      </c>
      <c r="AX151" s="13" t="s">
        <v>75</v>
      </c>
      <c r="AY151" s="227" t="s">
        <v>119</v>
      </c>
    </row>
    <row r="152" spans="1:65" s="13" customFormat="1" ht="22.5">
      <c r="B152" s="217"/>
      <c r="C152" s="218"/>
      <c r="D152" s="219" t="s">
        <v>129</v>
      </c>
      <c r="E152" s="220" t="s">
        <v>1</v>
      </c>
      <c r="F152" s="221" t="s">
        <v>164</v>
      </c>
      <c r="G152" s="218"/>
      <c r="H152" s="220" t="s">
        <v>1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129</v>
      </c>
      <c r="AU152" s="227" t="s">
        <v>85</v>
      </c>
      <c r="AV152" s="13" t="s">
        <v>83</v>
      </c>
      <c r="AW152" s="13" t="s">
        <v>32</v>
      </c>
      <c r="AX152" s="13" t="s">
        <v>75</v>
      </c>
      <c r="AY152" s="227" t="s">
        <v>119</v>
      </c>
    </row>
    <row r="153" spans="1:65" s="14" customFormat="1">
      <c r="B153" s="228"/>
      <c r="C153" s="229"/>
      <c r="D153" s="219" t="s">
        <v>129</v>
      </c>
      <c r="E153" s="230" t="s">
        <v>1</v>
      </c>
      <c r="F153" s="231" t="s">
        <v>83</v>
      </c>
      <c r="G153" s="229"/>
      <c r="H153" s="232">
        <v>1</v>
      </c>
      <c r="I153" s="233"/>
      <c r="J153" s="229"/>
      <c r="K153" s="229"/>
      <c r="L153" s="234"/>
      <c r="M153" s="235"/>
      <c r="N153" s="236"/>
      <c r="O153" s="236"/>
      <c r="P153" s="236"/>
      <c r="Q153" s="236"/>
      <c r="R153" s="236"/>
      <c r="S153" s="236"/>
      <c r="T153" s="237"/>
      <c r="AT153" s="238" t="s">
        <v>129</v>
      </c>
      <c r="AU153" s="238" t="s">
        <v>85</v>
      </c>
      <c r="AV153" s="14" t="s">
        <v>85</v>
      </c>
      <c r="AW153" s="14" t="s">
        <v>32</v>
      </c>
      <c r="AX153" s="14" t="s">
        <v>83</v>
      </c>
      <c r="AY153" s="238" t="s">
        <v>119</v>
      </c>
    </row>
    <row r="154" spans="1:65" s="12" customFormat="1" ht="12.75">
      <c r="B154" s="188"/>
      <c r="C154" s="189"/>
      <c r="D154" s="190" t="s">
        <v>74</v>
      </c>
      <c r="E154" s="202" t="s">
        <v>165</v>
      </c>
      <c r="F154" s="202" t="s">
        <v>166</v>
      </c>
      <c r="G154" s="189"/>
      <c r="H154" s="189"/>
      <c r="I154" s="192"/>
      <c r="J154" s="203">
        <f>BK154</f>
        <v>0</v>
      </c>
      <c r="K154" s="189"/>
      <c r="L154" s="194"/>
      <c r="M154" s="195"/>
      <c r="N154" s="196"/>
      <c r="O154" s="196"/>
      <c r="P154" s="197">
        <f>SUM(P155:P157)</f>
        <v>0</v>
      </c>
      <c r="Q154" s="196"/>
      <c r="R154" s="197">
        <f>SUM(R155:R157)</f>
        <v>0</v>
      </c>
      <c r="S154" s="196"/>
      <c r="T154" s="198">
        <f>SUM(T155:T157)</f>
        <v>0</v>
      </c>
      <c r="AR154" s="199" t="s">
        <v>118</v>
      </c>
      <c r="AT154" s="200" t="s">
        <v>74</v>
      </c>
      <c r="AU154" s="200" t="s">
        <v>83</v>
      </c>
      <c r="AY154" s="199" t="s">
        <v>119</v>
      </c>
      <c r="BK154" s="201">
        <f>SUM(BK155:BK157)</f>
        <v>0</v>
      </c>
    </row>
    <row r="155" spans="1:65" s="2" customFormat="1" ht="12">
      <c r="A155" s="35"/>
      <c r="B155" s="36"/>
      <c r="C155" s="204" t="s">
        <v>167</v>
      </c>
      <c r="D155" s="204" t="s">
        <v>122</v>
      </c>
      <c r="E155" s="205" t="s">
        <v>168</v>
      </c>
      <c r="F155" s="206" t="s">
        <v>169</v>
      </c>
      <c r="G155" s="207" t="s">
        <v>125</v>
      </c>
      <c r="H155" s="208">
        <v>4</v>
      </c>
      <c r="I155" s="209"/>
      <c r="J155" s="210">
        <f>ROUND(I155*H155,2)</f>
        <v>0</v>
      </c>
      <c r="K155" s="206" t="s">
        <v>126</v>
      </c>
      <c r="L155" s="40"/>
      <c r="M155" s="211" t="s">
        <v>1</v>
      </c>
      <c r="N155" s="212" t="s">
        <v>40</v>
      </c>
      <c r="O155" s="72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5" t="s">
        <v>127</v>
      </c>
      <c r="AT155" s="215" t="s">
        <v>122</v>
      </c>
      <c r="AU155" s="215" t="s">
        <v>85</v>
      </c>
      <c r="AY155" s="18" t="s">
        <v>119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8" t="s">
        <v>83</v>
      </c>
      <c r="BK155" s="216">
        <f>ROUND(I155*H155,2)</f>
        <v>0</v>
      </c>
      <c r="BL155" s="18" t="s">
        <v>127</v>
      </c>
      <c r="BM155" s="215" t="s">
        <v>170</v>
      </c>
    </row>
    <row r="156" spans="1:65" s="13" customFormat="1" ht="33.75">
      <c r="B156" s="217"/>
      <c r="C156" s="218"/>
      <c r="D156" s="219" t="s">
        <v>129</v>
      </c>
      <c r="E156" s="220" t="s">
        <v>1</v>
      </c>
      <c r="F156" s="221" t="s">
        <v>171</v>
      </c>
      <c r="G156" s="218"/>
      <c r="H156" s="220" t="s">
        <v>1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129</v>
      </c>
      <c r="AU156" s="227" t="s">
        <v>85</v>
      </c>
      <c r="AV156" s="13" t="s">
        <v>83</v>
      </c>
      <c r="AW156" s="13" t="s">
        <v>32</v>
      </c>
      <c r="AX156" s="13" t="s">
        <v>75</v>
      </c>
      <c r="AY156" s="227" t="s">
        <v>119</v>
      </c>
    </row>
    <row r="157" spans="1:65" s="14" customFormat="1">
      <c r="B157" s="228"/>
      <c r="C157" s="229"/>
      <c r="D157" s="219" t="s">
        <v>129</v>
      </c>
      <c r="E157" s="230" t="s">
        <v>1</v>
      </c>
      <c r="F157" s="231" t="s">
        <v>172</v>
      </c>
      <c r="G157" s="229"/>
      <c r="H157" s="232">
        <v>4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129</v>
      </c>
      <c r="AU157" s="238" t="s">
        <v>85</v>
      </c>
      <c r="AV157" s="14" t="s">
        <v>85</v>
      </c>
      <c r="AW157" s="14" t="s">
        <v>32</v>
      </c>
      <c r="AX157" s="14" t="s">
        <v>83</v>
      </c>
      <c r="AY157" s="238" t="s">
        <v>119</v>
      </c>
    </row>
    <row r="158" spans="1:65" s="12" customFormat="1" ht="12.75">
      <c r="B158" s="188"/>
      <c r="C158" s="189"/>
      <c r="D158" s="190" t="s">
        <v>74</v>
      </c>
      <c r="E158" s="202" t="s">
        <v>173</v>
      </c>
      <c r="F158" s="202" t="s">
        <v>174</v>
      </c>
      <c r="G158" s="189"/>
      <c r="H158" s="189"/>
      <c r="I158" s="192"/>
      <c r="J158" s="203">
        <f>BK158</f>
        <v>0</v>
      </c>
      <c r="K158" s="189"/>
      <c r="L158" s="194"/>
      <c r="M158" s="195"/>
      <c r="N158" s="196"/>
      <c r="O158" s="196"/>
      <c r="P158" s="197">
        <f>SUM(P159:P161)</f>
        <v>0</v>
      </c>
      <c r="Q158" s="196"/>
      <c r="R158" s="197">
        <f>SUM(R159:R161)</f>
        <v>0</v>
      </c>
      <c r="S158" s="196"/>
      <c r="T158" s="198">
        <f>SUM(T159:T161)</f>
        <v>0</v>
      </c>
      <c r="AR158" s="199" t="s">
        <v>118</v>
      </c>
      <c r="AT158" s="200" t="s">
        <v>74</v>
      </c>
      <c r="AU158" s="200" t="s">
        <v>83</v>
      </c>
      <c r="AY158" s="199" t="s">
        <v>119</v>
      </c>
      <c r="BK158" s="201">
        <f>SUM(BK159:BK161)</f>
        <v>0</v>
      </c>
    </row>
    <row r="159" spans="1:65" s="2" customFormat="1" ht="24">
      <c r="A159" s="35"/>
      <c r="B159" s="36"/>
      <c r="C159" s="204" t="s">
        <v>175</v>
      </c>
      <c r="D159" s="204" t="s">
        <v>122</v>
      </c>
      <c r="E159" s="205" t="s">
        <v>176</v>
      </c>
      <c r="F159" s="206" t="s">
        <v>177</v>
      </c>
      <c r="G159" s="207" t="s">
        <v>144</v>
      </c>
      <c r="H159" s="208">
        <v>1</v>
      </c>
      <c r="I159" s="209"/>
      <c r="J159" s="210">
        <f>ROUND(I159*H159,2)</f>
        <v>0</v>
      </c>
      <c r="K159" s="206" t="s">
        <v>126</v>
      </c>
      <c r="L159" s="40"/>
      <c r="M159" s="211" t="s">
        <v>1</v>
      </c>
      <c r="N159" s="212" t="s">
        <v>40</v>
      </c>
      <c r="O159" s="72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5" t="s">
        <v>127</v>
      </c>
      <c r="AT159" s="215" t="s">
        <v>122</v>
      </c>
      <c r="AU159" s="215" t="s">
        <v>85</v>
      </c>
      <c r="AY159" s="18" t="s">
        <v>119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8" t="s">
        <v>83</v>
      </c>
      <c r="BK159" s="216">
        <f>ROUND(I159*H159,2)</f>
        <v>0</v>
      </c>
      <c r="BL159" s="18" t="s">
        <v>127</v>
      </c>
      <c r="BM159" s="215" t="s">
        <v>178</v>
      </c>
    </row>
    <row r="160" spans="1:65" s="13" customFormat="1" ht="22.5">
      <c r="B160" s="217"/>
      <c r="C160" s="218"/>
      <c r="D160" s="219" t="s">
        <v>129</v>
      </c>
      <c r="E160" s="220" t="s">
        <v>1</v>
      </c>
      <c r="F160" s="221" t="s">
        <v>179</v>
      </c>
      <c r="G160" s="218"/>
      <c r="H160" s="220" t="s">
        <v>1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129</v>
      </c>
      <c r="AU160" s="227" t="s">
        <v>85</v>
      </c>
      <c r="AV160" s="13" t="s">
        <v>83</v>
      </c>
      <c r="AW160" s="13" t="s">
        <v>32</v>
      </c>
      <c r="AX160" s="13" t="s">
        <v>75</v>
      </c>
      <c r="AY160" s="227" t="s">
        <v>119</v>
      </c>
    </row>
    <row r="161" spans="1:65" s="14" customFormat="1">
      <c r="B161" s="228"/>
      <c r="C161" s="229"/>
      <c r="D161" s="219" t="s">
        <v>129</v>
      </c>
      <c r="E161" s="230" t="s">
        <v>1</v>
      </c>
      <c r="F161" s="231" t="s">
        <v>83</v>
      </c>
      <c r="G161" s="229"/>
      <c r="H161" s="232">
        <v>1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129</v>
      </c>
      <c r="AU161" s="238" t="s">
        <v>85</v>
      </c>
      <c r="AV161" s="14" t="s">
        <v>85</v>
      </c>
      <c r="AW161" s="14" t="s">
        <v>32</v>
      </c>
      <c r="AX161" s="14" t="s">
        <v>83</v>
      </c>
      <c r="AY161" s="238" t="s">
        <v>119</v>
      </c>
    </row>
    <row r="162" spans="1:65" s="12" customFormat="1" ht="12.75">
      <c r="B162" s="188"/>
      <c r="C162" s="189"/>
      <c r="D162" s="190" t="s">
        <v>74</v>
      </c>
      <c r="E162" s="202" t="s">
        <v>180</v>
      </c>
      <c r="F162" s="202" t="s">
        <v>181</v>
      </c>
      <c r="G162" s="189"/>
      <c r="H162" s="189"/>
      <c r="I162" s="192"/>
      <c r="J162" s="203">
        <f>BK162</f>
        <v>0</v>
      </c>
      <c r="K162" s="189"/>
      <c r="L162" s="194"/>
      <c r="M162" s="195"/>
      <c r="N162" s="196"/>
      <c r="O162" s="196"/>
      <c r="P162" s="197">
        <f>SUM(P163:P169)</f>
        <v>0</v>
      </c>
      <c r="Q162" s="196"/>
      <c r="R162" s="197">
        <f>SUM(R163:R169)</f>
        <v>0</v>
      </c>
      <c r="S162" s="196"/>
      <c r="T162" s="198">
        <f>SUM(T163:T169)</f>
        <v>0</v>
      </c>
      <c r="AR162" s="199" t="s">
        <v>118</v>
      </c>
      <c r="AT162" s="200" t="s">
        <v>74</v>
      </c>
      <c r="AU162" s="200" t="s">
        <v>83</v>
      </c>
      <c r="AY162" s="199" t="s">
        <v>119</v>
      </c>
      <c r="BK162" s="201">
        <f>SUM(BK163:BK169)</f>
        <v>0</v>
      </c>
    </row>
    <row r="163" spans="1:65" s="2" customFormat="1" ht="24">
      <c r="A163" s="35"/>
      <c r="B163" s="36"/>
      <c r="C163" s="204" t="s">
        <v>182</v>
      </c>
      <c r="D163" s="204" t="s">
        <v>122</v>
      </c>
      <c r="E163" s="205" t="s">
        <v>183</v>
      </c>
      <c r="F163" s="206" t="s">
        <v>184</v>
      </c>
      <c r="G163" s="207" t="s">
        <v>144</v>
      </c>
      <c r="H163" s="208">
        <v>1</v>
      </c>
      <c r="I163" s="209"/>
      <c r="J163" s="210">
        <f>ROUND(I163*H163,2)</f>
        <v>0</v>
      </c>
      <c r="K163" s="206" t="s">
        <v>126</v>
      </c>
      <c r="L163" s="40"/>
      <c r="M163" s="211" t="s">
        <v>1</v>
      </c>
      <c r="N163" s="212" t="s">
        <v>40</v>
      </c>
      <c r="O163" s="72"/>
      <c r="P163" s="213">
        <f>O163*H163</f>
        <v>0</v>
      </c>
      <c r="Q163" s="213">
        <v>0</v>
      </c>
      <c r="R163" s="213">
        <f>Q163*H163</f>
        <v>0</v>
      </c>
      <c r="S163" s="213">
        <v>0</v>
      </c>
      <c r="T163" s="21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15" t="s">
        <v>127</v>
      </c>
      <c r="AT163" s="215" t="s">
        <v>122</v>
      </c>
      <c r="AU163" s="215" t="s">
        <v>85</v>
      </c>
      <c r="AY163" s="18" t="s">
        <v>119</v>
      </c>
      <c r="BE163" s="216">
        <f>IF(N163="základní",J163,0)</f>
        <v>0</v>
      </c>
      <c r="BF163" s="216">
        <f>IF(N163="snížená",J163,0)</f>
        <v>0</v>
      </c>
      <c r="BG163" s="216">
        <f>IF(N163="zákl. přenesená",J163,0)</f>
        <v>0</v>
      </c>
      <c r="BH163" s="216">
        <f>IF(N163="sníž. přenesená",J163,0)</f>
        <v>0</v>
      </c>
      <c r="BI163" s="216">
        <f>IF(N163="nulová",J163,0)</f>
        <v>0</v>
      </c>
      <c r="BJ163" s="18" t="s">
        <v>83</v>
      </c>
      <c r="BK163" s="216">
        <f>ROUND(I163*H163,2)</f>
        <v>0</v>
      </c>
      <c r="BL163" s="18" t="s">
        <v>127</v>
      </c>
      <c r="BM163" s="215" t="s">
        <v>185</v>
      </c>
    </row>
    <row r="164" spans="1:65" s="13" customFormat="1" ht="33.75">
      <c r="B164" s="217"/>
      <c r="C164" s="218"/>
      <c r="D164" s="219" t="s">
        <v>129</v>
      </c>
      <c r="E164" s="220" t="s">
        <v>1</v>
      </c>
      <c r="F164" s="221" t="s">
        <v>186</v>
      </c>
      <c r="G164" s="218"/>
      <c r="H164" s="220" t="s">
        <v>1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129</v>
      </c>
      <c r="AU164" s="227" t="s">
        <v>85</v>
      </c>
      <c r="AV164" s="13" t="s">
        <v>83</v>
      </c>
      <c r="AW164" s="13" t="s">
        <v>32</v>
      </c>
      <c r="AX164" s="13" t="s">
        <v>75</v>
      </c>
      <c r="AY164" s="227" t="s">
        <v>119</v>
      </c>
    </row>
    <row r="165" spans="1:65" s="13" customFormat="1" ht="22.5">
      <c r="B165" s="217"/>
      <c r="C165" s="218"/>
      <c r="D165" s="219" t="s">
        <v>129</v>
      </c>
      <c r="E165" s="220" t="s">
        <v>1</v>
      </c>
      <c r="F165" s="221" t="s">
        <v>187</v>
      </c>
      <c r="G165" s="218"/>
      <c r="H165" s="220" t="s">
        <v>1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129</v>
      </c>
      <c r="AU165" s="227" t="s">
        <v>85</v>
      </c>
      <c r="AV165" s="13" t="s">
        <v>83</v>
      </c>
      <c r="AW165" s="13" t="s">
        <v>32</v>
      </c>
      <c r="AX165" s="13" t="s">
        <v>75</v>
      </c>
      <c r="AY165" s="227" t="s">
        <v>119</v>
      </c>
    </row>
    <row r="166" spans="1:65" s="13" customFormat="1" ht="22.5">
      <c r="B166" s="217"/>
      <c r="C166" s="218"/>
      <c r="D166" s="219" t="s">
        <v>129</v>
      </c>
      <c r="E166" s="220" t="s">
        <v>1</v>
      </c>
      <c r="F166" s="221" t="s">
        <v>188</v>
      </c>
      <c r="G166" s="218"/>
      <c r="H166" s="220" t="s">
        <v>1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129</v>
      </c>
      <c r="AU166" s="227" t="s">
        <v>85</v>
      </c>
      <c r="AV166" s="13" t="s">
        <v>83</v>
      </c>
      <c r="AW166" s="13" t="s">
        <v>32</v>
      </c>
      <c r="AX166" s="13" t="s">
        <v>75</v>
      </c>
      <c r="AY166" s="227" t="s">
        <v>119</v>
      </c>
    </row>
    <row r="167" spans="1:65" s="13" customFormat="1" ht="33.75">
      <c r="B167" s="217"/>
      <c r="C167" s="218"/>
      <c r="D167" s="219" t="s">
        <v>129</v>
      </c>
      <c r="E167" s="220" t="s">
        <v>1</v>
      </c>
      <c r="F167" s="221" t="s">
        <v>189</v>
      </c>
      <c r="G167" s="218"/>
      <c r="H167" s="220" t="s">
        <v>1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129</v>
      </c>
      <c r="AU167" s="227" t="s">
        <v>85</v>
      </c>
      <c r="AV167" s="13" t="s">
        <v>83</v>
      </c>
      <c r="AW167" s="13" t="s">
        <v>32</v>
      </c>
      <c r="AX167" s="13" t="s">
        <v>75</v>
      </c>
      <c r="AY167" s="227" t="s">
        <v>119</v>
      </c>
    </row>
    <row r="168" spans="1:65" s="13" customFormat="1">
      <c r="B168" s="217"/>
      <c r="C168" s="218"/>
      <c r="D168" s="219" t="s">
        <v>129</v>
      </c>
      <c r="E168" s="220" t="s">
        <v>1</v>
      </c>
      <c r="F168" s="221" t="s">
        <v>190</v>
      </c>
      <c r="G168" s="218"/>
      <c r="H168" s="220" t="s">
        <v>1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129</v>
      </c>
      <c r="AU168" s="227" t="s">
        <v>85</v>
      </c>
      <c r="AV168" s="13" t="s">
        <v>83</v>
      </c>
      <c r="AW168" s="13" t="s">
        <v>32</v>
      </c>
      <c r="AX168" s="13" t="s">
        <v>75</v>
      </c>
      <c r="AY168" s="227" t="s">
        <v>119</v>
      </c>
    </row>
    <row r="169" spans="1:65" s="14" customFormat="1">
      <c r="B169" s="228"/>
      <c r="C169" s="229"/>
      <c r="D169" s="219" t="s">
        <v>129</v>
      </c>
      <c r="E169" s="230" t="s">
        <v>1</v>
      </c>
      <c r="F169" s="231" t="s">
        <v>83</v>
      </c>
      <c r="G169" s="229"/>
      <c r="H169" s="232">
        <v>1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129</v>
      </c>
      <c r="AU169" s="238" t="s">
        <v>85</v>
      </c>
      <c r="AV169" s="14" t="s">
        <v>85</v>
      </c>
      <c r="AW169" s="14" t="s">
        <v>32</v>
      </c>
      <c r="AX169" s="14" t="s">
        <v>83</v>
      </c>
      <c r="AY169" s="238" t="s">
        <v>119</v>
      </c>
    </row>
    <row r="170" spans="1:65" s="12" customFormat="1" ht="12.75">
      <c r="B170" s="188"/>
      <c r="C170" s="189"/>
      <c r="D170" s="190" t="s">
        <v>74</v>
      </c>
      <c r="E170" s="202" t="s">
        <v>191</v>
      </c>
      <c r="F170" s="202" t="s">
        <v>192</v>
      </c>
      <c r="G170" s="189"/>
      <c r="H170" s="189"/>
      <c r="I170" s="192"/>
      <c r="J170" s="203">
        <f>BK170</f>
        <v>0</v>
      </c>
      <c r="K170" s="189"/>
      <c r="L170" s="194"/>
      <c r="M170" s="195"/>
      <c r="N170" s="196"/>
      <c r="O170" s="196"/>
      <c r="P170" s="197">
        <f>SUM(P171:P173)</f>
        <v>0</v>
      </c>
      <c r="Q170" s="196"/>
      <c r="R170" s="197">
        <f>SUM(R171:R173)</f>
        <v>0</v>
      </c>
      <c r="S170" s="196"/>
      <c r="T170" s="198">
        <f>SUM(T171:T173)</f>
        <v>0</v>
      </c>
      <c r="AR170" s="199" t="s">
        <v>118</v>
      </c>
      <c r="AT170" s="200" t="s">
        <v>74</v>
      </c>
      <c r="AU170" s="200" t="s">
        <v>83</v>
      </c>
      <c r="AY170" s="199" t="s">
        <v>119</v>
      </c>
      <c r="BK170" s="201">
        <f>SUM(BK171:BK173)</f>
        <v>0</v>
      </c>
    </row>
    <row r="171" spans="1:65" s="2" customFormat="1" ht="12">
      <c r="A171" s="35"/>
      <c r="B171" s="36"/>
      <c r="C171" s="204" t="s">
        <v>193</v>
      </c>
      <c r="D171" s="204" t="s">
        <v>122</v>
      </c>
      <c r="E171" s="205" t="s">
        <v>194</v>
      </c>
      <c r="F171" s="206" t="s">
        <v>195</v>
      </c>
      <c r="G171" s="207" t="s">
        <v>125</v>
      </c>
      <c r="H171" s="208">
        <v>1</v>
      </c>
      <c r="I171" s="209"/>
      <c r="J171" s="210">
        <f>ROUND(I171*H171,2)</f>
        <v>0</v>
      </c>
      <c r="K171" s="206" t="s">
        <v>126</v>
      </c>
      <c r="L171" s="40"/>
      <c r="M171" s="211" t="s">
        <v>1</v>
      </c>
      <c r="N171" s="212" t="s">
        <v>40</v>
      </c>
      <c r="O171" s="72"/>
      <c r="P171" s="213">
        <f>O171*H171</f>
        <v>0</v>
      </c>
      <c r="Q171" s="213">
        <v>0</v>
      </c>
      <c r="R171" s="213">
        <f>Q171*H171</f>
        <v>0</v>
      </c>
      <c r="S171" s="213">
        <v>0</v>
      </c>
      <c r="T171" s="21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15" t="s">
        <v>127</v>
      </c>
      <c r="AT171" s="215" t="s">
        <v>122</v>
      </c>
      <c r="AU171" s="215" t="s">
        <v>85</v>
      </c>
      <c r="AY171" s="18" t="s">
        <v>119</v>
      </c>
      <c r="BE171" s="216">
        <f>IF(N171="základní",J171,0)</f>
        <v>0</v>
      </c>
      <c r="BF171" s="216">
        <f>IF(N171="snížená",J171,0)</f>
        <v>0</v>
      </c>
      <c r="BG171" s="216">
        <f>IF(N171="zákl. přenesená",J171,0)</f>
        <v>0</v>
      </c>
      <c r="BH171" s="216">
        <f>IF(N171="sníž. přenesená",J171,0)</f>
        <v>0</v>
      </c>
      <c r="BI171" s="216">
        <f>IF(N171="nulová",J171,0)</f>
        <v>0</v>
      </c>
      <c r="BJ171" s="18" t="s">
        <v>83</v>
      </c>
      <c r="BK171" s="216">
        <f>ROUND(I171*H171,2)</f>
        <v>0</v>
      </c>
      <c r="BL171" s="18" t="s">
        <v>127</v>
      </c>
      <c r="BM171" s="215" t="s">
        <v>196</v>
      </c>
    </row>
    <row r="172" spans="1:65" s="13" customFormat="1" ht="22.5">
      <c r="B172" s="217"/>
      <c r="C172" s="218"/>
      <c r="D172" s="219" t="s">
        <v>129</v>
      </c>
      <c r="E172" s="220" t="s">
        <v>1</v>
      </c>
      <c r="F172" s="221" t="s">
        <v>197</v>
      </c>
      <c r="G172" s="218"/>
      <c r="H172" s="220" t="s">
        <v>1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129</v>
      </c>
      <c r="AU172" s="227" t="s">
        <v>85</v>
      </c>
      <c r="AV172" s="13" t="s">
        <v>83</v>
      </c>
      <c r="AW172" s="13" t="s">
        <v>32</v>
      </c>
      <c r="AX172" s="13" t="s">
        <v>75</v>
      </c>
      <c r="AY172" s="227" t="s">
        <v>119</v>
      </c>
    </row>
    <row r="173" spans="1:65" s="14" customFormat="1">
      <c r="B173" s="228"/>
      <c r="C173" s="229"/>
      <c r="D173" s="219" t="s">
        <v>129</v>
      </c>
      <c r="E173" s="230" t="s">
        <v>1</v>
      </c>
      <c r="F173" s="231" t="s">
        <v>83</v>
      </c>
      <c r="G173" s="229"/>
      <c r="H173" s="232">
        <v>1</v>
      </c>
      <c r="I173" s="233"/>
      <c r="J173" s="229"/>
      <c r="K173" s="229"/>
      <c r="L173" s="234"/>
      <c r="M173" s="239"/>
      <c r="N173" s="240"/>
      <c r="O173" s="240"/>
      <c r="P173" s="240"/>
      <c r="Q173" s="240"/>
      <c r="R173" s="240"/>
      <c r="S173" s="240"/>
      <c r="T173" s="241"/>
      <c r="AT173" s="238" t="s">
        <v>129</v>
      </c>
      <c r="AU173" s="238" t="s">
        <v>85</v>
      </c>
      <c r="AV173" s="14" t="s">
        <v>85</v>
      </c>
      <c r="AW173" s="14" t="s">
        <v>32</v>
      </c>
      <c r="AX173" s="14" t="s">
        <v>83</v>
      </c>
      <c r="AY173" s="238" t="s">
        <v>119</v>
      </c>
    </row>
    <row r="174" spans="1:65" s="2" customFormat="1">
      <c r="A174" s="35"/>
      <c r="B174" s="55"/>
      <c r="C174" s="56"/>
      <c r="D174" s="56"/>
      <c r="E174" s="56"/>
      <c r="F174" s="56"/>
      <c r="G174" s="56"/>
      <c r="H174" s="56"/>
      <c r="I174" s="153"/>
      <c r="J174" s="56"/>
      <c r="K174" s="56"/>
      <c r="L174" s="40"/>
      <c r="M174" s="35"/>
      <c r="O174" s="35"/>
      <c r="P174" s="35"/>
      <c r="Q174" s="35"/>
      <c r="R174" s="35"/>
      <c r="S174" s="35"/>
      <c r="T174" s="35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</row>
  </sheetData>
  <sheetProtection algorithmName="SHA-512" hashValue="4OcLiH/heuvHs1K5LZ8+K3wziTwYG/v5of8Mx7h4grPTrRV835Ojh7vW4d+5dpcajL22+qpozPX+G/IskX4uDg==" saltValue="rFUX4Sx0rebzf/Iu/nioqrClLPnNYaENMwZ/2L22bZj63ZNLbnhjJGY3+pP5tuKTni55mJykB5ISDqRhUoHCZw==" spinCount="100000" sheet="1" objects="1" scenarios="1" formatColumns="0" formatRows="0" autoFilter="0"/>
  <autoFilter ref="C122:K173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60"/>
  <sheetViews>
    <sheetView showGridLines="0" topLeftCell="A217" workbookViewId="0">
      <selection activeCell="V72" sqref="V7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9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>
      <c r="I2" s="109"/>
      <c r="L2" s="290"/>
      <c r="M2" s="290"/>
      <c r="N2" s="290"/>
      <c r="O2" s="290"/>
      <c r="P2" s="290"/>
      <c r="Q2" s="290"/>
      <c r="R2" s="290"/>
      <c r="S2" s="290"/>
      <c r="T2" s="290"/>
      <c r="U2" s="290"/>
      <c r="V2" s="290"/>
      <c r="AT2" s="18" t="s">
        <v>88</v>
      </c>
      <c r="AZ2" s="242" t="s">
        <v>198</v>
      </c>
      <c r="BA2" s="242" t="s">
        <v>1</v>
      </c>
      <c r="BB2" s="242" t="s">
        <v>199</v>
      </c>
      <c r="BC2" s="242" t="s">
        <v>200</v>
      </c>
      <c r="BD2" s="242" t="s">
        <v>85</v>
      </c>
    </row>
    <row r="3" spans="1:56" s="1" customFormat="1">
      <c r="B3" s="110"/>
      <c r="C3" s="111"/>
      <c r="D3" s="111"/>
      <c r="E3" s="111"/>
      <c r="F3" s="111"/>
      <c r="G3" s="111"/>
      <c r="H3" s="111"/>
      <c r="I3" s="112"/>
      <c r="J3" s="111"/>
      <c r="K3" s="111"/>
      <c r="L3" s="21"/>
      <c r="AT3" s="18" t="s">
        <v>85</v>
      </c>
      <c r="AZ3" s="242" t="s">
        <v>201</v>
      </c>
      <c r="BA3" s="242" t="s">
        <v>1</v>
      </c>
      <c r="BB3" s="242" t="s">
        <v>199</v>
      </c>
      <c r="BC3" s="242" t="s">
        <v>202</v>
      </c>
      <c r="BD3" s="242" t="s">
        <v>85</v>
      </c>
    </row>
    <row r="4" spans="1:56" s="1" customFormat="1" ht="18">
      <c r="B4" s="21"/>
      <c r="D4" s="113" t="s">
        <v>89</v>
      </c>
      <c r="I4" s="109"/>
      <c r="L4" s="21"/>
      <c r="M4" s="114" t="s">
        <v>10</v>
      </c>
      <c r="AT4" s="18" t="s">
        <v>4</v>
      </c>
      <c r="AZ4" s="242" t="s">
        <v>203</v>
      </c>
      <c r="BA4" s="242" t="s">
        <v>1</v>
      </c>
      <c r="BB4" s="242" t="s">
        <v>199</v>
      </c>
      <c r="BC4" s="242" t="s">
        <v>204</v>
      </c>
      <c r="BD4" s="242" t="s">
        <v>85</v>
      </c>
    </row>
    <row r="5" spans="1:56" s="1" customFormat="1">
      <c r="B5" s="21"/>
      <c r="I5" s="109"/>
      <c r="L5" s="21"/>
      <c r="AZ5" s="242" t="s">
        <v>205</v>
      </c>
      <c r="BA5" s="242" t="s">
        <v>1</v>
      </c>
      <c r="BB5" s="242" t="s">
        <v>199</v>
      </c>
      <c r="BC5" s="242" t="s">
        <v>204</v>
      </c>
      <c r="BD5" s="242" t="s">
        <v>85</v>
      </c>
    </row>
    <row r="6" spans="1:56" s="1" customFormat="1" ht="12.75">
      <c r="B6" s="21"/>
      <c r="D6" s="115" t="s">
        <v>16</v>
      </c>
      <c r="I6" s="109"/>
      <c r="L6" s="21"/>
      <c r="AZ6" s="242" t="s">
        <v>206</v>
      </c>
      <c r="BA6" s="242" t="s">
        <v>1</v>
      </c>
      <c r="BB6" s="242" t="s">
        <v>199</v>
      </c>
      <c r="BC6" s="242" t="s">
        <v>207</v>
      </c>
      <c r="BD6" s="242" t="s">
        <v>85</v>
      </c>
    </row>
    <row r="7" spans="1:56" s="1" customFormat="1" ht="12.75">
      <c r="B7" s="21"/>
      <c r="E7" s="334" t="str">
        <f>'Rekapitulace stavby'!K6</f>
        <v>Stavba 25m bazénu MPS Lužánky - účelová komunikace</v>
      </c>
      <c r="F7" s="335"/>
      <c r="G7" s="335"/>
      <c r="H7" s="335"/>
      <c r="I7" s="109"/>
      <c r="L7" s="21"/>
      <c r="AZ7" s="242" t="s">
        <v>208</v>
      </c>
      <c r="BA7" s="242" t="s">
        <v>1</v>
      </c>
      <c r="BB7" s="242" t="s">
        <v>199</v>
      </c>
      <c r="BC7" s="242" t="s">
        <v>209</v>
      </c>
      <c r="BD7" s="242" t="s">
        <v>85</v>
      </c>
    </row>
    <row r="8" spans="1:56" s="2" customFormat="1" ht="12.75">
      <c r="A8" s="35"/>
      <c r="B8" s="40"/>
      <c r="C8" s="35"/>
      <c r="D8" s="115" t="s">
        <v>90</v>
      </c>
      <c r="E8" s="35"/>
      <c r="F8" s="35"/>
      <c r="G8" s="35"/>
      <c r="H8" s="35"/>
      <c r="I8" s="116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Z8" s="242" t="s">
        <v>210</v>
      </c>
      <c r="BA8" s="242" t="s">
        <v>1</v>
      </c>
      <c r="BB8" s="242" t="s">
        <v>211</v>
      </c>
      <c r="BC8" s="242" t="s">
        <v>212</v>
      </c>
      <c r="BD8" s="242" t="s">
        <v>85</v>
      </c>
    </row>
    <row r="9" spans="1:56" s="2" customFormat="1">
      <c r="A9" s="35"/>
      <c r="B9" s="40"/>
      <c r="C9" s="35"/>
      <c r="D9" s="35"/>
      <c r="E9" s="336" t="s">
        <v>213</v>
      </c>
      <c r="F9" s="337"/>
      <c r="G9" s="337"/>
      <c r="H9" s="337"/>
      <c r="I9" s="116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Z9" s="242" t="s">
        <v>214</v>
      </c>
      <c r="BA9" s="242" t="s">
        <v>1</v>
      </c>
      <c r="BB9" s="242" t="s">
        <v>211</v>
      </c>
      <c r="BC9" s="242" t="s">
        <v>215</v>
      </c>
      <c r="BD9" s="242" t="s">
        <v>85</v>
      </c>
    </row>
    <row r="10" spans="1:56" s="2" customFormat="1">
      <c r="A10" s="35"/>
      <c r="B10" s="40"/>
      <c r="C10" s="35"/>
      <c r="D10" s="35"/>
      <c r="E10" s="35"/>
      <c r="F10" s="35"/>
      <c r="G10" s="35"/>
      <c r="H10" s="35"/>
      <c r="I10" s="116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Z10" s="242" t="s">
        <v>216</v>
      </c>
      <c r="BA10" s="242" t="s">
        <v>1</v>
      </c>
      <c r="BB10" s="242" t="s">
        <v>199</v>
      </c>
      <c r="BC10" s="242" t="s">
        <v>217</v>
      </c>
      <c r="BD10" s="242" t="s">
        <v>85</v>
      </c>
    </row>
    <row r="11" spans="1:56" s="2" customFormat="1" ht="12.75">
      <c r="A11" s="35"/>
      <c r="B11" s="40"/>
      <c r="C11" s="35"/>
      <c r="D11" s="115" t="s">
        <v>18</v>
      </c>
      <c r="E11" s="35"/>
      <c r="F11" s="117" t="s">
        <v>1</v>
      </c>
      <c r="G11" s="35"/>
      <c r="H11" s="35"/>
      <c r="I11" s="118" t="s">
        <v>19</v>
      </c>
      <c r="J11" s="117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Z11" s="242" t="s">
        <v>218</v>
      </c>
      <c r="BA11" s="242" t="s">
        <v>1</v>
      </c>
      <c r="BB11" s="242" t="s">
        <v>219</v>
      </c>
      <c r="BC11" s="242" t="s">
        <v>85</v>
      </c>
      <c r="BD11" s="242" t="s">
        <v>85</v>
      </c>
    </row>
    <row r="12" spans="1:56" s="2" customFormat="1" ht="12.75">
      <c r="A12" s="35"/>
      <c r="B12" s="40"/>
      <c r="C12" s="35"/>
      <c r="D12" s="115" t="s">
        <v>20</v>
      </c>
      <c r="E12" s="35"/>
      <c r="F12" s="117" t="s">
        <v>21</v>
      </c>
      <c r="G12" s="35"/>
      <c r="H12" s="35"/>
      <c r="I12" s="118" t="s">
        <v>22</v>
      </c>
      <c r="J12" s="119" t="str">
        <f>'Rekapitulace stavby'!AN8</f>
        <v>9. 4. 2020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Z12" s="242" t="s">
        <v>220</v>
      </c>
      <c r="BA12" s="242" t="s">
        <v>1</v>
      </c>
      <c r="BB12" s="242" t="s">
        <v>211</v>
      </c>
      <c r="BC12" s="242" t="s">
        <v>221</v>
      </c>
      <c r="BD12" s="242" t="s">
        <v>85</v>
      </c>
    </row>
    <row r="13" spans="1:56" s="2" customFormat="1">
      <c r="A13" s="35"/>
      <c r="B13" s="40"/>
      <c r="C13" s="35"/>
      <c r="D13" s="35"/>
      <c r="E13" s="35"/>
      <c r="F13" s="35"/>
      <c r="G13" s="35"/>
      <c r="H13" s="35"/>
      <c r="I13" s="116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Z13" s="242" t="s">
        <v>222</v>
      </c>
      <c r="BA13" s="242" t="s">
        <v>1</v>
      </c>
      <c r="BB13" s="242" t="s">
        <v>199</v>
      </c>
      <c r="BC13" s="242" t="s">
        <v>223</v>
      </c>
      <c r="BD13" s="242" t="s">
        <v>85</v>
      </c>
    </row>
    <row r="14" spans="1:56" s="2" customFormat="1" ht="12.75">
      <c r="A14" s="35"/>
      <c r="B14" s="40"/>
      <c r="C14" s="35"/>
      <c r="D14" s="115" t="s">
        <v>24</v>
      </c>
      <c r="E14" s="35"/>
      <c r="F14" s="35"/>
      <c r="G14" s="35"/>
      <c r="H14" s="35"/>
      <c r="I14" s="118" t="s">
        <v>25</v>
      </c>
      <c r="J14" s="117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Z14" s="242" t="s">
        <v>224</v>
      </c>
      <c r="BA14" s="242" t="s">
        <v>1</v>
      </c>
      <c r="BB14" s="242" t="s">
        <v>199</v>
      </c>
      <c r="BC14" s="242" t="s">
        <v>225</v>
      </c>
      <c r="BD14" s="242" t="s">
        <v>85</v>
      </c>
    </row>
    <row r="15" spans="1:56" s="2" customFormat="1" ht="12.75">
      <c r="A15" s="35"/>
      <c r="B15" s="40"/>
      <c r="C15" s="35"/>
      <c r="D15" s="35"/>
      <c r="E15" s="117" t="s">
        <v>26</v>
      </c>
      <c r="F15" s="35"/>
      <c r="G15" s="35"/>
      <c r="H15" s="35"/>
      <c r="I15" s="118" t="s">
        <v>27</v>
      </c>
      <c r="J15" s="117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Z15" s="242" t="s">
        <v>226</v>
      </c>
      <c r="BA15" s="242" t="s">
        <v>1</v>
      </c>
      <c r="BB15" s="242" t="s">
        <v>199</v>
      </c>
      <c r="BC15" s="242" t="s">
        <v>227</v>
      </c>
      <c r="BD15" s="242" t="s">
        <v>85</v>
      </c>
    </row>
    <row r="16" spans="1:56" s="2" customFormat="1">
      <c r="A16" s="35"/>
      <c r="B16" s="40"/>
      <c r="C16" s="35"/>
      <c r="D16" s="35"/>
      <c r="E16" s="35"/>
      <c r="F16" s="35"/>
      <c r="G16" s="35"/>
      <c r="H16" s="35"/>
      <c r="I16" s="116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Z16" s="242" t="s">
        <v>228</v>
      </c>
      <c r="BA16" s="242" t="s">
        <v>1</v>
      </c>
      <c r="BB16" s="242" t="s">
        <v>199</v>
      </c>
      <c r="BC16" s="242" t="s">
        <v>229</v>
      </c>
      <c r="BD16" s="242" t="s">
        <v>85</v>
      </c>
    </row>
    <row r="17" spans="1:56" s="2" customFormat="1" ht="12.75">
      <c r="A17" s="35"/>
      <c r="B17" s="40"/>
      <c r="C17" s="35"/>
      <c r="D17" s="115" t="s">
        <v>28</v>
      </c>
      <c r="E17" s="35"/>
      <c r="F17" s="35"/>
      <c r="G17" s="35"/>
      <c r="H17" s="35"/>
      <c r="I17" s="118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Z17" s="242" t="s">
        <v>230</v>
      </c>
      <c r="BA17" s="242" t="s">
        <v>1</v>
      </c>
      <c r="BB17" s="242" t="s">
        <v>199</v>
      </c>
      <c r="BC17" s="242" t="s">
        <v>231</v>
      </c>
      <c r="BD17" s="242" t="s">
        <v>85</v>
      </c>
    </row>
    <row r="18" spans="1:56" s="2" customFormat="1" ht="12.75">
      <c r="A18" s="35"/>
      <c r="B18" s="40"/>
      <c r="C18" s="35"/>
      <c r="D18" s="35"/>
      <c r="E18" s="338" t="str">
        <f>'Rekapitulace stavby'!E14</f>
        <v>Vyplň údaj</v>
      </c>
      <c r="F18" s="339"/>
      <c r="G18" s="339"/>
      <c r="H18" s="339"/>
      <c r="I18" s="118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Z18" s="242" t="s">
        <v>232</v>
      </c>
      <c r="BA18" s="242" t="s">
        <v>1</v>
      </c>
      <c r="BB18" s="242" t="s">
        <v>199</v>
      </c>
      <c r="BC18" s="242" t="s">
        <v>233</v>
      </c>
      <c r="BD18" s="242" t="s">
        <v>85</v>
      </c>
    </row>
    <row r="19" spans="1:56" s="2" customFormat="1">
      <c r="A19" s="35"/>
      <c r="B19" s="40"/>
      <c r="C19" s="35"/>
      <c r="D19" s="35"/>
      <c r="E19" s="35"/>
      <c r="F19" s="35"/>
      <c r="G19" s="35"/>
      <c r="H19" s="35"/>
      <c r="I19" s="116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Z19" s="242" t="s">
        <v>234</v>
      </c>
      <c r="BA19" s="242" t="s">
        <v>1</v>
      </c>
      <c r="BB19" s="242" t="s">
        <v>199</v>
      </c>
      <c r="BC19" s="242" t="s">
        <v>235</v>
      </c>
      <c r="BD19" s="242" t="s">
        <v>85</v>
      </c>
    </row>
    <row r="20" spans="1:56" s="2" customFormat="1" ht="12.75">
      <c r="A20" s="35"/>
      <c r="B20" s="40"/>
      <c r="C20" s="35"/>
      <c r="D20" s="115" t="s">
        <v>30</v>
      </c>
      <c r="E20" s="35"/>
      <c r="F20" s="35"/>
      <c r="G20" s="35"/>
      <c r="H20" s="35"/>
      <c r="I20" s="118" t="s">
        <v>25</v>
      </c>
      <c r="J20" s="117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Z20" s="242" t="s">
        <v>236</v>
      </c>
      <c r="BA20" s="242" t="s">
        <v>1</v>
      </c>
      <c r="BB20" s="242" t="s">
        <v>219</v>
      </c>
      <c r="BC20" s="242" t="s">
        <v>237</v>
      </c>
      <c r="BD20" s="242" t="s">
        <v>85</v>
      </c>
    </row>
    <row r="21" spans="1:56" s="2" customFormat="1" ht="12.75">
      <c r="A21" s="35"/>
      <c r="B21" s="40"/>
      <c r="C21" s="35"/>
      <c r="D21" s="35"/>
      <c r="E21" s="117" t="s">
        <v>31</v>
      </c>
      <c r="F21" s="35"/>
      <c r="G21" s="35"/>
      <c r="H21" s="35"/>
      <c r="I21" s="118" t="s">
        <v>27</v>
      </c>
      <c r="J21" s="117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Z21" s="242" t="s">
        <v>238</v>
      </c>
      <c r="BA21" s="242" t="s">
        <v>1</v>
      </c>
      <c r="BB21" s="242" t="s">
        <v>211</v>
      </c>
      <c r="BC21" s="242" t="s">
        <v>239</v>
      </c>
      <c r="BD21" s="242" t="s">
        <v>85</v>
      </c>
    </row>
    <row r="22" spans="1:56" s="2" customFormat="1">
      <c r="A22" s="35"/>
      <c r="B22" s="40"/>
      <c r="C22" s="35"/>
      <c r="D22" s="35"/>
      <c r="E22" s="35"/>
      <c r="F22" s="35"/>
      <c r="G22" s="35"/>
      <c r="H22" s="35"/>
      <c r="I22" s="116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Z22" s="242" t="s">
        <v>240</v>
      </c>
      <c r="BA22" s="242" t="s">
        <v>1</v>
      </c>
      <c r="BB22" s="242" t="s">
        <v>211</v>
      </c>
      <c r="BC22" s="242" t="s">
        <v>241</v>
      </c>
      <c r="BD22" s="242" t="s">
        <v>85</v>
      </c>
    </row>
    <row r="23" spans="1:56" s="2" customFormat="1" ht="12.75">
      <c r="A23" s="35"/>
      <c r="B23" s="40"/>
      <c r="C23" s="35"/>
      <c r="D23" s="115" t="s">
        <v>33</v>
      </c>
      <c r="E23" s="35"/>
      <c r="F23" s="35"/>
      <c r="G23" s="35"/>
      <c r="H23" s="35"/>
      <c r="I23" s="118" t="s">
        <v>25</v>
      </c>
      <c r="J23" s="117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Z23" s="242" t="s">
        <v>242</v>
      </c>
      <c r="BA23" s="242" t="s">
        <v>1</v>
      </c>
      <c r="BB23" s="242" t="s">
        <v>211</v>
      </c>
      <c r="BC23" s="242" t="s">
        <v>85</v>
      </c>
      <c r="BD23" s="242" t="s">
        <v>85</v>
      </c>
    </row>
    <row r="24" spans="1:56" s="2" customFormat="1" ht="12.75">
      <c r="A24" s="35"/>
      <c r="B24" s="40"/>
      <c r="C24" s="35"/>
      <c r="D24" s="35"/>
      <c r="E24" s="117" t="str">
        <f>IF('Rekapitulace stavby'!E20="","",'Rekapitulace stavby'!E20)</f>
        <v xml:space="preserve"> </v>
      </c>
      <c r="F24" s="35"/>
      <c r="G24" s="35"/>
      <c r="H24" s="35"/>
      <c r="I24" s="118" t="s">
        <v>27</v>
      </c>
      <c r="J24" s="117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Z24" s="242" t="s">
        <v>243</v>
      </c>
      <c r="BA24" s="242" t="s">
        <v>1</v>
      </c>
      <c r="BB24" s="242" t="s">
        <v>211</v>
      </c>
      <c r="BC24" s="242" t="s">
        <v>244</v>
      </c>
      <c r="BD24" s="242" t="s">
        <v>85</v>
      </c>
    </row>
    <row r="25" spans="1:56" s="2" customFormat="1">
      <c r="A25" s="35"/>
      <c r="B25" s="40"/>
      <c r="C25" s="35"/>
      <c r="D25" s="35"/>
      <c r="E25" s="35"/>
      <c r="F25" s="35"/>
      <c r="G25" s="35"/>
      <c r="H25" s="35"/>
      <c r="I25" s="116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Z25" s="242" t="s">
        <v>245</v>
      </c>
      <c r="BA25" s="242" t="s">
        <v>1</v>
      </c>
      <c r="BB25" s="242" t="s">
        <v>219</v>
      </c>
      <c r="BC25" s="242" t="s">
        <v>246</v>
      </c>
      <c r="BD25" s="242" t="s">
        <v>85</v>
      </c>
    </row>
    <row r="26" spans="1:56" s="2" customFormat="1" ht="12.75">
      <c r="A26" s="35"/>
      <c r="B26" s="40"/>
      <c r="C26" s="35"/>
      <c r="D26" s="115" t="s">
        <v>34</v>
      </c>
      <c r="E26" s="35"/>
      <c r="F26" s="35"/>
      <c r="G26" s="35"/>
      <c r="H26" s="35"/>
      <c r="I26" s="116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Z26" s="242" t="s">
        <v>247</v>
      </c>
      <c r="BA26" s="242" t="s">
        <v>1</v>
      </c>
      <c r="BB26" s="242" t="s">
        <v>248</v>
      </c>
      <c r="BC26" s="242" t="s">
        <v>249</v>
      </c>
      <c r="BD26" s="242" t="s">
        <v>85</v>
      </c>
    </row>
    <row r="27" spans="1:56" s="8" customFormat="1" ht="33.75">
      <c r="A27" s="120"/>
      <c r="B27" s="121"/>
      <c r="C27" s="120"/>
      <c r="D27" s="120"/>
      <c r="E27" s="340" t="s">
        <v>1</v>
      </c>
      <c r="F27" s="340"/>
      <c r="G27" s="340"/>
      <c r="H27" s="340"/>
      <c r="I27" s="122"/>
      <c r="J27" s="120"/>
      <c r="K27" s="120"/>
      <c r="L27" s="123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Z27" s="243" t="s">
        <v>250</v>
      </c>
      <c r="BA27" s="243" t="s">
        <v>1</v>
      </c>
      <c r="BB27" s="243" t="s">
        <v>219</v>
      </c>
      <c r="BC27" s="243" t="s">
        <v>251</v>
      </c>
      <c r="BD27" s="243" t="s">
        <v>85</v>
      </c>
    </row>
    <row r="28" spans="1:56" s="2" customFormat="1">
      <c r="A28" s="35"/>
      <c r="B28" s="40"/>
      <c r="C28" s="35"/>
      <c r="D28" s="35"/>
      <c r="E28" s="35"/>
      <c r="F28" s="35"/>
      <c r="G28" s="35"/>
      <c r="H28" s="35"/>
      <c r="I28" s="116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Z28" s="242" t="s">
        <v>252</v>
      </c>
      <c r="BA28" s="242" t="s">
        <v>1</v>
      </c>
      <c r="BB28" s="242" t="s">
        <v>199</v>
      </c>
      <c r="BC28" s="242" t="s">
        <v>253</v>
      </c>
      <c r="BD28" s="242" t="s">
        <v>85</v>
      </c>
    </row>
    <row r="29" spans="1:56" s="2" customFormat="1">
      <c r="A29" s="35"/>
      <c r="B29" s="40"/>
      <c r="C29" s="35"/>
      <c r="D29" s="124"/>
      <c r="E29" s="124"/>
      <c r="F29" s="124"/>
      <c r="G29" s="124"/>
      <c r="H29" s="124"/>
      <c r="I29" s="125"/>
      <c r="J29" s="124"/>
      <c r="K29" s="124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Z29" s="242" t="s">
        <v>254</v>
      </c>
      <c r="BA29" s="242" t="s">
        <v>1</v>
      </c>
      <c r="BB29" s="242" t="s">
        <v>199</v>
      </c>
      <c r="BC29" s="242" t="s">
        <v>255</v>
      </c>
      <c r="BD29" s="242" t="s">
        <v>85</v>
      </c>
    </row>
    <row r="30" spans="1:56" s="2" customFormat="1" ht="15.75">
      <c r="A30" s="35"/>
      <c r="B30" s="40"/>
      <c r="C30" s="35"/>
      <c r="D30" s="126" t="s">
        <v>35</v>
      </c>
      <c r="E30" s="35"/>
      <c r="F30" s="35"/>
      <c r="G30" s="35"/>
      <c r="H30" s="35"/>
      <c r="I30" s="116"/>
      <c r="J30" s="127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Z30" s="242" t="s">
        <v>256</v>
      </c>
      <c r="BA30" s="242" t="s">
        <v>1</v>
      </c>
      <c r="BB30" s="242" t="s">
        <v>211</v>
      </c>
      <c r="BC30" s="242" t="s">
        <v>257</v>
      </c>
      <c r="BD30" s="242" t="s">
        <v>85</v>
      </c>
    </row>
    <row r="31" spans="1:56" s="2" customFormat="1">
      <c r="A31" s="35"/>
      <c r="B31" s="40"/>
      <c r="C31" s="35"/>
      <c r="D31" s="124"/>
      <c r="E31" s="124"/>
      <c r="F31" s="124"/>
      <c r="G31" s="124"/>
      <c r="H31" s="124"/>
      <c r="I31" s="125"/>
      <c r="J31" s="124"/>
      <c r="K31" s="124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Z31" s="242" t="s">
        <v>258</v>
      </c>
      <c r="BA31" s="242" t="s">
        <v>1</v>
      </c>
      <c r="BB31" s="242" t="s">
        <v>219</v>
      </c>
      <c r="BC31" s="242" t="s">
        <v>259</v>
      </c>
      <c r="BD31" s="242" t="s">
        <v>85</v>
      </c>
    </row>
    <row r="32" spans="1:56" s="2" customFormat="1" ht="12.75">
      <c r="A32" s="35"/>
      <c r="B32" s="40"/>
      <c r="C32" s="35"/>
      <c r="D32" s="35"/>
      <c r="E32" s="35"/>
      <c r="F32" s="128" t="s">
        <v>37</v>
      </c>
      <c r="G32" s="35"/>
      <c r="H32" s="35"/>
      <c r="I32" s="129" t="s">
        <v>36</v>
      </c>
      <c r="J32" s="128" t="s">
        <v>38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Z32" s="242" t="s">
        <v>260</v>
      </c>
      <c r="BA32" s="242" t="s">
        <v>1</v>
      </c>
      <c r="BB32" s="242" t="s">
        <v>219</v>
      </c>
      <c r="BC32" s="242" t="s">
        <v>261</v>
      </c>
      <c r="BD32" s="242" t="s">
        <v>85</v>
      </c>
    </row>
    <row r="33" spans="1:56" s="2" customFormat="1" ht="12.75">
      <c r="A33" s="35"/>
      <c r="B33" s="40"/>
      <c r="C33" s="35"/>
      <c r="D33" s="130" t="s">
        <v>39</v>
      </c>
      <c r="E33" s="115" t="s">
        <v>40</v>
      </c>
      <c r="F33" s="131">
        <f>ROUND((SUM(BE125:BE559)),  2)</f>
        <v>0</v>
      </c>
      <c r="G33" s="35"/>
      <c r="H33" s="35"/>
      <c r="I33" s="132">
        <v>0.21</v>
      </c>
      <c r="J33" s="131">
        <f>ROUND(((SUM(BE125:BE559))*I33),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Z33" s="242" t="s">
        <v>262</v>
      </c>
      <c r="BA33" s="242" t="s">
        <v>1</v>
      </c>
      <c r="BB33" s="242" t="s">
        <v>219</v>
      </c>
      <c r="BC33" s="242" t="s">
        <v>263</v>
      </c>
      <c r="BD33" s="242" t="s">
        <v>85</v>
      </c>
    </row>
    <row r="34" spans="1:56" s="2" customFormat="1" ht="12.75">
      <c r="A34" s="35"/>
      <c r="B34" s="40"/>
      <c r="C34" s="35"/>
      <c r="D34" s="35"/>
      <c r="E34" s="115" t="s">
        <v>41</v>
      </c>
      <c r="F34" s="131">
        <f>ROUND((SUM(BF125:BF559)),  2)</f>
        <v>0</v>
      </c>
      <c r="G34" s="35"/>
      <c r="H34" s="35"/>
      <c r="I34" s="132">
        <v>0.15</v>
      </c>
      <c r="J34" s="131">
        <f>ROUND(((SUM(BF125:BF559))*I34),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Z34" s="242" t="s">
        <v>264</v>
      </c>
      <c r="BA34" s="242" t="s">
        <v>1</v>
      </c>
      <c r="BB34" s="242" t="s">
        <v>199</v>
      </c>
      <c r="BC34" s="242" t="s">
        <v>265</v>
      </c>
      <c r="BD34" s="242" t="s">
        <v>85</v>
      </c>
    </row>
    <row r="35" spans="1:56" s="2" customFormat="1" ht="12.75">
      <c r="A35" s="35"/>
      <c r="B35" s="40"/>
      <c r="C35" s="35"/>
      <c r="D35" s="35"/>
      <c r="E35" s="115" t="s">
        <v>42</v>
      </c>
      <c r="F35" s="131">
        <f>ROUND((SUM(BG125:BG559)),  2)</f>
        <v>0</v>
      </c>
      <c r="G35" s="35"/>
      <c r="H35" s="35"/>
      <c r="I35" s="132">
        <v>0.21</v>
      </c>
      <c r="J35" s="131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Z35" s="242" t="s">
        <v>266</v>
      </c>
      <c r="BA35" s="242" t="s">
        <v>1</v>
      </c>
      <c r="BB35" s="242" t="s">
        <v>199</v>
      </c>
      <c r="BC35" s="242" t="s">
        <v>267</v>
      </c>
      <c r="BD35" s="242" t="s">
        <v>85</v>
      </c>
    </row>
    <row r="36" spans="1:56" s="2" customFormat="1" ht="12.75">
      <c r="A36" s="35"/>
      <c r="B36" s="40"/>
      <c r="C36" s="35"/>
      <c r="D36" s="35"/>
      <c r="E36" s="115" t="s">
        <v>43</v>
      </c>
      <c r="F36" s="131">
        <f>ROUND((SUM(BH125:BH559)),  2)</f>
        <v>0</v>
      </c>
      <c r="G36" s="35"/>
      <c r="H36" s="35"/>
      <c r="I36" s="132">
        <v>0.15</v>
      </c>
      <c r="J36" s="131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Z36" s="242" t="s">
        <v>268</v>
      </c>
      <c r="BA36" s="242" t="s">
        <v>1</v>
      </c>
      <c r="BB36" s="242" t="s">
        <v>219</v>
      </c>
      <c r="BC36" s="242" t="s">
        <v>269</v>
      </c>
      <c r="BD36" s="242" t="s">
        <v>85</v>
      </c>
    </row>
    <row r="37" spans="1:56" s="2" customFormat="1" ht="12.75">
      <c r="A37" s="35"/>
      <c r="B37" s="40"/>
      <c r="C37" s="35"/>
      <c r="D37" s="35"/>
      <c r="E37" s="115" t="s">
        <v>44</v>
      </c>
      <c r="F37" s="131">
        <f>ROUND((SUM(BI125:BI559)),  2)</f>
        <v>0</v>
      </c>
      <c r="G37" s="35"/>
      <c r="H37" s="35"/>
      <c r="I37" s="132">
        <v>0</v>
      </c>
      <c r="J37" s="131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56" s="2" customFormat="1">
      <c r="A38" s="35"/>
      <c r="B38" s="40"/>
      <c r="C38" s="35"/>
      <c r="D38" s="35"/>
      <c r="E38" s="35"/>
      <c r="F38" s="35"/>
      <c r="G38" s="35"/>
      <c r="H38" s="35"/>
      <c r="I38" s="116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56" s="2" customFormat="1" ht="15.75">
      <c r="A39" s="35"/>
      <c r="B39" s="40"/>
      <c r="C39" s="133"/>
      <c r="D39" s="134" t="s">
        <v>45</v>
      </c>
      <c r="E39" s="135"/>
      <c r="F39" s="135"/>
      <c r="G39" s="136" t="s">
        <v>46</v>
      </c>
      <c r="H39" s="137" t="s">
        <v>47</v>
      </c>
      <c r="I39" s="138"/>
      <c r="J39" s="139">
        <f>SUM(J30:J37)</f>
        <v>0</v>
      </c>
      <c r="K39" s="140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56" s="2" customFormat="1">
      <c r="A40" s="35"/>
      <c r="B40" s="40"/>
      <c r="C40" s="35"/>
      <c r="D40" s="35"/>
      <c r="E40" s="35"/>
      <c r="F40" s="35"/>
      <c r="G40" s="35"/>
      <c r="H40" s="35"/>
      <c r="I40" s="116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56" s="1" customFormat="1">
      <c r="B41" s="21"/>
      <c r="I41" s="109"/>
      <c r="L41" s="21"/>
    </row>
    <row r="42" spans="1:56" s="1" customFormat="1">
      <c r="B42" s="21"/>
      <c r="I42" s="109"/>
      <c r="L42" s="21"/>
    </row>
    <row r="43" spans="1:56" s="1" customFormat="1">
      <c r="B43" s="21"/>
      <c r="I43" s="109"/>
      <c r="L43" s="21"/>
    </row>
    <row r="44" spans="1:56" s="1" customFormat="1">
      <c r="B44" s="21"/>
      <c r="I44" s="109"/>
      <c r="L44" s="21"/>
    </row>
    <row r="45" spans="1:56" s="1" customFormat="1">
      <c r="B45" s="21"/>
      <c r="I45" s="109"/>
      <c r="L45" s="21"/>
    </row>
    <row r="46" spans="1:56" s="1" customFormat="1">
      <c r="B46" s="21"/>
      <c r="I46" s="109"/>
      <c r="L46" s="21"/>
    </row>
    <row r="47" spans="1:56" s="1" customFormat="1">
      <c r="B47" s="21"/>
      <c r="I47" s="109"/>
      <c r="L47" s="21"/>
    </row>
    <row r="48" spans="1:56" s="1" customFormat="1">
      <c r="B48" s="21"/>
      <c r="I48" s="109"/>
      <c r="L48" s="21"/>
    </row>
    <row r="49" spans="1:31" s="1" customFormat="1">
      <c r="B49" s="21"/>
      <c r="I49" s="109"/>
      <c r="L49" s="21"/>
    </row>
    <row r="50" spans="1:31" s="2" customFormat="1" ht="12.75">
      <c r="B50" s="52"/>
      <c r="D50" s="141" t="s">
        <v>48</v>
      </c>
      <c r="E50" s="142"/>
      <c r="F50" s="142"/>
      <c r="G50" s="141" t="s">
        <v>49</v>
      </c>
      <c r="H50" s="142"/>
      <c r="I50" s="143"/>
      <c r="J50" s="142"/>
      <c r="K50" s="142"/>
      <c r="L50" s="52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5"/>
      <c r="B61" s="40"/>
      <c r="C61" s="35"/>
      <c r="D61" s="144" t="s">
        <v>50</v>
      </c>
      <c r="E61" s="145"/>
      <c r="F61" s="146" t="s">
        <v>51</v>
      </c>
      <c r="G61" s="144" t="s">
        <v>50</v>
      </c>
      <c r="H61" s="145"/>
      <c r="I61" s="147"/>
      <c r="J61" s="148" t="s">
        <v>51</v>
      </c>
      <c r="K61" s="145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5"/>
      <c r="B65" s="40"/>
      <c r="C65" s="35"/>
      <c r="D65" s="141" t="s">
        <v>52</v>
      </c>
      <c r="E65" s="149"/>
      <c r="F65" s="149"/>
      <c r="G65" s="141" t="s">
        <v>53</v>
      </c>
      <c r="H65" s="149"/>
      <c r="I65" s="150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5"/>
      <c r="B76" s="40"/>
      <c r="C76" s="35"/>
      <c r="D76" s="144" t="s">
        <v>50</v>
      </c>
      <c r="E76" s="145"/>
      <c r="F76" s="146" t="s">
        <v>51</v>
      </c>
      <c r="G76" s="144" t="s">
        <v>50</v>
      </c>
      <c r="H76" s="145"/>
      <c r="I76" s="147"/>
      <c r="J76" s="148" t="s">
        <v>51</v>
      </c>
      <c r="K76" s="145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>
      <c r="A77" s="35"/>
      <c r="B77" s="151"/>
      <c r="C77" s="152"/>
      <c r="D77" s="152"/>
      <c r="E77" s="152"/>
      <c r="F77" s="152"/>
      <c r="G77" s="152"/>
      <c r="H77" s="152"/>
      <c r="I77" s="153"/>
      <c r="J77" s="152"/>
      <c r="K77" s="15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>
      <c r="A81" s="35"/>
      <c r="B81" s="154"/>
      <c r="C81" s="155"/>
      <c r="D81" s="155"/>
      <c r="E81" s="155"/>
      <c r="F81" s="155"/>
      <c r="G81" s="155"/>
      <c r="H81" s="155"/>
      <c r="I81" s="156"/>
      <c r="J81" s="155"/>
      <c r="K81" s="155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18">
      <c r="A82" s="35"/>
      <c r="B82" s="36"/>
      <c r="C82" s="24" t="s">
        <v>92</v>
      </c>
      <c r="D82" s="37"/>
      <c r="E82" s="37"/>
      <c r="F82" s="37"/>
      <c r="G82" s="37"/>
      <c r="H82" s="37"/>
      <c r="I82" s="116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>
      <c r="A83" s="35"/>
      <c r="B83" s="36"/>
      <c r="C83" s="37"/>
      <c r="D83" s="37"/>
      <c r="E83" s="37"/>
      <c r="F83" s="37"/>
      <c r="G83" s="37"/>
      <c r="H83" s="37"/>
      <c r="I83" s="116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.75">
      <c r="A84" s="35"/>
      <c r="B84" s="36"/>
      <c r="C84" s="30" t="s">
        <v>16</v>
      </c>
      <c r="D84" s="37"/>
      <c r="E84" s="37"/>
      <c r="F84" s="37"/>
      <c r="G84" s="37"/>
      <c r="H84" s="37"/>
      <c r="I84" s="116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2.75">
      <c r="A85" s="35"/>
      <c r="B85" s="36"/>
      <c r="C85" s="37"/>
      <c r="D85" s="37"/>
      <c r="E85" s="332" t="str">
        <f>E7</f>
        <v>Stavba 25m bazénu MPS Lužánky - účelová komunikace</v>
      </c>
      <c r="F85" s="333"/>
      <c r="G85" s="333"/>
      <c r="H85" s="333"/>
      <c r="I85" s="116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.75">
      <c r="A86" s="35"/>
      <c r="B86" s="36"/>
      <c r="C86" s="30" t="s">
        <v>90</v>
      </c>
      <c r="D86" s="37"/>
      <c r="E86" s="37"/>
      <c r="F86" s="37"/>
      <c r="G86" s="37"/>
      <c r="H86" s="37"/>
      <c r="I86" s="116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>
      <c r="A87" s="35"/>
      <c r="B87" s="36"/>
      <c r="C87" s="37"/>
      <c r="D87" s="37"/>
      <c r="E87" s="301" t="str">
        <f>E9</f>
        <v>IO200.1 - Komunikace a zpevněné plochy - účelová komunikace</v>
      </c>
      <c r="F87" s="331"/>
      <c r="G87" s="331"/>
      <c r="H87" s="331"/>
      <c r="I87" s="116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>
      <c r="A88" s="35"/>
      <c r="B88" s="36"/>
      <c r="C88" s="37"/>
      <c r="D88" s="37"/>
      <c r="E88" s="37"/>
      <c r="F88" s="37"/>
      <c r="G88" s="37"/>
      <c r="H88" s="37"/>
      <c r="I88" s="116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.75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118" t="s">
        <v>22</v>
      </c>
      <c r="J89" s="67" t="str">
        <f>IF(J12="","",J12)</f>
        <v>9. 4. 2020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>
      <c r="A90" s="35"/>
      <c r="B90" s="36"/>
      <c r="C90" s="37"/>
      <c r="D90" s="37"/>
      <c r="E90" s="37"/>
      <c r="F90" s="37"/>
      <c r="G90" s="37"/>
      <c r="H90" s="37"/>
      <c r="I90" s="116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2.75">
      <c r="A91" s="35"/>
      <c r="B91" s="36"/>
      <c r="C91" s="30" t="s">
        <v>24</v>
      </c>
      <c r="D91" s="37"/>
      <c r="E91" s="37"/>
      <c r="F91" s="28" t="str">
        <f>E15</f>
        <v>Statutární město Brno</v>
      </c>
      <c r="G91" s="37"/>
      <c r="H91" s="37"/>
      <c r="I91" s="118" t="s">
        <v>30</v>
      </c>
      <c r="J91" s="33" t="str">
        <f>E21</f>
        <v>LB Projekt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2.75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118" t="s">
        <v>33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>
      <c r="A93" s="35"/>
      <c r="B93" s="36"/>
      <c r="C93" s="37"/>
      <c r="D93" s="37"/>
      <c r="E93" s="37"/>
      <c r="F93" s="37"/>
      <c r="G93" s="37"/>
      <c r="H93" s="37"/>
      <c r="I93" s="116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12">
      <c r="A94" s="35"/>
      <c r="B94" s="36"/>
      <c r="C94" s="157" t="s">
        <v>93</v>
      </c>
      <c r="D94" s="158"/>
      <c r="E94" s="158"/>
      <c r="F94" s="158"/>
      <c r="G94" s="158"/>
      <c r="H94" s="158"/>
      <c r="I94" s="159"/>
      <c r="J94" s="160" t="s">
        <v>94</v>
      </c>
      <c r="K94" s="15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>
      <c r="A95" s="35"/>
      <c r="B95" s="36"/>
      <c r="C95" s="37"/>
      <c r="D95" s="37"/>
      <c r="E95" s="37"/>
      <c r="F95" s="37"/>
      <c r="G95" s="37"/>
      <c r="H95" s="37"/>
      <c r="I95" s="116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15.75">
      <c r="A96" s="35"/>
      <c r="B96" s="36"/>
      <c r="C96" s="161" t="s">
        <v>95</v>
      </c>
      <c r="D96" s="37"/>
      <c r="E96" s="37"/>
      <c r="F96" s="37"/>
      <c r="G96" s="37"/>
      <c r="H96" s="37"/>
      <c r="I96" s="116"/>
      <c r="J96" s="85">
        <f>J125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96</v>
      </c>
    </row>
    <row r="97" spans="1:31" s="9" customFormat="1" ht="15">
      <c r="B97" s="162"/>
      <c r="C97" s="163"/>
      <c r="D97" s="164" t="s">
        <v>270</v>
      </c>
      <c r="E97" s="165"/>
      <c r="F97" s="165"/>
      <c r="G97" s="165"/>
      <c r="H97" s="165"/>
      <c r="I97" s="166"/>
      <c r="J97" s="167">
        <f>J126</f>
        <v>0</v>
      </c>
      <c r="K97" s="163"/>
      <c r="L97" s="168"/>
    </row>
    <row r="98" spans="1:31" s="10" customFormat="1" ht="12.75">
      <c r="B98" s="169"/>
      <c r="C98" s="170"/>
      <c r="D98" s="171" t="s">
        <v>271</v>
      </c>
      <c r="E98" s="172"/>
      <c r="F98" s="172"/>
      <c r="G98" s="172"/>
      <c r="H98" s="172"/>
      <c r="I98" s="173"/>
      <c r="J98" s="174">
        <f>J127</f>
        <v>0</v>
      </c>
      <c r="K98" s="170"/>
      <c r="L98" s="175"/>
    </row>
    <row r="99" spans="1:31" s="10" customFormat="1" ht="12.75">
      <c r="B99" s="169"/>
      <c r="C99" s="170"/>
      <c r="D99" s="171" t="s">
        <v>272</v>
      </c>
      <c r="E99" s="172"/>
      <c r="F99" s="172"/>
      <c r="G99" s="172"/>
      <c r="H99" s="172"/>
      <c r="I99" s="173"/>
      <c r="J99" s="174">
        <f>J224</f>
        <v>0</v>
      </c>
      <c r="K99" s="170"/>
      <c r="L99" s="175"/>
    </row>
    <row r="100" spans="1:31" s="10" customFormat="1" ht="12.75">
      <c r="B100" s="169"/>
      <c r="C100" s="170"/>
      <c r="D100" s="171" t="s">
        <v>273</v>
      </c>
      <c r="E100" s="172"/>
      <c r="F100" s="172"/>
      <c r="G100" s="172"/>
      <c r="H100" s="172"/>
      <c r="I100" s="173"/>
      <c r="J100" s="174">
        <f>J246</f>
        <v>0</v>
      </c>
      <c r="K100" s="170"/>
      <c r="L100" s="175"/>
    </row>
    <row r="101" spans="1:31" s="10" customFormat="1" ht="12.75">
      <c r="B101" s="169"/>
      <c r="C101" s="170"/>
      <c r="D101" s="171" t="s">
        <v>274</v>
      </c>
      <c r="E101" s="172"/>
      <c r="F101" s="172"/>
      <c r="G101" s="172"/>
      <c r="H101" s="172"/>
      <c r="I101" s="173"/>
      <c r="J101" s="174">
        <f>J250</f>
        <v>0</v>
      </c>
      <c r="K101" s="170"/>
      <c r="L101" s="175"/>
    </row>
    <row r="102" spans="1:31" s="10" customFormat="1" ht="12.75">
      <c r="B102" s="169"/>
      <c r="C102" s="170"/>
      <c r="D102" s="171" t="s">
        <v>275</v>
      </c>
      <c r="E102" s="172"/>
      <c r="F102" s="172"/>
      <c r="G102" s="172"/>
      <c r="H102" s="172"/>
      <c r="I102" s="173"/>
      <c r="J102" s="174">
        <f>J368</f>
        <v>0</v>
      </c>
      <c r="K102" s="170"/>
      <c r="L102" s="175"/>
    </row>
    <row r="103" spans="1:31" s="10" customFormat="1" ht="12.75">
      <c r="B103" s="169"/>
      <c r="C103" s="170"/>
      <c r="D103" s="171" t="s">
        <v>276</v>
      </c>
      <c r="E103" s="172"/>
      <c r="F103" s="172"/>
      <c r="G103" s="172"/>
      <c r="H103" s="172"/>
      <c r="I103" s="173"/>
      <c r="J103" s="174">
        <f>J412</f>
        <v>0</v>
      </c>
      <c r="K103" s="170"/>
      <c r="L103" s="175"/>
    </row>
    <row r="104" spans="1:31" s="10" customFormat="1" ht="12.75">
      <c r="B104" s="169"/>
      <c r="C104" s="170"/>
      <c r="D104" s="171" t="s">
        <v>277</v>
      </c>
      <c r="E104" s="172"/>
      <c r="F104" s="172"/>
      <c r="G104" s="172"/>
      <c r="H104" s="172"/>
      <c r="I104" s="173"/>
      <c r="J104" s="174">
        <f>J539</f>
        <v>0</v>
      </c>
      <c r="K104" s="170"/>
      <c r="L104" s="175"/>
    </row>
    <row r="105" spans="1:31" s="10" customFormat="1" ht="12.75">
      <c r="B105" s="169"/>
      <c r="C105" s="170"/>
      <c r="D105" s="171" t="s">
        <v>278</v>
      </c>
      <c r="E105" s="172"/>
      <c r="F105" s="172"/>
      <c r="G105" s="172"/>
      <c r="H105" s="172"/>
      <c r="I105" s="173"/>
      <c r="J105" s="174">
        <f>J555</f>
        <v>0</v>
      </c>
      <c r="K105" s="170"/>
      <c r="L105" s="175"/>
    </row>
    <row r="106" spans="1:31" s="2" customFormat="1">
      <c r="A106" s="35"/>
      <c r="B106" s="36"/>
      <c r="C106" s="37"/>
      <c r="D106" s="37"/>
      <c r="E106" s="37"/>
      <c r="F106" s="37"/>
      <c r="G106" s="37"/>
      <c r="H106" s="37"/>
      <c r="I106" s="116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>
      <c r="A107" s="35"/>
      <c r="B107" s="55"/>
      <c r="C107" s="56"/>
      <c r="D107" s="56"/>
      <c r="E107" s="56"/>
      <c r="F107" s="56"/>
      <c r="G107" s="56"/>
      <c r="H107" s="56"/>
      <c r="I107" s="153"/>
      <c r="J107" s="56"/>
      <c r="K107" s="56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pans="1:31" s="2" customFormat="1">
      <c r="A111" s="35"/>
      <c r="B111" s="57"/>
      <c r="C111" s="58"/>
      <c r="D111" s="58"/>
      <c r="E111" s="58"/>
      <c r="F111" s="58"/>
      <c r="G111" s="58"/>
      <c r="H111" s="58"/>
      <c r="I111" s="156"/>
      <c r="J111" s="58"/>
      <c r="K111" s="58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8">
      <c r="A112" s="35"/>
      <c r="B112" s="36"/>
      <c r="C112" s="24" t="s">
        <v>104</v>
      </c>
      <c r="D112" s="37"/>
      <c r="E112" s="37"/>
      <c r="F112" s="37"/>
      <c r="G112" s="37"/>
      <c r="H112" s="37"/>
      <c r="I112" s="116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>
      <c r="A113" s="35"/>
      <c r="B113" s="36"/>
      <c r="C113" s="37"/>
      <c r="D113" s="37"/>
      <c r="E113" s="37"/>
      <c r="F113" s="37"/>
      <c r="G113" s="37"/>
      <c r="H113" s="37"/>
      <c r="I113" s="116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.75">
      <c r="A114" s="35"/>
      <c r="B114" s="36"/>
      <c r="C114" s="30" t="s">
        <v>16</v>
      </c>
      <c r="D114" s="37"/>
      <c r="E114" s="37"/>
      <c r="F114" s="37"/>
      <c r="G114" s="37"/>
      <c r="H114" s="37"/>
      <c r="I114" s="116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.75">
      <c r="A115" s="35"/>
      <c r="B115" s="36"/>
      <c r="C115" s="37"/>
      <c r="D115" s="37"/>
      <c r="E115" s="332" t="str">
        <f>E7</f>
        <v>Stavba 25m bazénu MPS Lužánky - účelová komunikace</v>
      </c>
      <c r="F115" s="333"/>
      <c r="G115" s="333"/>
      <c r="H115" s="333"/>
      <c r="I115" s="116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2.75">
      <c r="A116" s="35"/>
      <c r="B116" s="36"/>
      <c r="C116" s="30" t="s">
        <v>90</v>
      </c>
      <c r="D116" s="37"/>
      <c r="E116" s="37"/>
      <c r="F116" s="37"/>
      <c r="G116" s="37"/>
      <c r="H116" s="37"/>
      <c r="I116" s="116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>
      <c r="A117" s="35"/>
      <c r="B117" s="36"/>
      <c r="C117" s="37"/>
      <c r="D117" s="37"/>
      <c r="E117" s="301" t="str">
        <f>E9</f>
        <v>IO200.1 - Komunikace a zpevněné plochy - účelová komunikace</v>
      </c>
      <c r="F117" s="331"/>
      <c r="G117" s="331"/>
      <c r="H117" s="331"/>
      <c r="I117" s="116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>
      <c r="A118" s="35"/>
      <c r="B118" s="36"/>
      <c r="C118" s="37"/>
      <c r="D118" s="37"/>
      <c r="E118" s="37"/>
      <c r="F118" s="37"/>
      <c r="G118" s="37"/>
      <c r="H118" s="37"/>
      <c r="I118" s="116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2.75">
      <c r="A119" s="35"/>
      <c r="B119" s="36"/>
      <c r="C119" s="30" t="s">
        <v>20</v>
      </c>
      <c r="D119" s="37"/>
      <c r="E119" s="37"/>
      <c r="F119" s="28" t="str">
        <f>F12</f>
        <v xml:space="preserve"> </v>
      </c>
      <c r="G119" s="37"/>
      <c r="H119" s="37"/>
      <c r="I119" s="118" t="s">
        <v>22</v>
      </c>
      <c r="J119" s="67" t="str">
        <f>IF(J12="","",J12)</f>
        <v>9. 4. 2020</v>
      </c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>
      <c r="A120" s="35"/>
      <c r="B120" s="36"/>
      <c r="C120" s="37"/>
      <c r="D120" s="37"/>
      <c r="E120" s="37"/>
      <c r="F120" s="37"/>
      <c r="G120" s="37"/>
      <c r="H120" s="37"/>
      <c r="I120" s="116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2.75">
      <c r="A121" s="35"/>
      <c r="B121" s="36"/>
      <c r="C121" s="30" t="s">
        <v>24</v>
      </c>
      <c r="D121" s="37"/>
      <c r="E121" s="37"/>
      <c r="F121" s="28" t="str">
        <f>E15</f>
        <v>Statutární město Brno</v>
      </c>
      <c r="G121" s="37"/>
      <c r="H121" s="37"/>
      <c r="I121" s="118" t="s">
        <v>30</v>
      </c>
      <c r="J121" s="33" t="str">
        <f>E21</f>
        <v>LB Projekt s.r.o.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2.75">
      <c r="A122" s="35"/>
      <c r="B122" s="36"/>
      <c r="C122" s="30" t="s">
        <v>28</v>
      </c>
      <c r="D122" s="37"/>
      <c r="E122" s="37"/>
      <c r="F122" s="28" t="str">
        <f>IF(E18="","",E18)</f>
        <v>Vyplň údaj</v>
      </c>
      <c r="G122" s="37"/>
      <c r="H122" s="37"/>
      <c r="I122" s="118" t="s">
        <v>33</v>
      </c>
      <c r="J122" s="33" t="str">
        <f>E24</f>
        <v xml:space="preserve"> 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2" customFormat="1">
      <c r="A123" s="35"/>
      <c r="B123" s="36"/>
      <c r="C123" s="37"/>
      <c r="D123" s="37"/>
      <c r="E123" s="37"/>
      <c r="F123" s="37"/>
      <c r="G123" s="37"/>
      <c r="H123" s="37"/>
      <c r="I123" s="116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5" s="11" customFormat="1" ht="24">
      <c r="A124" s="176"/>
      <c r="B124" s="177"/>
      <c r="C124" s="178" t="s">
        <v>105</v>
      </c>
      <c r="D124" s="179" t="s">
        <v>60</v>
      </c>
      <c r="E124" s="179" t="s">
        <v>56</v>
      </c>
      <c r="F124" s="179" t="s">
        <v>57</v>
      </c>
      <c r="G124" s="179" t="s">
        <v>106</v>
      </c>
      <c r="H124" s="179" t="s">
        <v>107</v>
      </c>
      <c r="I124" s="180" t="s">
        <v>108</v>
      </c>
      <c r="J124" s="179" t="s">
        <v>94</v>
      </c>
      <c r="K124" s="181" t="s">
        <v>109</v>
      </c>
      <c r="L124" s="182"/>
      <c r="M124" s="76" t="s">
        <v>1</v>
      </c>
      <c r="N124" s="77" t="s">
        <v>39</v>
      </c>
      <c r="O124" s="77" t="s">
        <v>110</v>
      </c>
      <c r="P124" s="77" t="s">
        <v>111</v>
      </c>
      <c r="Q124" s="77" t="s">
        <v>112</v>
      </c>
      <c r="R124" s="77" t="s">
        <v>113</v>
      </c>
      <c r="S124" s="77" t="s">
        <v>114</v>
      </c>
      <c r="T124" s="78" t="s">
        <v>115</v>
      </c>
      <c r="U124" s="176"/>
      <c r="V124" s="176"/>
      <c r="W124" s="176"/>
      <c r="X124" s="176"/>
      <c r="Y124" s="176"/>
      <c r="Z124" s="176"/>
      <c r="AA124" s="176"/>
      <c r="AB124" s="176"/>
      <c r="AC124" s="176"/>
      <c r="AD124" s="176"/>
      <c r="AE124" s="176"/>
    </row>
    <row r="125" spans="1:65" s="2" customFormat="1" ht="15.75">
      <c r="A125" s="35"/>
      <c r="B125" s="36"/>
      <c r="C125" s="83" t="s">
        <v>116</v>
      </c>
      <c r="D125" s="37"/>
      <c r="E125" s="37"/>
      <c r="F125" s="37"/>
      <c r="G125" s="37"/>
      <c r="H125" s="37"/>
      <c r="I125" s="116"/>
      <c r="J125" s="183">
        <f>BK125</f>
        <v>0</v>
      </c>
      <c r="K125" s="37"/>
      <c r="L125" s="40"/>
      <c r="M125" s="79"/>
      <c r="N125" s="184"/>
      <c r="O125" s="80"/>
      <c r="P125" s="185">
        <f>P126</f>
        <v>0</v>
      </c>
      <c r="Q125" s="80"/>
      <c r="R125" s="185">
        <f>R126</f>
        <v>352.17093554000007</v>
      </c>
      <c r="S125" s="80"/>
      <c r="T125" s="186">
        <f>T126</f>
        <v>1139.6075599999999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74</v>
      </c>
      <c r="AU125" s="18" t="s">
        <v>96</v>
      </c>
      <c r="BK125" s="187">
        <f>BK126</f>
        <v>0</v>
      </c>
    </row>
    <row r="126" spans="1:65" s="12" customFormat="1" ht="15">
      <c r="B126" s="188"/>
      <c r="C126" s="189"/>
      <c r="D126" s="190" t="s">
        <v>74</v>
      </c>
      <c r="E126" s="191" t="s">
        <v>279</v>
      </c>
      <c r="F126" s="191" t="s">
        <v>280</v>
      </c>
      <c r="G126" s="189"/>
      <c r="H126" s="189"/>
      <c r="I126" s="192"/>
      <c r="J126" s="193">
        <f>BK126</f>
        <v>0</v>
      </c>
      <c r="K126" s="189"/>
      <c r="L126" s="194"/>
      <c r="M126" s="195"/>
      <c r="N126" s="196"/>
      <c r="O126" s="196"/>
      <c r="P126" s="197">
        <f>P127+P224+P246+P250+P368+P412+P539+P555</f>
        <v>0</v>
      </c>
      <c r="Q126" s="196"/>
      <c r="R126" s="197">
        <f>R127+R224+R246+R250+R368+R412+R539+R555</f>
        <v>352.17093554000007</v>
      </c>
      <c r="S126" s="196"/>
      <c r="T126" s="198">
        <f>T127+T224+T246+T250+T368+T412+T539+T555</f>
        <v>1139.6075599999999</v>
      </c>
      <c r="AR126" s="199" t="s">
        <v>83</v>
      </c>
      <c r="AT126" s="200" t="s">
        <v>74</v>
      </c>
      <c r="AU126" s="200" t="s">
        <v>75</v>
      </c>
      <c r="AY126" s="199" t="s">
        <v>119</v>
      </c>
      <c r="BK126" s="201">
        <f>BK127+BK224+BK246+BK250+BK368+BK412+BK539+BK555</f>
        <v>0</v>
      </c>
    </row>
    <row r="127" spans="1:65" s="12" customFormat="1" ht="12.75">
      <c r="B127" s="188"/>
      <c r="C127" s="189"/>
      <c r="D127" s="190" t="s">
        <v>74</v>
      </c>
      <c r="E127" s="202" t="s">
        <v>83</v>
      </c>
      <c r="F127" s="202" t="s">
        <v>281</v>
      </c>
      <c r="G127" s="189"/>
      <c r="H127" s="189"/>
      <c r="I127" s="192"/>
      <c r="J127" s="203">
        <f>BK127</f>
        <v>0</v>
      </c>
      <c r="K127" s="189"/>
      <c r="L127" s="194"/>
      <c r="M127" s="195"/>
      <c r="N127" s="196"/>
      <c r="O127" s="196"/>
      <c r="P127" s="197">
        <f>SUM(P128:P223)</f>
        <v>0</v>
      </c>
      <c r="Q127" s="196"/>
      <c r="R127" s="197">
        <f>SUM(R128:R223)</f>
        <v>10.834777000000001</v>
      </c>
      <c r="S127" s="196"/>
      <c r="T127" s="198">
        <f>SUM(T128:T223)</f>
        <v>1030.6409999999998</v>
      </c>
      <c r="AR127" s="199" t="s">
        <v>83</v>
      </c>
      <c r="AT127" s="200" t="s">
        <v>74</v>
      </c>
      <c r="AU127" s="200" t="s">
        <v>83</v>
      </c>
      <c r="AY127" s="199" t="s">
        <v>119</v>
      </c>
      <c r="BK127" s="201">
        <f>SUM(BK128:BK223)</f>
        <v>0</v>
      </c>
    </row>
    <row r="128" spans="1:65" s="2" customFormat="1" ht="72">
      <c r="A128" s="35"/>
      <c r="B128" s="36"/>
      <c r="C128" s="204" t="s">
        <v>83</v>
      </c>
      <c r="D128" s="204" t="s">
        <v>122</v>
      </c>
      <c r="E128" s="205" t="s">
        <v>282</v>
      </c>
      <c r="F128" s="206" t="s">
        <v>283</v>
      </c>
      <c r="G128" s="207" t="s">
        <v>199</v>
      </c>
      <c r="H128" s="208">
        <v>73.3</v>
      </c>
      <c r="I128" s="209"/>
      <c r="J128" s="210">
        <f>ROUND(I128*H128,2)</f>
        <v>0</v>
      </c>
      <c r="K128" s="206" t="s">
        <v>126</v>
      </c>
      <c r="L128" s="40"/>
      <c r="M128" s="211" t="s">
        <v>1</v>
      </c>
      <c r="N128" s="212" t="s">
        <v>40</v>
      </c>
      <c r="O128" s="72"/>
      <c r="P128" s="213">
        <f>O128*H128</f>
        <v>0</v>
      </c>
      <c r="Q128" s="213">
        <v>0</v>
      </c>
      <c r="R128" s="213">
        <f>Q128*H128</f>
        <v>0</v>
      </c>
      <c r="S128" s="213">
        <v>0.255</v>
      </c>
      <c r="T128" s="214">
        <f>S128*H128</f>
        <v>18.691500000000001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5" t="s">
        <v>141</v>
      </c>
      <c r="AT128" s="215" t="s">
        <v>122</v>
      </c>
      <c r="AU128" s="215" t="s">
        <v>85</v>
      </c>
      <c r="AY128" s="18" t="s">
        <v>119</v>
      </c>
      <c r="BE128" s="216">
        <f>IF(N128="základní",J128,0)</f>
        <v>0</v>
      </c>
      <c r="BF128" s="216">
        <f>IF(N128="snížená",J128,0)</f>
        <v>0</v>
      </c>
      <c r="BG128" s="216">
        <f>IF(N128="zákl. přenesená",J128,0)</f>
        <v>0</v>
      </c>
      <c r="BH128" s="216">
        <f>IF(N128="sníž. přenesená",J128,0)</f>
        <v>0</v>
      </c>
      <c r="BI128" s="216">
        <f>IF(N128="nulová",J128,0)</f>
        <v>0</v>
      </c>
      <c r="BJ128" s="18" t="s">
        <v>83</v>
      </c>
      <c r="BK128" s="216">
        <f>ROUND(I128*H128,2)</f>
        <v>0</v>
      </c>
      <c r="BL128" s="18" t="s">
        <v>141</v>
      </c>
      <c r="BM128" s="215" t="s">
        <v>284</v>
      </c>
    </row>
    <row r="129" spans="1:65" s="13" customFormat="1">
      <c r="B129" s="217"/>
      <c r="C129" s="218"/>
      <c r="D129" s="219" t="s">
        <v>129</v>
      </c>
      <c r="E129" s="220" t="s">
        <v>1</v>
      </c>
      <c r="F129" s="221" t="s">
        <v>285</v>
      </c>
      <c r="G129" s="218"/>
      <c r="H129" s="220" t="s">
        <v>1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129</v>
      </c>
      <c r="AU129" s="227" t="s">
        <v>85</v>
      </c>
      <c r="AV129" s="13" t="s">
        <v>83</v>
      </c>
      <c r="AW129" s="13" t="s">
        <v>32</v>
      </c>
      <c r="AX129" s="13" t="s">
        <v>75</v>
      </c>
      <c r="AY129" s="227" t="s">
        <v>119</v>
      </c>
    </row>
    <row r="130" spans="1:65" s="14" customFormat="1">
      <c r="B130" s="228"/>
      <c r="C130" s="229"/>
      <c r="D130" s="219" t="s">
        <v>129</v>
      </c>
      <c r="E130" s="230" t="s">
        <v>206</v>
      </c>
      <c r="F130" s="231" t="s">
        <v>207</v>
      </c>
      <c r="G130" s="229"/>
      <c r="H130" s="232">
        <v>73.3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AT130" s="238" t="s">
        <v>129</v>
      </c>
      <c r="AU130" s="238" t="s">
        <v>85</v>
      </c>
      <c r="AV130" s="14" t="s">
        <v>85</v>
      </c>
      <c r="AW130" s="14" t="s">
        <v>32</v>
      </c>
      <c r="AX130" s="14" t="s">
        <v>83</v>
      </c>
      <c r="AY130" s="238" t="s">
        <v>119</v>
      </c>
    </row>
    <row r="131" spans="1:65" s="2" customFormat="1" ht="72">
      <c r="A131" s="35"/>
      <c r="B131" s="36"/>
      <c r="C131" s="204" t="s">
        <v>85</v>
      </c>
      <c r="D131" s="204" t="s">
        <v>122</v>
      </c>
      <c r="E131" s="205" t="s">
        <v>286</v>
      </c>
      <c r="F131" s="206" t="s">
        <v>287</v>
      </c>
      <c r="G131" s="207" t="s">
        <v>199</v>
      </c>
      <c r="H131" s="208">
        <v>45.6</v>
      </c>
      <c r="I131" s="209"/>
      <c r="J131" s="210">
        <f>ROUND(I131*H131,2)</f>
        <v>0</v>
      </c>
      <c r="K131" s="206" t="s">
        <v>126</v>
      </c>
      <c r="L131" s="40"/>
      <c r="M131" s="211" t="s">
        <v>1</v>
      </c>
      <c r="N131" s="212" t="s">
        <v>40</v>
      </c>
      <c r="O131" s="72"/>
      <c r="P131" s="213">
        <f>O131*H131</f>
        <v>0</v>
      </c>
      <c r="Q131" s="213">
        <v>0</v>
      </c>
      <c r="R131" s="213">
        <f>Q131*H131</f>
        <v>0</v>
      </c>
      <c r="S131" s="213">
        <v>0.26</v>
      </c>
      <c r="T131" s="214">
        <f>S131*H131</f>
        <v>11.856000000000002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5" t="s">
        <v>141</v>
      </c>
      <c r="AT131" s="215" t="s">
        <v>122</v>
      </c>
      <c r="AU131" s="215" t="s">
        <v>85</v>
      </c>
      <c r="AY131" s="18" t="s">
        <v>119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8" t="s">
        <v>83</v>
      </c>
      <c r="BK131" s="216">
        <f>ROUND(I131*H131,2)</f>
        <v>0</v>
      </c>
      <c r="BL131" s="18" t="s">
        <v>141</v>
      </c>
      <c r="BM131" s="215" t="s">
        <v>288</v>
      </c>
    </row>
    <row r="132" spans="1:65" s="13" customFormat="1">
      <c r="B132" s="217"/>
      <c r="C132" s="218"/>
      <c r="D132" s="219" t="s">
        <v>129</v>
      </c>
      <c r="E132" s="220" t="s">
        <v>1</v>
      </c>
      <c r="F132" s="221" t="s">
        <v>285</v>
      </c>
      <c r="G132" s="218"/>
      <c r="H132" s="220" t="s">
        <v>1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129</v>
      </c>
      <c r="AU132" s="227" t="s">
        <v>85</v>
      </c>
      <c r="AV132" s="13" t="s">
        <v>83</v>
      </c>
      <c r="AW132" s="13" t="s">
        <v>32</v>
      </c>
      <c r="AX132" s="13" t="s">
        <v>75</v>
      </c>
      <c r="AY132" s="227" t="s">
        <v>119</v>
      </c>
    </row>
    <row r="133" spans="1:65" s="14" customFormat="1">
      <c r="B133" s="228"/>
      <c r="C133" s="229"/>
      <c r="D133" s="219" t="s">
        <v>129</v>
      </c>
      <c r="E133" s="230" t="s">
        <v>208</v>
      </c>
      <c r="F133" s="231" t="s">
        <v>209</v>
      </c>
      <c r="G133" s="229"/>
      <c r="H133" s="232">
        <v>45.6</v>
      </c>
      <c r="I133" s="233"/>
      <c r="J133" s="229"/>
      <c r="K133" s="229"/>
      <c r="L133" s="234"/>
      <c r="M133" s="235"/>
      <c r="N133" s="236"/>
      <c r="O133" s="236"/>
      <c r="P133" s="236"/>
      <c r="Q133" s="236"/>
      <c r="R133" s="236"/>
      <c r="S133" s="236"/>
      <c r="T133" s="237"/>
      <c r="AT133" s="238" t="s">
        <v>129</v>
      </c>
      <c r="AU133" s="238" t="s">
        <v>85</v>
      </c>
      <c r="AV133" s="14" t="s">
        <v>85</v>
      </c>
      <c r="AW133" s="14" t="s">
        <v>32</v>
      </c>
      <c r="AX133" s="14" t="s">
        <v>83</v>
      </c>
      <c r="AY133" s="238" t="s">
        <v>119</v>
      </c>
    </row>
    <row r="134" spans="1:65" s="2" customFormat="1" ht="60">
      <c r="A134" s="35"/>
      <c r="B134" s="36"/>
      <c r="C134" s="204" t="s">
        <v>136</v>
      </c>
      <c r="D134" s="204" t="s">
        <v>122</v>
      </c>
      <c r="E134" s="205" t="s">
        <v>289</v>
      </c>
      <c r="F134" s="206" t="s">
        <v>290</v>
      </c>
      <c r="G134" s="207" t="s">
        <v>199</v>
      </c>
      <c r="H134" s="208">
        <v>1016</v>
      </c>
      <c r="I134" s="209"/>
      <c r="J134" s="210">
        <f>ROUND(I134*H134,2)</f>
        <v>0</v>
      </c>
      <c r="K134" s="206" t="s">
        <v>126</v>
      </c>
      <c r="L134" s="40"/>
      <c r="M134" s="211" t="s">
        <v>1</v>
      </c>
      <c r="N134" s="212" t="s">
        <v>40</v>
      </c>
      <c r="O134" s="72"/>
      <c r="P134" s="213">
        <f>O134*H134</f>
        <v>0</v>
      </c>
      <c r="Q134" s="213">
        <v>0</v>
      </c>
      <c r="R134" s="213">
        <f>Q134*H134</f>
        <v>0</v>
      </c>
      <c r="S134" s="213">
        <v>0.44</v>
      </c>
      <c r="T134" s="214">
        <f>S134*H134</f>
        <v>447.04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15" t="s">
        <v>141</v>
      </c>
      <c r="AT134" s="215" t="s">
        <v>122</v>
      </c>
      <c r="AU134" s="215" t="s">
        <v>85</v>
      </c>
      <c r="AY134" s="18" t="s">
        <v>119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8" t="s">
        <v>83</v>
      </c>
      <c r="BK134" s="216">
        <f>ROUND(I134*H134,2)</f>
        <v>0</v>
      </c>
      <c r="BL134" s="18" t="s">
        <v>141</v>
      </c>
      <c r="BM134" s="215" t="s">
        <v>291</v>
      </c>
    </row>
    <row r="135" spans="1:65" s="13" customFormat="1">
      <c r="B135" s="217"/>
      <c r="C135" s="218"/>
      <c r="D135" s="219" t="s">
        <v>129</v>
      </c>
      <c r="E135" s="220" t="s">
        <v>1</v>
      </c>
      <c r="F135" s="221" t="s">
        <v>285</v>
      </c>
      <c r="G135" s="218"/>
      <c r="H135" s="220" t="s">
        <v>1</v>
      </c>
      <c r="I135" s="222"/>
      <c r="J135" s="218"/>
      <c r="K135" s="218"/>
      <c r="L135" s="223"/>
      <c r="M135" s="224"/>
      <c r="N135" s="225"/>
      <c r="O135" s="225"/>
      <c r="P135" s="225"/>
      <c r="Q135" s="225"/>
      <c r="R135" s="225"/>
      <c r="S135" s="225"/>
      <c r="T135" s="226"/>
      <c r="AT135" s="227" t="s">
        <v>129</v>
      </c>
      <c r="AU135" s="227" t="s">
        <v>85</v>
      </c>
      <c r="AV135" s="13" t="s">
        <v>83</v>
      </c>
      <c r="AW135" s="13" t="s">
        <v>32</v>
      </c>
      <c r="AX135" s="13" t="s">
        <v>75</v>
      </c>
      <c r="AY135" s="227" t="s">
        <v>119</v>
      </c>
    </row>
    <row r="136" spans="1:65" s="14" customFormat="1">
      <c r="B136" s="228"/>
      <c r="C136" s="229"/>
      <c r="D136" s="219" t="s">
        <v>129</v>
      </c>
      <c r="E136" s="230" t="s">
        <v>1</v>
      </c>
      <c r="F136" s="231" t="s">
        <v>207</v>
      </c>
      <c r="G136" s="229"/>
      <c r="H136" s="232">
        <v>73.3</v>
      </c>
      <c r="I136" s="233"/>
      <c r="J136" s="229"/>
      <c r="K136" s="229"/>
      <c r="L136" s="234"/>
      <c r="M136" s="235"/>
      <c r="N136" s="236"/>
      <c r="O136" s="236"/>
      <c r="P136" s="236"/>
      <c r="Q136" s="236"/>
      <c r="R136" s="236"/>
      <c r="S136" s="236"/>
      <c r="T136" s="237"/>
      <c r="AT136" s="238" t="s">
        <v>129</v>
      </c>
      <c r="AU136" s="238" t="s">
        <v>85</v>
      </c>
      <c r="AV136" s="14" t="s">
        <v>85</v>
      </c>
      <c r="AW136" s="14" t="s">
        <v>32</v>
      </c>
      <c r="AX136" s="14" t="s">
        <v>75</v>
      </c>
      <c r="AY136" s="238" t="s">
        <v>119</v>
      </c>
    </row>
    <row r="137" spans="1:65" s="14" customFormat="1">
      <c r="B137" s="228"/>
      <c r="C137" s="229"/>
      <c r="D137" s="219" t="s">
        <v>129</v>
      </c>
      <c r="E137" s="230" t="s">
        <v>1</v>
      </c>
      <c r="F137" s="231" t="s">
        <v>209</v>
      </c>
      <c r="G137" s="229"/>
      <c r="H137" s="232">
        <v>45.6</v>
      </c>
      <c r="I137" s="233"/>
      <c r="J137" s="229"/>
      <c r="K137" s="229"/>
      <c r="L137" s="234"/>
      <c r="M137" s="235"/>
      <c r="N137" s="236"/>
      <c r="O137" s="236"/>
      <c r="P137" s="236"/>
      <c r="Q137" s="236"/>
      <c r="R137" s="236"/>
      <c r="S137" s="236"/>
      <c r="T137" s="237"/>
      <c r="AT137" s="238" t="s">
        <v>129</v>
      </c>
      <c r="AU137" s="238" t="s">
        <v>85</v>
      </c>
      <c r="AV137" s="14" t="s">
        <v>85</v>
      </c>
      <c r="AW137" s="14" t="s">
        <v>32</v>
      </c>
      <c r="AX137" s="14" t="s">
        <v>75</v>
      </c>
      <c r="AY137" s="238" t="s">
        <v>119</v>
      </c>
    </row>
    <row r="138" spans="1:65" s="14" customFormat="1">
      <c r="B138" s="228"/>
      <c r="C138" s="229"/>
      <c r="D138" s="219" t="s">
        <v>129</v>
      </c>
      <c r="E138" s="230" t="s">
        <v>1</v>
      </c>
      <c r="F138" s="231" t="s">
        <v>204</v>
      </c>
      <c r="G138" s="229"/>
      <c r="H138" s="232">
        <v>897.1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129</v>
      </c>
      <c r="AU138" s="238" t="s">
        <v>85</v>
      </c>
      <c r="AV138" s="14" t="s">
        <v>85</v>
      </c>
      <c r="AW138" s="14" t="s">
        <v>32</v>
      </c>
      <c r="AX138" s="14" t="s">
        <v>75</v>
      </c>
      <c r="AY138" s="238" t="s">
        <v>119</v>
      </c>
    </row>
    <row r="139" spans="1:65" s="15" customFormat="1">
      <c r="B139" s="244"/>
      <c r="C139" s="245"/>
      <c r="D139" s="219" t="s">
        <v>129</v>
      </c>
      <c r="E139" s="246" t="s">
        <v>216</v>
      </c>
      <c r="F139" s="247" t="s">
        <v>292</v>
      </c>
      <c r="G139" s="245"/>
      <c r="H139" s="248">
        <v>1016</v>
      </c>
      <c r="I139" s="249"/>
      <c r="J139" s="245"/>
      <c r="K139" s="245"/>
      <c r="L139" s="250"/>
      <c r="M139" s="251"/>
      <c r="N139" s="252"/>
      <c r="O139" s="252"/>
      <c r="P139" s="252"/>
      <c r="Q139" s="252"/>
      <c r="R139" s="252"/>
      <c r="S139" s="252"/>
      <c r="T139" s="253"/>
      <c r="AT139" s="254" t="s">
        <v>129</v>
      </c>
      <c r="AU139" s="254" t="s">
        <v>85</v>
      </c>
      <c r="AV139" s="15" t="s">
        <v>141</v>
      </c>
      <c r="AW139" s="15" t="s">
        <v>32</v>
      </c>
      <c r="AX139" s="15" t="s">
        <v>83</v>
      </c>
      <c r="AY139" s="254" t="s">
        <v>119</v>
      </c>
    </row>
    <row r="140" spans="1:65" s="2" customFormat="1" ht="60">
      <c r="A140" s="35"/>
      <c r="B140" s="36"/>
      <c r="C140" s="204" t="s">
        <v>141</v>
      </c>
      <c r="D140" s="204" t="s">
        <v>122</v>
      </c>
      <c r="E140" s="205" t="s">
        <v>293</v>
      </c>
      <c r="F140" s="206" t="s">
        <v>294</v>
      </c>
      <c r="G140" s="207" t="s">
        <v>199</v>
      </c>
      <c r="H140" s="208">
        <v>897.1</v>
      </c>
      <c r="I140" s="209"/>
      <c r="J140" s="210">
        <f>ROUND(I140*H140,2)</f>
        <v>0</v>
      </c>
      <c r="K140" s="206" t="s">
        <v>126</v>
      </c>
      <c r="L140" s="40"/>
      <c r="M140" s="211" t="s">
        <v>1</v>
      </c>
      <c r="N140" s="212" t="s">
        <v>40</v>
      </c>
      <c r="O140" s="72"/>
      <c r="P140" s="213">
        <f>O140*H140</f>
        <v>0</v>
      </c>
      <c r="Q140" s="213">
        <v>0</v>
      </c>
      <c r="R140" s="213">
        <f>Q140*H140</f>
        <v>0</v>
      </c>
      <c r="S140" s="213">
        <v>0.32500000000000001</v>
      </c>
      <c r="T140" s="214">
        <f>S140*H140</f>
        <v>291.5575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5" t="s">
        <v>141</v>
      </c>
      <c r="AT140" s="215" t="s">
        <v>122</v>
      </c>
      <c r="AU140" s="215" t="s">
        <v>85</v>
      </c>
      <c r="AY140" s="18" t="s">
        <v>119</v>
      </c>
      <c r="BE140" s="216">
        <f>IF(N140="základní",J140,0)</f>
        <v>0</v>
      </c>
      <c r="BF140" s="216">
        <f>IF(N140="snížená",J140,0)</f>
        <v>0</v>
      </c>
      <c r="BG140" s="216">
        <f>IF(N140="zákl. přenesená",J140,0)</f>
        <v>0</v>
      </c>
      <c r="BH140" s="216">
        <f>IF(N140="sníž. přenesená",J140,0)</f>
        <v>0</v>
      </c>
      <c r="BI140" s="216">
        <f>IF(N140="nulová",J140,0)</f>
        <v>0</v>
      </c>
      <c r="BJ140" s="18" t="s">
        <v>83</v>
      </c>
      <c r="BK140" s="216">
        <f>ROUND(I140*H140,2)</f>
        <v>0</v>
      </c>
      <c r="BL140" s="18" t="s">
        <v>141</v>
      </c>
      <c r="BM140" s="215" t="s">
        <v>295</v>
      </c>
    </row>
    <row r="141" spans="1:65" s="13" customFormat="1">
      <c r="B141" s="217"/>
      <c r="C141" s="218"/>
      <c r="D141" s="219" t="s">
        <v>129</v>
      </c>
      <c r="E141" s="220" t="s">
        <v>1</v>
      </c>
      <c r="F141" s="221" t="s">
        <v>285</v>
      </c>
      <c r="G141" s="218"/>
      <c r="H141" s="220" t="s">
        <v>1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129</v>
      </c>
      <c r="AU141" s="227" t="s">
        <v>85</v>
      </c>
      <c r="AV141" s="13" t="s">
        <v>83</v>
      </c>
      <c r="AW141" s="13" t="s">
        <v>32</v>
      </c>
      <c r="AX141" s="13" t="s">
        <v>75</v>
      </c>
      <c r="AY141" s="227" t="s">
        <v>119</v>
      </c>
    </row>
    <row r="142" spans="1:65" s="14" customFormat="1">
      <c r="B142" s="228"/>
      <c r="C142" s="229"/>
      <c r="D142" s="219" t="s">
        <v>129</v>
      </c>
      <c r="E142" s="230" t="s">
        <v>205</v>
      </c>
      <c r="F142" s="231" t="s">
        <v>204</v>
      </c>
      <c r="G142" s="229"/>
      <c r="H142" s="232">
        <v>897.1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129</v>
      </c>
      <c r="AU142" s="238" t="s">
        <v>85</v>
      </c>
      <c r="AV142" s="14" t="s">
        <v>85</v>
      </c>
      <c r="AW142" s="14" t="s">
        <v>32</v>
      </c>
      <c r="AX142" s="14" t="s">
        <v>83</v>
      </c>
      <c r="AY142" s="238" t="s">
        <v>119</v>
      </c>
    </row>
    <row r="143" spans="1:65" s="2" customFormat="1" ht="60">
      <c r="A143" s="35"/>
      <c r="B143" s="36"/>
      <c r="C143" s="204" t="s">
        <v>118</v>
      </c>
      <c r="D143" s="204" t="s">
        <v>122</v>
      </c>
      <c r="E143" s="205" t="s">
        <v>296</v>
      </c>
      <c r="F143" s="206" t="s">
        <v>297</v>
      </c>
      <c r="G143" s="207" t="s">
        <v>199</v>
      </c>
      <c r="H143" s="208">
        <v>897.1</v>
      </c>
      <c r="I143" s="209"/>
      <c r="J143" s="210">
        <f>ROUND(I143*H143,2)</f>
        <v>0</v>
      </c>
      <c r="K143" s="206" t="s">
        <v>126</v>
      </c>
      <c r="L143" s="40"/>
      <c r="M143" s="211" t="s">
        <v>1</v>
      </c>
      <c r="N143" s="212" t="s">
        <v>40</v>
      </c>
      <c r="O143" s="72"/>
      <c r="P143" s="213">
        <f>O143*H143</f>
        <v>0</v>
      </c>
      <c r="Q143" s="213">
        <v>0</v>
      </c>
      <c r="R143" s="213">
        <f>Q143*H143</f>
        <v>0</v>
      </c>
      <c r="S143" s="213">
        <v>0.22</v>
      </c>
      <c r="T143" s="214">
        <f>S143*H143</f>
        <v>197.36199999999999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5" t="s">
        <v>141</v>
      </c>
      <c r="AT143" s="215" t="s">
        <v>122</v>
      </c>
      <c r="AU143" s="215" t="s">
        <v>85</v>
      </c>
      <c r="AY143" s="18" t="s">
        <v>119</v>
      </c>
      <c r="BE143" s="216">
        <f>IF(N143="základní",J143,0)</f>
        <v>0</v>
      </c>
      <c r="BF143" s="216">
        <f>IF(N143="snížená",J143,0)</f>
        <v>0</v>
      </c>
      <c r="BG143" s="216">
        <f>IF(N143="zákl. přenesená",J143,0)</f>
        <v>0</v>
      </c>
      <c r="BH143" s="216">
        <f>IF(N143="sníž. přenesená",J143,0)</f>
        <v>0</v>
      </c>
      <c r="BI143" s="216">
        <f>IF(N143="nulová",J143,0)</f>
        <v>0</v>
      </c>
      <c r="BJ143" s="18" t="s">
        <v>83</v>
      </c>
      <c r="BK143" s="216">
        <f>ROUND(I143*H143,2)</f>
        <v>0</v>
      </c>
      <c r="BL143" s="18" t="s">
        <v>141</v>
      </c>
      <c r="BM143" s="215" t="s">
        <v>298</v>
      </c>
    </row>
    <row r="144" spans="1:65" s="13" customFormat="1">
      <c r="B144" s="217"/>
      <c r="C144" s="218"/>
      <c r="D144" s="219" t="s">
        <v>129</v>
      </c>
      <c r="E144" s="220" t="s">
        <v>1</v>
      </c>
      <c r="F144" s="221" t="s">
        <v>285</v>
      </c>
      <c r="G144" s="218"/>
      <c r="H144" s="220" t="s">
        <v>1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129</v>
      </c>
      <c r="AU144" s="227" t="s">
        <v>85</v>
      </c>
      <c r="AV144" s="13" t="s">
        <v>83</v>
      </c>
      <c r="AW144" s="13" t="s">
        <v>32</v>
      </c>
      <c r="AX144" s="13" t="s">
        <v>75</v>
      </c>
      <c r="AY144" s="227" t="s">
        <v>119</v>
      </c>
    </row>
    <row r="145" spans="1:65" s="14" customFormat="1">
      <c r="B145" s="228"/>
      <c r="C145" s="229"/>
      <c r="D145" s="219" t="s">
        <v>129</v>
      </c>
      <c r="E145" s="230" t="s">
        <v>203</v>
      </c>
      <c r="F145" s="231" t="s">
        <v>204</v>
      </c>
      <c r="G145" s="229"/>
      <c r="H145" s="232">
        <v>897.1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129</v>
      </c>
      <c r="AU145" s="238" t="s">
        <v>85</v>
      </c>
      <c r="AV145" s="14" t="s">
        <v>85</v>
      </c>
      <c r="AW145" s="14" t="s">
        <v>32</v>
      </c>
      <c r="AX145" s="14" t="s">
        <v>83</v>
      </c>
      <c r="AY145" s="238" t="s">
        <v>119</v>
      </c>
    </row>
    <row r="146" spans="1:65" s="2" customFormat="1" ht="36">
      <c r="A146" s="35"/>
      <c r="B146" s="36"/>
      <c r="C146" s="204" t="s">
        <v>154</v>
      </c>
      <c r="D146" s="204" t="s">
        <v>122</v>
      </c>
      <c r="E146" s="205" t="s">
        <v>299</v>
      </c>
      <c r="F146" s="206" t="s">
        <v>300</v>
      </c>
      <c r="G146" s="207" t="s">
        <v>211</v>
      </c>
      <c r="H146" s="208">
        <v>33</v>
      </c>
      <c r="I146" s="209"/>
      <c r="J146" s="210">
        <f>ROUND(I146*H146,2)</f>
        <v>0</v>
      </c>
      <c r="K146" s="206" t="s">
        <v>126</v>
      </c>
      <c r="L146" s="40"/>
      <c r="M146" s="211" t="s">
        <v>1</v>
      </c>
      <c r="N146" s="212" t="s">
        <v>40</v>
      </c>
      <c r="O146" s="72"/>
      <c r="P146" s="213">
        <f>O146*H146</f>
        <v>0</v>
      </c>
      <c r="Q146" s="213">
        <v>0</v>
      </c>
      <c r="R146" s="213">
        <f>Q146*H146</f>
        <v>0</v>
      </c>
      <c r="S146" s="213">
        <v>0.28999999999999998</v>
      </c>
      <c r="T146" s="214">
        <f>S146*H146</f>
        <v>9.5699999999999985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5" t="s">
        <v>141</v>
      </c>
      <c r="AT146" s="215" t="s">
        <v>122</v>
      </c>
      <c r="AU146" s="215" t="s">
        <v>85</v>
      </c>
      <c r="AY146" s="18" t="s">
        <v>119</v>
      </c>
      <c r="BE146" s="216">
        <f>IF(N146="základní",J146,0)</f>
        <v>0</v>
      </c>
      <c r="BF146" s="216">
        <f>IF(N146="snížená",J146,0)</f>
        <v>0</v>
      </c>
      <c r="BG146" s="216">
        <f>IF(N146="zákl. přenesená",J146,0)</f>
        <v>0</v>
      </c>
      <c r="BH146" s="216">
        <f>IF(N146="sníž. přenesená",J146,0)</f>
        <v>0</v>
      </c>
      <c r="BI146" s="216">
        <f>IF(N146="nulová",J146,0)</f>
        <v>0</v>
      </c>
      <c r="BJ146" s="18" t="s">
        <v>83</v>
      </c>
      <c r="BK146" s="216">
        <f>ROUND(I146*H146,2)</f>
        <v>0</v>
      </c>
      <c r="BL146" s="18" t="s">
        <v>141</v>
      </c>
      <c r="BM146" s="215" t="s">
        <v>301</v>
      </c>
    </row>
    <row r="147" spans="1:65" s="13" customFormat="1">
      <c r="B147" s="217"/>
      <c r="C147" s="218"/>
      <c r="D147" s="219" t="s">
        <v>129</v>
      </c>
      <c r="E147" s="220" t="s">
        <v>1</v>
      </c>
      <c r="F147" s="221" t="s">
        <v>285</v>
      </c>
      <c r="G147" s="218"/>
      <c r="H147" s="220" t="s">
        <v>1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129</v>
      </c>
      <c r="AU147" s="227" t="s">
        <v>85</v>
      </c>
      <c r="AV147" s="13" t="s">
        <v>83</v>
      </c>
      <c r="AW147" s="13" t="s">
        <v>32</v>
      </c>
      <c r="AX147" s="13" t="s">
        <v>75</v>
      </c>
      <c r="AY147" s="227" t="s">
        <v>119</v>
      </c>
    </row>
    <row r="148" spans="1:65" s="14" customFormat="1">
      <c r="B148" s="228"/>
      <c r="C148" s="229"/>
      <c r="D148" s="219" t="s">
        <v>129</v>
      </c>
      <c r="E148" s="230" t="s">
        <v>214</v>
      </c>
      <c r="F148" s="231" t="s">
        <v>302</v>
      </c>
      <c r="G148" s="229"/>
      <c r="H148" s="232">
        <v>33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129</v>
      </c>
      <c r="AU148" s="238" t="s">
        <v>85</v>
      </c>
      <c r="AV148" s="14" t="s">
        <v>85</v>
      </c>
      <c r="AW148" s="14" t="s">
        <v>32</v>
      </c>
      <c r="AX148" s="14" t="s">
        <v>83</v>
      </c>
      <c r="AY148" s="238" t="s">
        <v>119</v>
      </c>
    </row>
    <row r="149" spans="1:65" s="2" customFormat="1" ht="48">
      <c r="A149" s="35"/>
      <c r="B149" s="36"/>
      <c r="C149" s="204" t="s">
        <v>167</v>
      </c>
      <c r="D149" s="204" t="s">
        <v>122</v>
      </c>
      <c r="E149" s="205" t="s">
        <v>303</v>
      </c>
      <c r="F149" s="206" t="s">
        <v>304</v>
      </c>
      <c r="G149" s="207" t="s">
        <v>211</v>
      </c>
      <c r="H149" s="208">
        <v>219.1</v>
      </c>
      <c r="I149" s="209"/>
      <c r="J149" s="210">
        <f>ROUND(I149*H149,2)</f>
        <v>0</v>
      </c>
      <c r="K149" s="206" t="s">
        <v>126</v>
      </c>
      <c r="L149" s="40"/>
      <c r="M149" s="211" t="s">
        <v>1</v>
      </c>
      <c r="N149" s="212" t="s">
        <v>40</v>
      </c>
      <c r="O149" s="72"/>
      <c r="P149" s="213">
        <f>O149*H149</f>
        <v>0</v>
      </c>
      <c r="Q149" s="213">
        <v>0</v>
      </c>
      <c r="R149" s="213">
        <f>Q149*H149</f>
        <v>0</v>
      </c>
      <c r="S149" s="213">
        <v>0.20499999999999999</v>
      </c>
      <c r="T149" s="214">
        <f>S149*H149</f>
        <v>44.915499999999994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5" t="s">
        <v>141</v>
      </c>
      <c r="AT149" s="215" t="s">
        <v>122</v>
      </c>
      <c r="AU149" s="215" t="s">
        <v>85</v>
      </c>
      <c r="AY149" s="18" t="s">
        <v>119</v>
      </c>
      <c r="BE149" s="216">
        <f>IF(N149="základní",J149,0)</f>
        <v>0</v>
      </c>
      <c r="BF149" s="216">
        <f>IF(N149="snížená",J149,0)</f>
        <v>0</v>
      </c>
      <c r="BG149" s="216">
        <f>IF(N149="zákl. přenesená",J149,0)</f>
        <v>0</v>
      </c>
      <c r="BH149" s="216">
        <f>IF(N149="sníž. přenesená",J149,0)</f>
        <v>0</v>
      </c>
      <c r="BI149" s="216">
        <f>IF(N149="nulová",J149,0)</f>
        <v>0</v>
      </c>
      <c r="BJ149" s="18" t="s">
        <v>83</v>
      </c>
      <c r="BK149" s="216">
        <f>ROUND(I149*H149,2)</f>
        <v>0</v>
      </c>
      <c r="BL149" s="18" t="s">
        <v>141</v>
      </c>
      <c r="BM149" s="215" t="s">
        <v>305</v>
      </c>
    </row>
    <row r="150" spans="1:65" s="13" customFormat="1">
      <c r="B150" s="217"/>
      <c r="C150" s="218"/>
      <c r="D150" s="219" t="s">
        <v>129</v>
      </c>
      <c r="E150" s="220" t="s">
        <v>1</v>
      </c>
      <c r="F150" s="221" t="s">
        <v>285</v>
      </c>
      <c r="G150" s="218"/>
      <c r="H150" s="220" t="s">
        <v>1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129</v>
      </c>
      <c r="AU150" s="227" t="s">
        <v>85</v>
      </c>
      <c r="AV150" s="13" t="s">
        <v>83</v>
      </c>
      <c r="AW150" s="13" t="s">
        <v>32</v>
      </c>
      <c r="AX150" s="13" t="s">
        <v>75</v>
      </c>
      <c r="AY150" s="227" t="s">
        <v>119</v>
      </c>
    </row>
    <row r="151" spans="1:65" s="14" customFormat="1">
      <c r="B151" s="228"/>
      <c r="C151" s="229"/>
      <c r="D151" s="219" t="s">
        <v>129</v>
      </c>
      <c r="E151" s="230" t="s">
        <v>210</v>
      </c>
      <c r="F151" s="231" t="s">
        <v>306</v>
      </c>
      <c r="G151" s="229"/>
      <c r="H151" s="232">
        <v>219.1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129</v>
      </c>
      <c r="AU151" s="238" t="s">
        <v>85</v>
      </c>
      <c r="AV151" s="14" t="s">
        <v>85</v>
      </c>
      <c r="AW151" s="14" t="s">
        <v>32</v>
      </c>
      <c r="AX151" s="14" t="s">
        <v>83</v>
      </c>
      <c r="AY151" s="238" t="s">
        <v>119</v>
      </c>
    </row>
    <row r="152" spans="1:65" s="2" customFormat="1" ht="48">
      <c r="A152" s="35"/>
      <c r="B152" s="36"/>
      <c r="C152" s="204" t="s">
        <v>175</v>
      </c>
      <c r="D152" s="204" t="s">
        <v>122</v>
      </c>
      <c r="E152" s="205" t="s">
        <v>307</v>
      </c>
      <c r="F152" s="206" t="s">
        <v>308</v>
      </c>
      <c r="G152" s="207" t="s">
        <v>211</v>
      </c>
      <c r="H152" s="208">
        <v>83.9</v>
      </c>
      <c r="I152" s="209"/>
      <c r="J152" s="210">
        <f>ROUND(I152*H152,2)</f>
        <v>0</v>
      </c>
      <c r="K152" s="206" t="s">
        <v>126</v>
      </c>
      <c r="L152" s="40"/>
      <c r="M152" s="211" t="s">
        <v>1</v>
      </c>
      <c r="N152" s="212" t="s">
        <v>40</v>
      </c>
      <c r="O152" s="72"/>
      <c r="P152" s="213">
        <f>O152*H152</f>
        <v>0</v>
      </c>
      <c r="Q152" s="213">
        <v>0</v>
      </c>
      <c r="R152" s="213">
        <f>Q152*H152</f>
        <v>0</v>
      </c>
      <c r="S152" s="213">
        <v>0.115</v>
      </c>
      <c r="T152" s="214">
        <f>S152*H152</f>
        <v>9.6485000000000003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5" t="s">
        <v>141</v>
      </c>
      <c r="AT152" s="215" t="s">
        <v>122</v>
      </c>
      <c r="AU152" s="215" t="s">
        <v>85</v>
      </c>
      <c r="AY152" s="18" t="s">
        <v>119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8" t="s">
        <v>83</v>
      </c>
      <c r="BK152" s="216">
        <f>ROUND(I152*H152,2)</f>
        <v>0</v>
      </c>
      <c r="BL152" s="18" t="s">
        <v>141</v>
      </c>
      <c r="BM152" s="215" t="s">
        <v>309</v>
      </c>
    </row>
    <row r="153" spans="1:65" s="13" customFormat="1">
      <c r="B153" s="217"/>
      <c r="C153" s="218"/>
      <c r="D153" s="219" t="s">
        <v>129</v>
      </c>
      <c r="E153" s="220" t="s">
        <v>1</v>
      </c>
      <c r="F153" s="221" t="s">
        <v>285</v>
      </c>
      <c r="G153" s="218"/>
      <c r="H153" s="220" t="s">
        <v>1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129</v>
      </c>
      <c r="AU153" s="227" t="s">
        <v>85</v>
      </c>
      <c r="AV153" s="13" t="s">
        <v>83</v>
      </c>
      <c r="AW153" s="13" t="s">
        <v>32</v>
      </c>
      <c r="AX153" s="13" t="s">
        <v>75</v>
      </c>
      <c r="AY153" s="227" t="s">
        <v>119</v>
      </c>
    </row>
    <row r="154" spans="1:65" s="14" customFormat="1">
      <c r="B154" s="228"/>
      <c r="C154" s="229"/>
      <c r="D154" s="219" t="s">
        <v>129</v>
      </c>
      <c r="E154" s="230" t="s">
        <v>310</v>
      </c>
      <c r="F154" s="231" t="s">
        <v>311</v>
      </c>
      <c r="G154" s="229"/>
      <c r="H154" s="232">
        <v>83.9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7"/>
      <c r="AT154" s="238" t="s">
        <v>129</v>
      </c>
      <c r="AU154" s="238" t="s">
        <v>85</v>
      </c>
      <c r="AV154" s="14" t="s">
        <v>85</v>
      </c>
      <c r="AW154" s="14" t="s">
        <v>32</v>
      </c>
      <c r="AX154" s="14" t="s">
        <v>83</v>
      </c>
      <c r="AY154" s="238" t="s">
        <v>119</v>
      </c>
    </row>
    <row r="155" spans="1:65" s="2" customFormat="1" ht="24">
      <c r="A155" s="35"/>
      <c r="B155" s="36"/>
      <c r="C155" s="204" t="s">
        <v>182</v>
      </c>
      <c r="D155" s="204" t="s">
        <v>122</v>
      </c>
      <c r="E155" s="205" t="s">
        <v>312</v>
      </c>
      <c r="F155" s="206" t="s">
        <v>313</v>
      </c>
      <c r="G155" s="207" t="s">
        <v>219</v>
      </c>
      <c r="H155" s="208">
        <v>77.06</v>
      </c>
      <c r="I155" s="209"/>
      <c r="J155" s="210">
        <f>ROUND(I155*H155,2)</f>
        <v>0</v>
      </c>
      <c r="K155" s="206" t="s">
        <v>126</v>
      </c>
      <c r="L155" s="40"/>
      <c r="M155" s="211" t="s">
        <v>1</v>
      </c>
      <c r="N155" s="212" t="s">
        <v>40</v>
      </c>
      <c r="O155" s="72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15" t="s">
        <v>141</v>
      </c>
      <c r="AT155" s="215" t="s">
        <v>122</v>
      </c>
      <c r="AU155" s="215" t="s">
        <v>85</v>
      </c>
      <c r="AY155" s="18" t="s">
        <v>119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8" t="s">
        <v>83</v>
      </c>
      <c r="BK155" s="216">
        <f>ROUND(I155*H155,2)</f>
        <v>0</v>
      </c>
      <c r="BL155" s="18" t="s">
        <v>141</v>
      </c>
      <c r="BM155" s="215" t="s">
        <v>314</v>
      </c>
    </row>
    <row r="156" spans="1:65" s="13" customFormat="1">
      <c r="B156" s="217"/>
      <c r="C156" s="218"/>
      <c r="D156" s="219" t="s">
        <v>129</v>
      </c>
      <c r="E156" s="220" t="s">
        <v>1</v>
      </c>
      <c r="F156" s="221" t="s">
        <v>285</v>
      </c>
      <c r="G156" s="218"/>
      <c r="H156" s="220" t="s">
        <v>1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129</v>
      </c>
      <c r="AU156" s="227" t="s">
        <v>85</v>
      </c>
      <c r="AV156" s="13" t="s">
        <v>83</v>
      </c>
      <c r="AW156" s="13" t="s">
        <v>32</v>
      </c>
      <c r="AX156" s="13" t="s">
        <v>75</v>
      </c>
      <c r="AY156" s="227" t="s">
        <v>119</v>
      </c>
    </row>
    <row r="157" spans="1:65" s="14" customFormat="1">
      <c r="B157" s="228"/>
      <c r="C157" s="229"/>
      <c r="D157" s="219" t="s">
        <v>129</v>
      </c>
      <c r="E157" s="230" t="s">
        <v>1</v>
      </c>
      <c r="F157" s="231" t="s">
        <v>315</v>
      </c>
      <c r="G157" s="229"/>
      <c r="H157" s="232">
        <v>77.06</v>
      </c>
      <c r="I157" s="233"/>
      <c r="J157" s="229"/>
      <c r="K157" s="229"/>
      <c r="L157" s="234"/>
      <c r="M157" s="235"/>
      <c r="N157" s="236"/>
      <c r="O157" s="236"/>
      <c r="P157" s="236"/>
      <c r="Q157" s="236"/>
      <c r="R157" s="236"/>
      <c r="S157" s="236"/>
      <c r="T157" s="237"/>
      <c r="AT157" s="238" t="s">
        <v>129</v>
      </c>
      <c r="AU157" s="238" t="s">
        <v>85</v>
      </c>
      <c r="AV157" s="14" t="s">
        <v>85</v>
      </c>
      <c r="AW157" s="14" t="s">
        <v>32</v>
      </c>
      <c r="AX157" s="14" t="s">
        <v>75</v>
      </c>
      <c r="AY157" s="238" t="s">
        <v>119</v>
      </c>
    </row>
    <row r="158" spans="1:65" s="15" customFormat="1">
      <c r="B158" s="244"/>
      <c r="C158" s="245"/>
      <c r="D158" s="219" t="s">
        <v>129</v>
      </c>
      <c r="E158" s="246" t="s">
        <v>258</v>
      </c>
      <c r="F158" s="247" t="s">
        <v>292</v>
      </c>
      <c r="G158" s="245"/>
      <c r="H158" s="248">
        <v>77.06</v>
      </c>
      <c r="I158" s="249"/>
      <c r="J158" s="245"/>
      <c r="K158" s="245"/>
      <c r="L158" s="250"/>
      <c r="M158" s="251"/>
      <c r="N158" s="252"/>
      <c r="O158" s="252"/>
      <c r="P158" s="252"/>
      <c r="Q158" s="252"/>
      <c r="R158" s="252"/>
      <c r="S158" s="252"/>
      <c r="T158" s="253"/>
      <c r="AT158" s="254" t="s">
        <v>129</v>
      </c>
      <c r="AU158" s="254" t="s">
        <v>85</v>
      </c>
      <c r="AV158" s="15" t="s">
        <v>141</v>
      </c>
      <c r="AW158" s="15" t="s">
        <v>32</v>
      </c>
      <c r="AX158" s="15" t="s">
        <v>83</v>
      </c>
      <c r="AY158" s="254" t="s">
        <v>119</v>
      </c>
    </row>
    <row r="159" spans="1:65" s="2" customFormat="1" ht="36">
      <c r="A159" s="35"/>
      <c r="B159" s="36"/>
      <c r="C159" s="204" t="s">
        <v>193</v>
      </c>
      <c r="D159" s="204" t="s">
        <v>122</v>
      </c>
      <c r="E159" s="205" t="s">
        <v>316</v>
      </c>
      <c r="F159" s="206" t="s">
        <v>317</v>
      </c>
      <c r="G159" s="207" t="s">
        <v>219</v>
      </c>
      <c r="H159" s="208">
        <v>849.20100000000002</v>
      </c>
      <c r="I159" s="209"/>
      <c r="J159" s="210">
        <f>ROUND(I159*H159,2)</f>
        <v>0</v>
      </c>
      <c r="K159" s="206" t="s">
        <v>126</v>
      </c>
      <c r="L159" s="40"/>
      <c r="M159" s="211" t="s">
        <v>1</v>
      </c>
      <c r="N159" s="212" t="s">
        <v>40</v>
      </c>
      <c r="O159" s="72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15" t="s">
        <v>141</v>
      </c>
      <c r="AT159" s="215" t="s">
        <v>122</v>
      </c>
      <c r="AU159" s="215" t="s">
        <v>85</v>
      </c>
      <c r="AY159" s="18" t="s">
        <v>119</v>
      </c>
      <c r="BE159" s="216">
        <f>IF(N159="základní",J159,0)</f>
        <v>0</v>
      </c>
      <c r="BF159" s="216">
        <f>IF(N159="snížená",J159,0)</f>
        <v>0</v>
      </c>
      <c r="BG159" s="216">
        <f>IF(N159="zákl. přenesená",J159,0)</f>
        <v>0</v>
      </c>
      <c r="BH159" s="216">
        <f>IF(N159="sníž. přenesená",J159,0)</f>
        <v>0</v>
      </c>
      <c r="BI159" s="216">
        <f>IF(N159="nulová",J159,0)</f>
        <v>0</v>
      </c>
      <c r="BJ159" s="18" t="s">
        <v>83</v>
      </c>
      <c r="BK159" s="216">
        <f>ROUND(I159*H159,2)</f>
        <v>0</v>
      </c>
      <c r="BL159" s="18" t="s">
        <v>141</v>
      </c>
      <c r="BM159" s="215" t="s">
        <v>318</v>
      </c>
    </row>
    <row r="160" spans="1:65" s="13" customFormat="1">
      <c r="B160" s="217"/>
      <c r="C160" s="218"/>
      <c r="D160" s="219" t="s">
        <v>129</v>
      </c>
      <c r="E160" s="220" t="s">
        <v>1</v>
      </c>
      <c r="F160" s="221" t="s">
        <v>319</v>
      </c>
      <c r="G160" s="218"/>
      <c r="H160" s="220" t="s">
        <v>1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129</v>
      </c>
      <c r="AU160" s="227" t="s">
        <v>85</v>
      </c>
      <c r="AV160" s="13" t="s">
        <v>83</v>
      </c>
      <c r="AW160" s="13" t="s">
        <v>32</v>
      </c>
      <c r="AX160" s="13" t="s">
        <v>75</v>
      </c>
      <c r="AY160" s="227" t="s">
        <v>119</v>
      </c>
    </row>
    <row r="161" spans="1:65" s="14" customFormat="1">
      <c r="B161" s="228"/>
      <c r="C161" s="229"/>
      <c r="D161" s="219" t="s">
        <v>129</v>
      </c>
      <c r="E161" s="230" t="s">
        <v>1</v>
      </c>
      <c r="F161" s="231" t="s">
        <v>320</v>
      </c>
      <c r="G161" s="229"/>
      <c r="H161" s="232">
        <v>424.8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129</v>
      </c>
      <c r="AU161" s="238" t="s">
        <v>85</v>
      </c>
      <c r="AV161" s="14" t="s">
        <v>85</v>
      </c>
      <c r="AW161" s="14" t="s">
        <v>32</v>
      </c>
      <c r="AX161" s="14" t="s">
        <v>75</v>
      </c>
      <c r="AY161" s="238" t="s">
        <v>119</v>
      </c>
    </row>
    <row r="162" spans="1:65" s="14" customFormat="1">
      <c r="B162" s="228"/>
      <c r="C162" s="229"/>
      <c r="D162" s="219" t="s">
        <v>129</v>
      </c>
      <c r="E162" s="230" t="s">
        <v>1</v>
      </c>
      <c r="F162" s="231" t="s">
        <v>321</v>
      </c>
      <c r="G162" s="229"/>
      <c r="H162" s="232">
        <v>424.40100000000001</v>
      </c>
      <c r="I162" s="233"/>
      <c r="J162" s="229"/>
      <c r="K162" s="229"/>
      <c r="L162" s="234"/>
      <c r="M162" s="235"/>
      <c r="N162" s="236"/>
      <c r="O162" s="236"/>
      <c r="P162" s="236"/>
      <c r="Q162" s="236"/>
      <c r="R162" s="236"/>
      <c r="S162" s="236"/>
      <c r="T162" s="237"/>
      <c r="AT162" s="238" t="s">
        <v>129</v>
      </c>
      <c r="AU162" s="238" t="s">
        <v>85</v>
      </c>
      <c r="AV162" s="14" t="s">
        <v>85</v>
      </c>
      <c r="AW162" s="14" t="s">
        <v>32</v>
      </c>
      <c r="AX162" s="14" t="s">
        <v>75</v>
      </c>
      <c r="AY162" s="238" t="s">
        <v>119</v>
      </c>
    </row>
    <row r="163" spans="1:65" s="15" customFormat="1">
      <c r="B163" s="244"/>
      <c r="C163" s="245"/>
      <c r="D163" s="219" t="s">
        <v>129</v>
      </c>
      <c r="E163" s="246" t="s">
        <v>245</v>
      </c>
      <c r="F163" s="247" t="s">
        <v>292</v>
      </c>
      <c r="G163" s="245"/>
      <c r="H163" s="248">
        <v>849.20100000000002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AT163" s="254" t="s">
        <v>129</v>
      </c>
      <c r="AU163" s="254" t="s">
        <v>85</v>
      </c>
      <c r="AV163" s="15" t="s">
        <v>141</v>
      </c>
      <c r="AW163" s="15" t="s">
        <v>32</v>
      </c>
      <c r="AX163" s="15" t="s">
        <v>83</v>
      </c>
      <c r="AY163" s="254" t="s">
        <v>119</v>
      </c>
    </row>
    <row r="164" spans="1:65" s="2" customFormat="1" ht="48">
      <c r="A164" s="35"/>
      <c r="B164" s="36"/>
      <c r="C164" s="204" t="s">
        <v>322</v>
      </c>
      <c r="D164" s="204" t="s">
        <v>122</v>
      </c>
      <c r="E164" s="205" t="s">
        <v>323</v>
      </c>
      <c r="F164" s="206" t="s">
        <v>324</v>
      </c>
      <c r="G164" s="207" t="s">
        <v>219</v>
      </c>
      <c r="H164" s="208">
        <v>22.356000000000002</v>
      </c>
      <c r="I164" s="209"/>
      <c r="J164" s="210">
        <f>ROUND(I164*H164,2)</f>
        <v>0</v>
      </c>
      <c r="K164" s="206" t="s">
        <v>126</v>
      </c>
      <c r="L164" s="40"/>
      <c r="M164" s="211" t="s">
        <v>1</v>
      </c>
      <c r="N164" s="212" t="s">
        <v>40</v>
      </c>
      <c r="O164" s="72"/>
      <c r="P164" s="213">
        <f>O164*H164</f>
        <v>0</v>
      </c>
      <c r="Q164" s="213">
        <v>0</v>
      </c>
      <c r="R164" s="213">
        <f>Q164*H164</f>
        <v>0</v>
      </c>
      <c r="S164" s="213">
        <v>0</v>
      </c>
      <c r="T164" s="21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15" t="s">
        <v>141</v>
      </c>
      <c r="AT164" s="215" t="s">
        <v>122</v>
      </c>
      <c r="AU164" s="215" t="s">
        <v>85</v>
      </c>
      <c r="AY164" s="18" t="s">
        <v>119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8" t="s">
        <v>83</v>
      </c>
      <c r="BK164" s="216">
        <f>ROUND(I164*H164,2)</f>
        <v>0</v>
      </c>
      <c r="BL164" s="18" t="s">
        <v>141</v>
      </c>
      <c r="BM164" s="215" t="s">
        <v>325</v>
      </c>
    </row>
    <row r="165" spans="1:65" s="13" customFormat="1">
      <c r="B165" s="217"/>
      <c r="C165" s="218"/>
      <c r="D165" s="219" t="s">
        <v>129</v>
      </c>
      <c r="E165" s="220" t="s">
        <v>1</v>
      </c>
      <c r="F165" s="221" t="s">
        <v>326</v>
      </c>
      <c r="G165" s="218"/>
      <c r="H165" s="220" t="s">
        <v>1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129</v>
      </c>
      <c r="AU165" s="227" t="s">
        <v>85</v>
      </c>
      <c r="AV165" s="13" t="s">
        <v>83</v>
      </c>
      <c r="AW165" s="13" t="s">
        <v>32</v>
      </c>
      <c r="AX165" s="13" t="s">
        <v>75</v>
      </c>
      <c r="AY165" s="227" t="s">
        <v>119</v>
      </c>
    </row>
    <row r="166" spans="1:65" s="14" customFormat="1">
      <c r="B166" s="228"/>
      <c r="C166" s="229"/>
      <c r="D166" s="219" t="s">
        <v>129</v>
      </c>
      <c r="E166" s="230" t="s">
        <v>260</v>
      </c>
      <c r="F166" s="231" t="s">
        <v>327</v>
      </c>
      <c r="G166" s="229"/>
      <c r="H166" s="232">
        <v>22.356000000000002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129</v>
      </c>
      <c r="AU166" s="238" t="s">
        <v>85</v>
      </c>
      <c r="AV166" s="14" t="s">
        <v>85</v>
      </c>
      <c r="AW166" s="14" t="s">
        <v>32</v>
      </c>
      <c r="AX166" s="14" t="s">
        <v>83</v>
      </c>
      <c r="AY166" s="238" t="s">
        <v>119</v>
      </c>
    </row>
    <row r="167" spans="1:65" s="2" customFormat="1" ht="36">
      <c r="A167" s="35"/>
      <c r="B167" s="36"/>
      <c r="C167" s="204" t="s">
        <v>328</v>
      </c>
      <c r="D167" s="204" t="s">
        <v>122</v>
      </c>
      <c r="E167" s="205" t="s">
        <v>329</v>
      </c>
      <c r="F167" s="206" t="s">
        <v>330</v>
      </c>
      <c r="G167" s="207" t="s">
        <v>219</v>
      </c>
      <c r="H167" s="208">
        <v>21.084</v>
      </c>
      <c r="I167" s="209"/>
      <c r="J167" s="210">
        <f>ROUND(I167*H167,2)</f>
        <v>0</v>
      </c>
      <c r="K167" s="206" t="s">
        <v>126</v>
      </c>
      <c r="L167" s="40"/>
      <c r="M167" s="211" t="s">
        <v>1</v>
      </c>
      <c r="N167" s="212" t="s">
        <v>40</v>
      </c>
      <c r="O167" s="72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15" t="s">
        <v>141</v>
      </c>
      <c r="AT167" s="215" t="s">
        <v>122</v>
      </c>
      <c r="AU167" s="215" t="s">
        <v>85</v>
      </c>
      <c r="AY167" s="18" t="s">
        <v>119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8" t="s">
        <v>83</v>
      </c>
      <c r="BK167" s="216">
        <f>ROUND(I167*H167,2)</f>
        <v>0</v>
      </c>
      <c r="BL167" s="18" t="s">
        <v>141</v>
      </c>
      <c r="BM167" s="215" t="s">
        <v>331</v>
      </c>
    </row>
    <row r="168" spans="1:65" s="13" customFormat="1">
      <c r="B168" s="217"/>
      <c r="C168" s="218"/>
      <c r="D168" s="219" t="s">
        <v>129</v>
      </c>
      <c r="E168" s="220" t="s">
        <v>1</v>
      </c>
      <c r="F168" s="221" t="s">
        <v>332</v>
      </c>
      <c r="G168" s="218"/>
      <c r="H168" s="220" t="s">
        <v>1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129</v>
      </c>
      <c r="AU168" s="227" t="s">
        <v>85</v>
      </c>
      <c r="AV168" s="13" t="s">
        <v>83</v>
      </c>
      <c r="AW168" s="13" t="s">
        <v>32</v>
      </c>
      <c r="AX168" s="13" t="s">
        <v>75</v>
      </c>
      <c r="AY168" s="227" t="s">
        <v>119</v>
      </c>
    </row>
    <row r="169" spans="1:65" s="14" customFormat="1">
      <c r="B169" s="228"/>
      <c r="C169" s="229"/>
      <c r="D169" s="219" t="s">
        <v>129</v>
      </c>
      <c r="E169" s="230" t="s">
        <v>262</v>
      </c>
      <c r="F169" s="231" t="s">
        <v>333</v>
      </c>
      <c r="G169" s="229"/>
      <c r="H169" s="232">
        <v>21.084</v>
      </c>
      <c r="I169" s="233"/>
      <c r="J169" s="229"/>
      <c r="K169" s="229"/>
      <c r="L169" s="234"/>
      <c r="M169" s="235"/>
      <c r="N169" s="236"/>
      <c r="O169" s="236"/>
      <c r="P169" s="236"/>
      <c r="Q169" s="236"/>
      <c r="R169" s="236"/>
      <c r="S169" s="236"/>
      <c r="T169" s="237"/>
      <c r="AT169" s="238" t="s">
        <v>129</v>
      </c>
      <c r="AU169" s="238" t="s">
        <v>85</v>
      </c>
      <c r="AV169" s="14" t="s">
        <v>85</v>
      </c>
      <c r="AW169" s="14" t="s">
        <v>32</v>
      </c>
      <c r="AX169" s="14" t="s">
        <v>83</v>
      </c>
      <c r="AY169" s="238" t="s">
        <v>119</v>
      </c>
    </row>
    <row r="170" spans="1:65" s="2" customFormat="1" ht="60">
      <c r="A170" s="35"/>
      <c r="B170" s="36"/>
      <c r="C170" s="204" t="s">
        <v>334</v>
      </c>
      <c r="D170" s="204" t="s">
        <v>122</v>
      </c>
      <c r="E170" s="205" t="s">
        <v>335</v>
      </c>
      <c r="F170" s="206" t="s">
        <v>336</v>
      </c>
      <c r="G170" s="207" t="s">
        <v>219</v>
      </c>
      <c r="H170" s="208">
        <v>135.84</v>
      </c>
      <c r="I170" s="209"/>
      <c r="J170" s="210">
        <f>ROUND(I170*H170,2)</f>
        <v>0</v>
      </c>
      <c r="K170" s="206" t="s">
        <v>126</v>
      </c>
      <c r="L170" s="40"/>
      <c r="M170" s="211" t="s">
        <v>1</v>
      </c>
      <c r="N170" s="212" t="s">
        <v>40</v>
      </c>
      <c r="O170" s="72"/>
      <c r="P170" s="213">
        <f>O170*H170</f>
        <v>0</v>
      </c>
      <c r="Q170" s="213">
        <v>0</v>
      </c>
      <c r="R170" s="213">
        <f>Q170*H170</f>
        <v>0</v>
      </c>
      <c r="S170" s="213">
        <v>0</v>
      </c>
      <c r="T170" s="21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5" t="s">
        <v>141</v>
      </c>
      <c r="AT170" s="215" t="s">
        <v>122</v>
      </c>
      <c r="AU170" s="215" t="s">
        <v>85</v>
      </c>
      <c r="AY170" s="18" t="s">
        <v>119</v>
      </c>
      <c r="BE170" s="216">
        <f>IF(N170="základní",J170,0)</f>
        <v>0</v>
      </c>
      <c r="BF170" s="216">
        <f>IF(N170="snížená",J170,0)</f>
        <v>0</v>
      </c>
      <c r="BG170" s="216">
        <f>IF(N170="zákl. přenesená",J170,0)</f>
        <v>0</v>
      </c>
      <c r="BH170" s="216">
        <f>IF(N170="sníž. přenesená",J170,0)</f>
        <v>0</v>
      </c>
      <c r="BI170" s="216">
        <f>IF(N170="nulová",J170,0)</f>
        <v>0</v>
      </c>
      <c r="BJ170" s="18" t="s">
        <v>83</v>
      </c>
      <c r="BK170" s="216">
        <f>ROUND(I170*H170,2)</f>
        <v>0</v>
      </c>
      <c r="BL170" s="18" t="s">
        <v>141</v>
      </c>
      <c r="BM170" s="215" t="s">
        <v>337</v>
      </c>
    </row>
    <row r="171" spans="1:65" s="13" customFormat="1">
      <c r="B171" s="217"/>
      <c r="C171" s="218"/>
      <c r="D171" s="219" t="s">
        <v>129</v>
      </c>
      <c r="E171" s="220" t="s">
        <v>1</v>
      </c>
      <c r="F171" s="221" t="s">
        <v>338</v>
      </c>
      <c r="G171" s="218"/>
      <c r="H171" s="220" t="s">
        <v>1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129</v>
      </c>
      <c r="AU171" s="227" t="s">
        <v>85</v>
      </c>
      <c r="AV171" s="13" t="s">
        <v>83</v>
      </c>
      <c r="AW171" s="13" t="s">
        <v>32</v>
      </c>
      <c r="AX171" s="13" t="s">
        <v>75</v>
      </c>
      <c r="AY171" s="227" t="s">
        <v>119</v>
      </c>
    </row>
    <row r="172" spans="1:65" s="14" customFormat="1">
      <c r="B172" s="228"/>
      <c r="C172" s="229"/>
      <c r="D172" s="219" t="s">
        <v>129</v>
      </c>
      <c r="E172" s="230" t="s">
        <v>1</v>
      </c>
      <c r="F172" s="231" t="s">
        <v>339</v>
      </c>
      <c r="G172" s="229"/>
      <c r="H172" s="232">
        <v>135.84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7"/>
      <c r="AT172" s="238" t="s">
        <v>129</v>
      </c>
      <c r="AU172" s="238" t="s">
        <v>85</v>
      </c>
      <c r="AV172" s="14" t="s">
        <v>85</v>
      </c>
      <c r="AW172" s="14" t="s">
        <v>32</v>
      </c>
      <c r="AX172" s="14" t="s">
        <v>83</v>
      </c>
      <c r="AY172" s="238" t="s">
        <v>119</v>
      </c>
    </row>
    <row r="173" spans="1:65" s="2" customFormat="1" ht="60">
      <c r="A173" s="35"/>
      <c r="B173" s="36"/>
      <c r="C173" s="204" t="s">
        <v>340</v>
      </c>
      <c r="D173" s="204" t="s">
        <v>122</v>
      </c>
      <c r="E173" s="205" t="s">
        <v>341</v>
      </c>
      <c r="F173" s="206" t="s">
        <v>342</v>
      </c>
      <c r="G173" s="207" t="s">
        <v>219</v>
      </c>
      <c r="H173" s="208">
        <v>1630.982</v>
      </c>
      <c r="I173" s="209"/>
      <c r="J173" s="210">
        <f>ROUND(I173*H173,2)</f>
        <v>0</v>
      </c>
      <c r="K173" s="206" t="s">
        <v>126</v>
      </c>
      <c r="L173" s="40"/>
      <c r="M173" s="211" t="s">
        <v>1</v>
      </c>
      <c r="N173" s="212" t="s">
        <v>40</v>
      </c>
      <c r="O173" s="72"/>
      <c r="P173" s="213">
        <f>O173*H173</f>
        <v>0</v>
      </c>
      <c r="Q173" s="213">
        <v>0</v>
      </c>
      <c r="R173" s="213">
        <f>Q173*H173</f>
        <v>0</v>
      </c>
      <c r="S173" s="213">
        <v>0</v>
      </c>
      <c r="T173" s="21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5" t="s">
        <v>141</v>
      </c>
      <c r="AT173" s="215" t="s">
        <v>122</v>
      </c>
      <c r="AU173" s="215" t="s">
        <v>85</v>
      </c>
      <c r="AY173" s="18" t="s">
        <v>119</v>
      </c>
      <c r="BE173" s="216">
        <f>IF(N173="základní",J173,0)</f>
        <v>0</v>
      </c>
      <c r="BF173" s="216">
        <f>IF(N173="snížená",J173,0)</f>
        <v>0</v>
      </c>
      <c r="BG173" s="216">
        <f>IF(N173="zákl. přenesená",J173,0)</f>
        <v>0</v>
      </c>
      <c r="BH173" s="216">
        <f>IF(N173="sníž. přenesená",J173,0)</f>
        <v>0</v>
      </c>
      <c r="BI173" s="216">
        <f>IF(N173="nulová",J173,0)</f>
        <v>0</v>
      </c>
      <c r="BJ173" s="18" t="s">
        <v>83</v>
      </c>
      <c r="BK173" s="216">
        <f>ROUND(I173*H173,2)</f>
        <v>0</v>
      </c>
      <c r="BL173" s="18" t="s">
        <v>141</v>
      </c>
      <c r="BM173" s="215" t="s">
        <v>343</v>
      </c>
    </row>
    <row r="174" spans="1:65" s="13" customFormat="1">
      <c r="B174" s="217"/>
      <c r="C174" s="218"/>
      <c r="D174" s="219" t="s">
        <v>129</v>
      </c>
      <c r="E174" s="220" t="s">
        <v>1</v>
      </c>
      <c r="F174" s="221" t="s">
        <v>344</v>
      </c>
      <c r="G174" s="218"/>
      <c r="H174" s="220" t="s">
        <v>1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129</v>
      </c>
      <c r="AU174" s="227" t="s">
        <v>85</v>
      </c>
      <c r="AV174" s="13" t="s">
        <v>83</v>
      </c>
      <c r="AW174" s="13" t="s">
        <v>32</v>
      </c>
      <c r="AX174" s="13" t="s">
        <v>75</v>
      </c>
      <c r="AY174" s="227" t="s">
        <v>119</v>
      </c>
    </row>
    <row r="175" spans="1:65" s="14" customFormat="1">
      <c r="B175" s="228"/>
      <c r="C175" s="229"/>
      <c r="D175" s="219" t="s">
        <v>129</v>
      </c>
      <c r="E175" s="230" t="s">
        <v>1</v>
      </c>
      <c r="F175" s="231" t="s">
        <v>345</v>
      </c>
      <c r="G175" s="229"/>
      <c r="H175" s="232">
        <v>861.74099999999999</v>
      </c>
      <c r="I175" s="233"/>
      <c r="J175" s="229"/>
      <c r="K175" s="229"/>
      <c r="L175" s="234"/>
      <c r="M175" s="235"/>
      <c r="N175" s="236"/>
      <c r="O175" s="236"/>
      <c r="P175" s="236"/>
      <c r="Q175" s="236"/>
      <c r="R175" s="236"/>
      <c r="S175" s="236"/>
      <c r="T175" s="237"/>
      <c r="AT175" s="238" t="s">
        <v>129</v>
      </c>
      <c r="AU175" s="238" t="s">
        <v>85</v>
      </c>
      <c r="AV175" s="14" t="s">
        <v>85</v>
      </c>
      <c r="AW175" s="14" t="s">
        <v>32</v>
      </c>
      <c r="AX175" s="14" t="s">
        <v>75</v>
      </c>
      <c r="AY175" s="238" t="s">
        <v>119</v>
      </c>
    </row>
    <row r="176" spans="1:65" s="14" customFormat="1">
      <c r="B176" s="228"/>
      <c r="C176" s="229"/>
      <c r="D176" s="219" t="s">
        <v>129</v>
      </c>
      <c r="E176" s="230" t="s">
        <v>1</v>
      </c>
      <c r="F176" s="231" t="s">
        <v>346</v>
      </c>
      <c r="G176" s="229"/>
      <c r="H176" s="232">
        <v>40.04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129</v>
      </c>
      <c r="AU176" s="238" t="s">
        <v>85</v>
      </c>
      <c r="AV176" s="14" t="s">
        <v>85</v>
      </c>
      <c r="AW176" s="14" t="s">
        <v>32</v>
      </c>
      <c r="AX176" s="14" t="s">
        <v>75</v>
      </c>
      <c r="AY176" s="238" t="s">
        <v>119</v>
      </c>
    </row>
    <row r="177" spans="1:65" s="14" customFormat="1">
      <c r="B177" s="228"/>
      <c r="C177" s="229"/>
      <c r="D177" s="219" t="s">
        <v>129</v>
      </c>
      <c r="E177" s="230" t="s">
        <v>1</v>
      </c>
      <c r="F177" s="231" t="s">
        <v>347</v>
      </c>
      <c r="G177" s="229"/>
      <c r="H177" s="232">
        <v>304.8</v>
      </c>
      <c r="I177" s="233"/>
      <c r="J177" s="229"/>
      <c r="K177" s="229"/>
      <c r="L177" s="234"/>
      <c r="M177" s="235"/>
      <c r="N177" s="236"/>
      <c r="O177" s="236"/>
      <c r="P177" s="236"/>
      <c r="Q177" s="236"/>
      <c r="R177" s="236"/>
      <c r="S177" s="236"/>
      <c r="T177" s="237"/>
      <c r="AT177" s="238" t="s">
        <v>129</v>
      </c>
      <c r="AU177" s="238" t="s">
        <v>85</v>
      </c>
      <c r="AV177" s="14" t="s">
        <v>85</v>
      </c>
      <c r="AW177" s="14" t="s">
        <v>32</v>
      </c>
      <c r="AX177" s="14" t="s">
        <v>75</v>
      </c>
      <c r="AY177" s="238" t="s">
        <v>119</v>
      </c>
    </row>
    <row r="178" spans="1:65" s="14" customFormat="1">
      <c r="B178" s="228"/>
      <c r="C178" s="229"/>
      <c r="D178" s="219" t="s">
        <v>129</v>
      </c>
      <c r="E178" s="230" t="s">
        <v>1</v>
      </c>
      <c r="F178" s="231" t="s">
        <v>321</v>
      </c>
      <c r="G178" s="229"/>
      <c r="H178" s="232">
        <v>424.40100000000001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AT178" s="238" t="s">
        <v>129</v>
      </c>
      <c r="AU178" s="238" t="s">
        <v>85</v>
      </c>
      <c r="AV178" s="14" t="s">
        <v>85</v>
      </c>
      <c r="AW178" s="14" t="s">
        <v>32</v>
      </c>
      <c r="AX178" s="14" t="s">
        <v>75</v>
      </c>
      <c r="AY178" s="238" t="s">
        <v>119</v>
      </c>
    </row>
    <row r="179" spans="1:65" s="15" customFormat="1">
      <c r="B179" s="244"/>
      <c r="C179" s="245"/>
      <c r="D179" s="219" t="s">
        <v>129</v>
      </c>
      <c r="E179" s="246" t="s">
        <v>250</v>
      </c>
      <c r="F179" s="247" t="s">
        <v>292</v>
      </c>
      <c r="G179" s="245"/>
      <c r="H179" s="248">
        <v>1630.982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AT179" s="254" t="s">
        <v>129</v>
      </c>
      <c r="AU179" s="254" t="s">
        <v>85</v>
      </c>
      <c r="AV179" s="15" t="s">
        <v>141</v>
      </c>
      <c r="AW179" s="15" t="s">
        <v>32</v>
      </c>
      <c r="AX179" s="15" t="s">
        <v>83</v>
      </c>
      <c r="AY179" s="254" t="s">
        <v>119</v>
      </c>
    </row>
    <row r="180" spans="1:65" s="2" customFormat="1" ht="48">
      <c r="A180" s="35"/>
      <c r="B180" s="36"/>
      <c r="C180" s="204" t="s">
        <v>8</v>
      </c>
      <c r="D180" s="204" t="s">
        <v>122</v>
      </c>
      <c r="E180" s="205" t="s">
        <v>348</v>
      </c>
      <c r="F180" s="206" t="s">
        <v>349</v>
      </c>
      <c r="G180" s="207" t="s">
        <v>219</v>
      </c>
      <c r="H180" s="208">
        <v>67.92</v>
      </c>
      <c r="I180" s="209"/>
      <c r="J180" s="210">
        <f>ROUND(I180*H180,2)</f>
        <v>0</v>
      </c>
      <c r="K180" s="206" t="s">
        <v>126</v>
      </c>
      <c r="L180" s="40"/>
      <c r="M180" s="211" t="s">
        <v>1</v>
      </c>
      <c r="N180" s="212" t="s">
        <v>40</v>
      </c>
      <c r="O180" s="72"/>
      <c r="P180" s="213">
        <f>O180*H180</f>
        <v>0</v>
      </c>
      <c r="Q180" s="213">
        <v>0</v>
      </c>
      <c r="R180" s="213">
        <f>Q180*H180</f>
        <v>0</v>
      </c>
      <c r="S180" s="213">
        <v>0</v>
      </c>
      <c r="T180" s="21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15" t="s">
        <v>141</v>
      </c>
      <c r="AT180" s="215" t="s">
        <v>122</v>
      </c>
      <c r="AU180" s="215" t="s">
        <v>85</v>
      </c>
      <c r="AY180" s="18" t="s">
        <v>119</v>
      </c>
      <c r="BE180" s="216">
        <f>IF(N180="základní",J180,0)</f>
        <v>0</v>
      </c>
      <c r="BF180" s="216">
        <f>IF(N180="snížená",J180,0)</f>
        <v>0</v>
      </c>
      <c r="BG180" s="216">
        <f>IF(N180="zákl. přenesená",J180,0)</f>
        <v>0</v>
      </c>
      <c r="BH180" s="216">
        <f>IF(N180="sníž. přenesená",J180,0)</f>
        <v>0</v>
      </c>
      <c r="BI180" s="216">
        <f>IF(N180="nulová",J180,0)</f>
        <v>0</v>
      </c>
      <c r="BJ180" s="18" t="s">
        <v>83</v>
      </c>
      <c r="BK180" s="216">
        <f>ROUND(I180*H180,2)</f>
        <v>0</v>
      </c>
      <c r="BL180" s="18" t="s">
        <v>141</v>
      </c>
      <c r="BM180" s="215" t="s">
        <v>350</v>
      </c>
    </row>
    <row r="181" spans="1:65" s="13" customFormat="1">
      <c r="B181" s="217"/>
      <c r="C181" s="218"/>
      <c r="D181" s="219" t="s">
        <v>129</v>
      </c>
      <c r="E181" s="220" t="s">
        <v>1</v>
      </c>
      <c r="F181" s="221" t="s">
        <v>351</v>
      </c>
      <c r="G181" s="218"/>
      <c r="H181" s="220" t="s">
        <v>1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129</v>
      </c>
      <c r="AU181" s="227" t="s">
        <v>85</v>
      </c>
      <c r="AV181" s="13" t="s">
        <v>83</v>
      </c>
      <c r="AW181" s="13" t="s">
        <v>32</v>
      </c>
      <c r="AX181" s="13" t="s">
        <v>75</v>
      </c>
      <c r="AY181" s="227" t="s">
        <v>119</v>
      </c>
    </row>
    <row r="182" spans="1:65" s="14" customFormat="1">
      <c r="B182" s="228"/>
      <c r="C182" s="229"/>
      <c r="D182" s="219" t="s">
        <v>129</v>
      </c>
      <c r="E182" s="230" t="s">
        <v>1</v>
      </c>
      <c r="F182" s="231" t="s">
        <v>352</v>
      </c>
      <c r="G182" s="229"/>
      <c r="H182" s="232">
        <v>67.92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AT182" s="238" t="s">
        <v>129</v>
      </c>
      <c r="AU182" s="238" t="s">
        <v>85</v>
      </c>
      <c r="AV182" s="14" t="s">
        <v>85</v>
      </c>
      <c r="AW182" s="14" t="s">
        <v>32</v>
      </c>
      <c r="AX182" s="14" t="s">
        <v>83</v>
      </c>
      <c r="AY182" s="238" t="s">
        <v>119</v>
      </c>
    </row>
    <row r="183" spans="1:65" s="2" customFormat="1" ht="48">
      <c r="A183" s="35"/>
      <c r="B183" s="36"/>
      <c r="C183" s="204" t="s">
        <v>353</v>
      </c>
      <c r="D183" s="204" t="s">
        <v>122</v>
      </c>
      <c r="E183" s="205" t="s">
        <v>354</v>
      </c>
      <c r="F183" s="206" t="s">
        <v>355</v>
      </c>
      <c r="G183" s="207" t="s">
        <v>219</v>
      </c>
      <c r="H183" s="208">
        <v>30.9</v>
      </c>
      <c r="I183" s="209"/>
      <c r="J183" s="210">
        <f>ROUND(I183*H183,2)</f>
        <v>0</v>
      </c>
      <c r="K183" s="206" t="s">
        <v>126</v>
      </c>
      <c r="L183" s="40"/>
      <c r="M183" s="211" t="s">
        <v>1</v>
      </c>
      <c r="N183" s="212" t="s">
        <v>40</v>
      </c>
      <c r="O183" s="72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15" t="s">
        <v>141</v>
      </c>
      <c r="AT183" s="215" t="s">
        <v>122</v>
      </c>
      <c r="AU183" s="215" t="s">
        <v>85</v>
      </c>
      <c r="AY183" s="18" t="s">
        <v>119</v>
      </c>
      <c r="BE183" s="216">
        <f>IF(N183="základní",J183,0)</f>
        <v>0</v>
      </c>
      <c r="BF183" s="216">
        <f>IF(N183="snížená",J183,0)</f>
        <v>0</v>
      </c>
      <c r="BG183" s="216">
        <f>IF(N183="zákl. přenesená",J183,0)</f>
        <v>0</v>
      </c>
      <c r="BH183" s="216">
        <f>IF(N183="sníž. přenesená",J183,0)</f>
        <v>0</v>
      </c>
      <c r="BI183" s="216">
        <f>IF(N183="nulová",J183,0)</f>
        <v>0</v>
      </c>
      <c r="BJ183" s="18" t="s">
        <v>83</v>
      </c>
      <c r="BK183" s="216">
        <f>ROUND(I183*H183,2)</f>
        <v>0</v>
      </c>
      <c r="BL183" s="18" t="s">
        <v>141</v>
      </c>
      <c r="BM183" s="215" t="s">
        <v>356</v>
      </c>
    </row>
    <row r="184" spans="1:65" s="13" customFormat="1">
      <c r="B184" s="217"/>
      <c r="C184" s="218"/>
      <c r="D184" s="219" t="s">
        <v>129</v>
      </c>
      <c r="E184" s="220" t="s">
        <v>1</v>
      </c>
      <c r="F184" s="221" t="s">
        <v>319</v>
      </c>
      <c r="G184" s="218"/>
      <c r="H184" s="220" t="s">
        <v>1</v>
      </c>
      <c r="I184" s="222"/>
      <c r="J184" s="218"/>
      <c r="K184" s="218"/>
      <c r="L184" s="223"/>
      <c r="M184" s="224"/>
      <c r="N184" s="225"/>
      <c r="O184" s="225"/>
      <c r="P184" s="225"/>
      <c r="Q184" s="225"/>
      <c r="R184" s="225"/>
      <c r="S184" s="225"/>
      <c r="T184" s="226"/>
      <c r="AT184" s="227" t="s">
        <v>129</v>
      </c>
      <c r="AU184" s="227" t="s">
        <v>85</v>
      </c>
      <c r="AV184" s="13" t="s">
        <v>83</v>
      </c>
      <c r="AW184" s="13" t="s">
        <v>32</v>
      </c>
      <c r="AX184" s="13" t="s">
        <v>75</v>
      </c>
      <c r="AY184" s="227" t="s">
        <v>119</v>
      </c>
    </row>
    <row r="185" spans="1:65" s="14" customFormat="1">
      <c r="B185" s="228"/>
      <c r="C185" s="229"/>
      <c r="D185" s="219" t="s">
        <v>129</v>
      </c>
      <c r="E185" s="230" t="s">
        <v>236</v>
      </c>
      <c r="F185" s="231" t="s">
        <v>357</v>
      </c>
      <c r="G185" s="229"/>
      <c r="H185" s="232">
        <v>30.9</v>
      </c>
      <c r="I185" s="233"/>
      <c r="J185" s="229"/>
      <c r="K185" s="229"/>
      <c r="L185" s="234"/>
      <c r="M185" s="235"/>
      <c r="N185" s="236"/>
      <c r="O185" s="236"/>
      <c r="P185" s="236"/>
      <c r="Q185" s="236"/>
      <c r="R185" s="236"/>
      <c r="S185" s="236"/>
      <c r="T185" s="237"/>
      <c r="AT185" s="238" t="s">
        <v>129</v>
      </c>
      <c r="AU185" s="238" t="s">
        <v>85</v>
      </c>
      <c r="AV185" s="14" t="s">
        <v>85</v>
      </c>
      <c r="AW185" s="14" t="s">
        <v>32</v>
      </c>
      <c r="AX185" s="14" t="s">
        <v>83</v>
      </c>
      <c r="AY185" s="238" t="s">
        <v>119</v>
      </c>
    </row>
    <row r="186" spans="1:65" s="2" customFormat="1" ht="36">
      <c r="A186" s="35"/>
      <c r="B186" s="36"/>
      <c r="C186" s="204" t="s">
        <v>358</v>
      </c>
      <c r="D186" s="204" t="s">
        <v>122</v>
      </c>
      <c r="E186" s="205" t="s">
        <v>359</v>
      </c>
      <c r="F186" s="206" t="s">
        <v>360</v>
      </c>
      <c r="G186" s="207" t="s">
        <v>248</v>
      </c>
      <c r="H186" s="208">
        <v>2772.6689999999999</v>
      </c>
      <c r="I186" s="209"/>
      <c r="J186" s="210">
        <f>ROUND(I186*H186,2)</f>
        <v>0</v>
      </c>
      <c r="K186" s="206" t="s">
        <v>126</v>
      </c>
      <c r="L186" s="40"/>
      <c r="M186" s="211" t="s">
        <v>1</v>
      </c>
      <c r="N186" s="212" t="s">
        <v>40</v>
      </c>
      <c r="O186" s="72"/>
      <c r="P186" s="213">
        <f>O186*H186</f>
        <v>0</v>
      </c>
      <c r="Q186" s="213">
        <v>0</v>
      </c>
      <c r="R186" s="213">
        <f>Q186*H186</f>
        <v>0</v>
      </c>
      <c r="S186" s="213">
        <v>0</v>
      </c>
      <c r="T186" s="21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5" t="s">
        <v>141</v>
      </c>
      <c r="AT186" s="215" t="s">
        <v>122</v>
      </c>
      <c r="AU186" s="215" t="s">
        <v>85</v>
      </c>
      <c r="AY186" s="18" t="s">
        <v>119</v>
      </c>
      <c r="BE186" s="216">
        <f>IF(N186="základní",J186,0)</f>
        <v>0</v>
      </c>
      <c r="BF186" s="216">
        <f>IF(N186="snížená",J186,0)</f>
        <v>0</v>
      </c>
      <c r="BG186" s="216">
        <f>IF(N186="zákl. přenesená",J186,0)</f>
        <v>0</v>
      </c>
      <c r="BH186" s="216">
        <f>IF(N186="sníž. přenesená",J186,0)</f>
        <v>0</v>
      </c>
      <c r="BI186" s="216">
        <f>IF(N186="nulová",J186,0)</f>
        <v>0</v>
      </c>
      <c r="BJ186" s="18" t="s">
        <v>83</v>
      </c>
      <c r="BK186" s="216">
        <f>ROUND(I186*H186,2)</f>
        <v>0</v>
      </c>
      <c r="BL186" s="18" t="s">
        <v>141</v>
      </c>
      <c r="BM186" s="215" t="s">
        <v>361</v>
      </c>
    </row>
    <row r="187" spans="1:65" s="14" customFormat="1">
      <c r="B187" s="228"/>
      <c r="C187" s="229"/>
      <c r="D187" s="219" t="s">
        <v>129</v>
      </c>
      <c r="E187" s="230" t="s">
        <v>1</v>
      </c>
      <c r="F187" s="231" t="s">
        <v>250</v>
      </c>
      <c r="G187" s="229"/>
      <c r="H187" s="232">
        <v>1630.982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129</v>
      </c>
      <c r="AU187" s="238" t="s">
        <v>85</v>
      </c>
      <c r="AV187" s="14" t="s">
        <v>85</v>
      </c>
      <c r="AW187" s="14" t="s">
        <v>32</v>
      </c>
      <c r="AX187" s="14" t="s">
        <v>83</v>
      </c>
      <c r="AY187" s="238" t="s">
        <v>119</v>
      </c>
    </row>
    <row r="188" spans="1:65" s="14" customFormat="1">
      <c r="B188" s="228"/>
      <c r="C188" s="229"/>
      <c r="D188" s="219" t="s">
        <v>129</v>
      </c>
      <c r="E188" s="229"/>
      <c r="F188" s="231" t="s">
        <v>362</v>
      </c>
      <c r="G188" s="229"/>
      <c r="H188" s="232">
        <v>2772.6689999999999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129</v>
      </c>
      <c r="AU188" s="238" t="s">
        <v>85</v>
      </c>
      <c r="AV188" s="14" t="s">
        <v>85</v>
      </c>
      <c r="AW188" s="14" t="s">
        <v>4</v>
      </c>
      <c r="AX188" s="14" t="s">
        <v>83</v>
      </c>
      <c r="AY188" s="238" t="s">
        <v>119</v>
      </c>
    </row>
    <row r="189" spans="1:65" s="2" customFormat="1" ht="36">
      <c r="A189" s="35"/>
      <c r="B189" s="36"/>
      <c r="C189" s="204" t="s">
        <v>363</v>
      </c>
      <c r="D189" s="204" t="s">
        <v>122</v>
      </c>
      <c r="E189" s="205" t="s">
        <v>364</v>
      </c>
      <c r="F189" s="206" t="s">
        <v>365</v>
      </c>
      <c r="G189" s="207" t="s">
        <v>219</v>
      </c>
      <c r="H189" s="208">
        <v>67.92</v>
      </c>
      <c r="I189" s="209"/>
      <c r="J189" s="210">
        <f>ROUND(I189*H189,2)</f>
        <v>0</v>
      </c>
      <c r="K189" s="206" t="s">
        <v>126</v>
      </c>
      <c r="L189" s="40"/>
      <c r="M189" s="211" t="s">
        <v>1</v>
      </c>
      <c r="N189" s="212" t="s">
        <v>40</v>
      </c>
      <c r="O189" s="72"/>
      <c r="P189" s="213">
        <f>O189*H189</f>
        <v>0</v>
      </c>
      <c r="Q189" s="213">
        <v>0</v>
      </c>
      <c r="R189" s="213">
        <f>Q189*H189</f>
        <v>0</v>
      </c>
      <c r="S189" s="213">
        <v>0</v>
      </c>
      <c r="T189" s="21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5" t="s">
        <v>141</v>
      </c>
      <c r="AT189" s="215" t="s">
        <v>122</v>
      </c>
      <c r="AU189" s="215" t="s">
        <v>85</v>
      </c>
      <c r="AY189" s="18" t="s">
        <v>119</v>
      </c>
      <c r="BE189" s="216">
        <f>IF(N189="základní",J189,0)</f>
        <v>0</v>
      </c>
      <c r="BF189" s="216">
        <f>IF(N189="snížená",J189,0)</f>
        <v>0</v>
      </c>
      <c r="BG189" s="216">
        <f>IF(N189="zákl. přenesená",J189,0)</f>
        <v>0</v>
      </c>
      <c r="BH189" s="216">
        <f>IF(N189="sníž. přenesená",J189,0)</f>
        <v>0</v>
      </c>
      <c r="BI189" s="216">
        <f>IF(N189="nulová",J189,0)</f>
        <v>0</v>
      </c>
      <c r="BJ189" s="18" t="s">
        <v>83</v>
      </c>
      <c r="BK189" s="216">
        <f>ROUND(I189*H189,2)</f>
        <v>0</v>
      </c>
      <c r="BL189" s="18" t="s">
        <v>141</v>
      </c>
      <c r="BM189" s="215" t="s">
        <v>366</v>
      </c>
    </row>
    <row r="190" spans="1:65" s="13" customFormat="1">
      <c r="B190" s="217"/>
      <c r="C190" s="218"/>
      <c r="D190" s="219" t="s">
        <v>129</v>
      </c>
      <c r="E190" s="220" t="s">
        <v>1</v>
      </c>
      <c r="F190" s="221" t="s">
        <v>367</v>
      </c>
      <c r="G190" s="218"/>
      <c r="H190" s="220" t="s">
        <v>1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129</v>
      </c>
      <c r="AU190" s="227" t="s">
        <v>85</v>
      </c>
      <c r="AV190" s="13" t="s">
        <v>83</v>
      </c>
      <c r="AW190" s="13" t="s">
        <v>32</v>
      </c>
      <c r="AX190" s="13" t="s">
        <v>75</v>
      </c>
      <c r="AY190" s="227" t="s">
        <v>119</v>
      </c>
    </row>
    <row r="191" spans="1:65" s="14" customFormat="1">
      <c r="B191" s="228"/>
      <c r="C191" s="229"/>
      <c r="D191" s="219" t="s">
        <v>129</v>
      </c>
      <c r="E191" s="230" t="s">
        <v>1</v>
      </c>
      <c r="F191" s="231" t="s">
        <v>352</v>
      </c>
      <c r="G191" s="229"/>
      <c r="H191" s="232">
        <v>67.92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129</v>
      </c>
      <c r="AU191" s="238" t="s">
        <v>85</v>
      </c>
      <c r="AV191" s="14" t="s">
        <v>85</v>
      </c>
      <c r="AW191" s="14" t="s">
        <v>32</v>
      </c>
      <c r="AX191" s="14" t="s">
        <v>83</v>
      </c>
      <c r="AY191" s="238" t="s">
        <v>119</v>
      </c>
    </row>
    <row r="192" spans="1:65" s="2" customFormat="1" ht="36">
      <c r="A192" s="35"/>
      <c r="B192" s="36"/>
      <c r="C192" s="204" t="s">
        <v>368</v>
      </c>
      <c r="D192" s="204" t="s">
        <v>122</v>
      </c>
      <c r="E192" s="205" t="s">
        <v>369</v>
      </c>
      <c r="F192" s="206" t="s">
        <v>370</v>
      </c>
      <c r="G192" s="207" t="s">
        <v>219</v>
      </c>
      <c r="H192" s="208">
        <v>6.3719999999999999</v>
      </c>
      <c r="I192" s="209"/>
      <c r="J192" s="210">
        <f>ROUND(I192*H192,2)</f>
        <v>0</v>
      </c>
      <c r="K192" s="206" t="s">
        <v>126</v>
      </c>
      <c r="L192" s="40"/>
      <c r="M192" s="211" t="s">
        <v>1</v>
      </c>
      <c r="N192" s="212" t="s">
        <v>40</v>
      </c>
      <c r="O192" s="72"/>
      <c r="P192" s="213">
        <f>O192*H192</f>
        <v>0</v>
      </c>
      <c r="Q192" s="213">
        <v>0</v>
      </c>
      <c r="R192" s="213">
        <f>Q192*H192</f>
        <v>0</v>
      </c>
      <c r="S192" s="213">
        <v>0</v>
      </c>
      <c r="T192" s="21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5" t="s">
        <v>141</v>
      </c>
      <c r="AT192" s="215" t="s">
        <v>122</v>
      </c>
      <c r="AU192" s="215" t="s">
        <v>85</v>
      </c>
      <c r="AY192" s="18" t="s">
        <v>119</v>
      </c>
      <c r="BE192" s="216">
        <f>IF(N192="základní",J192,0)</f>
        <v>0</v>
      </c>
      <c r="BF192" s="216">
        <f>IF(N192="snížená",J192,0)</f>
        <v>0</v>
      </c>
      <c r="BG192" s="216">
        <f>IF(N192="zákl. přenesená",J192,0)</f>
        <v>0</v>
      </c>
      <c r="BH192" s="216">
        <f>IF(N192="sníž. přenesená",J192,0)</f>
        <v>0</v>
      </c>
      <c r="BI192" s="216">
        <f>IF(N192="nulová",J192,0)</f>
        <v>0</v>
      </c>
      <c r="BJ192" s="18" t="s">
        <v>83</v>
      </c>
      <c r="BK192" s="216">
        <f>ROUND(I192*H192,2)</f>
        <v>0</v>
      </c>
      <c r="BL192" s="18" t="s">
        <v>141</v>
      </c>
      <c r="BM192" s="215" t="s">
        <v>371</v>
      </c>
    </row>
    <row r="193" spans="1:65" s="13" customFormat="1">
      <c r="B193" s="217"/>
      <c r="C193" s="218"/>
      <c r="D193" s="219" t="s">
        <v>129</v>
      </c>
      <c r="E193" s="220" t="s">
        <v>1</v>
      </c>
      <c r="F193" s="221" t="s">
        <v>372</v>
      </c>
      <c r="G193" s="218"/>
      <c r="H193" s="220" t="s">
        <v>1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129</v>
      </c>
      <c r="AU193" s="227" t="s">
        <v>85</v>
      </c>
      <c r="AV193" s="13" t="s">
        <v>83</v>
      </c>
      <c r="AW193" s="13" t="s">
        <v>32</v>
      </c>
      <c r="AX193" s="13" t="s">
        <v>75</v>
      </c>
      <c r="AY193" s="227" t="s">
        <v>119</v>
      </c>
    </row>
    <row r="194" spans="1:65" s="14" customFormat="1">
      <c r="B194" s="228"/>
      <c r="C194" s="229"/>
      <c r="D194" s="219" t="s">
        <v>129</v>
      </c>
      <c r="E194" s="230" t="s">
        <v>268</v>
      </c>
      <c r="F194" s="231" t="s">
        <v>373</v>
      </c>
      <c r="G194" s="229"/>
      <c r="H194" s="232">
        <v>6.3719999999999999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129</v>
      </c>
      <c r="AU194" s="238" t="s">
        <v>85</v>
      </c>
      <c r="AV194" s="14" t="s">
        <v>85</v>
      </c>
      <c r="AW194" s="14" t="s">
        <v>32</v>
      </c>
      <c r="AX194" s="14" t="s">
        <v>83</v>
      </c>
      <c r="AY194" s="238" t="s">
        <v>119</v>
      </c>
    </row>
    <row r="195" spans="1:65" s="2" customFormat="1" ht="12">
      <c r="A195" s="35"/>
      <c r="B195" s="36"/>
      <c r="C195" s="255" t="s">
        <v>374</v>
      </c>
      <c r="D195" s="255" t="s">
        <v>375</v>
      </c>
      <c r="E195" s="256" t="s">
        <v>376</v>
      </c>
      <c r="F195" s="257" t="s">
        <v>377</v>
      </c>
      <c r="G195" s="258" t="s">
        <v>248</v>
      </c>
      <c r="H195" s="259">
        <v>10.832000000000001</v>
      </c>
      <c r="I195" s="260"/>
      <c r="J195" s="261">
        <f>ROUND(I195*H195,2)</f>
        <v>0</v>
      </c>
      <c r="K195" s="257" t="s">
        <v>126</v>
      </c>
      <c r="L195" s="262"/>
      <c r="M195" s="263" t="s">
        <v>1</v>
      </c>
      <c r="N195" s="264" t="s">
        <v>40</v>
      </c>
      <c r="O195" s="72"/>
      <c r="P195" s="213">
        <f>O195*H195</f>
        <v>0</v>
      </c>
      <c r="Q195" s="213">
        <v>1</v>
      </c>
      <c r="R195" s="213">
        <f>Q195*H195</f>
        <v>10.832000000000001</v>
      </c>
      <c r="S195" s="213">
        <v>0</v>
      </c>
      <c r="T195" s="21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15" t="s">
        <v>175</v>
      </c>
      <c r="AT195" s="215" t="s">
        <v>375</v>
      </c>
      <c r="AU195" s="215" t="s">
        <v>85</v>
      </c>
      <c r="AY195" s="18" t="s">
        <v>119</v>
      </c>
      <c r="BE195" s="216">
        <f>IF(N195="základní",J195,0)</f>
        <v>0</v>
      </c>
      <c r="BF195" s="216">
        <f>IF(N195="snížená",J195,0)</f>
        <v>0</v>
      </c>
      <c r="BG195" s="216">
        <f>IF(N195="zákl. přenesená",J195,0)</f>
        <v>0</v>
      </c>
      <c r="BH195" s="216">
        <f>IF(N195="sníž. přenesená",J195,0)</f>
        <v>0</v>
      </c>
      <c r="BI195" s="216">
        <f>IF(N195="nulová",J195,0)</f>
        <v>0</v>
      </c>
      <c r="BJ195" s="18" t="s">
        <v>83</v>
      </c>
      <c r="BK195" s="216">
        <f>ROUND(I195*H195,2)</f>
        <v>0</v>
      </c>
      <c r="BL195" s="18" t="s">
        <v>141</v>
      </c>
      <c r="BM195" s="215" t="s">
        <v>378</v>
      </c>
    </row>
    <row r="196" spans="1:65" s="14" customFormat="1">
      <c r="B196" s="228"/>
      <c r="C196" s="229"/>
      <c r="D196" s="219" t="s">
        <v>129</v>
      </c>
      <c r="E196" s="230" t="s">
        <v>1</v>
      </c>
      <c r="F196" s="231" t="s">
        <v>268</v>
      </c>
      <c r="G196" s="229"/>
      <c r="H196" s="232">
        <v>6.3719999999999999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129</v>
      </c>
      <c r="AU196" s="238" t="s">
        <v>85</v>
      </c>
      <c r="AV196" s="14" t="s">
        <v>85</v>
      </c>
      <c r="AW196" s="14" t="s">
        <v>32</v>
      </c>
      <c r="AX196" s="14" t="s">
        <v>83</v>
      </c>
      <c r="AY196" s="238" t="s">
        <v>119</v>
      </c>
    </row>
    <row r="197" spans="1:65" s="14" customFormat="1">
      <c r="B197" s="228"/>
      <c r="C197" s="229"/>
      <c r="D197" s="219" t="s">
        <v>129</v>
      </c>
      <c r="E197" s="229"/>
      <c r="F197" s="231" t="s">
        <v>379</v>
      </c>
      <c r="G197" s="229"/>
      <c r="H197" s="232">
        <v>10.832000000000001</v>
      </c>
      <c r="I197" s="233"/>
      <c r="J197" s="229"/>
      <c r="K197" s="229"/>
      <c r="L197" s="234"/>
      <c r="M197" s="235"/>
      <c r="N197" s="236"/>
      <c r="O197" s="236"/>
      <c r="P197" s="236"/>
      <c r="Q197" s="236"/>
      <c r="R197" s="236"/>
      <c r="S197" s="236"/>
      <c r="T197" s="237"/>
      <c r="AT197" s="238" t="s">
        <v>129</v>
      </c>
      <c r="AU197" s="238" t="s">
        <v>85</v>
      </c>
      <c r="AV197" s="14" t="s">
        <v>85</v>
      </c>
      <c r="AW197" s="14" t="s">
        <v>4</v>
      </c>
      <c r="AX197" s="14" t="s">
        <v>83</v>
      </c>
      <c r="AY197" s="238" t="s">
        <v>119</v>
      </c>
    </row>
    <row r="198" spans="1:65" s="2" customFormat="1" ht="24">
      <c r="A198" s="35"/>
      <c r="B198" s="36"/>
      <c r="C198" s="204" t="s">
        <v>7</v>
      </c>
      <c r="D198" s="204" t="s">
        <v>122</v>
      </c>
      <c r="E198" s="205" t="s">
        <v>380</v>
      </c>
      <c r="F198" s="206" t="s">
        <v>381</v>
      </c>
      <c r="G198" s="207" t="s">
        <v>199</v>
      </c>
      <c r="H198" s="208">
        <v>2539.982</v>
      </c>
      <c r="I198" s="209"/>
      <c r="J198" s="210">
        <f>ROUND(I198*H198,2)</f>
        <v>0</v>
      </c>
      <c r="K198" s="206" t="s">
        <v>126</v>
      </c>
      <c r="L198" s="40"/>
      <c r="M198" s="211" t="s">
        <v>1</v>
      </c>
      <c r="N198" s="212" t="s">
        <v>40</v>
      </c>
      <c r="O198" s="72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15" t="s">
        <v>141</v>
      </c>
      <c r="AT198" s="215" t="s">
        <v>122</v>
      </c>
      <c r="AU198" s="215" t="s">
        <v>85</v>
      </c>
      <c r="AY198" s="18" t="s">
        <v>119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8" t="s">
        <v>83</v>
      </c>
      <c r="BK198" s="216">
        <f>ROUND(I198*H198,2)</f>
        <v>0</v>
      </c>
      <c r="BL198" s="18" t="s">
        <v>141</v>
      </c>
      <c r="BM198" s="215" t="s">
        <v>382</v>
      </c>
    </row>
    <row r="199" spans="1:65" s="13" customFormat="1">
      <c r="B199" s="217"/>
      <c r="C199" s="218"/>
      <c r="D199" s="219" t="s">
        <v>129</v>
      </c>
      <c r="E199" s="220" t="s">
        <v>1</v>
      </c>
      <c r="F199" s="221" t="s">
        <v>383</v>
      </c>
      <c r="G199" s="218"/>
      <c r="H199" s="220" t="s">
        <v>1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129</v>
      </c>
      <c r="AU199" s="227" t="s">
        <v>85</v>
      </c>
      <c r="AV199" s="13" t="s">
        <v>83</v>
      </c>
      <c r="AW199" s="13" t="s">
        <v>32</v>
      </c>
      <c r="AX199" s="13" t="s">
        <v>75</v>
      </c>
      <c r="AY199" s="227" t="s">
        <v>119</v>
      </c>
    </row>
    <row r="200" spans="1:65" s="13" customFormat="1">
      <c r="B200" s="217"/>
      <c r="C200" s="218"/>
      <c r="D200" s="219" t="s">
        <v>129</v>
      </c>
      <c r="E200" s="220" t="s">
        <v>1</v>
      </c>
      <c r="F200" s="221" t="s">
        <v>384</v>
      </c>
      <c r="G200" s="218"/>
      <c r="H200" s="220" t="s">
        <v>1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129</v>
      </c>
      <c r="AU200" s="227" t="s">
        <v>85</v>
      </c>
      <c r="AV200" s="13" t="s">
        <v>83</v>
      </c>
      <c r="AW200" s="13" t="s">
        <v>32</v>
      </c>
      <c r="AX200" s="13" t="s">
        <v>75</v>
      </c>
      <c r="AY200" s="227" t="s">
        <v>119</v>
      </c>
    </row>
    <row r="201" spans="1:65" s="14" customFormat="1">
      <c r="B201" s="228"/>
      <c r="C201" s="229"/>
      <c r="D201" s="219" t="s">
        <v>129</v>
      </c>
      <c r="E201" s="230" t="s">
        <v>1</v>
      </c>
      <c r="F201" s="231" t="s">
        <v>198</v>
      </c>
      <c r="G201" s="229"/>
      <c r="H201" s="232">
        <v>544.51800000000003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129</v>
      </c>
      <c r="AU201" s="238" t="s">
        <v>85</v>
      </c>
      <c r="AV201" s="14" t="s">
        <v>85</v>
      </c>
      <c r="AW201" s="14" t="s">
        <v>32</v>
      </c>
      <c r="AX201" s="14" t="s">
        <v>75</v>
      </c>
      <c r="AY201" s="238" t="s">
        <v>119</v>
      </c>
    </row>
    <row r="202" spans="1:65" s="14" customFormat="1" ht="22.5">
      <c r="B202" s="228"/>
      <c r="C202" s="229"/>
      <c r="D202" s="219" t="s">
        <v>129</v>
      </c>
      <c r="E202" s="230" t="s">
        <v>1</v>
      </c>
      <c r="F202" s="231" t="s">
        <v>385</v>
      </c>
      <c r="G202" s="229"/>
      <c r="H202" s="232">
        <v>-6.2779999999999996</v>
      </c>
      <c r="I202" s="233"/>
      <c r="J202" s="229"/>
      <c r="K202" s="229"/>
      <c r="L202" s="234"/>
      <c r="M202" s="235"/>
      <c r="N202" s="236"/>
      <c r="O202" s="236"/>
      <c r="P202" s="236"/>
      <c r="Q202" s="236"/>
      <c r="R202" s="236"/>
      <c r="S202" s="236"/>
      <c r="T202" s="237"/>
      <c r="AT202" s="238" t="s">
        <v>129</v>
      </c>
      <c r="AU202" s="238" t="s">
        <v>85</v>
      </c>
      <c r="AV202" s="14" t="s">
        <v>85</v>
      </c>
      <c r="AW202" s="14" t="s">
        <v>32</v>
      </c>
      <c r="AX202" s="14" t="s">
        <v>75</v>
      </c>
      <c r="AY202" s="238" t="s">
        <v>119</v>
      </c>
    </row>
    <row r="203" spans="1:65" s="13" customFormat="1">
      <c r="B203" s="217"/>
      <c r="C203" s="218"/>
      <c r="D203" s="219" t="s">
        <v>129</v>
      </c>
      <c r="E203" s="220" t="s">
        <v>1</v>
      </c>
      <c r="F203" s="221" t="s">
        <v>386</v>
      </c>
      <c r="G203" s="218"/>
      <c r="H203" s="220" t="s">
        <v>1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129</v>
      </c>
      <c r="AU203" s="227" t="s">
        <v>85</v>
      </c>
      <c r="AV203" s="13" t="s">
        <v>83</v>
      </c>
      <c r="AW203" s="13" t="s">
        <v>32</v>
      </c>
      <c r="AX203" s="13" t="s">
        <v>75</v>
      </c>
      <c r="AY203" s="227" t="s">
        <v>119</v>
      </c>
    </row>
    <row r="204" spans="1:65" s="14" customFormat="1" ht="22.5">
      <c r="B204" s="228"/>
      <c r="C204" s="229"/>
      <c r="D204" s="219" t="s">
        <v>129</v>
      </c>
      <c r="E204" s="230" t="s">
        <v>1</v>
      </c>
      <c r="F204" s="231" t="s">
        <v>387</v>
      </c>
      <c r="G204" s="229"/>
      <c r="H204" s="232">
        <v>128.798</v>
      </c>
      <c r="I204" s="233"/>
      <c r="J204" s="229"/>
      <c r="K204" s="229"/>
      <c r="L204" s="234"/>
      <c r="M204" s="235"/>
      <c r="N204" s="236"/>
      <c r="O204" s="236"/>
      <c r="P204" s="236"/>
      <c r="Q204" s="236"/>
      <c r="R204" s="236"/>
      <c r="S204" s="236"/>
      <c r="T204" s="237"/>
      <c r="AT204" s="238" t="s">
        <v>129</v>
      </c>
      <c r="AU204" s="238" t="s">
        <v>85</v>
      </c>
      <c r="AV204" s="14" t="s">
        <v>85</v>
      </c>
      <c r="AW204" s="14" t="s">
        <v>32</v>
      </c>
      <c r="AX204" s="14" t="s">
        <v>75</v>
      </c>
      <c r="AY204" s="238" t="s">
        <v>119</v>
      </c>
    </row>
    <row r="205" spans="1:65" s="14" customFormat="1" ht="22.5">
      <c r="B205" s="228"/>
      <c r="C205" s="229"/>
      <c r="D205" s="219" t="s">
        <v>129</v>
      </c>
      <c r="E205" s="230" t="s">
        <v>1</v>
      </c>
      <c r="F205" s="231" t="s">
        <v>388</v>
      </c>
      <c r="G205" s="229"/>
      <c r="H205" s="232">
        <v>5.1180000000000003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129</v>
      </c>
      <c r="AU205" s="238" t="s">
        <v>85</v>
      </c>
      <c r="AV205" s="14" t="s">
        <v>85</v>
      </c>
      <c r="AW205" s="14" t="s">
        <v>32</v>
      </c>
      <c r="AX205" s="14" t="s">
        <v>75</v>
      </c>
      <c r="AY205" s="238" t="s">
        <v>119</v>
      </c>
    </row>
    <row r="206" spans="1:65" s="13" customFormat="1">
      <c r="B206" s="217"/>
      <c r="C206" s="218"/>
      <c r="D206" s="219" t="s">
        <v>129</v>
      </c>
      <c r="E206" s="220" t="s">
        <v>1</v>
      </c>
      <c r="F206" s="221" t="s">
        <v>389</v>
      </c>
      <c r="G206" s="218"/>
      <c r="H206" s="220" t="s">
        <v>1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129</v>
      </c>
      <c r="AU206" s="227" t="s">
        <v>85</v>
      </c>
      <c r="AV206" s="13" t="s">
        <v>83</v>
      </c>
      <c r="AW206" s="13" t="s">
        <v>32</v>
      </c>
      <c r="AX206" s="13" t="s">
        <v>75</v>
      </c>
      <c r="AY206" s="227" t="s">
        <v>119</v>
      </c>
    </row>
    <row r="207" spans="1:65" s="14" customFormat="1">
      <c r="B207" s="228"/>
      <c r="C207" s="229"/>
      <c r="D207" s="219" t="s">
        <v>129</v>
      </c>
      <c r="E207" s="230" t="s">
        <v>1</v>
      </c>
      <c r="F207" s="231" t="s">
        <v>234</v>
      </c>
      <c r="G207" s="229"/>
      <c r="H207" s="232">
        <v>420.29700000000003</v>
      </c>
      <c r="I207" s="233"/>
      <c r="J207" s="229"/>
      <c r="K207" s="229"/>
      <c r="L207" s="234"/>
      <c r="M207" s="235"/>
      <c r="N207" s="236"/>
      <c r="O207" s="236"/>
      <c r="P207" s="236"/>
      <c r="Q207" s="236"/>
      <c r="R207" s="236"/>
      <c r="S207" s="236"/>
      <c r="T207" s="237"/>
      <c r="AT207" s="238" t="s">
        <v>129</v>
      </c>
      <c r="AU207" s="238" t="s">
        <v>85</v>
      </c>
      <c r="AV207" s="14" t="s">
        <v>85</v>
      </c>
      <c r="AW207" s="14" t="s">
        <v>32</v>
      </c>
      <c r="AX207" s="14" t="s">
        <v>75</v>
      </c>
      <c r="AY207" s="238" t="s">
        <v>119</v>
      </c>
    </row>
    <row r="208" spans="1:65" s="14" customFormat="1" ht="33.75">
      <c r="B208" s="228"/>
      <c r="C208" s="229"/>
      <c r="D208" s="219" t="s">
        <v>129</v>
      </c>
      <c r="E208" s="230" t="s">
        <v>1</v>
      </c>
      <c r="F208" s="231" t="s">
        <v>390</v>
      </c>
      <c r="G208" s="229"/>
      <c r="H208" s="232">
        <v>43.345999999999997</v>
      </c>
      <c r="I208" s="233"/>
      <c r="J208" s="229"/>
      <c r="K208" s="229"/>
      <c r="L208" s="234"/>
      <c r="M208" s="235"/>
      <c r="N208" s="236"/>
      <c r="O208" s="236"/>
      <c r="P208" s="236"/>
      <c r="Q208" s="236"/>
      <c r="R208" s="236"/>
      <c r="S208" s="236"/>
      <c r="T208" s="237"/>
      <c r="AT208" s="238" t="s">
        <v>129</v>
      </c>
      <c r="AU208" s="238" t="s">
        <v>85</v>
      </c>
      <c r="AV208" s="14" t="s">
        <v>85</v>
      </c>
      <c r="AW208" s="14" t="s">
        <v>32</v>
      </c>
      <c r="AX208" s="14" t="s">
        <v>75</v>
      </c>
      <c r="AY208" s="238" t="s">
        <v>119</v>
      </c>
    </row>
    <row r="209" spans="1:65" s="14" customFormat="1">
      <c r="B209" s="228"/>
      <c r="C209" s="229"/>
      <c r="D209" s="219" t="s">
        <v>129</v>
      </c>
      <c r="E209" s="230" t="s">
        <v>1</v>
      </c>
      <c r="F209" s="231" t="s">
        <v>391</v>
      </c>
      <c r="G209" s="229"/>
      <c r="H209" s="232">
        <v>124.107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129</v>
      </c>
      <c r="AU209" s="238" t="s">
        <v>85</v>
      </c>
      <c r="AV209" s="14" t="s">
        <v>85</v>
      </c>
      <c r="AW209" s="14" t="s">
        <v>32</v>
      </c>
      <c r="AX209" s="14" t="s">
        <v>75</v>
      </c>
      <c r="AY209" s="238" t="s">
        <v>119</v>
      </c>
    </row>
    <row r="210" spans="1:65" s="14" customFormat="1" ht="33.75">
      <c r="B210" s="228"/>
      <c r="C210" s="229"/>
      <c r="D210" s="219" t="s">
        <v>129</v>
      </c>
      <c r="E210" s="230" t="s">
        <v>1</v>
      </c>
      <c r="F210" s="231" t="s">
        <v>392</v>
      </c>
      <c r="G210" s="229"/>
      <c r="H210" s="232">
        <v>10.085000000000001</v>
      </c>
      <c r="I210" s="233"/>
      <c r="J210" s="229"/>
      <c r="K210" s="229"/>
      <c r="L210" s="234"/>
      <c r="M210" s="235"/>
      <c r="N210" s="236"/>
      <c r="O210" s="236"/>
      <c r="P210" s="236"/>
      <c r="Q210" s="236"/>
      <c r="R210" s="236"/>
      <c r="S210" s="236"/>
      <c r="T210" s="237"/>
      <c r="AT210" s="238" t="s">
        <v>129</v>
      </c>
      <c r="AU210" s="238" t="s">
        <v>85</v>
      </c>
      <c r="AV210" s="14" t="s">
        <v>85</v>
      </c>
      <c r="AW210" s="14" t="s">
        <v>32</v>
      </c>
      <c r="AX210" s="14" t="s">
        <v>75</v>
      </c>
      <c r="AY210" s="238" t="s">
        <v>119</v>
      </c>
    </row>
    <row r="211" spans="1:65" s="16" customFormat="1">
      <c r="B211" s="265"/>
      <c r="C211" s="266"/>
      <c r="D211" s="219" t="s">
        <v>129</v>
      </c>
      <c r="E211" s="267" t="s">
        <v>254</v>
      </c>
      <c r="F211" s="268" t="s">
        <v>393</v>
      </c>
      <c r="G211" s="266"/>
      <c r="H211" s="269">
        <v>1269.991</v>
      </c>
      <c r="I211" s="270"/>
      <c r="J211" s="266"/>
      <c r="K211" s="266"/>
      <c r="L211" s="271"/>
      <c r="M211" s="272"/>
      <c r="N211" s="273"/>
      <c r="O211" s="273"/>
      <c r="P211" s="273"/>
      <c r="Q211" s="273"/>
      <c r="R211" s="273"/>
      <c r="S211" s="273"/>
      <c r="T211" s="274"/>
      <c r="AT211" s="275" t="s">
        <v>129</v>
      </c>
      <c r="AU211" s="275" t="s">
        <v>85</v>
      </c>
      <c r="AV211" s="16" t="s">
        <v>136</v>
      </c>
      <c r="AW211" s="16" t="s">
        <v>32</v>
      </c>
      <c r="AX211" s="16" t="s">
        <v>75</v>
      </c>
      <c r="AY211" s="275" t="s">
        <v>119</v>
      </c>
    </row>
    <row r="212" spans="1:65" s="14" customFormat="1">
      <c r="B212" s="228"/>
      <c r="C212" s="229"/>
      <c r="D212" s="219" t="s">
        <v>129</v>
      </c>
      <c r="E212" s="230" t="s">
        <v>1</v>
      </c>
      <c r="F212" s="231" t="s">
        <v>394</v>
      </c>
      <c r="G212" s="229"/>
      <c r="H212" s="232">
        <v>2539.982</v>
      </c>
      <c r="I212" s="233"/>
      <c r="J212" s="229"/>
      <c r="K212" s="229"/>
      <c r="L212" s="234"/>
      <c r="M212" s="235"/>
      <c r="N212" s="236"/>
      <c r="O212" s="236"/>
      <c r="P212" s="236"/>
      <c r="Q212" s="236"/>
      <c r="R212" s="236"/>
      <c r="S212" s="236"/>
      <c r="T212" s="237"/>
      <c r="AT212" s="238" t="s">
        <v>129</v>
      </c>
      <c r="AU212" s="238" t="s">
        <v>85</v>
      </c>
      <c r="AV212" s="14" t="s">
        <v>85</v>
      </c>
      <c r="AW212" s="14" t="s">
        <v>32</v>
      </c>
      <c r="AX212" s="14" t="s">
        <v>83</v>
      </c>
      <c r="AY212" s="238" t="s">
        <v>119</v>
      </c>
    </row>
    <row r="213" spans="1:65" s="2" customFormat="1" ht="36">
      <c r="A213" s="35"/>
      <c r="B213" s="36"/>
      <c r="C213" s="204" t="s">
        <v>395</v>
      </c>
      <c r="D213" s="204" t="s">
        <v>122</v>
      </c>
      <c r="E213" s="205" t="s">
        <v>396</v>
      </c>
      <c r="F213" s="206" t="s">
        <v>397</v>
      </c>
      <c r="G213" s="207" t="s">
        <v>199</v>
      </c>
      <c r="H213" s="208">
        <v>185.1</v>
      </c>
      <c r="I213" s="209"/>
      <c r="J213" s="210">
        <f>ROUND(I213*H213,2)</f>
        <v>0</v>
      </c>
      <c r="K213" s="206" t="s">
        <v>126</v>
      </c>
      <c r="L213" s="40"/>
      <c r="M213" s="211" t="s">
        <v>1</v>
      </c>
      <c r="N213" s="212" t="s">
        <v>40</v>
      </c>
      <c r="O213" s="72"/>
      <c r="P213" s="213">
        <f>O213*H213</f>
        <v>0</v>
      </c>
      <c r="Q213" s="213">
        <v>0</v>
      </c>
      <c r="R213" s="213">
        <f>Q213*H213</f>
        <v>0</v>
      </c>
      <c r="S213" s="213">
        <v>0</v>
      </c>
      <c r="T213" s="21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5" t="s">
        <v>141</v>
      </c>
      <c r="AT213" s="215" t="s">
        <v>122</v>
      </c>
      <c r="AU213" s="215" t="s">
        <v>85</v>
      </c>
      <c r="AY213" s="18" t="s">
        <v>119</v>
      </c>
      <c r="BE213" s="216">
        <f>IF(N213="základní",J213,0)</f>
        <v>0</v>
      </c>
      <c r="BF213" s="216">
        <f>IF(N213="snížená",J213,0)</f>
        <v>0</v>
      </c>
      <c r="BG213" s="216">
        <f>IF(N213="zákl. přenesená",J213,0)</f>
        <v>0</v>
      </c>
      <c r="BH213" s="216">
        <f>IF(N213="sníž. přenesená",J213,0)</f>
        <v>0</v>
      </c>
      <c r="BI213" s="216">
        <f>IF(N213="nulová",J213,0)</f>
        <v>0</v>
      </c>
      <c r="BJ213" s="18" t="s">
        <v>83</v>
      </c>
      <c r="BK213" s="216">
        <f>ROUND(I213*H213,2)</f>
        <v>0</v>
      </c>
      <c r="BL213" s="18" t="s">
        <v>141</v>
      </c>
      <c r="BM213" s="215" t="s">
        <v>398</v>
      </c>
    </row>
    <row r="214" spans="1:65" s="13" customFormat="1">
      <c r="B214" s="217"/>
      <c r="C214" s="218"/>
      <c r="D214" s="219" t="s">
        <v>129</v>
      </c>
      <c r="E214" s="220" t="s">
        <v>1</v>
      </c>
      <c r="F214" s="221" t="s">
        <v>399</v>
      </c>
      <c r="G214" s="218"/>
      <c r="H214" s="220" t="s">
        <v>1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129</v>
      </c>
      <c r="AU214" s="227" t="s">
        <v>85</v>
      </c>
      <c r="AV214" s="13" t="s">
        <v>83</v>
      </c>
      <c r="AW214" s="13" t="s">
        <v>32</v>
      </c>
      <c r="AX214" s="13" t="s">
        <v>75</v>
      </c>
      <c r="AY214" s="227" t="s">
        <v>119</v>
      </c>
    </row>
    <row r="215" spans="1:65" s="14" customFormat="1">
      <c r="B215" s="228"/>
      <c r="C215" s="229"/>
      <c r="D215" s="219" t="s">
        <v>129</v>
      </c>
      <c r="E215" s="230" t="s">
        <v>1</v>
      </c>
      <c r="F215" s="231" t="s">
        <v>400</v>
      </c>
      <c r="G215" s="229"/>
      <c r="H215" s="232">
        <v>185.1</v>
      </c>
      <c r="I215" s="233"/>
      <c r="J215" s="229"/>
      <c r="K215" s="229"/>
      <c r="L215" s="234"/>
      <c r="M215" s="235"/>
      <c r="N215" s="236"/>
      <c r="O215" s="236"/>
      <c r="P215" s="236"/>
      <c r="Q215" s="236"/>
      <c r="R215" s="236"/>
      <c r="S215" s="236"/>
      <c r="T215" s="237"/>
      <c r="AT215" s="238" t="s">
        <v>129</v>
      </c>
      <c r="AU215" s="238" t="s">
        <v>85</v>
      </c>
      <c r="AV215" s="14" t="s">
        <v>85</v>
      </c>
      <c r="AW215" s="14" t="s">
        <v>32</v>
      </c>
      <c r="AX215" s="14" t="s">
        <v>75</v>
      </c>
      <c r="AY215" s="238" t="s">
        <v>119</v>
      </c>
    </row>
    <row r="216" spans="1:65" s="15" customFormat="1">
      <c r="B216" s="244"/>
      <c r="C216" s="245"/>
      <c r="D216" s="219" t="s">
        <v>129</v>
      </c>
      <c r="E216" s="246" t="s">
        <v>252</v>
      </c>
      <c r="F216" s="247" t="s">
        <v>292</v>
      </c>
      <c r="G216" s="245"/>
      <c r="H216" s="248">
        <v>185.1</v>
      </c>
      <c r="I216" s="249"/>
      <c r="J216" s="245"/>
      <c r="K216" s="245"/>
      <c r="L216" s="250"/>
      <c r="M216" s="251"/>
      <c r="N216" s="252"/>
      <c r="O216" s="252"/>
      <c r="P216" s="252"/>
      <c r="Q216" s="252"/>
      <c r="R216" s="252"/>
      <c r="S216" s="252"/>
      <c r="T216" s="253"/>
      <c r="AT216" s="254" t="s">
        <v>129</v>
      </c>
      <c r="AU216" s="254" t="s">
        <v>85</v>
      </c>
      <c r="AV216" s="15" t="s">
        <v>141</v>
      </c>
      <c r="AW216" s="15" t="s">
        <v>32</v>
      </c>
      <c r="AX216" s="15" t="s">
        <v>83</v>
      </c>
      <c r="AY216" s="254" t="s">
        <v>119</v>
      </c>
    </row>
    <row r="217" spans="1:65" s="2" customFormat="1" ht="36">
      <c r="A217" s="35"/>
      <c r="B217" s="36"/>
      <c r="C217" s="204" t="s">
        <v>401</v>
      </c>
      <c r="D217" s="204" t="s">
        <v>122</v>
      </c>
      <c r="E217" s="205" t="s">
        <v>402</v>
      </c>
      <c r="F217" s="206" t="s">
        <v>403</v>
      </c>
      <c r="G217" s="207" t="s">
        <v>199</v>
      </c>
      <c r="H217" s="208">
        <v>185.1</v>
      </c>
      <c r="I217" s="209"/>
      <c r="J217" s="210">
        <f>ROUND(I217*H217,2)</f>
        <v>0</v>
      </c>
      <c r="K217" s="206" t="s">
        <v>126</v>
      </c>
      <c r="L217" s="40"/>
      <c r="M217" s="211" t="s">
        <v>1</v>
      </c>
      <c r="N217" s="212" t="s">
        <v>40</v>
      </c>
      <c r="O217" s="72"/>
      <c r="P217" s="213">
        <f>O217*H217</f>
        <v>0</v>
      </c>
      <c r="Q217" s="213">
        <v>0</v>
      </c>
      <c r="R217" s="213">
        <f>Q217*H217</f>
        <v>0</v>
      </c>
      <c r="S217" s="213">
        <v>0</v>
      </c>
      <c r="T217" s="21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15" t="s">
        <v>141</v>
      </c>
      <c r="AT217" s="215" t="s">
        <v>122</v>
      </c>
      <c r="AU217" s="215" t="s">
        <v>85</v>
      </c>
      <c r="AY217" s="18" t="s">
        <v>119</v>
      </c>
      <c r="BE217" s="216">
        <f>IF(N217="základní",J217,0)</f>
        <v>0</v>
      </c>
      <c r="BF217" s="216">
        <f>IF(N217="snížená",J217,0)</f>
        <v>0</v>
      </c>
      <c r="BG217" s="216">
        <f>IF(N217="zákl. přenesená",J217,0)</f>
        <v>0</v>
      </c>
      <c r="BH217" s="216">
        <f>IF(N217="sníž. přenesená",J217,0)</f>
        <v>0</v>
      </c>
      <c r="BI217" s="216">
        <f>IF(N217="nulová",J217,0)</f>
        <v>0</v>
      </c>
      <c r="BJ217" s="18" t="s">
        <v>83</v>
      </c>
      <c r="BK217" s="216">
        <f>ROUND(I217*H217,2)</f>
        <v>0</v>
      </c>
      <c r="BL217" s="18" t="s">
        <v>141</v>
      </c>
      <c r="BM217" s="215" t="s">
        <v>404</v>
      </c>
    </row>
    <row r="218" spans="1:65" s="14" customFormat="1">
      <c r="B218" s="228"/>
      <c r="C218" s="229"/>
      <c r="D218" s="219" t="s">
        <v>129</v>
      </c>
      <c r="E218" s="230" t="s">
        <v>1</v>
      </c>
      <c r="F218" s="231" t="s">
        <v>252</v>
      </c>
      <c r="G218" s="229"/>
      <c r="H218" s="232">
        <v>185.1</v>
      </c>
      <c r="I218" s="233"/>
      <c r="J218" s="229"/>
      <c r="K218" s="229"/>
      <c r="L218" s="234"/>
      <c r="M218" s="235"/>
      <c r="N218" s="236"/>
      <c r="O218" s="236"/>
      <c r="P218" s="236"/>
      <c r="Q218" s="236"/>
      <c r="R218" s="236"/>
      <c r="S218" s="236"/>
      <c r="T218" s="237"/>
      <c r="AT218" s="238" t="s">
        <v>129</v>
      </c>
      <c r="AU218" s="238" t="s">
        <v>85</v>
      </c>
      <c r="AV218" s="14" t="s">
        <v>85</v>
      </c>
      <c r="AW218" s="14" t="s">
        <v>32</v>
      </c>
      <c r="AX218" s="14" t="s">
        <v>83</v>
      </c>
      <c r="AY218" s="238" t="s">
        <v>119</v>
      </c>
    </row>
    <row r="219" spans="1:65" s="2" customFormat="1" ht="12">
      <c r="A219" s="35"/>
      <c r="B219" s="36"/>
      <c r="C219" s="255" t="s">
        <v>405</v>
      </c>
      <c r="D219" s="255" t="s">
        <v>375</v>
      </c>
      <c r="E219" s="256" t="s">
        <v>406</v>
      </c>
      <c r="F219" s="257" t="s">
        <v>407</v>
      </c>
      <c r="G219" s="258" t="s">
        <v>408</v>
      </c>
      <c r="H219" s="259">
        <v>2.7770000000000001</v>
      </c>
      <c r="I219" s="260"/>
      <c r="J219" s="261">
        <f>ROUND(I219*H219,2)</f>
        <v>0</v>
      </c>
      <c r="K219" s="257" t="s">
        <v>126</v>
      </c>
      <c r="L219" s="262"/>
      <c r="M219" s="263" t="s">
        <v>1</v>
      </c>
      <c r="N219" s="264" t="s">
        <v>40</v>
      </c>
      <c r="O219" s="72"/>
      <c r="P219" s="213">
        <f>O219*H219</f>
        <v>0</v>
      </c>
      <c r="Q219" s="213">
        <v>1E-3</v>
      </c>
      <c r="R219" s="213">
        <f>Q219*H219</f>
        <v>2.7770000000000004E-3</v>
      </c>
      <c r="S219" s="213">
        <v>0</v>
      </c>
      <c r="T219" s="21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5" t="s">
        <v>175</v>
      </c>
      <c r="AT219" s="215" t="s">
        <v>375</v>
      </c>
      <c r="AU219" s="215" t="s">
        <v>85</v>
      </c>
      <c r="AY219" s="18" t="s">
        <v>119</v>
      </c>
      <c r="BE219" s="216">
        <f>IF(N219="základní",J219,0)</f>
        <v>0</v>
      </c>
      <c r="BF219" s="216">
        <f>IF(N219="snížená",J219,0)</f>
        <v>0</v>
      </c>
      <c r="BG219" s="216">
        <f>IF(N219="zákl. přenesená",J219,0)</f>
        <v>0</v>
      </c>
      <c r="BH219" s="216">
        <f>IF(N219="sníž. přenesená",J219,0)</f>
        <v>0</v>
      </c>
      <c r="BI219" s="216">
        <f>IF(N219="nulová",J219,0)</f>
        <v>0</v>
      </c>
      <c r="BJ219" s="18" t="s">
        <v>83</v>
      </c>
      <c r="BK219" s="216">
        <f>ROUND(I219*H219,2)</f>
        <v>0</v>
      </c>
      <c r="BL219" s="18" t="s">
        <v>141</v>
      </c>
      <c r="BM219" s="215" t="s">
        <v>409</v>
      </c>
    </row>
    <row r="220" spans="1:65" s="14" customFormat="1">
      <c r="B220" s="228"/>
      <c r="C220" s="229"/>
      <c r="D220" s="219" t="s">
        <v>129</v>
      </c>
      <c r="E220" s="230" t="s">
        <v>1</v>
      </c>
      <c r="F220" s="231" t="s">
        <v>252</v>
      </c>
      <c r="G220" s="229"/>
      <c r="H220" s="232">
        <v>185.1</v>
      </c>
      <c r="I220" s="233"/>
      <c r="J220" s="229"/>
      <c r="K220" s="229"/>
      <c r="L220" s="234"/>
      <c r="M220" s="235"/>
      <c r="N220" s="236"/>
      <c r="O220" s="236"/>
      <c r="P220" s="236"/>
      <c r="Q220" s="236"/>
      <c r="R220" s="236"/>
      <c r="S220" s="236"/>
      <c r="T220" s="237"/>
      <c r="AT220" s="238" t="s">
        <v>129</v>
      </c>
      <c r="AU220" s="238" t="s">
        <v>85</v>
      </c>
      <c r="AV220" s="14" t="s">
        <v>85</v>
      </c>
      <c r="AW220" s="14" t="s">
        <v>32</v>
      </c>
      <c r="AX220" s="14" t="s">
        <v>83</v>
      </c>
      <c r="AY220" s="238" t="s">
        <v>119</v>
      </c>
    </row>
    <row r="221" spans="1:65" s="14" customFormat="1">
      <c r="B221" s="228"/>
      <c r="C221" s="229"/>
      <c r="D221" s="219" t="s">
        <v>129</v>
      </c>
      <c r="E221" s="229"/>
      <c r="F221" s="231" t="s">
        <v>410</v>
      </c>
      <c r="G221" s="229"/>
      <c r="H221" s="232">
        <v>2.7770000000000001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AT221" s="238" t="s">
        <v>129</v>
      </c>
      <c r="AU221" s="238" t="s">
        <v>85</v>
      </c>
      <c r="AV221" s="14" t="s">
        <v>85</v>
      </c>
      <c r="AW221" s="14" t="s">
        <v>4</v>
      </c>
      <c r="AX221" s="14" t="s">
        <v>83</v>
      </c>
      <c r="AY221" s="238" t="s">
        <v>119</v>
      </c>
    </row>
    <row r="222" spans="1:65" s="2" customFormat="1" ht="24">
      <c r="A222" s="35"/>
      <c r="B222" s="36"/>
      <c r="C222" s="204" t="s">
        <v>411</v>
      </c>
      <c r="D222" s="204" t="s">
        <v>122</v>
      </c>
      <c r="E222" s="205" t="s">
        <v>412</v>
      </c>
      <c r="F222" s="206" t="s">
        <v>413</v>
      </c>
      <c r="G222" s="207" t="s">
        <v>199</v>
      </c>
      <c r="H222" s="208">
        <v>185.1</v>
      </c>
      <c r="I222" s="209"/>
      <c r="J222" s="210">
        <f>ROUND(I222*H222,2)</f>
        <v>0</v>
      </c>
      <c r="K222" s="206" t="s">
        <v>126</v>
      </c>
      <c r="L222" s="40"/>
      <c r="M222" s="211" t="s">
        <v>1</v>
      </c>
      <c r="N222" s="212" t="s">
        <v>40</v>
      </c>
      <c r="O222" s="72"/>
      <c r="P222" s="213">
        <f>O222*H222</f>
        <v>0</v>
      </c>
      <c r="Q222" s="213">
        <v>0</v>
      </c>
      <c r="R222" s="213">
        <f>Q222*H222</f>
        <v>0</v>
      </c>
      <c r="S222" s="213">
        <v>0</v>
      </c>
      <c r="T222" s="21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5" t="s">
        <v>141</v>
      </c>
      <c r="AT222" s="215" t="s">
        <v>122</v>
      </c>
      <c r="AU222" s="215" t="s">
        <v>85</v>
      </c>
      <c r="AY222" s="18" t="s">
        <v>119</v>
      </c>
      <c r="BE222" s="216">
        <f>IF(N222="základní",J222,0)</f>
        <v>0</v>
      </c>
      <c r="BF222" s="216">
        <f>IF(N222="snížená",J222,0)</f>
        <v>0</v>
      </c>
      <c r="BG222" s="216">
        <f>IF(N222="zákl. přenesená",J222,0)</f>
        <v>0</v>
      </c>
      <c r="BH222" s="216">
        <f>IF(N222="sníž. přenesená",J222,0)</f>
        <v>0</v>
      </c>
      <c r="BI222" s="216">
        <f>IF(N222="nulová",J222,0)</f>
        <v>0</v>
      </c>
      <c r="BJ222" s="18" t="s">
        <v>83</v>
      </c>
      <c r="BK222" s="216">
        <f>ROUND(I222*H222,2)</f>
        <v>0</v>
      </c>
      <c r="BL222" s="18" t="s">
        <v>141</v>
      </c>
      <c r="BM222" s="215" t="s">
        <v>414</v>
      </c>
    </row>
    <row r="223" spans="1:65" s="14" customFormat="1">
      <c r="B223" s="228"/>
      <c r="C223" s="229"/>
      <c r="D223" s="219" t="s">
        <v>129</v>
      </c>
      <c r="E223" s="230" t="s">
        <v>1</v>
      </c>
      <c r="F223" s="231" t="s">
        <v>252</v>
      </c>
      <c r="G223" s="229"/>
      <c r="H223" s="232">
        <v>185.1</v>
      </c>
      <c r="I223" s="233"/>
      <c r="J223" s="229"/>
      <c r="K223" s="229"/>
      <c r="L223" s="234"/>
      <c r="M223" s="235"/>
      <c r="N223" s="236"/>
      <c r="O223" s="236"/>
      <c r="P223" s="236"/>
      <c r="Q223" s="236"/>
      <c r="R223" s="236"/>
      <c r="S223" s="236"/>
      <c r="T223" s="237"/>
      <c r="AT223" s="238" t="s">
        <v>129</v>
      </c>
      <c r="AU223" s="238" t="s">
        <v>85</v>
      </c>
      <c r="AV223" s="14" t="s">
        <v>85</v>
      </c>
      <c r="AW223" s="14" t="s">
        <v>32</v>
      </c>
      <c r="AX223" s="14" t="s">
        <v>83</v>
      </c>
      <c r="AY223" s="238" t="s">
        <v>119</v>
      </c>
    </row>
    <row r="224" spans="1:65" s="12" customFormat="1" ht="12.75">
      <c r="B224" s="188"/>
      <c r="C224" s="189"/>
      <c r="D224" s="190" t="s">
        <v>74</v>
      </c>
      <c r="E224" s="202" t="s">
        <v>85</v>
      </c>
      <c r="F224" s="202" t="s">
        <v>415</v>
      </c>
      <c r="G224" s="189"/>
      <c r="H224" s="189"/>
      <c r="I224" s="192"/>
      <c r="J224" s="203">
        <f>BK224</f>
        <v>0</v>
      </c>
      <c r="K224" s="189"/>
      <c r="L224" s="194"/>
      <c r="M224" s="195"/>
      <c r="N224" s="196"/>
      <c r="O224" s="196"/>
      <c r="P224" s="197">
        <f>SUM(P225:P245)</f>
        <v>0</v>
      </c>
      <c r="Q224" s="196"/>
      <c r="R224" s="197">
        <f>SUM(R225:R245)</f>
        <v>58.921578540000006</v>
      </c>
      <c r="S224" s="196"/>
      <c r="T224" s="198">
        <f>SUM(T225:T245)</f>
        <v>0</v>
      </c>
      <c r="AR224" s="199" t="s">
        <v>83</v>
      </c>
      <c r="AT224" s="200" t="s">
        <v>74</v>
      </c>
      <c r="AU224" s="200" t="s">
        <v>83</v>
      </c>
      <c r="AY224" s="199" t="s">
        <v>119</v>
      </c>
      <c r="BK224" s="201">
        <f>SUM(BK225:BK245)</f>
        <v>0</v>
      </c>
    </row>
    <row r="225" spans="1:65" s="2" customFormat="1" ht="60">
      <c r="A225" s="35"/>
      <c r="B225" s="36"/>
      <c r="C225" s="204" t="s">
        <v>416</v>
      </c>
      <c r="D225" s="204" t="s">
        <v>122</v>
      </c>
      <c r="E225" s="205" t="s">
        <v>417</v>
      </c>
      <c r="F225" s="206" t="s">
        <v>418</v>
      </c>
      <c r="G225" s="207" t="s">
        <v>211</v>
      </c>
      <c r="H225" s="208">
        <v>175.2</v>
      </c>
      <c r="I225" s="209"/>
      <c r="J225" s="210">
        <f>ROUND(I225*H225,2)</f>
        <v>0</v>
      </c>
      <c r="K225" s="206" t="s">
        <v>126</v>
      </c>
      <c r="L225" s="40"/>
      <c r="M225" s="211" t="s">
        <v>1</v>
      </c>
      <c r="N225" s="212" t="s">
        <v>40</v>
      </c>
      <c r="O225" s="72"/>
      <c r="P225" s="213">
        <f>O225*H225</f>
        <v>0</v>
      </c>
      <c r="Q225" s="213">
        <v>0.27378000000000002</v>
      </c>
      <c r="R225" s="213">
        <f>Q225*H225</f>
        <v>47.966256000000001</v>
      </c>
      <c r="S225" s="213">
        <v>0</v>
      </c>
      <c r="T225" s="21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5" t="s">
        <v>141</v>
      </c>
      <c r="AT225" s="215" t="s">
        <v>122</v>
      </c>
      <c r="AU225" s="215" t="s">
        <v>85</v>
      </c>
      <c r="AY225" s="18" t="s">
        <v>119</v>
      </c>
      <c r="BE225" s="216">
        <f>IF(N225="základní",J225,0)</f>
        <v>0</v>
      </c>
      <c r="BF225" s="216">
        <f>IF(N225="snížená",J225,0)</f>
        <v>0</v>
      </c>
      <c r="BG225" s="216">
        <f>IF(N225="zákl. přenesená",J225,0)</f>
        <v>0</v>
      </c>
      <c r="BH225" s="216">
        <f>IF(N225="sníž. přenesená",J225,0)</f>
        <v>0</v>
      </c>
      <c r="BI225" s="216">
        <f>IF(N225="nulová",J225,0)</f>
        <v>0</v>
      </c>
      <c r="BJ225" s="18" t="s">
        <v>83</v>
      </c>
      <c r="BK225" s="216">
        <f>ROUND(I225*H225,2)</f>
        <v>0</v>
      </c>
      <c r="BL225" s="18" t="s">
        <v>141</v>
      </c>
      <c r="BM225" s="215" t="s">
        <v>419</v>
      </c>
    </row>
    <row r="226" spans="1:65" s="13" customFormat="1">
      <c r="B226" s="217"/>
      <c r="C226" s="218"/>
      <c r="D226" s="219" t="s">
        <v>129</v>
      </c>
      <c r="E226" s="220" t="s">
        <v>1</v>
      </c>
      <c r="F226" s="221" t="s">
        <v>420</v>
      </c>
      <c r="G226" s="218"/>
      <c r="H226" s="220" t="s">
        <v>1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129</v>
      </c>
      <c r="AU226" s="227" t="s">
        <v>85</v>
      </c>
      <c r="AV226" s="13" t="s">
        <v>83</v>
      </c>
      <c r="AW226" s="13" t="s">
        <v>32</v>
      </c>
      <c r="AX226" s="13" t="s">
        <v>75</v>
      </c>
      <c r="AY226" s="227" t="s">
        <v>119</v>
      </c>
    </row>
    <row r="227" spans="1:65" s="14" customFormat="1">
      <c r="B227" s="228"/>
      <c r="C227" s="229"/>
      <c r="D227" s="219" t="s">
        <v>129</v>
      </c>
      <c r="E227" s="230" t="s">
        <v>1</v>
      </c>
      <c r="F227" s="231" t="s">
        <v>421</v>
      </c>
      <c r="G227" s="229"/>
      <c r="H227" s="232">
        <v>175.2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129</v>
      </c>
      <c r="AU227" s="238" t="s">
        <v>85</v>
      </c>
      <c r="AV227" s="14" t="s">
        <v>85</v>
      </c>
      <c r="AW227" s="14" t="s">
        <v>32</v>
      </c>
      <c r="AX227" s="14" t="s">
        <v>83</v>
      </c>
      <c r="AY227" s="238" t="s">
        <v>119</v>
      </c>
    </row>
    <row r="228" spans="1:65" s="2" customFormat="1" ht="24">
      <c r="A228" s="35"/>
      <c r="B228" s="36"/>
      <c r="C228" s="204" t="s">
        <v>422</v>
      </c>
      <c r="D228" s="204" t="s">
        <v>122</v>
      </c>
      <c r="E228" s="205" t="s">
        <v>423</v>
      </c>
      <c r="F228" s="206" t="s">
        <v>424</v>
      </c>
      <c r="G228" s="207" t="s">
        <v>219</v>
      </c>
      <c r="H228" s="208">
        <v>1.62</v>
      </c>
      <c r="I228" s="209"/>
      <c r="J228" s="210">
        <f>ROUND(I228*H228,2)</f>
        <v>0</v>
      </c>
      <c r="K228" s="206" t="s">
        <v>126</v>
      </c>
      <c r="L228" s="40"/>
      <c r="M228" s="211" t="s">
        <v>1</v>
      </c>
      <c r="N228" s="212" t="s">
        <v>40</v>
      </c>
      <c r="O228" s="72"/>
      <c r="P228" s="213">
        <f>O228*H228</f>
        <v>0</v>
      </c>
      <c r="Q228" s="213">
        <v>2.45329</v>
      </c>
      <c r="R228" s="213">
        <f>Q228*H228</f>
        <v>3.9743298</v>
      </c>
      <c r="S228" s="213">
        <v>0</v>
      </c>
      <c r="T228" s="21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5" t="s">
        <v>141</v>
      </c>
      <c r="AT228" s="215" t="s">
        <v>122</v>
      </c>
      <c r="AU228" s="215" t="s">
        <v>85</v>
      </c>
      <c r="AY228" s="18" t="s">
        <v>119</v>
      </c>
      <c r="BE228" s="216">
        <f>IF(N228="základní",J228,0)</f>
        <v>0</v>
      </c>
      <c r="BF228" s="216">
        <f>IF(N228="snížená",J228,0)</f>
        <v>0</v>
      </c>
      <c r="BG228" s="216">
        <f>IF(N228="zákl. přenesená",J228,0)</f>
        <v>0</v>
      </c>
      <c r="BH228" s="216">
        <f>IF(N228="sníž. přenesená",J228,0)</f>
        <v>0</v>
      </c>
      <c r="BI228" s="216">
        <f>IF(N228="nulová",J228,0)</f>
        <v>0</v>
      </c>
      <c r="BJ228" s="18" t="s">
        <v>83</v>
      </c>
      <c r="BK228" s="216">
        <f>ROUND(I228*H228,2)</f>
        <v>0</v>
      </c>
      <c r="BL228" s="18" t="s">
        <v>141</v>
      </c>
      <c r="BM228" s="215" t="s">
        <v>425</v>
      </c>
    </row>
    <row r="229" spans="1:65" s="13" customFormat="1">
      <c r="B229" s="217"/>
      <c r="C229" s="218"/>
      <c r="D229" s="219" t="s">
        <v>129</v>
      </c>
      <c r="E229" s="220" t="s">
        <v>1</v>
      </c>
      <c r="F229" s="221" t="s">
        <v>372</v>
      </c>
      <c r="G229" s="218"/>
      <c r="H229" s="220" t="s">
        <v>1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129</v>
      </c>
      <c r="AU229" s="227" t="s">
        <v>85</v>
      </c>
      <c r="AV229" s="13" t="s">
        <v>83</v>
      </c>
      <c r="AW229" s="13" t="s">
        <v>32</v>
      </c>
      <c r="AX229" s="13" t="s">
        <v>75</v>
      </c>
      <c r="AY229" s="227" t="s">
        <v>119</v>
      </c>
    </row>
    <row r="230" spans="1:65" s="13" customFormat="1">
      <c r="B230" s="217"/>
      <c r="C230" s="218"/>
      <c r="D230" s="219" t="s">
        <v>129</v>
      </c>
      <c r="E230" s="220" t="s">
        <v>1</v>
      </c>
      <c r="F230" s="221" t="s">
        <v>426</v>
      </c>
      <c r="G230" s="218"/>
      <c r="H230" s="220" t="s">
        <v>1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129</v>
      </c>
      <c r="AU230" s="227" t="s">
        <v>85</v>
      </c>
      <c r="AV230" s="13" t="s">
        <v>83</v>
      </c>
      <c r="AW230" s="13" t="s">
        <v>32</v>
      </c>
      <c r="AX230" s="13" t="s">
        <v>75</v>
      </c>
      <c r="AY230" s="227" t="s">
        <v>119</v>
      </c>
    </row>
    <row r="231" spans="1:65" s="14" customFormat="1">
      <c r="B231" s="228"/>
      <c r="C231" s="229"/>
      <c r="D231" s="219" t="s">
        <v>129</v>
      </c>
      <c r="E231" s="230" t="s">
        <v>1</v>
      </c>
      <c r="F231" s="231" t="s">
        <v>427</v>
      </c>
      <c r="G231" s="229"/>
      <c r="H231" s="232">
        <v>1.62</v>
      </c>
      <c r="I231" s="233"/>
      <c r="J231" s="229"/>
      <c r="K231" s="229"/>
      <c r="L231" s="234"/>
      <c r="M231" s="235"/>
      <c r="N231" s="236"/>
      <c r="O231" s="236"/>
      <c r="P231" s="236"/>
      <c r="Q231" s="236"/>
      <c r="R231" s="236"/>
      <c r="S231" s="236"/>
      <c r="T231" s="237"/>
      <c r="AT231" s="238" t="s">
        <v>129</v>
      </c>
      <c r="AU231" s="238" t="s">
        <v>85</v>
      </c>
      <c r="AV231" s="14" t="s">
        <v>85</v>
      </c>
      <c r="AW231" s="14" t="s">
        <v>32</v>
      </c>
      <c r="AX231" s="14" t="s">
        <v>83</v>
      </c>
      <c r="AY231" s="238" t="s">
        <v>119</v>
      </c>
    </row>
    <row r="232" spans="1:65" s="2" customFormat="1" ht="24">
      <c r="A232" s="35"/>
      <c r="B232" s="36"/>
      <c r="C232" s="204" t="s">
        <v>428</v>
      </c>
      <c r="D232" s="204" t="s">
        <v>122</v>
      </c>
      <c r="E232" s="205" t="s">
        <v>429</v>
      </c>
      <c r="F232" s="206" t="s">
        <v>430</v>
      </c>
      <c r="G232" s="207" t="s">
        <v>219</v>
      </c>
      <c r="H232" s="208">
        <v>2.8260000000000001</v>
      </c>
      <c r="I232" s="209"/>
      <c r="J232" s="210">
        <f>ROUND(I232*H232,2)</f>
        <v>0</v>
      </c>
      <c r="K232" s="206" t="s">
        <v>126</v>
      </c>
      <c r="L232" s="40"/>
      <c r="M232" s="211" t="s">
        <v>1</v>
      </c>
      <c r="N232" s="212" t="s">
        <v>40</v>
      </c>
      <c r="O232" s="72"/>
      <c r="P232" s="213">
        <f>O232*H232</f>
        <v>0</v>
      </c>
      <c r="Q232" s="213">
        <v>2.45329</v>
      </c>
      <c r="R232" s="213">
        <f>Q232*H232</f>
        <v>6.9329975399999997</v>
      </c>
      <c r="S232" s="213">
        <v>0</v>
      </c>
      <c r="T232" s="21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15" t="s">
        <v>141</v>
      </c>
      <c r="AT232" s="215" t="s">
        <v>122</v>
      </c>
      <c r="AU232" s="215" t="s">
        <v>85</v>
      </c>
      <c r="AY232" s="18" t="s">
        <v>119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8" t="s">
        <v>83</v>
      </c>
      <c r="BK232" s="216">
        <f>ROUND(I232*H232,2)</f>
        <v>0</v>
      </c>
      <c r="BL232" s="18" t="s">
        <v>141</v>
      </c>
      <c r="BM232" s="215" t="s">
        <v>431</v>
      </c>
    </row>
    <row r="233" spans="1:65" s="13" customFormat="1">
      <c r="B233" s="217"/>
      <c r="C233" s="218"/>
      <c r="D233" s="219" t="s">
        <v>129</v>
      </c>
      <c r="E233" s="220" t="s">
        <v>1</v>
      </c>
      <c r="F233" s="221" t="s">
        <v>432</v>
      </c>
      <c r="G233" s="218"/>
      <c r="H233" s="220" t="s">
        <v>1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129</v>
      </c>
      <c r="AU233" s="227" t="s">
        <v>85</v>
      </c>
      <c r="AV233" s="13" t="s">
        <v>83</v>
      </c>
      <c r="AW233" s="13" t="s">
        <v>32</v>
      </c>
      <c r="AX233" s="13" t="s">
        <v>75</v>
      </c>
      <c r="AY233" s="227" t="s">
        <v>119</v>
      </c>
    </row>
    <row r="234" spans="1:65" s="14" customFormat="1">
      <c r="B234" s="228"/>
      <c r="C234" s="229"/>
      <c r="D234" s="219" t="s">
        <v>129</v>
      </c>
      <c r="E234" s="230" t="s">
        <v>1</v>
      </c>
      <c r="F234" s="231" t="s">
        <v>433</v>
      </c>
      <c r="G234" s="229"/>
      <c r="H234" s="232">
        <v>0.16200000000000001</v>
      </c>
      <c r="I234" s="233"/>
      <c r="J234" s="229"/>
      <c r="K234" s="229"/>
      <c r="L234" s="234"/>
      <c r="M234" s="235"/>
      <c r="N234" s="236"/>
      <c r="O234" s="236"/>
      <c r="P234" s="236"/>
      <c r="Q234" s="236"/>
      <c r="R234" s="236"/>
      <c r="S234" s="236"/>
      <c r="T234" s="237"/>
      <c r="AT234" s="238" t="s">
        <v>129</v>
      </c>
      <c r="AU234" s="238" t="s">
        <v>85</v>
      </c>
      <c r="AV234" s="14" t="s">
        <v>85</v>
      </c>
      <c r="AW234" s="14" t="s">
        <v>32</v>
      </c>
      <c r="AX234" s="14" t="s">
        <v>75</v>
      </c>
      <c r="AY234" s="238" t="s">
        <v>119</v>
      </c>
    </row>
    <row r="235" spans="1:65" s="14" customFormat="1">
      <c r="B235" s="228"/>
      <c r="C235" s="229"/>
      <c r="D235" s="219" t="s">
        <v>129</v>
      </c>
      <c r="E235" s="230" t="s">
        <v>1</v>
      </c>
      <c r="F235" s="231" t="s">
        <v>434</v>
      </c>
      <c r="G235" s="229"/>
      <c r="H235" s="232">
        <v>2.34</v>
      </c>
      <c r="I235" s="233"/>
      <c r="J235" s="229"/>
      <c r="K235" s="229"/>
      <c r="L235" s="234"/>
      <c r="M235" s="235"/>
      <c r="N235" s="236"/>
      <c r="O235" s="236"/>
      <c r="P235" s="236"/>
      <c r="Q235" s="236"/>
      <c r="R235" s="236"/>
      <c r="S235" s="236"/>
      <c r="T235" s="237"/>
      <c r="AT235" s="238" t="s">
        <v>129</v>
      </c>
      <c r="AU235" s="238" t="s">
        <v>85</v>
      </c>
      <c r="AV235" s="14" t="s">
        <v>85</v>
      </c>
      <c r="AW235" s="14" t="s">
        <v>32</v>
      </c>
      <c r="AX235" s="14" t="s">
        <v>75</v>
      </c>
      <c r="AY235" s="238" t="s">
        <v>119</v>
      </c>
    </row>
    <row r="236" spans="1:65" s="14" customFormat="1">
      <c r="B236" s="228"/>
      <c r="C236" s="229"/>
      <c r="D236" s="219" t="s">
        <v>129</v>
      </c>
      <c r="E236" s="230" t="s">
        <v>1</v>
      </c>
      <c r="F236" s="231" t="s">
        <v>435</v>
      </c>
      <c r="G236" s="229"/>
      <c r="H236" s="232">
        <v>0.32400000000000001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129</v>
      </c>
      <c r="AU236" s="238" t="s">
        <v>85</v>
      </c>
      <c r="AV236" s="14" t="s">
        <v>85</v>
      </c>
      <c r="AW236" s="14" t="s">
        <v>32</v>
      </c>
      <c r="AX236" s="14" t="s">
        <v>75</v>
      </c>
      <c r="AY236" s="238" t="s">
        <v>119</v>
      </c>
    </row>
    <row r="237" spans="1:65" s="15" customFormat="1">
      <c r="B237" s="244"/>
      <c r="C237" s="245"/>
      <c r="D237" s="219" t="s">
        <v>129</v>
      </c>
      <c r="E237" s="246" t="s">
        <v>1</v>
      </c>
      <c r="F237" s="247" t="s">
        <v>292</v>
      </c>
      <c r="G237" s="245"/>
      <c r="H237" s="248">
        <v>2.8260000000000001</v>
      </c>
      <c r="I237" s="249"/>
      <c r="J237" s="245"/>
      <c r="K237" s="245"/>
      <c r="L237" s="250"/>
      <c r="M237" s="251"/>
      <c r="N237" s="252"/>
      <c r="O237" s="252"/>
      <c r="P237" s="252"/>
      <c r="Q237" s="252"/>
      <c r="R237" s="252"/>
      <c r="S237" s="252"/>
      <c r="T237" s="253"/>
      <c r="AT237" s="254" t="s">
        <v>129</v>
      </c>
      <c r="AU237" s="254" t="s">
        <v>85</v>
      </c>
      <c r="AV237" s="15" t="s">
        <v>141</v>
      </c>
      <c r="AW237" s="15" t="s">
        <v>32</v>
      </c>
      <c r="AX237" s="15" t="s">
        <v>83</v>
      </c>
      <c r="AY237" s="254" t="s">
        <v>119</v>
      </c>
    </row>
    <row r="238" spans="1:65" s="2" customFormat="1" ht="12">
      <c r="A238" s="35"/>
      <c r="B238" s="36"/>
      <c r="C238" s="204" t="s">
        <v>436</v>
      </c>
      <c r="D238" s="204" t="s">
        <v>122</v>
      </c>
      <c r="E238" s="205" t="s">
        <v>437</v>
      </c>
      <c r="F238" s="206" t="s">
        <v>438</v>
      </c>
      <c r="G238" s="207" t="s">
        <v>199</v>
      </c>
      <c r="H238" s="208">
        <v>18.18</v>
      </c>
      <c r="I238" s="209"/>
      <c r="J238" s="210">
        <f>ROUND(I238*H238,2)</f>
        <v>0</v>
      </c>
      <c r="K238" s="206" t="s">
        <v>126</v>
      </c>
      <c r="L238" s="40"/>
      <c r="M238" s="211" t="s">
        <v>1</v>
      </c>
      <c r="N238" s="212" t="s">
        <v>40</v>
      </c>
      <c r="O238" s="72"/>
      <c r="P238" s="213">
        <f>O238*H238</f>
        <v>0</v>
      </c>
      <c r="Q238" s="213">
        <v>2.64E-3</v>
      </c>
      <c r="R238" s="213">
        <f>Q238*H238</f>
        <v>4.7995200000000002E-2</v>
      </c>
      <c r="S238" s="213">
        <v>0</v>
      </c>
      <c r="T238" s="214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15" t="s">
        <v>141</v>
      </c>
      <c r="AT238" s="215" t="s">
        <v>122</v>
      </c>
      <c r="AU238" s="215" t="s">
        <v>85</v>
      </c>
      <c r="AY238" s="18" t="s">
        <v>119</v>
      </c>
      <c r="BE238" s="216">
        <f>IF(N238="základní",J238,0)</f>
        <v>0</v>
      </c>
      <c r="BF238" s="216">
        <f>IF(N238="snížená",J238,0)</f>
        <v>0</v>
      </c>
      <c r="BG238" s="216">
        <f>IF(N238="zákl. přenesená",J238,0)</f>
        <v>0</v>
      </c>
      <c r="BH238" s="216">
        <f>IF(N238="sníž. přenesená",J238,0)</f>
        <v>0</v>
      </c>
      <c r="BI238" s="216">
        <f>IF(N238="nulová",J238,0)</f>
        <v>0</v>
      </c>
      <c r="BJ238" s="18" t="s">
        <v>83</v>
      </c>
      <c r="BK238" s="216">
        <f>ROUND(I238*H238,2)</f>
        <v>0</v>
      </c>
      <c r="BL238" s="18" t="s">
        <v>141</v>
      </c>
      <c r="BM238" s="215" t="s">
        <v>439</v>
      </c>
    </row>
    <row r="239" spans="1:65" s="13" customFormat="1">
      <c r="B239" s="217"/>
      <c r="C239" s="218"/>
      <c r="D239" s="219" t="s">
        <v>129</v>
      </c>
      <c r="E239" s="220" t="s">
        <v>1</v>
      </c>
      <c r="F239" s="221" t="s">
        <v>440</v>
      </c>
      <c r="G239" s="218"/>
      <c r="H239" s="220" t="s">
        <v>1</v>
      </c>
      <c r="I239" s="222"/>
      <c r="J239" s="218"/>
      <c r="K239" s="218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129</v>
      </c>
      <c r="AU239" s="227" t="s">
        <v>85</v>
      </c>
      <c r="AV239" s="13" t="s">
        <v>83</v>
      </c>
      <c r="AW239" s="13" t="s">
        <v>32</v>
      </c>
      <c r="AX239" s="13" t="s">
        <v>75</v>
      </c>
      <c r="AY239" s="227" t="s">
        <v>119</v>
      </c>
    </row>
    <row r="240" spans="1:65" s="14" customFormat="1">
      <c r="B240" s="228"/>
      <c r="C240" s="229"/>
      <c r="D240" s="219" t="s">
        <v>129</v>
      </c>
      <c r="E240" s="230" t="s">
        <v>1</v>
      </c>
      <c r="F240" s="231" t="s">
        <v>441</v>
      </c>
      <c r="G240" s="229"/>
      <c r="H240" s="232">
        <v>2.16</v>
      </c>
      <c r="I240" s="233"/>
      <c r="J240" s="229"/>
      <c r="K240" s="229"/>
      <c r="L240" s="234"/>
      <c r="M240" s="235"/>
      <c r="N240" s="236"/>
      <c r="O240" s="236"/>
      <c r="P240" s="236"/>
      <c r="Q240" s="236"/>
      <c r="R240" s="236"/>
      <c r="S240" s="236"/>
      <c r="T240" s="237"/>
      <c r="AT240" s="238" t="s">
        <v>129</v>
      </c>
      <c r="AU240" s="238" t="s">
        <v>85</v>
      </c>
      <c r="AV240" s="14" t="s">
        <v>85</v>
      </c>
      <c r="AW240" s="14" t="s">
        <v>32</v>
      </c>
      <c r="AX240" s="14" t="s">
        <v>75</v>
      </c>
      <c r="AY240" s="238" t="s">
        <v>119</v>
      </c>
    </row>
    <row r="241" spans="1:65" s="14" customFormat="1">
      <c r="B241" s="228"/>
      <c r="C241" s="229"/>
      <c r="D241" s="219" t="s">
        <v>129</v>
      </c>
      <c r="E241" s="230" t="s">
        <v>1</v>
      </c>
      <c r="F241" s="231" t="s">
        <v>442</v>
      </c>
      <c r="G241" s="229"/>
      <c r="H241" s="232">
        <v>11.7</v>
      </c>
      <c r="I241" s="233"/>
      <c r="J241" s="229"/>
      <c r="K241" s="229"/>
      <c r="L241" s="234"/>
      <c r="M241" s="235"/>
      <c r="N241" s="236"/>
      <c r="O241" s="236"/>
      <c r="P241" s="236"/>
      <c r="Q241" s="236"/>
      <c r="R241" s="236"/>
      <c r="S241" s="236"/>
      <c r="T241" s="237"/>
      <c r="AT241" s="238" t="s">
        <v>129</v>
      </c>
      <c r="AU241" s="238" t="s">
        <v>85</v>
      </c>
      <c r="AV241" s="14" t="s">
        <v>85</v>
      </c>
      <c r="AW241" s="14" t="s">
        <v>32</v>
      </c>
      <c r="AX241" s="14" t="s">
        <v>75</v>
      </c>
      <c r="AY241" s="238" t="s">
        <v>119</v>
      </c>
    </row>
    <row r="242" spans="1:65" s="14" customFormat="1" ht="22.5">
      <c r="B242" s="228"/>
      <c r="C242" s="229"/>
      <c r="D242" s="219" t="s">
        <v>129</v>
      </c>
      <c r="E242" s="230" t="s">
        <v>1</v>
      </c>
      <c r="F242" s="231" t="s">
        <v>443</v>
      </c>
      <c r="G242" s="229"/>
      <c r="H242" s="232">
        <v>4.32</v>
      </c>
      <c r="I242" s="233"/>
      <c r="J242" s="229"/>
      <c r="K242" s="229"/>
      <c r="L242" s="234"/>
      <c r="M242" s="235"/>
      <c r="N242" s="236"/>
      <c r="O242" s="236"/>
      <c r="P242" s="236"/>
      <c r="Q242" s="236"/>
      <c r="R242" s="236"/>
      <c r="S242" s="236"/>
      <c r="T242" s="237"/>
      <c r="AT242" s="238" t="s">
        <v>129</v>
      </c>
      <c r="AU242" s="238" t="s">
        <v>85</v>
      </c>
      <c r="AV242" s="14" t="s">
        <v>85</v>
      </c>
      <c r="AW242" s="14" t="s">
        <v>32</v>
      </c>
      <c r="AX242" s="14" t="s">
        <v>75</v>
      </c>
      <c r="AY242" s="238" t="s">
        <v>119</v>
      </c>
    </row>
    <row r="243" spans="1:65" s="15" customFormat="1">
      <c r="B243" s="244"/>
      <c r="C243" s="245"/>
      <c r="D243" s="219" t="s">
        <v>129</v>
      </c>
      <c r="E243" s="246" t="s">
        <v>201</v>
      </c>
      <c r="F243" s="247" t="s">
        <v>292</v>
      </c>
      <c r="G243" s="245"/>
      <c r="H243" s="248">
        <v>18.18</v>
      </c>
      <c r="I243" s="249"/>
      <c r="J243" s="245"/>
      <c r="K243" s="245"/>
      <c r="L243" s="250"/>
      <c r="M243" s="251"/>
      <c r="N243" s="252"/>
      <c r="O243" s="252"/>
      <c r="P243" s="252"/>
      <c r="Q243" s="252"/>
      <c r="R243" s="252"/>
      <c r="S243" s="252"/>
      <c r="T243" s="253"/>
      <c r="AT243" s="254" t="s">
        <v>129</v>
      </c>
      <c r="AU243" s="254" t="s">
        <v>85</v>
      </c>
      <c r="AV243" s="15" t="s">
        <v>141</v>
      </c>
      <c r="AW243" s="15" t="s">
        <v>32</v>
      </c>
      <c r="AX243" s="15" t="s">
        <v>83</v>
      </c>
      <c r="AY243" s="254" t="s">
        <v>119</v>
      </c>
    </row>
    <row r="244" spans="1:65" s="2" customFormat="1" ht="12">
      <c r="A244" s="35"/>
      <c r="B244" s="36"/>
      <c r="C244" s="204" t="s">
        <v>444</v>
      </c>
      <c r="D244" s="204" t="s">
        <v>122</v>
      </c>
      <c r="E244" s="205" t="s">
        <v>445</v>
      </c>
      <c r="F244" s="206" t="s">
        <v>446</v>
      </c>
      <c r="G244" s="207" t="s">
        <v>199</v>
      </c>
      <c r="H244" s="208">
        <v>18.18</v>
      </c>
      <c r="I244" s="209"/>
      <c r="J244" s="210">
        <f>ROUND(I244*H244,2)</f>
        <v>0</v>
      </c>
      <c r="K244" s="206" t="s">
        <v>126</v>
      </c>
      <c r="L244" s="40"/>
      <c r="M244" s="211" t="s">
        <v>1</v>
      </c>
      <c r="N244" s="212" t="s">
        <v>40</v>
      </c>
      <c r="O244" s="72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15" t="s">
        <v>141</v>
      </c>
      <c r="AT244" s="215" t="s">
        <v>122</v>
      </c>
      <c r="AU244" s="215" t="s">
        <v>85</v>
      </c>
      <c r="AY244" s="18" t="s">
        <v>119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8" t="s">
        <v>83</v>
      </c>
      <c r="BK244" s="216">
        <f>ROUND(I244*H244,2)</f>
        <v>0</v>
      </c>
      <c r="BL244" s="18" t="s">
        <v>141</v>
      </c>
      <c r="BM244" s="215" t="s">
        <v>447</v>
      </c>
    </row>
    <row r="245" spans="1:65" s="14" customFormat="1">
      <c r="B245" s="228"/>
      <c r="C245" s="229"/>
      <c r="D245" s="219" t="s">
        <v>129</v>
      </c>
      <c r="E245" s="230" t="s">
        <v>1</v>
      </c>
      <c r="F245" s="231" t="s">
        <v>201</v>
      </c>
      <c r="G245" s="229"/>
      <c r="H245" s="232">
        <v>18.18</v>
      </c>
      <c r="I245" s="233"/>
      <c r="J245" s="229"/>
      <c r="K245" s="229"/>
      <c r="L245" s="234"/>
      <c r="M245" s="235"/>
      <c r="N245" s="236"/>
      <c r="O245" s="236"/>
      <c r="P245" s="236"/>
      <c r="Q245" s="236"/>
      <c r="R245" s="236"/>
      <c r="S245" s="236"/>
      <c r="T245" s="237"/>
      <c r="AT245" s="238" t="s">
        <v>129</v>
      </c>
      <c r="AU245" s="238" t="s">
        <v>85</v>
      </c>
      <c r="AV245" s="14" t="s">
        <v>85</v>
      </c>
      <c r="AW245" s="14" t="s">
        <v>32</v>
      </c>
      <c r="AX245" s="14" t="s">
        <v>83</v>
      </c>
      <c r="AY245" s="238" t="s">
        <v>119</v>
      </c>
    </row>
    <row r="246" spans="1:65" s="12" customFormat="1" ht="12.75">
      <c r="B246" s="188"/>
      <c r="C246" s="189"/>
      <c r="D246" s="190" t="s">
        <v>74</v>
      </c>
      <c r="E246" s="202" t="s">
        <v>141</v>
      </c>
      <c r="F246" s="202" t="s">
        <v>448</v>
      </c>
      <c r="G246" s="189"/>
      <c r="H246" s="189"/>
      <c r="I246" s="192"/>
      <c r="J246" s="203">
        <f>BK246</f>
        <v>0</v>
      </c>
      <c r="K246" s="189"/>
      <c r="L246" s="194"/>
      <c r="M246" s="195"/>
      <c r="N246" s="196"/>
      <c r="O246" s="196"/>
      <c r="P246" s="197">
        <f>SUM(P247:P249)</f>
        <v>0</v>
      </c>
      <c r="Q246" s="196"/>
      <c r="R246" s="197">
        <f>SUM(R247:R249)</f>
        <v>0</v>
      </c>
      <c r="S246" s="196"/>
      <c r="T246" s="198">
        <f>SUM(T247:T249)</f>
        <v>0</v>
      </c>
      <c r="AR246" s="199" t="s">
        <v>83</v>
      </c>
      <c r="AT246" s="200" t="s">
        <v>74</v>
      </c>
      <c r="AU246" s="200" t="s">
        <v>83</v>
      </c>
      <c r="AY246" s="199" t="s">
        <v>119</v>
      </c>
      <c r="BK246" s="201">
        <f>SUM(BK247:BK249)</f>
        <v>0</v>
      </c>
    </row>
    <row r="247" spans="1:65" s="2" customFormat="1" ht="24">
      <c r="A247" s="35"/>
      <c r="B247" s="36"/>
      <c r="C247" s="204" t="s">
        <v>449</v>
      </c>
      <c r="D247" s="204" t="s">
        <v>122</v>
      </c>
      <c r="E247" s="205" t="s">
        <v>450</v>
      </c>
      <c r="F247" s="206" t="s">
        <v>451</v>
      </c>
      <c r="G247" s="207" t="s">
        <v>219</v>
      </c>
      <c r="H247" s="208">
        <v>1.62</v>
      </c>
      <c r="I247" s="209"/>
      <c r="J247" s="210">
        <f>ROUND(I247*H247,2)</f>
        <v>0</v>
      </c>
      <c r="K247" s="206" t="s">
        <v>126</v>
      </c>
      <c r="L247" s="40"/>
      <c r="M247" s="211" t="s">
        <v>1</v>
      </c>
      <c r="N247" s="212" t="s">
        <v>40</v>
      </c>
      <c r="O247" s="72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15" t="s">
        <v>141</v>
      </c>
      <c r="AT247" s="215" t="s">
        <v>122</v>
      </c>
      <c r="AU247" s="215" t="s">
        <v>85</v>
      </c>
      <c r="AY247" s="18" t="s">
        <v>119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8" t="s">
        <v>83</v>
      </c>
      <c r="BK247" s="216">
        <f>ROUND(I247*H247,2)</f>
        <v>0</v>
      </c>
      <c r="BL247" s="18" t="s">
        <v>141</v>
      </c>
      <c r="BM247" s="215" t="s">
        <v>452</v>
      </c>
    </row>
    <row r="248" spans="1:65" s="13" customFormat="1">
      <c r="B248" s="217"/>
      <c r="C248" s="218"/>
      <c r="D248" s="219" t="s">
        <v>129</v>
      </c>
      <c r="E248" s="220" t="s">
        <v>1</v>
      </c>
      <c r="F248" s="221" t="s">
        <v>372</v>
      </c>
      <c r="G248" s="218"/>
      <c r="H248" s="220" t="s">
        <v>1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129</v>
      </c>
      <c r="AU248" s="227" t="s">
        <v>85</v>
      </c>
      <c r="AV248" s="13" t="s">
        <v>83</v>
      </c>
      <c r="AW248" s="13" t="s">
        <v>32</v>
      </c>
      <c r="AX248" s="13" t="s">
        <v>75</v>
      </c>
      <c r="AY248" s="227" t="s">
        <v>119</v>
      </c>
    </row>
    <row r="249" spans="1:65" s="14" customFormat="1">
      <c r="B249" s="228"/>
      <c r="C249" s="229"/>
      <c r="D249" s="219" t="s">
        <v>129</v>
      </c>
      <c r="E249" s="230" t="s">
        <v>1</v>
      </c>
      <c r="F249" s="231" t="s">
        <v>427</v>
      </c>
      <c r="G249" s="229"/>
      <c r="H249" s="232">
        <v>1.62</v>
      </c>
      <c r="I249" s="233"/>
      <c r="J249" s="229"/>
      <c r="K249" s="229"/>
      <c r="L249" s="234"/>
      <c r="M249" s="235"/>
      <c r="N249" s="236"/>
      <c r="O249" s="236"/>
      <c r="P249" s="236"/>
      <c r="Q249" s="236"/>
      <c r="R249" s="236"/>
      <c r="S249" s="236"/>
      <c r="T249" s="237"/>
      <c r="AT249" s="238" t="s">
        <v>129</v>
      </c>
      <c r="AU249" s="238" t="s">
        <v>85</v>
      </c>
      <c r="AV249" s="14" t="s">
        <v>85</v>
      </c>
      <c r="AW249" s="14" t="s">
        <v>32</v>
      </c>
      <c r="AX249" s="14" t="s">
        <v>83</v>
      </c>
      <c r="AY249" s="238" t="s">
        <v>119</v>
      </c>
    </row>
    <row r="250" spans="1:65" s="12" customFormat="1" ht="12.75">
      <c r="B250" s="188"/>
      <c r="C250" s="189"/>
      <c r="D250" s="190" t="s">
        <v>74</v>
      </c>
      <c r="E250" s="202" t="s">
        <v>118</v>
      </c>
      <c r="F250" s="202" t="s">
        <v>453</v>
      </c>
      <c r="G250" s="189"/>
      <c r="H250" s="189"/>
      <c r="I250" s="192"/>
      <c r="J250" s="203">
        <f>BK250</f>
        <v>0</v>
      </c>
      <c r="K250" s="189"/>
      <c r="L250" s="194"/>
      <c r="M250" s="195"/>
      <c r="N250" s="196"/>
      <c r="O250" s="196"/>
      <c r="P250" s="197">
        <f>SUM(P251:P367)</f>
        <v>0</v>
      </c>
      <c r="Q250" s="196"/>
      <c r="R250" s="197">
        <f>SUM(R251:R367)</f>
        <v>179.19827898</v>
      </c>
      <c r="S250" s="196"/>
      <c r="T250" s="198">
        <f>SUM(T251:T367)</f>
        <v>0</v>
      </c>
      <c r="AR250" s="199" t="s">
        <v>83</v>
      </c>
      <c r="AT250" s="200" t="s">
        <v>74</v>
      </c>
      <c r="AU250" s="200" t="s">
        <v>83</v>
      </c>
      <c r="AY250" s="199" t="s">
        <v>119</v>
      </c>
      <c r="BK250" s="201">
        <f>SUM(BK251:BK367)</f>
        <v>0</v>
      </c>
    </row>
    <row r="251" spans="1:65" s="2" customFormat="1" ht="24">
      <c r="A251" s="35"/>
      <c r="B251" s="36"/>
      <c r="C251" s="204" t="s">
        <v>454</v>
      </c>
      <c r="D251" s="204" t="s">
        <v>122</v>
      </c>
      <c r="E251" s="205" t="s">
        <v>455</v>
      </c>
      <c r="F251" s="206" t="s">
        <v>456</v>
      </c>
      <c r="G251" s="207" t="s">
        <v>199</v>
      </c>
      <c r="H251" s="208">
        <v>128.798</v>
      </c>
      <c r="I251" s="209"/>
      <c r="J251" s="210">
        <f>ROUND(I251*H251,2)</f>
        <v>0</v>
      </c>
      <c r="K251" s="206" t="s">
        <v>1</v>
      </c>
      <c r="L251" s="40"/>
      <c r="M251" s="211" t="s">
        <v>1</v>
      </c>
      <c r="N251" s="212" t="s">
        <v>40</v>
      </c>
      <c r="O251" s="72"/>
      <c r="P251" s="213">
        <f>O251*H251</f>
        <v>0</v>
      </c>
      <c r="Q251" s="213">
        <v>0</v>
      </c>
      <c r="R251" s="213">
        <f>Q251*H251</f>
        <v>0</v>
      </c>
      <c r="S251" s="213">
        <v>0</v>
      </c>
      <c r="T251" s="214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15" t="s">
        <v>141</v>
      </c>
      <c r="AT251" s="215" t="s">
        <v>122</v>
      </c>
      <c r="AU251" s="215" t="s">
        <v>85</v>
      </c>
      <c r="AY251" s="18" t="s">
        <v>119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8" t="s">
        <v>83</v>
      </c>
      <c r="BK251" s="216">
        <f>ROUND(I251*H251,2)</f>
        <v>0</v>
      </c>
      <c r="BL251" s="18" t="s">
        <v>141</v>
      </c>
      <c r="BM251" s="215" t="s">
        <v>457</v>
      </c>
    </row>
    <row r="252" spans="1:65" s="13" customFormat="1">
      <c r="B252" s="217"/>
      <c r="C252" s="218"/>
      <c r="D252" s="219" t="s">
        <v>129</v>
      </c>
      <c r="E252" s="220" t="s">
        <v>1</v>
      </c>
      <c r="F252" s="221" t="s">
        <v>458</v>
      </c>
      <c r="G252" s="218"/>
      <c r="H252" s="220" t="s">
        <v>1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129</v>
      </c>
      <c r="AU252" s="227" t="s">
        <v>85</v>
      </c>
      <c r="AV252" s="13" t="s">
        <v>83</v>
      </c>
      <c r="AW252" s="13" t="s">
        <v>32</v>
      </c>
      <c r="AX252" s="13" t="s">
        <v>75</v>
      </c>
      <c r="AY252" s="227" t="s">
        <v>119</v>
      </c>
    </row>
    <row r="253" spans="1:65" s="14" customFormat="1" ht="22.5">
      <c r="B253" s="228"/>
      <c r="C253" s="229"/>
      <c r="D253" s="219" t="s">
        <v>129</v>
      </c>
      <c r="E253" s="230" t="s">
        <v>1</v>
      </c>
      <c r="F253" s="231" t="s">
        <v>387</v>
      </c>
      <c r="G253" s="229"/>
      <c r="H253" s="232">
        <v>128.798</v>
      </c>
      <c r="I253" s="233"/>
      <c r="J253" s="229"/>
      <c r="K253" s="229"/>
      <c r="L253" s="234"/>
      <c r="M253" s="235"/>
      <c r="N253" s="236"/>
      <c r="O253" s="236"/>
      <c r="P253" s="236"/>
      <c r="Q253" s="236"/>
      <c r="R253" s="236"/>
      <c r="S253" s="236"/>
      <c r="T253" s="237"/>
      <c r="AT253" s="238" t="s">
        <v>129</v>
      </c>
      <c r="AU253" s="238" t="s">
        <v>85</v>
      </c>
      <c r="AV253" s="14" t="s">
        <v>85</v>
      </c>
      <c r="AW253" s="14" t="s">
        <v>32</v>
      </c>
      <c r="AX253" s="14" t="s">
        <v>83</v>
      </c>
      <c r="AY253" s="238" t="s">
        <v>119</v>
      </c>
    </row>
    <row r="254" spans="1:65" s="2" customFormat="1" ht="24">
      <c r="A254" s="35"/>
      <c r="B254" s="36"/>
      <c r="C254" s="204" t="s">
        <v>215</v>
      </c>
      <c r="D254" s="204" t="s">
        <v>122</v>
      </c>
      <c r="E254" s="205" t="s">
        <v>459</v>
      </c>
      <c r="F254" s="206" t="s">
        <v>460</v>
      </c>
      <c r="G254" s="207" t="s">
        <v>199</v>
      </c>
      <c r="H254" s="208">
        <v>150.446</v>
      </c>
      <c r="I254" s="209"/>
      <c r="J254" s="210">
        <f>ROUND(I254*H254,2)</f>
        <v>0</v>
      </c>
      <c r="K254" s="206" t="s">
        <v>1</v>
      </c>
      <c r="L254" s="40"/>
      <c r="M254" s="211" t="s">
        <v>1</v>
      </c>
      <c r="N254" s="212" t="s">
        <v>40</v>
      </c>
      <c r="O254" s="72"/>
      <c r="P254" s="213">
        <f>O254*H254</f>
        <v>0</v>
      </c>
      <c r="Q254" s="213">
        <v>0</v>
      </c>
      <c r="R254" s="213">
        <f>Q254*H254</f>
        <v>0</v>
      </c>
      <c r="S254" s="213">
        <v>0</v>
      </c>
      <c r="T254" s="214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15" t="s">
        <v>141</v>
      </c>
      <c r="AT254" s="215" t="s">
        <v>122</v>
      </c>
      <c r="AU254" s="215" t="s">
        <v>85</v>
      </c>
      <c r="AY254" s="18" t="s">
        <v>119</v>
      </c>
      <c r="BE254" s="216">
        <f>IF(N254="základní",J254,0)</f>
        <v>0</v>
      </c>
      <c r="BF254" s="216">
        <f>IF(N254="snížená",J254,0)</f>
        <v>0</v>
      </c>
      <c r="BG254" s="216">
        <f>IF(N254="zákl. přenesená",J254,0)</f>
        <v>0</v>
      </c>
      <c r="BH254" s="216">
        <f>IF(N254="sníž. přenesená",J254,0)</f>
        <v>0</v>
      </c>
      <c r="BI254" s="216">
        <f>IF(N254="nulová",J254,0)</f>
        <v>0</v>
      </c>
      <c r="BJ254" s="18" t="s">
        <v>83</v>
      </c>
      <c r="BK254" s="216">
        <f>ROUND(I254*H254,2)</f>
        <v>0</v>
      </c>
      <c r="BL254" s="18" t="s">
        <v>141</v>
      </c>
      <c r="BM254" s="215" t="s">
        <v>461</v>
      </c>
    </row>
    <row r="255" spans="1:65" s="13" customFormat="1">
      <c r="B255" s="217"/>
      <c r="C255" s="218"/>
      <c r="D255" s="219" t="s">
        <v>129</v>
      </c>
      <c r="E255" s="220" t="s">
        <v>1</v>
      </c>
      <c r="F255" s="221" t="s">
        <v>458</v>
      </c>
      <c r="G255" s="218"/>
      <c r="H255" s="220" t="s">
        <v>1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129</v>
      </c>
      <c r="AU255" s="227" t="s">
        <v>85</v>
      </c>
      <c r="AV255" s="13" t="s">
        <v>83</v>
      </c>
      <c r="AW255" s="13" t="s">
        <v>32</v>
      </c>
      <c r="AX255" s="13" t="s">
        <v>75</v>
      </c>
      <c r="AY255" s="227" t="s">
        <v>119</v>
      </c>
    </row>
    <row r="256" spans="1:65" s="13" customFormat="1">
      <c r="B256" s="217"/>
      <c r="C256" s="218"/>
      <c r="D256" s="219" t="s">
        <v>129</v>
      </c>
      <c r="E256" s="220" t="s">
        <v>1</v>
      </c>
      <c r="F256" s="221" t="s">
        <v>462</v>
      </c>
      <c r="G256" s="218"/>
      <c r="H256" s="220" t="s">
        <v>1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129</v>
      </c>
      <c r="AU256" s="227" t="s">
        <v>85</v>
      </c>
      <c r="AV256" s="13" t="s">
        <v>83</v>
      </c>
      <c r="AW256" s="13" t="s">
        <v>32</v>
      </c>
      <c r="AX256" s="13" t="s">
        <v>75</v>
      </c>
      <c r="AY256" s="227" t="s">
        <v>119</v>
      </c>
    </row>
    <row r="257" spans="1:65" s="14" customFormat="1" ht="22.5">
      <c r="B257" s="228"/>
      <c r="C257" s="229"/>
      <c r="D257" s="219" t="s">
        <v>129</v>
      </c>
      <c r="E257" s="230" t="s">
        <v>1</v>
      </c>
      <c r="F257" s="231" t="s">
        <v>387</v>
      </c>
      <c r="G257" s="229"/>
      <c r="H257" s="232">
        <v>128.798</v>
      </c>
      <c r="I257" s="233"/>
      <c r="J257" s="229"/>
      <c r="K257" s="229"/>
      <c r="L257" s="234"/>
      <c r="M257" s="235"/>
      <c r="N257" s="236"/>
      <c r="O257" s="236"/>
      <c r="P257" s="236"/>
      <c r="Q257" s="236"/>
      <c r="R257" s="236"/>
      <c r="S257" s="236"/>
      <c r="T257" s="237"/>
      <c r="AT257" s="238" t="s">
        <v>129</v>
      </c>
      <c r="AU257" s="238" t="s">
        <v>85</v>
      </c>
      <c r="AV257" s="14" t="s">
        <v>85</v>
      </c>
      <c r="AW257" s="14" t="s">
        <v>32</v>
      </c>
      <c r="AX257" s="14" t="s">
        <v>75</v>
      </c>
      <c r="AY257" s="238" t="s">
        <v>119</v>
      </c>
    </row>
    <row r="258" spans="1:65" s="14" customFormat="1" ht="22.5">
      <c r="B258" s="228"/>
      <c r="C258" s="229"/>
      <c r="D258" s="219" t="s">
        <v>129</v>
      </c>
      <c r="E258" s="230" t="s">
        <v>1</v>
      </c>
      <c r="F258" s="231" t="s">
        <v>388</v>
      </c>
      <c r="G258" s="229"/>
      <c r="H258" s="232">
        <v>5.1180000000000003</v>
      </c>
      <c r="I258" s="233"/>
      <c r="J258" s="229"/>
      <c r="K258" s="229"/>
      <c r="L258" s="234"/>
      <c r="M258" s="235"/>
      <c r="N258" s="236"/>
      <c r="O258" s="236"/>
      <c r="P258" s="236"/>
      <c r="Q258" s="236"/>
      <c r="R258" s="236"/>
      <c r="S258" s="236"/>
      <c r="T258" s="237"/>
      <c r="AT258" s="238" t="s">
        <v>129</v>
      </c>
      <c r="AU258" s="238" t="s">
        <v>85</v>
      </c>
      <c r="AV258" s="14" t="s">
        <v>85</v>
      </c>
      <c r="AW258" s="14" t="s">
        <v>32</v>
      </c>
      <c r="AX258" s="14" t="s">
        <v>75</v>
      </c>
      <c r="AY258" s="238" t="s">
        <v>119</v>
      </c>
    </row>
    <row r="259" spans="1:65" s="13" customFormat="1">
      <c r="B259" s="217"/>
      <c r="C259" s="218"/>
      <c r="D259" s="219" t="s">
        <v>129</v>
      </c>
      <c r="E259" s="220" t="s">
        <v>1</v>
      </c>
      <c r="F259" s="221" t="s">
        <v>463</v>
      </c>
      <c r="G259" s="218"/>
      <c r="H259" s="220" t="s">
        <v>1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129</v>
      </c>
      <c r="AU259" s="227" t="s">
        <v>85</v>
      </c>
      <c r="AV259" s="13" t="s">
        <v>83</v>
      </c>
      <c r="AW259" s="13" t="s">
        <v>32</v>
      </c>
      <c r="AX259" s="13" t="s">
        <v>75</v>
      </c>
      <c r="AY259" s="227" t="s">
        <v>119</v>
      </c>
    </row>
    <row r="260" spans="1:65" s="14" customFormat="1">
      <c r="B260" s="228"/>
      <c r="C260" s="229"/>
      <c r="D260" s="219" t="s">
        <v>129</v>
      </c>
      <c r="E260" s="230" t="s">
        <v>1</v>
      </c>
      <c r="F260" s="231" t="s">
        <v>391</v>
      </c>
      <c r="G260" s="229"/>
      <c r="H260" s="232">
        <v>124.107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AT260" s="238" t="s">
        <v>129</v>
      </c>
      <c r="AU260" s="238" t="s">
        <v>85</v>
      </c>
      <c r="AV260" s="14" t="s">
        <v>85</v>
      </c>
      <c r="AW260" s="14" t="s">
        <v>32</v>
      </c>
      <c r="AX260" s="14" t="s">
        <v>75</v>
      </c>
      <c r="AY260" s="238" t="s">
        <v>119</v>
      </c>
    </row>
    <row r="261" spans="1:65" s="14" customFormat="1" ht="33.75">
      <c r="B261" s="228"/>
      <c r="C261" s="229"/>
      <c r="D261" s="219" t="s">
        <v>129</v>
      </c>
      <c r="E261" s="230" t="s">
        <v>1</v>
      </c>
      <c r="F261" s="231" t="s">
        <v>464</v>
      </c>
      <c r="G261" s="229"/>
      <c r="H261" s="232">
        <v>-77.864999999999995</v>
      </c>
      <c r="I261" s="233"/>
      <c r="J261" s="229"/>
      <c r="K261" s="229"/>
      <c r="L261" s="234"/>
      <c r="M261" s="235"/>
      <c r="N261" s="236"/>
      <c r="O261" s="236"/>
      <c r="P261" s="236"/>
      <c r="Q261" s="236"/>
      <c r="R261" s="236"/>
      <c r="S261" s="236"/>
      <c r="T261" s="237"/>
      <c r="AT261" s="238" t="s">
        <v>129</v>
      </c>
      <c r="AU261" s="238" t="s">
        <v>85</v>
      </c>
      <c r="AV261" s="14" t="s">
        <v>85</v>
      </c>
      <c r="AW261" s="14" t="s">
        <v>32</v>
      </c>
      <c r="AX261" s="14" t="s">
        <v>75</v>
      </c>
      <c r="AY261" s="238" t="s">
        <v>119</v>
      </c>
    </row>
    <row r="262" spans="1:65" s="14" customFormat="1">
      <c r="B262" s="228"/>
      <c r="C262" s="229"/>
      <c r="D262" s="219" t="s">
        <v>129</v>
      </c>
      <c r="E262" s="230" t="s">
        <v>1</v>
      </c>
      <c r="F262" s="231" t="s">
        <v>465</v>
      </c>
      <c r="G262" s="229"/>
      <c r="H262" s="232">
        <v>-29.712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129</v>
      </c>
      <c r="AU262" s="238" t="s">
        <v>85</v>
      </c>
      <c r="AV262" s="14" t="s">
        <v>85</v>
      </c>
      <c r="AW262" s="14" t="s">
        <v>32</v>
      </c>
      <c r="AX262" s="14" t="s">
        <v>75</v>
      </c>
      <c r="AY262" s="238" t="s">
        <v>119</v>
      </c>
    </row>
    <row r="263" spans="1:65" s="15" customFormat="1">
      <c r="B263" s="244"/>
      <c r="C263" s="245"/>
      <c r="D263" s="219" t="s">
        <v>129</v>
      </c>
      <c r="E263" s="246" t="s">
        <v>1</v>
      </c>
      <c r="F263" s="247" t="s">
        <v>292</v>
      </c>
      <c r="G263" s="245"/>
      <c r="H263" s="248">
        <v>150.446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AT263" s="254" t="s">
        <v>129</v>
      </c>
      <c r="AU263" s="254" t="s">
        <v>85</v>
      </c>
      <c r="AV263" s="15" t="s">
        <v>141</v>
      </c>
      <c r="AW263" s="15" t="s">
        <v>32</v>
      </c>
      <c r="AX263" s="15" t="s">
        <v>83</v>
      </c>
      <c r="AY263" s="254" t="s">
        <v>119</v>
      </c>
    </row>
    <row r="264" spans="1:65" s="2" customFormat="1" ht="24">
      <c r="A264" s="35"/>
      <c r="B264" s="36"/>
      <c r="C264" s="204" t="s">
        <v>466</v>
      </c>
      <c r="D264" s="204" t="s">
        <v>122</v>
      </c>
      <c r="E264" s="205" t="s">
        <v>467</v>
      </c>
      <c r="F264" s="206" t="s">
        <v>468</v>
      </c>
      <c r="G264" s="207" t="s">
        <v>199</v>
      </c>
      <c r="H264" s="208">
        <v>436.827</v>
      </c>
      <c r="I264" s="209"/>
      <c r="J264" s="210">
        <f>ROUND(I264*H264,2)</f>
        <v>0</v>
      </c>
      <c r="K264" s="206" t="s">
        <v>1</v>
      </c>
      <c r="L264" s="40"/>
      <c r="M264" s="211" t="s">
        <v>1</v>
      </c>
      <c r="N264" s="212" t="s">
        <v>40</v>
      </c>
      <c r="O264" s="72"/>
      <c r="P264" s="213">
        <f>O264*H264</f>
        <v>0</v>
      </c>
      <c r="Q264" s="213">
        <v>0</v>
      </c>
      <c r="R264" s="213">
        <f>Q264*H264</f>
        <v>0</v>
      </c>
      <c r="S264" s="213">
        <v>0</v>
      </c>
      <c r="T264" s="214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15" t="s">
        <v>141</v>
      </c>
      <c r="AT264" s="215" t="s">
        <v>122</v>
      </c>
      <c r="AU264" s="215" t="s">
        <v>85</v>
      </c>
      <c r="AY264" s="18" t="s">
        <v>119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8" t="s">
        <v>83</v>
      </c>
      <c r="BK264" s="216">
        <f>ROUND(I264*H264,2)</f>
        <v>0</v>
      </c>
      <c r="BL264" s="18" t="s">
        <v>141</v>
      </c>
      <c r="BM264" s="215" t="s">
        <v>469</v>
      </c>
    </row>
    <row r="265" spans="1:65" s="13" customFormat="1">
      <c r="B265" s="217"/>
      <c r="C265" s="218"/>
      <c r="D265" s="219" t="s">
        <v>129</v>
      </c>
      <c r="E265" s="220" t="s">
        <v>1</v>
      </c>
      <c r="F265" s="221" t="s">
        <v>458</v>
      </c>
      <c r="G265" s="218"/>
      <c r="H265" s="220" t="s">
        <v>1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129</v>
      </c>
      <c r="AU265" s="227" t="s">
        <v>85</v>
      </c>
      <c r="AV265" s="13" t="s">
        <v>83</v>
      </c>
      <c r="AW265" s="13" t="s">
        <v>32</v>
      </c>
      <c r="AX265" s="13" t="s">
        <v>75</v>
      </c>
      <c r="AY265" s="227" t="s">
        <v>119</v>
      </c>
    </row>
    <row r="266" spans="1:65" s="14" customFormat="1">
      <c r="B266" s="228"/>
      <c r="C266" s="229"/>
      <c r="D266" s="219" t="s">
        <v>129</v>
      </c>
      <c r="E266" s="230" t="s">
        <v>1</v>
      </c>
      <c r="F266" s="231" t="s">
        <v>234</v>
      </c>
      <c r="G266" s="229"/>
      <c r="H266" s="232">
        <v>420.29700000000003</v>
      </c>
      <c r="I266" s="233"/>
      <c r="J266" s="229"/>
      <c r="K266" s="229"/>
      <c r="L266" s="234"/>
      <c r="M266" s="235"/>
      <c r="N266" s="236"/>
      <c r="O266" s="236"/>
      <c r="P266" s="236"/>
      <c r="Q266" s="236"/>
      <c r="R266" s="236"/>
      <c r="S266" s="236"/>
      <c r="T266" s="237"/>
      <c r="AT266" s="238" t="s">
        <v>129</v>
      </c>
      <c r="AU266" s="238" t="s">
        <v>85</v>
      </c>
      <c r="AV266" s="14" t="s">
        <v>85</v>
      </c>
      <c r="AW266" s="14" t="s">
        <v>32</v>
      </c>
      <c r="AX266" s="14" t="s">
        <v>75</v>
      </c>
      <c r="AY266" s="238" t="s">
        <v>119</v>
      </c>
    </row>
    <row r="267" spans="1:65" s="14" customFormat="1" ht="22.5">
      <c r="B267" s="228"/>
      <c r="C267" s="229"/>
      <c r="D267" s="219" t="s">
        <v>129</v>
      </c>
      <c r="E267" s="230" t="s">
        <v>1</v>
      </c>
      <c r="F267" s="231" t="s">
        <v>470</v>
      </c>
      <c r="G267" s="229"/>
      <c r="H267" s="232">
        <v>16.53</v>
      </c>
      <c r="I267" s="233"/>
      <c r="J267" s="229"/>
      <c r="K267" s="229"/>
      <c r="L267" s="234"/>
      <c r="M267" s="235"/>
      <c r="N267" s="236"/>
      <c r="O267" s="236"/>
      <c r="P267" s="236"/>
      <c r="Q267" s="236"/>
      <c r="R267" s="236"/>
      <c r="S267" s="236"/>
      <c r="T267" s="237"/>
      <c r="AT267" s="238" t="s">
        <v>129</v>
      </c>
      <c r="AU267" s="238" t="s">
        <v>85</v>
      </c>
      <c r="AV267" s="14" t="s">
        <v>85</v>
      </c>
      <c r="AW267" s="14" t="s">
        <v>32</v>
      </c>
      <c r="AX267" s="14" t="s">
        <v>75</v>
      </c>
      <c r="AY267" s="238" t="s">
        <v>119</v>
      </c>
    </row>
    <row r="268" spans="1:65" s="15" customFormat="1">
      <c r="B268" s="244"/>
      <c r="C268" s="245"/>
      <c r="D268" s="219" t="s">
        <v>129</v>
      </c>
      <c r="E268" s="246" t="s">
        <v>1</v>
      </c>
      <c r="F268" s="247" t="s">
        <v>292</v>
      </c>
      <c r="G268" s="245"/>
      <c r="H268" s="248">
        <v>436.827</v>
      </c>
      <c r="I268" s="249"/>
      <c r="J268" s="245"/>
      <c r="K268" s="245"/>
      <c r="L268" s="250"/>
      <c r="M268" s="251"/>
      <c r="N268" s="252"/>
      <c r="O268" s="252"/>
      <c r="P268" s="252"/>
      <c r="Q268" s="252"/>
      <c r="R268" s="252"/>
      <c r="S268" s="252"/>
      <c r="T268" s="253"/>
      <c r="AT268" s="254" t="s">
        <v>129</v>
      </c>
      <c r="AU268" s="254" t="s">
        <v>85</v>
      </c>
      <c r="AV268" s="15" t="s">
        <v>141</v>
      </c>
      <c r="AW268" s="15" t="s">
        <v>32</v>
      </c>
      <c r="AX268" s="15" t="s">
        <v>83</v>
      </c>
      <c r="AY268" s="254" t="s">
        <v>119</v>
      </c>
    </row>
    <row r="269" spans="1:65" s="2" customFormat="1" ht="36">
      <c r="A269" s="35"/>
      <c r="B269" s="36"/>
      <c r="C269" s="204" t="s">
        <v>471</v>
      </c>
      <c r="D269" s="204" t="s">
        <v>122</v>
      </c>
      <c r="E269" s="205" t="s">
        <v>472</v>
      </c>
      <c r="F269" s="206" t="s">
        <v>473</v>
      </c>
      <c r="G269" s="207" t="s">
        <v>199</v>
      </c>
      <c r="H269" s="208">
        <v>87.95</v>
      </c>
      <c r="I269" s="209"/>
      <c r="J269" s="210">
        <f>ROUND(I269*H269,2)</f>
        <v>0</v>
      </c>
      <c r="K269" s="206" t="s">
        <v>1</v>
      </c>
      <c r="L269" s="40"/>
      <c r="M269" s="211" t="s">
        <v>1</v>
      </c>
      <c r="N269" s="212" t="s">
        <v>40</v>
      </c>
      <c r="O269" s="72"/>
      <c r="P269" s="213">
        <f>O269*H269</f>
        <v>0</v>
      </c>
      <c r="Q269" s="213">
        <v>0</v>
      </c>
      <c r="R269" s="213">
        <f>Q269*H269</f>
        <v>0</v>
      </c>
      <c r="S269" s="213">
        <v>0</v>
      </c>
      <c r="T269" s="214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15" t="s">
        <v>141</v>
      </c>
      <c r="AT269" s="215" t="s">
        <v>122</v>
      </c>
      <c r="AU269" s="215" t="s">
        <v>85</v>
      </c>
      <c r="AY269" s="18" t="s">
        <v>119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8" t="s">
        <v>83</v>
      </c>
      <c r="BK269" s="216">
        <f>ROUND(I269*H269,2)</f>
        <v>0</v>
      </c>
      <c r="BL269" s="18" t="s">
        <v>141</v>
      </c>
      <c r="BM269" s="215" t="s">
        <v>474</v>
      </c>
    </row>
    <row r="270" spans="1:65" s="13" customFormat="1" ht="33.75">
      <c r="B270" s="217"/>
      <c r="C270" s="218"/>
      <c r="D270" s="219" t="s">
        <v>129</v>
      </c>
      <c r="E270" s="220" t="s">
        <v>1</v>
      </c>
      <c r="F270" s="221" t="s">
        <v>475</v>
      </c>
      <c r="G270" s="218"/>
      <c r="H270" s="220" t="s">
        <v>1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129</v>
      </c>
      <c r="AU270" s="227" t="s">
        <v>85</v>
      </c>
      <c r="AV270" s="13" t="s">
        <v>83</v>
      </c>
      <c r="AW270" s="13" t="s">
        <v>32</v>
      </c>
      <c r="AX270" s="13" t="s">
        <v>75</v>
      </c>
      <c r="AY270" s="227" t="s">
        <v>119</v>
      </c>
    </row>
    <row r="271" spans="1:65" s="14" customFormat="1">
      <c r="B271" s="228"/>
      <c r="C271" s="229"/>
      <c r="D271" s="219" t="s">
        <v>129</v>
      </c>
      <c r="E271" s="230" t="s">
        <v>1</v>
      </c>
      <c r="F271" s="231" t="s">
        <v>476</v>
      </c>
      <c r="G271" s="229"/>
      <c r="H271" s="232">
        <v>77.864999999999995</v>
      </c>
      <c r="I271" s="233"/>
      <c r="J271" s="229"/>
      <c r="K271" s="229"/>
      <c r="L271" s="234"/>
      <c r="M271" s="235"/>
      <c r="N271" s="236"/>
      <c r="O271" s="236"/>
      <c r="P271" s="236"/>
      <c r="Q271" s="236"/>
      <c r="R271" s="236"/>
      <c r="S271" s="236"/>
      <c r="T271" s="237"/>
      <c r="AT271" s="238" t="s">
        <v>129</v>
      </c>
      <c r="AU271" s="238" t="s">
        <v>85</v>
      </c>
      <c r="AV271" s="14" t="s">
        <v>85</v>
      </c>
      <c r="AW271" s="14" t="s">
        <v>32</v>
      </c>
      <c r="AX271" s="14" t="s">
        <v>75</v>
      </c>
      <c r="AY271" s="238" t="s">
        <v>119</v>
      </c>
    </row>
    <row r="272" spans="1:65" s="14" customFormat="1" ht="33.75">
      <c r="B272" s="228"/>
      <c r="C272" s="229"/>
      <c r="D272" s="219" t="s">
        <v>129</v>
      </c>
      <c r="E272" s="230" t="s">
        <v>1</v>
      </c>
      <c r="F272" s="231" t="s">
        <v>477</v>
      </c>
      <c r="G272" s="229"/>
      <c r="H272" s="232">
        <v>10.085000000000001</v>
      </c>
      <c r="I272" s="233"/>
      <c r="J272" s="229"/>
      <c r="K272" s="229"/>
      <c r="L272" s="234"/>
      <c r="M272" s="235"/>
      <c r="N272" s="236"/>
      <c r="O272" s="236"/>
      <c r="P272" s="236"/>
      <c r="Q272" s="236"/>
      <c r="R272" s="236"/>
      <c r="S272" s="236"/>
      <c r="T272" s="237"/>
      <c r="AT272" s="238" t="s">
        <v>129</v>
      </c>
      <c r="AU272" s="238" t="s">
        <v>85</v>
      </c>
      <c r="AV272" s="14" t="s">
        <v>85</v>
      </c>
      <c r="AW272" s="14" t="s">
        <v>32</v>
      </c>
      <c r="AX272" s="14" t="s">
        <v>75</v>
      </c>
      <c r="AY272" s="238" t="s">
        <v>119</v>
      </c>
    </row>
    <row r="273" spans="1:65" s="15" customFormat="1">
      <c r="B273" s="244"/>
      <c r="C273" s="245"/>
      <c r="D273" s="219" t="s">
        <v>129</v>
      </c>
      <c r="E273" s="246" t="s">
        <v>1</v>
      </c>
      <c r="F273" s="247" t="s">
        <v>292</v>
      </c>
      <c r="G273" s="245"/>
      <c r="H273" s="248">
        <v>87.95</v>
      </c>
      <c r="I273" s="249"/>
      <c r="J273" s="245"/>
      <c r="K273" s="245"/>
      <c r="L273" s="250"/>
      <c r="M273" s="251"/>
      <c r="N273" s="252"/>
      <c r="O273" s="252"/>
      <c r="P273" s="252"/>
      <c r="Q273" s="252"/>
      <c r="R273" s="252"/>
      <c r="S273" s="252"/>
      <c r="T273" s="253"/>
      <c r="AT273" s="254" t="s">
        <v>129</v>
      </c>
      <c r="AU273" s="254" t="s">
        <v>85</v>
      </c>
      <c r="AV273" s="15" t="s">
        <v>141</v>
      </c>
      <c r="AW273" s="15" t="s">
        <v>32</v>
      </c>
      <c r="AX273" s="15" t="s">
        <v>83</v>
      </c>
      <c r="AY273" s="254" t="s">
        <v>119</v>
      </c>
    </row>
    <row r="274" spans="1:65" s="2" customFormat="1" ht="36">
      <c r="A274" s="35"/>
      <c r="B274" s="36"/>
      <c r="C274" s="204" t="s">
        <v>478</v>
      </c>
      <c r="D274" s="204" t="s">
        <v>122</v>
      </c>
      <c r="E274" s="205" t="s">
        <v>479</v>
      </c>
      <c r="F274" s="206" t="s">
        <v>480</v>
      </c>
      <c r="G274" s="207" t="s">
        <v>199</v>
      </c>
      <c r="H274" s="208">
        <v>1269.82</v>
      </c>
      <c r="I274" s="209"/>
      <c r="J274" s="210">
        <f>ROUND(I274*H274,2)</f>
        <v>0</v>
      </c>
      <c r="K274" s="206" t="s">
        <v>1</v>
      </c>
      <c r="L274" s="40"/>
      <c r="M274" s="211" t="s">
        <v>1</v>
      </c>
      <c r="N274" s="212" t="s">
        <v>40</v>
      </c>
      <c r="O274" s="72"/>
      <c r="P274" s="213">
        <f>O274*H274</f>
        <v>0</v>
      </c>
      <c r="Q274" s="213">
        <v>0</v>
      </c>
      <c r="R274" s="213">
        <f>Q274*H274</f>
        <v>0</v>
      </c>
      <c r="S274" s="213">
        <v>0</v>
      </c>
      <c r="T274" s="214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15" t="s">
        <v>141</v>
      </c>
      <c r="AT274" s="215" t="s">
        <v>122</v>
      </c>
      <c r="AU274" s="215" t="s">
        <v>85</v>
      </c>
      <c r="AY274" s="18" t="s">
        <v>119</v>
      </c>
      <c r="BE274" s="216">
        <f>IF(N274="základní",J274,0)</f>
        <v>0</v>
      </c>
      <c r="BF274" s="216">
        <f>IF(N274="snížená",J274,0)</f>
        <v>0</v>
      </c>
      <c r="BG274" s="216">
        <f>IF(N274="zákl. přenesená",J274,0)</f>
        <v>0</v>
      </c>
      <c r="BH274" s="216">
        <f>IF(N274="sníž. přenesená",J274,0)</f>
        <v>0</v>
      </c>
      <c r="BI274" s="216">
        <f>IF(N274="nulová",J274,0)</f>
        <v>0</v>
      </c>
      <c r="BJ274" s="18" t="s">
        <v>83</v>
      </c>
      <c r="BK274" s="216">
        <f>ROUND(I274*H274,2)</f>
        <v>0</v>
      </c>
      <c r="BL274" s="18" t="s">
        <v>141</v>
      </c>
      <c r="BM274" s="215" t="s">
        <v>481</v>
      </c>
    </row>
    <row r="275" spans="1:65" s="13" customFormat="1">
      <c r="B275" s="217"/>
      <c r="C275" s="218"/>
      <c r="D275" s="219" t="s">
        <v>129</v>
      </c>
      <c r="E275" s="220" t="s">
        <v>1</v>
      </c>
      <c r="F275" s="221" t="s">
        <v>458</v>
      </c>
      <c r="G275" s="218"/>
      <c r="H275" s="220" t="s">
        <v>1</v>
      </c>
      <c r="I275" s="222"/>
      <c r="J275" s="218"/>
      <c r="K275" s="218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129</v>
      </c>
      <c r="AU275" s="227" t="s">
        <v>85</v>
      </c>
      <c r="AV275" s="13" t="s">
        <v>83</v>
      </c>
      <c r="AW275" s="13" t="s">
        <v>32</v>
      </c>
      <c r="AX275" s="13" t="s">
        <v>75</v>
      </c>
      <c r="AY275" s="227" t="s">
        <v>119</v>
      </c>
    </row>
    <row r="276" spans="1:65" s="13" customFormat="1" ht="22.5">
      <c r="B276" s="217"/>
      <c r="C276" s="218"/>
      <c r="D276" s="219" t="s">
        <v>129</v>
      </c>
      <c r="E276" s="220" t="s">
        <v>1</v>
      </c>
      <c r="F276" s="221" t="s">
        <v>482</v>
      </c>
      <c r="G276" s="218"/>
      <c r="H276" s="220" t="s">
        <v>1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129</v>
      </c>
      <c r="AU276" s="227" t="s">
        <v>85</v>
      </c>
      <c r="AV276" s="13" t="s">
        <v>83</v>
      </c>
      <c r="AW276" s="13" t="s">
        <v>32</v>
      </c>
      <c r="AX276" s="13" t="s">
        <v>75</v>
      </c>
      <c r="AY276" s="227" t="s">
        <v>119</v>
      </c>
    </row>
    <row r="277" spans="1:65" s="14" customFormat="1">
      <c r="B277" s="228"/>
      <c r="C277" s="229"/>
      <c r="D277" s="219" t="s">
        <v>129</v>
      </c>
      <c r="E277" s="230" t="s">
        <v>1</v>
      </c>
      <c r="F277" s="231" t="s">
        <v>483</v>
      </c>
      <c r="G277" s="229"/>
      <c r="H277" s="232">
        <v>1089.0360000000001</v>
      </c>
      <c r="I277" s="233"/>
      <c r="J277" s="229"/>
      <c r="K277" s="229"/>
      <c r="L277" s="234"/>
      <c r="M277" s="235"/>
      <c r="N277" s="236"/>
      <c r="O277" s="236"/>
      <c r="P277" s="236"/>
      <c r="Q277" s="236"/>
      <c r="R277" s="236"/>
      <c r="S277" s="236"/>
      <c r="T277" s="237"/>
      <c r="AT277" s="238" t="s">
        <v>129</v>
      </c>
      <c r="AU277" s="238" t="s">
        <v>85</v>
      </c>
      <c r="AV277" s="14" t="s">
        <v>85</v>
      </c>
      <c r="AW277" s="14" t="s">
        <v>32</v>
      </c>
      <c r="AX277" s="14" t="s">
        <v>75</v>
      </c>
      <c r="AY277" s="238" t="s">
        <v>119</v>
      </c>
    </row>
    <row r="278" spans="1:65" s="14" customFormat="1" ht="22.5">
      <c r="B278" s="228"/>
      <c r="C278" s="229"/>
      <c r="D278" s="219" t="s">
        <v>129</v>
      </c>
      <c r="E278" s="230" t="s">
        <v>1</v>
      </c>
      <c r="F278" s="231" t="s">
        <v>484</v>
      </c>
      <c r="G278" s="229"/>
      <c r="H278" s="232">
        <v>-12.555999999999999</v>
      </c>
      <c r="I278" s="233"/>
      <c r="J278" s="229"/>
      <c r="K278" s="229"/>
      <c r="L278" s="234"/>
      <c r="M278" s="235"/>
      <c r="N278" s="236"/>
      <c r="O278" s="236"/>
      <c r="P278" s="236"/>
      <c r="Q278" s="236"/>
      <c r="R278" s="236"/>
      <c r="S278" s="236"/>
      <c r="T278" s="237"/>
      <c r="AT278" s="238" t="s">
        <v>129</v>
      </c>
      <c r="AU278" s="238" t="s">
        <v>85</v>
      </c>
      <c r="AV278" s="14" t="s">
        <v>85</v>
      </c>
      <c r="AW278" s="14" t="s">
        <v>32</v>
      </c>
      <c r="AX278" s="14" t="s">
        <v>75</v>
      </c>
      <c r="AY278" s="238" t="s">
        <v>119</v>
      </c>
    </row>
    <row r="279" spans="1:65" s="13" customFormat="1" ht="22.5">
      <c r="B279" s="217"/>
      <c r="C279" s="218"/>
      <c r="D279" s="219" t="s">
        <v>129</v>
      </c>
      <c r="E279" s="220" t="s">
        <v>1</v>
      </c>
      <c r="F279" s="221" t="s">
        <v>485</v>
      </c>
      <c r="G279" s="218"/>
      <c r="H279" s="220" t="s">
        <v>1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129</v>
      </c>
      <c r="AU279" s="227" t="s">
        <v>85</v>
      </c>
      <c r="AV279" s="13" t="s">
        <v>83</v>
      </c>
      <c r="AW279" s="13" t="s">
        <v>32</v>
      </c>
      <c r="AX279" s="13" t="s">
        <v>75</v>
      </c>
      <c r="AY279" s="227" t="s">
        <v>119</v>
      </c>
    </row>
    <row r="280" spans="1:65" s="14" customFormat="1">
      <c r="B280" s="228"/>
      <c r="C280" s="229"/>
      <c r="D280" s="219" t="s">
        <v>129</v>
      </c>
      <c r="E280" s="230" t="s">
        <v>1</v>
      </c>
      <c r="F280" s="231" t="s">
        <v>486</v>
      </c>
      <c r="G280" s="229"/>
      <c r="H280" s="232">
        <v>59.423999999999999</v>
      </c>
      <c r="I280" s="233"/>
      <c r="J280" s="229"/>
      <c r="K280" s="229"/>
      <c r="L280" s="234"/>
      <c r="M280" s="235"/>
      <c r="N280" s="236"/>
      <c r="O280" s="236"/>
      <c r="P280" s="236"/>
      <c r="Q280" s="236"/>
      <c r="R280" s="236"/>
      <c r="S280" s="236"/>
      <c r="T280" s="237"/>
      <c r="AT280" s="238" t="s">
        <v>129</v>
      </c>
      <c r="AU280" s="238" t="s">
        <v>85</v>
      </c>
      <c r="AV280" s="14" t="s">
        <v>85</v>
      </c>
      <c r="AW280" s="14" t="s">
        <v>32</v>
      </c>
      <c r="AX280" s="14" t="s">
        <v>75</v>
      </c>
      <c r="AY280" s="238" t="s">
        <v>119</v>
      </c>
    </row>
    <row r="281" spans="1:65" s="13" customFormat="1">
      <c r="B281" s="217"/>
      <c r="C281" s="218"/>
      <c r="D281" s="219" t="s">
        <v>129</v>
      </c>
      <c r="E281" s="220" t="s">
        <v>1</v>
      </c>
      <c r="F281" s="221" t="s">
        <v>487</v>
      </c>
      <c r="G281" s="218"/>
      <c r="H281" s="220" t="s">
        <v>1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129</v>
      </c>
      <c r="AU281" s="227" t="s">
        <v>85</v>
      </c>
      <c r="AV281" s="13" t="s">
        <v>83</v>
      </c>
      <c r="AW281" s="13" t="s">
        <v>32</v>
      </c>
      <c r="AX281" s="13" t="s">
        <v>75</v>
      </c>
      <c r="AY281" s="227" t="s">
        <v>119</v>
      </c>
    </row>
    <row r="282" spans="1:65" s="14" customFormat="1" ht="22.5">
      <c r="B282" s="228"/>
      <c r="C282" s="229"/>
      <c r="D282" s="219" t="s">
        <v>129</v>
      </c>
      <c r="E282" s="230" t="s">
        <v>1</v>
      </c>
      <c r="F282" s="231" t="s">
        <v>387</v>
      </c>
      <c r="G282" s="229"/>
      <c r="H282" s="232">
        <v>128.798</v>
      </c>
      <c r="I282" s="233"/>
      <c r="J282" s="229"/>
      <c r="K282" s="229"/>
      <c r="L282" s="234"/>
      <c r="M282" s="235"/>
      <c r="N282" s="236"/>
      <c r="O282" s="236"/>
      <c r="P282" s="236"/>
      <c r="Q282" s="236"/>
      <c r="R282" s="236"/>
      <c r="S282" s="236"/>
      <c r="T282" s="237"/>
      <c r="AT282" s="238" t="s">
        <v>129</v>
      </c>
      <c r="AU282" s="238" t="s">
        <v>85</v>
      </c>
      <c r="AV282" s="14" t="s">
        <v>85</v>
      </c>
      <c r="AW282" s="14" t="s">
        <v>32</v>
      </c>
      <c r="AX282" s="14" t="s">
        <v>75</v>
      </c>
      <c r="AY282" s="238" t="s">
        <v>119</v>
      </c>
    </row>
    <row r="283" spans="1:65" s="14" customFormat="1" ht="22.5">
      <c r="B283" s="228"/>
      <c r="C283" s="229"/>
      <c r="D283" s="219" t="s">
        <v>129</v>
      </c>
      <c r="E283" s="230" t="s">
        <v>1</v>
      </c>
      <c r="F283" s="231" t="s">
        <v>488</v>
      </c>
      <c r="G283" s="229"/>
      <c r="H283" s="232">
        <v>5.1180000000000003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AT283" s="238" t="s">
        <v>129</v>
      </c>
      <c r="AU283" s="238" t="s">
        <v>85</v>
      </c>
      <c r="AV283" s="14" t="s">
        <v>85</v>
      </c>
      <c r="AW283" s="14" t="s">
        <v>32</v>
      </c>
      <c r="AX283" s="14" t="s">
        <v>75</v>
      </c>
      <c r="AY283" s="238" t="s">
        <v>119</v>
      </c>
    </row>
    <row r="284" spans="1:65" s="15" customFormat="1">
      <c r="B284" s="244"/>
      <c r="C284" s="245"/>
      <c r="D284" s="219" t="s">
        <v>129</v>
      </c>
      <c r="E284" s="246" t="s">
        <v>264</v>
      </c>
      <c r="F284" s="247" t="s">
        <v>292</v>
      </c>
      <c r="G284" s="245"/>
      <c r="H284" s="248">
        <v>1269.82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AT284" s="254" t="s">
        <v>129</v>
      </c>
      <c r="AU284" s="254" t="s">
        <v>85</v>
      </c>
      <c r="AV284" s="15" t="s">
        <v>141</v>
      </c>
      <c r="AW284" s="15" t="s">
        <v>32</v>
      </c>
      <c r="AX284" s="15" t="s">
        <v>83</v>
      </c>
      <c r="AY284" s="254" t="s">
        <v>119</v>
      </c>
    </row>
    <row r="285" spans="1:65" s="2" customFormat="1" ht="36">
      <c r="A285" s="35"/>
      <c r="B285" s="36"/>
      <c r="C285" s="204" t="s">
        <v>489</v>
      </c>
      <c r="D285" s="204" t="s">
        <v>122</v>
      </c>
      <c r="E285" s="205" t="s">
        <v>490</v>
      </c>
      <c r="F285" s="206" t="s">
        <v>491</v>
      </c>
      <c r="G285" s="207" t="s">
        <v>199</v>
      </c>
      <c r="H285" s="208">
        <v>480.173</v>
      </c>
      <c r="I285" s="209"/>
      <c r="J285" s="210">
        <f>ROUND(I285*H285,2)</f>
        <v>0</v>
      </c>
      <c r="K285" s="206" t="s">
        <v>1</v>
      </c>
      <c r="L285" s="40"/>
      <c r="M285" s="211" t="s">
        <v>1</v>
      </c>
      <c r="N285" s="212" t="s">
        <v>40</v>
      </c>
      <c r="O285" s="72"/>
      <c r="P285" s="213">
        <f>O285*H285</f>
        <v>0</v>
      </c>
      <c r="Q285" s="213">
        <v>0</v>
      </c>
      <c r="R285" s="213">
        <f>Q285*H285</f>
        <v>0</v>
      </c>
      <c r="S285" s="213">
        <v>0</v>
      </c>
      <c r="T285" s="214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15" t="s">
        <v>141</v>
      </c>
      <c r="AT285" s="215" t="s">
        <v>122</v>
      </c>
      <c r="AU285" s="215" t="s">
        <v>85</v>
      </c>
      <c r="AY285" s="18" t="s">
        <v>119</v>
      </c>
      <c r="BE285" s="216">
        <f>IF(N285="základní",J285,0)</f>
        <v>0</v>
      </c>
      <c r="BF285" s="216">
        <f>IF(N285="snížená",J285,0)</f>
        <v>0</v>
      </c>
      <c r="BG285" s="216">
        <f>IF(N285="zákl. přenesená",J285,0)</f>
        <v>0</v>
      </c>
      <c r="BH285" s="216">
        <f>IF(N285="sníž. přenesená",J285,0)</f>
        <v>0</v>
      </c>
      <c r="BI285" s="216">
        <f>IF(N285="nulová",J285,0)</f>
        <v>0</v>
      </c>
      <c r="BJ285" s="18" t="s">
        <v>83</v>
      </c>
      <c r="BK285" s="216">
        <f>ROUND(I285*H285,2)</f>
        <v>0</v>
      </c>
      <c r="BL285" s="18" t="s">
        <v>141</v>
      </c>
      <c r="BM285" s="215" t="s">
        <v>492</v>
      </c>
    </row>
    <row r="286" spans="1:65" s="13" customFormat="1" ht="33.75">
      <c r="B286" s="217"/>
      <c r="C286" s="218"/>
      <c r="D286" s="219" t="s">
        <v>129</v>
      </c>
      <c r="E286" s="220" t="s">
        <v>1</v>
      </c>
      <c r="F286" s="221" t="s">
        <v>493</v>
      </c>
      <c r="G286" s="218"/>
      <c r="H286" s="220" t="s">
        <v>1</v>
      </c>
      <c r="I286" s="222"/>
      <c r="J286" s="218"/>
      <c r="K286" s="218"/>
      <c r="L286" s="223"/>
      <c r="M286" s="224"/>
      <c r="N286" s="225"/>
      <c r="O286" s="225"/>
      <c r="P286" s="225"/>
      <c r="Q286" s="225"/>
      <c r="R286" s="225"/>
      <c r="S286" s="225"/>
      <c r="T286" s="226"/>
      <c r="AT286" s="227" t="s">
        <v>129</v>
      </c>
      <c r="AU286" s="227" t="s">
        <v>85</v>
      </c>
      <c r="AV286" s="13" t="s">
        <v>83</v>
      </c>
      <c r="AW286" s="13" t="s">
        <v>32</v>
      </c>
      <c r="AX286" s="13" t="s">
        <v>75</v>
      </c>
      <c r="AY286" s="227" t="s">
        <v>119</v>
      </c>
    </row>
    <row r="287" spans="1:65" s="14" customFormat="1">
      <c r="B287" s="228"/>
      <c r="C287" s="229"/>
      <c r="D287" s="219" t="s">
        <v>129</v>
      </c>
      <c r="E287" s="230" t="s">
        <v>1</v>
      </c>
      <c r="F287" s="231" t="s">
        <v>494</v>
      </c>
      <c r="G287" s="229"/>
      <c r="H287" s="232">
        <v>436.827</v>
      </c>
      <c r="I287" s="233"/>
      <c r="J287" s="229"/>
      <c r="K287" s="229"/>
      <c r="L287" s="234"/>
      <c r="M287" s="235"/>
      <c r="N287" s="236"/>
      <c r="O287" s="236"/>
      <c r="P287" s="236"/>
      <c r="Q287" s="236"/>
      <c r="R287" s="236"/>
      <c r="S287" s="236"/>
      <c r="T287" s="237"/>
      <c r="AT287" s="238" t="s">
        <v>129</v>
      </c>
      <c r="AU287" s="238" t="s">
        <v>85</v>
      </c>
      <c r="AV287" s="14" t="s">
        <v>85</v>
      </c>
      <c r="AW287" s="14" t="s">
        <v>32</v>
      </c>
      <c r="AX287" s="14" t="s">
        <v>75</v>
      </c>
      <c r="AY287" s="238" t="s">
        <v>119</v>
      </c>
    </row>
    <row r="288" spans="1:65" s="14" customFormat="1" ht="33.75">
      <c r="B288" s="228"/>
      <c r="C288" s="229"/>
      <c r="D288" s="219" t="s">
        <v>129</v>
      </c>
      <c r="E288" s="230" t="s">
        <v>1</v>
      </c>
      <c r="F288" s="231" t="s">
        <v>495</v>
      </c>
      <c r="G288" s="229"/>
      <c r="H288" s="232">
        <v>43.345999999999997</v>
      </c>
      <c r="I288" s="233"/>
      <c r="J288" s="229"/>
      <c r="K288" s="229"/>
      <c r="L288" s="234"/>
      <c r="M288" s="235"/>
      <c r="N288" s="236"/>
      <c r="O288" s="236"/>
      <c r="P288" s="236"/>
      <c r="Q288" s="236"/>
      <c r="R288" s="236"/>
      <c r="S288" s="236"/>
      <c r="T288" s="237"/>
      <c r="AT288" s="238" t="s">
        <v>129</v>
      </c>
      <c r="AU288" s="238" t="s">
        <v>85</v>
      </c>
      <c r="AV288" s="14" t="s">
        <v>85</v>
      </c>
      <c r="AW288" s="14" t="s">
        <v>32</v>
      </c>
      <c r="AX288" s="14" t="s">
        <v>75</v>
      </c>
      <c r="AY288" s="238" t="s">
        <v>119</v>
      </c>
    </row>
    <row r="289" spans="1:65" s="15" customFormat="1">
      <c r="B289" s="244"/>
      <c r="C289" s="245"/>
      <c r="D289" s="219" t="s">
        <v>129</v>
      </c>
      <c r="E289" s="246" t="s">
        <v>1</v>
      </c>
      <c r="F289" s="247" t="s">
        <v>292</v>
      </c>
      <c r="G289" s="245"/>
      <c r="H289" s="248">
        <v>480.173</v>
      </c>
      <c r="I289" s="249"/>
      <c r="J289" s="245"/>
      <c r="K289" s="245"/>
      <c r="L289" s="250"/>
      <c r="M289" s="251"/>
      <c r="N289" s="252"/>
      <c r="O289" s="252"/>
      <c r="P289" s="252"/>
      <c r="Q289" s="252"/>
      <c r="R289" s="252"/>
      <c r="S289" s="252"/>
      <c r="T289" s="253"/>
      <c r="AT289" s="254" t="s">
        <v>129</v>
      </c>
      <c r="AU289" s="254" t="s">
        <v>85</v>
      </c>
      <c r="AV289" s="15" t="s">
        <v>141</v>
      </c>
      <c r="AW289" s="15" t="s">
        <v>32</v>
      </c>
      <c r="AX289" s="15" t="s">
        <v>83</v>
      </c>
      <c r="AY289" s="254" t="s">
        <v>119</v>
      </c>
    </row>
    <row r="290" spans="1:65" s="2" customFormat="1" ht="36">
      <c r="A290" s="35"/>
      <c r="B290" s="36"/>
      <c r="C290" s="204" t="s">
        <v>496</v>
      </c>
      <c r="D290" s="204" t="s">
        <v>122</v>
      </c>
      <c r="E290" s="205" t="s">
        <v>497</v>
      </c>
      <c r="F290" s="206" t="s">
        <v>498</v>
      </c>
      <c r="G290" s="207" t="s">
        <v>199</v>
      </c>
      <c r="H290" s="208">
        <v>29.712</v>
      </c>
      <c r="I290" s="209"/>
      <c r="J290" s="210">
        <f>ROUND(I290*H290,2)</f>
        <v>0</v>
      </c>
      <c r="K290" s="206" t="s">
        <v>1</v>
      </c>
      <c r="L290" s="40"/>
      <c r="M290" s="211" t="s">
        <v>1</v>
      </c>
      <c r="N290" s="212" t="s">
        <v>40</v>
      </c>
      <c r="O290" s="72"/>
      <c r="P290" s="213">
        <f>O290*H290</f>
        <v>0</v>
      </c>
      <c r="Q290" s="213">
        <v>0</v>
      </c>
      <c r="R290" s="213">
        <f>Q290*H290</f>
        <v>0</v>
      </c>
      <c r="S290" s="213">
        <v>0</v>
      </c>
      <c r="T290" s="214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15" t="s">
        <v>141</v>
      </c>
      <c r="AT290" s="215" t="s">
        <v>122</v>
      </c>
      <c r="AU290" s="215" t="s">
        <v>85</v>
      </c>
      <c r="AY290" s="18" t="s">
        <v>119</v>
      </c>
      <c r="BE290" s="216">
        <f>IF(N290="základní",J290,0)</f>
        <v>0</v>
      </c>
      <c r="BF290" s="216">
        <f>IF(N290="snížená",J290,0)</f>
        <v>0</v>
      </c>
      <c r="BG290" s="216">
        <f>IF(N290="zákl. přenesená",J290,0)</f>
        <v>0</v>
      </c>
      <c r="BH290" s="216">
        <f>IF(N290="sníž. přenesená",J290,0)</f>
        <v>0</v>
      </c>
      <c r="BI290" s="216">
        <f>IF(N290="nulová",J290,0)</f>
        <v>0</v>
      </c>
      <c r="BJ290" s="18" t="s">
        <v>83</v>
      </c>
      <c r="BK290" s="216">
        <f>ROUND(I290*H290,2)</f>
        <v>0</v>
      </c>
      <c r="BL290" s="18" t="s">
        <v>141</v>
      </c>
      <c r="BM290" s="215" t="s">
        <v>499</v>
      </c>
    </row>
    <row r="291" spans="1:65" s="13" customFormat="1" ht="33.75">
      <c r="B291" s="217"/>
      <c r="C291" s="218"/>
      <c r="D291" s="219" t="s">
        <v>129</v>
      </c>
      <c r="E291" s="220" t="s">
        <v>1</v>
      </c>
      <c r="F291" s="221" t="s">
        <v>500</v>
      </c>
      <c r="G291" s="218"/>
      <c r="H291" s="220" t="s">
        <v>1</v>
      </c>
      <c r="I291" s="222"/>
      <c r="J291" s="218"/>
      <c r="K291" s="218"/>
      <c r="L291" s="223"/>
      <c r="M291" s="224"/>
      <c r="N291" s="225"/>
      <c r="O291" s="225"/>
      <c r="P291" s="225"/>
      <c r="Q291" s="225"/>
      <c r="R291" s="225"/>
      <c r="S291" s="225"/>
      <c r="T291" s="226"/>
      <c r="AT291" s="227" t="s">
        <v>129</v>
      </c>
      <c r="AU291" s="227" t="s">
        <v>85</v>
      </c>
      <c r="AV291" s="13" t="s">
        <v>83</v>
      </c>
      <c r="AW291" s="13" t="s">
        <v>32</v>
      </c>
      <c r="AX291" s="13" t="s">
        <v>75</v>
      </c>
      <c r="AY291" s="227" t="s">
        <v>119</v>
      </c>
    </row>
    <row r="292" spans="1:65" s="14" customFormat="1">
      <c r="B292" s="228"/>
      <c r="C292" s="229"/>
      <c r="D292" s="219" t="s">
        <v>129</v>
      </c>
      <c r="E292" s="230" t="s">
        <v>1</v>
      </c>
      <c r="F292" s="231" t="s">
        <v>501</v>
      </c>
      <c r="G292" s="229"/>
      <c r="H292" s="232">
        <v>29.712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AT292" s="238" t="s">
        <v>129</v>
      </c>
      <c r="AU292" s="238" t="s">
        <v>85</v>
      </c>
      <c r="AV292" s="14" t="s">
        <v>85</v>
      </c>
      <c r="AW292" s="14" t="s">
        <v>32</v>
      </c>
      <c r="AX292" s="14" t="s">
        <v>83</v>
      </c>
      <c r="AY292" s="238" t="s">
        <v>119</v>
      </c>
    </row>
    <row r="293" spans="1:65" s="2" customFormat="1" ht="36">
      <c r="A293" s="35"/>
      <c r="B293" s="36"/>
      <c r="C293" s="204" t="s">
        <v>502</v>
      </c>
      <c r="D293" s="204" t="s">
        <v>122</v>
      </c>
      <c r="E293" s="205" t="s">
        <v>503</v>
      </c>
      <c r="F293" s="206" t="s">
        <v>504</v>
      </c>
      <c r="G293" s="207" t="s">
        <v>199</v>
      </c>
      <c r="H293" s="208">
        <v>553.298</v>
      </c>
      <c r="I293" s="209"/>
      <c r="J293" s="210">
        <f>ROUND(I293*H293,2)</f>
        <v>0</v>
      </c>
      <c r="K293" s="206" t="s">
        <v>1</v>
      </c>
      <c r="L293" s="40"/>
      <c r="M293" s="211" t="s">
        <v>1</v>
      </c>
      <c r="N293" s="212" t="s">
        <v>40</v>
      </c>
      <c r="O293" s="72"/>
      <c r="P293" s="213">
        <f>O293*H293</f>
        <v>0</v>
      </c>
      <c r="Q293" s="213">
        <v>0</v>
      </c>
      <c r="R293" s="213">
        <f>Q293*H293</f>
        <v>0</v>
      </c>
      <c r="S293" s="213">
        <v>0</v>
      </c>
      <c r="T293" s="214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15" t="s">
        <v>141</v>
      </c>
      <c r="AT293" s="215" t="s">
        <v>122</v>
      </c>
      <c r="AU293" s="215" t="s">
        <v>85</v>
      </c>
      <c r="AY293" s="18" t="s">
        <v>119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8" t="s">
        <v>83</v>
      </c>
      <c r="BK293" s="216">
        <f>ROUND(I293*H293,2)</f>
        <v>0</v>
      </c>
      <c r="BL293" s="18" t="s">
        <v>141</v>
      </c>
      <c r="BM293" s="215" t="s">
        <v>505</v>
      </c>
    </row>
    <row r="294" spans="1:65" s="13" customFormat="1" ht="22.5">
      <c r="B294" s="217"/>
      <c r="C294" s="218"/>
      <c r="D294" s="219" t="s">
        <v>129</v>
      </c>
      <c r="E294" s="220" t="s">
        <v>1</v>
      </c>
      <c r="F294" s="221" t="s">
        <v>506</v>
      </c>
      <c r="G294" s="218"/>
      <c r="H294" s="220" t="s">
        <v>1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129</v>
      </c>
      <c r="AU294" s="227" t="s">
        <v>85</v>
      </c>
      <c r="AV294" s="13" t="s">
        <v>83</v>
      </c>
      <c r="AW294" s="13" t="s">
        <v>32</v>
      </c>
      <c r="AX294" s="13" t="s">
        <v>75</v>
      </c>
      <c r="AY294" s="227" t="s">
        <v>119</v>
      </c>
    </row>
    <row r="295" spans="1:65" s="14" customFormat="1">
      <c r="B295" s="228"/>
      <c r="C295" s="229"/>
      <c r="D295" s="219" t="s">
        <v>129</v>
      </c>
      <c r="E295" s="230" t="s">
        <v>1</v>
      </c>
      <c r="F295" s="231" t="s">
        <v>198</v>
      </c>
      <c r="G295" s="229"/>
      <c r="H295" s="232">
        <v>544.51800000000003</v>
      </c>
      <c r="I295" s="233"/>
      <c r="J295" s="229"/>
      <c r="K295" s="229"/>
      <c r="L295" s="234"/>
      <c r="M295" s="235"/>
      <c r="N295" s="236"/>
      <c r="O295" s="236"/>
      <c r="P295" s="236"/>
      <c r="Q295" s="236"/>
      <c r="R295" s="236"/>
      <c r="S295" s="236"/>
      <c r="T295" s="237"/>
      <c r="AT295" s="238" t="s">
        <v>129</v>
      </c>
      <c r="AU295" s="238" t="s">
        <v>85</v>
      </c>
      <c r="AV295" s="14" t="s">
        <v>85</v>
      </c>
      <c r="AW295" s="14" t="s">
        <v>32</v>
      </c>
      <c r="AX295" s="14" t="s">
        <v>75</v>
      </c>
      <c r="AY295" s="238" t="s">
        <v>119</v>
      </c>
    </row>
    <row r="296" spans="1:65" s="14" customFormat="1" ht="22.5">
      <c r="B296" s="228"/>
      <c r="C296" s="229"/>
      <c r="D296" s="219" t="s">
        <v>129</v>
      </c>
      <c r="E296" s="230" t="s">
        <v>1</v>
      </c>
      <c r="F296" s="231" t="s">
        <v>507</v>
      </c>
      <c r="G296" s="229"/>
      <c r="H296" s="232">
        <v>15.058</v>
      </c>
      <c r="I296" s="233"/>
      <c r="J296" s="229"/>
      <c r="K296" s="229"/>
      <c r="L296" s="234"/>
      <c r="M296" s="235"/>
      <c r="N296" s="236"/>
      <c r="O296" s="236"/>
      <c r="P296" s="236"/>
      <c r="Q296" s="236"/>
      <c r="R296" s="236"/>
      <c r="S296" s="236"/>
      <c r="T296" s="237"/>
      <c r="AT296" s="238" t="s">
        <v>129</v>
      </c>
      <c r="AU296" s="238" t="s">
        <v>85</v>
      </c>
      <c r="AV296" s="14" t="s">
        <v>85</v>
      </c>
      <c r="AW296" s="14" t="s">
        <v>32</v>
      </c>
      <c r="AX296" s="14" t="s">
        <v>75</v>
      </c>
      <c r="AY296" s="238" t="s">
        <v>119</v>
      </c>
    </row>
    <row r="297" spans="1:65" s="14" customFormat="1" ht="22.5">
      <c r="B297" s="228"/>
      <c r="C297" s="229"/>
      <c r="D297" s="219" t="s">
        <v>129</v>
      </c>
      <c r="E297" s="230" t="s">
        <v>1</v>
      </c>
      <c r="F297" s="231" t="s">
        <v>385</v>
      </c>
      <c r="G297" s="229"/>
      <c r="H297" s="232">
        <v>-6.2779999999999996</v>
      </c>
      <c r="I297" s="233"/>
      <c r="J297" s="229"/>
      <c r="K297" s="229"/>
      <c r="L297" s="234"/>
      <c r="M297" s="235"/>
      <c r="N297" s="236"/>
      <c r="O297" s="236"/>
      <c r="P297" s="236"/>
      <c r="Q297" s="236"/>
      <c r="R297" s="236"/>
      <c r="S297" s="236"/>
      <c r="T297" s="237"/>
      <c r="AT297" s="238" t="s">
        <v>129</v>
      </c>
      <c r="AU297" s="238" t="s">
        <v>85</v>
      </c>
      <c r="AV297" s="14" t="s">
        <v>85</v>
      </c>
      <c r="AW297" s="14" t="s">
        <v>32</v>
      </c>
      <c r="AX297" s="14" t="s">
        <v>75</v>
      </c>
      <c r="AY297" s="238" t="s">
        <v>119</v>
      </c>
    </row>
    <row r="298" spans="1:65" s="15" customFormat="1">
      <c r="B298" s="244"/>
      <c r="C298" s="245"/>
      <c r="D298" s="219" t="s">
        <v>129</v>
      </c>
      <c r="E298" s="246" t="s">
        <v>1</v>
      </c>
      <c r="F298" s="247" t="s">
        <v>292</v>
      </c>
      <c r="G298" s="245"/>
      <c r="H298" s="248">
        <v>553.298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AT298" s="254" t="s">
        <v>129</v>
      </c>
      <c r="AU298" s="254" t="s">
        <v>85</v>
      </c>
      <c r="AV298" s="15" t="s">
        <v>141</v>
      </c>
      <c r="AW298" s="15" t="s">
        <v>32</v>
      </c>
      <c r="AX298" s="15" t="s">
        <v>83</v>
      </c>
      <c r="AY298" s="254" t="s">
        <v>119</v>
      </c>
    </row>
    <row r="299" spans="1:65" s="2" customFormat="1" ht="36">
      <c r="A299" s="35"/>
      <c r="B299" s="36"/>
      <c r="C299" s="204" t="s">
        <v>508</v>
      </c>
      <c r="D299" s="204" t="s">
        <v>122</v>
      </c>
      <c r="E299" s="205" t="s">
        <v>509</v>
      </c>
      <c r="F299" s="206" t="s">
        <v>510</v>
      </c>
      <c r="G299" s="207" t="s">
        <v>199</v>
      </c>
      <c r="H299" s="208">
        <v>568.12300000000005</v>
      </c>
      <c r="I299" s="209"/>
      <c r="J299" s="210">
        <f>ROUND(I299*H299,2)</f>
        <v>0</v>
      </c>
      <c r="K299" s="206" t="s">
        <v>1</v>
      </c>
      <c r="L299" s="40"/>
      <c r="M299" s="211" t="s">
        <v>1</v>
      </c>
      <c r="N299" s="212" t="s">
        <v>40</v>
      </c>
      <c r="O299" s="72"/>
      <c r="P299" s="213">
        <f>O299*H299</f>
        <v>0</v>
      </c>
      <c r="Q299" s="213">
        <v>0</v>
      </c>
      <c r="R299" s="213">
        <f>Q299*H299</f>
        <v>0</v>
      </c>
      <c r="S299" s="213">
        <v>0</v>
      </c>
      <c r="T299" s="214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15" t="s">
        <v>141</v>
      </c>
      <c r="AT299" s="215" t="s">
        <v>122</v>
      </c>
      <c r="AU299" s="215" t="s">
        <v>85</v>
      </c>
      <c r="AY299" s="18" t="s">
        <v>119</v>
      </c>
      <c r="BE299" s="216">
        <f>IF(N299="základní",J299,0)</f>
        <v>0</v>
      </c>
      <c r="BF299" s="216">
        <f>IF(N299="snížená",J299,0)</f>
        <v>0</v>
      </c>
      <c r="BG299" s="216">
        <f>IF(N299="zákl. přenesená",J299,0)</f>
        <v>0</v>
      </c>
      <c r="BH299" s="216">
        <f>IF(N299="sníž. přenesená",J299,0)</f>
        <v>0</v>
      </c>
      <c r="BI299" s="216">
        <f>IF(N299="nulová",J299,0)</f>
        <v>0</v>
      </c>
      <c r="BJ299" s="18" t="s">
        <v>83</v>
      </c>
      <c r="BK299" s="216">
        <f>ROUND(I299*H299,2)</f>
        <v>0</v>
      </c>
      <c r="BL299" s="18" t="s">
        <v>141</v>
      </c>
      <c r="BM299" s="215" t="s">
        <v>511</v>
      </c>
    </row>
    <row r="300" spans="1:65" s="13" customFormat="1">
      <c r="B300" s="217"/>
      <c r="C300" s="218"/>
      <c r="D300" s="219" t="s">
        <v>129</v>
      </c>
      <c r="E300" s="220" t="s">
        <v>1</v>
      </c>
      <c r="F300" s="221" t="s">
        <v>458</v>
      </c>
      <c r="G300" s="218"/>
      <c r="H300" s="220" t="s">
        <v>1</v>
      </c>
      <c r="I300" s="222"/>
      <c r="J300" s="218"/>
      <c r="K300" s="218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129</v>
      </c>
      <c r="AU300" s="227" t="s">
        <v>85</v>
      </c>
      <c r="AV300" s="13" t="s">
        <v>83</v>
      </c>
      <c r="AW300" s="13" t="s">
        <v>32</v>
      </c>
      <c r="AX300" s="13" t="s">
        <v>75</v>
      </c>
      <c r="AY300" s="227" t="s">
        <v>119</v>
      </c>
    </row>
    <row r="301" spans="1:65" s="13" customFormat="1">
      <c r="B301" s="217"/>
      <c r="C301" s="218"/>
      <c r="D301" s="219" t="s">
        <v>129</v>
      </c>
      <c r="E301" s="220" t="s">
        <v>1</v>
      </c>
      <c r="F301" s="221" t="s">
        <v>512</v>
      </c>
      <c r="G301" s="218"/>
      <c r="H301" s="220" t="s">
        <v>1</v>
      </c>
      <c r="I301" s="222"/>
      <c r="J301" s="218"/>
      <c r="K301" s="218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129</v>
      </c>
      <c r="AU301" s="227" t="s">
        <v>85</v>
      </c>
      <c r="AV301" s="13" t="s">
        <v>83</v>
      </c>
      <c r="AW301" s="13" t="s">
        <v>32</v>
      </c>
      <c r="AX301" s="13" t="s">
        <v>75</v>
      </c>
      <c r="AY301" s="227" t="s">
        <v>119</v>
      </c>
    </row>
    <row r="302" spans="1:65" s="14" customFormat="1">
      <c r="B302" s="228"/>
      <c r="C302" s="229"/>
      <c r="D302" s="219" t="s">
        <v>129</v>
      </c>
      <c r="E302" s="230" t="s">
        <v>1</v>
      </c>
      <c r="F302" s="231" t="s">
        <v>234</v>
      </c>
      <c r="G302" s="229"/>
      <c r="H302" s="232">
        <v>420.29700000000003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AT302" s="238" t="s">
        <v>129</v>
      </c>
      <c r="AU302" s="238" t="s">
        <v>85</v>
      </c>
      <c r="AV302" s="14" t="s">
        <v>85</v>
      </c>
      <c r="AW302" s="14" t="s">
        <v>32</v>
      </c>
      <c r="AX302" s="14" t="s">
        <v>75</v>
      </c>
      <c r="AY302" s="238" t="s">
        <v>119</v>
      </c>
    </row>
    <row r="303" spans="1:65" s="14" customFormat="1" ht="33.75">
      <c r="B303" s="228"/>
      <c r="C303" s="229"/>
      <c r="D303" s="219" t="s">
        <v>129</v>
      </c>
      <c r="E303" s="230" t="s">
        <v>1</v>
      </c>
      <c r="F303" s="231" t="s">
        <v>390</v>
      </c>
      <c r="G303" s="229"/>
      <c r="H303" s="232">
        <v>43.345999999999997</v>
      </c>
      <c r="I303" s="233"/>
      <c r="J303" s="229"/>
      <c r="K303" s="229"/>
      <c r="L303" s="234"/>
      <c r="M303" s="235"/>
      <c r="N303" s="236"/>
      <c r="O303" s="236"/>
      <c r="P303" s="236"/>
      <c r="Q303" s="236"/>
      <c r="R303" s="236"/>
      <c r="S303" s="236"/>
      <c r="T303" s="237"/>
      <c r="AT303" s="238" t="s">
        <v>129</v>
      </c>
      <c r="AU303" s="238" t="s">
        <v>85</v>
      </c>
      <c r="AV303" s="14" t="s">
        <v>85</v>
      </c>
      <c r="AW303" s="14" t="s">
        <v>32</v>
      </c>
      <c r="AX303" s="14" t="s">
        <v>75</v>
      </c>
      <c r="AY303" s="238" t="s">
        <v>119</v>
      </c>
    </row>
    <row r="304" spans="1:65" s="14" customFormat="1">
      <c r="B304" s="228"/>
      <c r="C304" s="229"/>
      <c r="D304" s="219" t="s">
        <v>129</v>
      </c>
      <c r="E304" s="230" t="s">
        <v>1</v>
      </c>
      <c r="F304" s="231" t="s">
        <v>391</v>
      </c>
      <c r="G304" s="229"/>
      <c r="H304" s="232">
        <v>124.107</v>
      </c>
      <c r="I304" s="233"/>
      <c r="J304" s="229"/>
      <c r="K304" s="229"/>
      <c r="L304" s="234"/>
      <c r="M304" s="235"/>
      <c r="N304" s="236"/>
      <c r="O304" s="236"/>
      <c r="P304" s="236"/>
      <c r="Q304" s="236"/>
      <c r="R304" s="236"/>
      <c r="S304" s="236"/>
      <c r="T304" s="237"/>
      <c r="AT304" s="238" t="s">
        <v>129</v>
      </c>
      <c r="AU304" s="238" t="s">
        <v>85</v>
      </c>
      <c r="AV304" s="14" t="s">
        <v>85</v>
      </c>
      <c r="AW304" s="14" t="s">
        <v>32</v>
      </c>
      <c r="AX304" s="14" t="s">
        <v>75</v>
      </c>
      <c r="AY304" s="238" t="s">
        <v>119</v>
      </c>
    </row>
    <row r="305" spans="1:65" s="14" customFormat="1">
      <c r="B305" s="228"/>
      <c r="C305" s="229"/>
      <c r="D305" s="219" t="s">
        <v>129</v>
      </c>
      <c r="E305" s="230" t="s">
        <v>1</v>
      </c>
      <c r="F305" s="231" t="s">
        <v>465</v>
      </c>
      <c r="G305" s="229"/>
      <c r="H305" s="232">
        <v>-29.712</v>
      </c>
      <c r="I305" s="233"/>
      <c r="J305" s="229"/>
      <c r="K305" s="229"/>
      <c r="L305" s="234"/>
      <c r="M305" s="235"/>
      <c r="N305" s="236"/>
      <c r="O305" s="236"/>
      <c r="P305" s="236"/>
      <c r="Q305" s="236"/>
      <c r="R305" s="236"/>
      <c r="S305" s="236"/>
      <c r="T305" s="237"/>
      <c r="AT305" s="238" t="s">
        <v>129</v>
      </c>
      <c r="AU305" s="238" t="s">
        <v>85</v>
      </c>
      <c r="AV305" s="14" t="s">
        <v>85</v>
      </c>
      <c r="AW305" s="14" t="s">
        <v>32</v>
      </c>
      <c r="AX305" s="14" t="s">
        <v>75</v>
      </c>
      <c r="AY305" s="238" t="s">
        <v>119</v>
      </c>
    </row>
    <row r="306" spans="1:65" s="14" customFormat="1" ht="33.75">
      <c r="B306" s="228"/>
      <c r="C306" s="229"/>
      <c r="D306" s="219" t="s">
        <v>129</v>
      </c>
      <c r="E306" s="230" t="s">
        <v>1</v>
      </c>
      <c r="F306" s="231" t="s">
        <v>513</v>
      </c>
      <c r="G306" s="229"/>
      <c r="H306" s="232">
        <v>10.085000000000001</v>
      </c>
      <c r="I306" s="233"/>
      <c r="J306" s="229"/>
      <c r="K306" s="229"/>
      <c r="L306" s="234"/>
      <c r="M306" s="235"/>
      <c r="N306" s="236"/>
      <c r="O306" s="236"/>
      <c r="P306" s="236"/>
      <c r="Q306" s="236"/>
      <c r="R306" s="236"/>
      <c r="S306" s="236"/>
      <c r="T306" s="237"/>
      <c r="AT306" s="238" t="s">
        <v>129</v>
      </c>
      <c r="AU306" s="238" t="s">
        <v>85</v>
      </c>
      <c r="AV306" s="14" t="s">
        <v>85</v>
      </c>
      <c r="AW306" s="14" t="s">
        <v>32</v>
      </c>
      <c r="AX306" s="14" t="s">
        <v>75</v>
      </c>
      <c r="AY306" s="238" t="s">
        <v>119</v>
      </c>
    </row>
    <row r="307" spans="1:65" s="15" customFormat="1">
      <c r="B307" s="244"/>
      <c r="C307" s="245"/>
      <c r="D307" s="219" t="s">
        <v>129</v>
      </c>
      <c r="E307" s="246" t="s">
        <v>266</v>
      </c>
      <c r="F307" s="247" t="s">
        <v>292</v>
      </c>
      <c r="G307" s="245"/>
      <c r="H307" s="248">
        <v>568.12300000000005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AT307" s="254" t="s">
        <v>129</v>
      </c>
      <c r="AU307" s="254" t="s">
        <v>85</v>
      </c>
      <c r="AV307" s="15" t="s">
        <v>141</v>
      </c>
      <c r="AW307" s="15" t="s">
        <v>32</v>
      </c>
      <c r="AX307" s="15" t="s">
        <v>83</v>
      </c>
      <c r="AY307" s="254" t="s">
        <v>119</v>
      </c>
    </row>
    <row r="308" spans="1:65" s="2" customFormat="1" ht="48">
      <c r="A308" s="35"/>
      <c r="B308" s="36"/>
      <c r="C308" s="204" t="s">
        <v>514</v>
      </c>
      <c r="D308" s="204" t="s">
        <v>122</v>
      </c>
      <c r="E308" s="205" t="s">
        <v>515</v>
      </c>
      <c r="F308" s="206" t="s">
        <v>516</v>
      </c>
      <c r="G308" s="207" t="s">
        <v>199</v>
      </c>
      <c r="H308" s="208">
        <v>544.51800000000003</v>
      </c>
      <c r="I308" s="209"/>
      <c r="J308" s="210">
        <f>ROUND(I308*H308,2)</f>
        <v>0</v>
      </c>
      <c r="K308" s="206" t="s">
        <v>126</v>
      </c>
      <c r="L308" s="40"/>
      <c r="M308" s="211" t="s">
        <v>1</v>
      </c>
      <c r="N308" s="212" t="s">
        <v>40</v>
      </c>
      <c r="O308" s="72"/>
      <c r="P308" s="213">
        <f>O308*H308</f>
        <v>0</v>
      </c>
      <c r="Q308" s="213">
        <v>0</v>
      </c>
      <c r="R308" s="213">
        <f>Q308*H308</f>
        <v>0</v>
      </c>
      <c r="S308" s="213">
        <v>0</v>
      </c>
      <c r="T308" s="214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15" t="s">
        <v>141</v>
      </c>
      <c r="AT308" s="215" t="s">
        <v>122</v>
      </c>
      <c r="AU308" s="215" t="s">
        <v>85</v>
      </c>
      <c r="AY308" s="18" t="s">
        <v>119</v>
      </c>
      <c r="BE308" s="216">
        <f>IF(N308="základní",J308,0)</f>
        <v>0</v>
      </c>
      <c r="BF308" s="216">
        <f>IF(N308="snížená",J308,0)</f>
        <v>0</v>
      </c>
      <c r="BG308" s="216">
        <f>IF(N308="zákl. přenesená",J308,0)</f>
        <v>0</v>
      </c>
      <c r="BH308" s="216">
        <f>IF(N308="sníž. přenesená",J308,0)</f>
        <v>0</v>
      </c>
      <c r="BI308" s="216">
        <f>IF(N308="nulová",J308,0)</f>
        <v>0</v>
      </c>
      <c r="BJ308" s="18" t="s">
        <v>83</v>
      </c>
      <c r="BK308" s="216">
        <f>ROUND(I308*H308,2)</f>
        <v>0</v>
      </c>
      <c r="BL308" s="18" t="s">
        <v>141</v>
      </c>
      <c r="BM308" s="215" t="s">
        <v>517</v>
      </c>
    </row>
    <row r="309" spans="1:65" s="14" customFormat="1">
      <c r="B309" s="228"/>
      <c r="C309" s="229"/>
      <c r="D309" s="219" t="s">
        <v>129</v>
      </c>
      <c r="E309" s="230" t="s">
        <v>1</v>
      </c>
      <c r="F309" s="231" t="s">
        <v>198</v>
      </c>
      <c r="G309" s="229"/>
      <c r="H309" s="232">
        <v>544.51800000000003</v>
      </c>
      <c r="I309" s="233"/>
      <c r="J309" s="229"/>
      <c r="K309" s="229"/>
      <c r="L309" s="234"/>
      <c r="M309" s="235"/>
      <c r="N309" s="236"/>
      <c r="O309" s="236"/>
      <c r="P309" s="236"/>
      <c r="Q309" s="236"/>
      <c r="R309" s="236"/>
      <c r="S309" s="236"/>
      <c r="T309" s="237"/>
      <c r="AT309" s="238" t="s">
        <v>129</v>
      </c>
      <c r="AU309" s="238" t="s">
        <v>85</v>
      </c>
      <c r="AV309" s="14" t="s">
        <v>85</v>
      </c>
      <c r="AW309" s="14" t="s">
        <v>32</v>
      </c>
      <c r="AX309" s="14" t="s">
        <v>83</v>
      </c>
      <c r="AY309" s="238" t="s">
        <v>119</v>
      </c>
    </row>
    <row r="310" spans="1:65" s="2" customFormat="1" ht="36">
      <c r="A310" s="35"/>
      <c r="B310" s="36"/>
      <c r="C310" s="204" t="s">
        <v>518</v>
      </c>
      <c r="D310" s="204" t="s">
        <v>122</v>
      </c>
      <c r="E310" s="205" t="s">
        <v>519</v>
      </c>
      <c r="F310" s="206" t="s">
        <v>520</v>
      </c>
      <c r="G310" s="207" t="s">
        <v>199</v>
      </c>
      <c r="H310" s="208">
        <v>645.81700000000001</v>
      </c>
      <c r="I310" s="209"/>
      <c r="J310" s="210">
        <f>ROUND(I310*H310,2)</f>
        <v>0</v>
      </c>
      <c r="K310" s="206" t="s">
        <v>126</v>
      </c>
      <c r="L310" s="40"/>
      <c r="M310" s="211" t="s">
        <v>1</v>
      </c>
      <c r="N310" s="212" t="s">
        <v>40</v>
      </c>
      <c r="O310" s="72"/>
      <c r="P310" s="213">
        <f>O310*H310</f>
        <v>0</v>
      </c>
      <c r="Q310" s="213">
        <v>0</v>
      </c>
      <c r="R310" s="213">
        <f>Q310*H310</f>
        <v>0</v>
      </c>
      <c r="S310" s="213">
        <v>0</v>
      </c>
      <c r="T310" s="214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15" t="s">
        <v>141</v>
      </c>
      <c r="AT310" s="215" t="s">
        <v>122</v>
      </c>
      <c r="AU310" s="215" t="s">
        <v>85</v>
      </c>
      <c r="AY310" s="18" t="s">
        <v>119</v>
      </c>
      <c r="BE310" s="216">
        <f>IF(N310="základní",J310,0)</f>
        <v>0</v>
      </c>
      <c r="BF310" s="216">
        <f>IF(N310="snížená",J310,0)</f>
        <v>0</v>
      </c>
      <c r="BG310" s="216">
        <f>IF(N310="zákl. přenesená",J310,0)</f>
        <v>0</v>
      </c>
      <c r="BH310" s="216">
        <f>IF(N310="sníž. přenesená",J310,0)</f>
        <v>0</v>
      </c>
      <c r="BI310" s="216">
        <f>IF(N310="nulová",J310,0)</f>
        <v>0</v>
      </c>
      <c r="BJ310" s="18" t="s">
        <v>83</v>
      </c>
      <c r="BK310" s="216">
        <f>ROUND(I310*H310,2)</f>
        <v>0</v>
      </c>
      <c r="BL310" s="18" t="s">
        <v>141</v>
      </c>
      <c r="BM310" s="215" t="s">
        <v>521</v>
      </c>
    </row>
    <row r="311" spans="1:65" s="14" customFormat="1">
      <c r="B311" s="228"/>
      <c r="C311" s="229"/>
      <c r="D311" s="219" t="s">
        <v>129</v>
      </c>
      <c r="E311" s="230" t="s">
        <v>1</v>
      </c>
      <c r="F311" s="231" t="s">
        <v>522</v>
      </c>
      <c r="G311" s="229"/>
      <c r="H311" s="232">
        <v>668.625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AT311" s="238" t="s">
        <v>129</v>
      </c>
      <c r="AU311" s="238" t="s">
        <v>85</v>
      </c>
      <c r="AV311" s="14" t="s">
        <v>85</v>
      </c>
      <c r="AW311" s="14" t="s">
        <v>32</v>
      </c>
      <c r="AX311" s="14" t="s">
        <v>75</v>
      </c>
      <c r="AY311" s="238" t="s">
        <v>119</v>
      </c>
    </row>
    <row r="312" spans="1:65" s="14" customFormat="1" ht="22.5">
      <c r="B312" s="228"/>
      <c r="C312" s="229"/>
      <c r="D312" s="219" t="s">
        <v>129</v>
      </c>
      <c r="E312" s="230" t="s">
        <v>1</v>
      </c>
      <c r="F312" s="231" t="s">
        <v>523</v>
      </c>
      <c r="G312" s="229"/>
      <c r="H312" s="232">
        <v>-16.53</v>
      </c>
      <c r="I312" s="233"/>
      <c r="J312" s="229"/>
      <c r="K312" s="229"/>
      <c r="L312" s="234"/>
      <c r="M312" s="235"/>
      <c r="N312" s="236"/>
      <c r="O312" s="236"/>
      <c r="P312" s="236"/>
      <c r="Q312" s="236"/>
      <c r="R312" s="236"/>
      <c r="S312" s="236"/>
      <c r="T312" s="237"/>
      <c r="AT312" s="238" t="s">
        <v>129</v>
      </c>
      <c r="AU312" s="238" t="s">
        <v>85</v>
      </c>
      <c r="AV312" s="14" t="s">
        <v>85</v>
      </c>
      <c r="AW312" s="14" t="s">
        <v>32</v>
      </c>
      <c r="AX312" s="14" t="s">
        <v>75</v>
      </c>
      <c r="AY312" s="238" t="s">
        <v>119</v>
      </c>
    </row>
    <row r="313" spans="1:65" s="14" customFormat="1" ht="22.5">
      <c r="B313" s="228"/>
      <c r="C313" s="229"/>
      <c r="D313" s="219" t="s">
        <v>129</v>
      </c>
      <c r="E313" s="230" t="s">
        <v>1</v>
      </c>
      <c r="F313" s="231" t="s">
        <v>385</v>
      </c>
      <c r="G313" s="229"/>
      <c r="H313" s="232">
        <v>-6.2779999999999996</v>
      </c>
      <c r="I313" s="233"/>
      <c r="J313" s="229"/>
      <c r="K313" s="229"/>
      <c r="L313" s="234"/>
      <c r="M313" s="235"/>
      <c r="N313" s="236"/>
      <c r="O313" s="236"/>
      <c r="P313" s="236"/>
      <c r="Q313" s="236"/>
      <c r="R313" s="236"/>
      <c r="S313" s="236"/>
      <c r="T313" s="237"/>
      <c r="AT313" s="238" t="s">
        <v>129</v>
      </c>
      <c r="AU313" s="238" t="s">
        <v>85</v>
      </c>
      <c r="AV313" s="14" t="s">
        <v>85</v>
      </c>
      <c r="AW313" s="14" t="s">
        <v>32</v>
      </c>
      <c r="AX313" s="14" t="s">
        <v>75</v>
      </c>
      <c r="AY313" s="238" t="s">
        <v>119</v>
      </c>
    </row>
    <row r="314" spans="1:65" s="15" customFormat="1">
      <c r="B314" s="244"/>
      <c r="C314" s="245"/>
      <c r="D314" s="219" t="s">
        <v>129</v>
      </c>
      <c r="E314" s="246" t="s">
        <v>1</v>
      </c>
      <c r="F314" s="247" t="s">
        <v>292</v>
      </c>
      <c r="G314" s="245"/>
      <c r="H314" s="248">
        <v>645.81700000000001</v>
      </c>
      <c r="I314" s="249"/>
      <c r="J314" s="245"/>
      <c r="K314" s="245"/>
      <c r="L314" s="250"/>
      <c r="M314" s="251"/>
      <c r="N314" s="252"/>
      <c r="O314" s="252"/>
      <c r="P314" s="252"/>
      <c r="Q314" s="252"/>
      <c r="R314" s="252"/>
      <c r="S314" s="252"/>
      <c r="T314" s="253"/>
      <c r="AT314" s="254" t="s">
        <v>129</v>
      </c>
      <c r="AU314" s="254" t="s">
        <v>85</v>
      </c>
      <c r="AV314" s="15" t="s">
        <v>141</v>
      </c>
      <c r="AW314" s="15" t="s">
        <v>32</v>
      </c>
      <c r="AX314" s="15" t="s">
        <v>83</v>
      </c>
      <c r="AY314" s="254" t="s">
        <v>119</v>
      </c>
    </row>
    <row r="315" spans="1:65" s="2" customFormat="1" ht="24">
      <c r="A315" s="35"/>
      <c r="B315" s="36"/>
      <c r="C315" s="204" t="s">
        <v>524</v>
      </c>
      <c r="D315" s="204" t="s">
        <v>122</v>
      </c>
      <c r="E315" s="205" t="s">
        <v>525</v>
      </c>
      <c r="F315" s="206" t="s">
        <v>526</v>
      </c>
      <c r="G315" s="207" t="s">
        <v>199</v>
      </c>
      <c r="H315" s="208">
        <v>544.51800000000003</v>
      </c>
      <c r="I315" s="209"/>
      <c r="J315" s="210">
        <f>ROUND(I315*H315,2)</f>
        <v>0</v>
      </c>
      <c r="K315" s="206" t="s">
        <v>126</v>
      </c>
      <c r="L315" s="40"/>
      <c r="M315" s="211" t="s">
        <v>1</v>
      </c>
      <c r="N315" s="212" t="s">
        <v>40</v>
      </c>
      <c r="O315" s="72"/>
      <c r="P315" s="213">
        <f>O315*H315</f>
        <v>0</v>
      </c>
      <c r="Q315" s="213">
        <v>0</v>
      </c>
      <c r="R315" s="213">
        <f>Q315*H315</f>
        <v>0</v>
      </c>
      <c r="S315" s="213">
        <v>0</v>
      </c>
      <c r="T315" s="214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15" t="s">
        <v>141</v>
      </c>
      <c r="AT315" s="215" t="s">
        <v>122</v>
      </c>
      <c r="AU315" s="215" t="s">
        <v>85</v>
      </c>
      <c r="AY315" s="18" t="s">
        <v>119</v>
      </c>
      <c r="BE315" s="216">
        <f>IF(N315="základní",J315,0)</f>
        <v>0</v>
      </c>
      <c r="BF315" s="216">
        <f>IF(N315="snížená",J315,0)</f>
        <v>0</v>
      </c>
      <c r="BG315" s="216">
        <f>IF(N315="zákl. přenesená",J315,0)</f>
        <v>0</v>
      </c>
      <c r="BH315" s="216">
        <f>IF(N315="sníž. přenesená",J315,0)</f>
        <v>0</v>
      </c>
      <c r="BI315" s="216">
        <f>IF(N315="nulová",J315,0)</f>
        <v>0</v>
      </c>
      <c r="BJ315" s="18" t="s">
        <v>83</v>
      </c>
      <c r="BK315" s="216">
        <f>ROUND(I315*H315,2)</f>
        <v>0</v>
      </c>
      <c r="BL315" s="18" t="s">
        <v>141</v>
      </c>
      <c r="BM315" s="215" t="s">
        <v>527</v>
      </c>
    </row>
    <row r="316" spans="1:65" s="14" customFormat="1">
      <c r="B316" s="228"/>
      <c r="C316" s="229"/>
      <c r="D316" s="219" t="s">
        <v>129</v>
      </c>
      <c r="E316" s="230" t="s">
        <v>1</v>
      </c>
      <c r="F316" s="231" t="s">
        <v>198</v>
      </c>
      <c r="G316" s="229"/>
      <c r="H316" s="232">
        <v>544.51800000000003</v>
      </c>
      <c r="I316" s="233"/>
      <c r="J316" s="229"/>
      <c r="K316" s="229"/>
      <c r="L316" s="234"/>
      <c r="M316" s="235"/>
      <c r="N316" s="236"/>
      <c r="O316" s="236"/>
      <c r="P316" s="236"/>
      <c r="Q316" s="236"/>
      <c r="R316" s="236"/>
      <c r="S316" s="236"/>
      <c r="T316" s="237"/>
      <c r="AT316" s="238" t="s">
        <v>129</v>
      </c>
      <c r="AU316" s="238" t="s">
        <v>85</v>
      </c>
      <c r="AV316" s="14" t="s">
        <v>85</v>
      </c>
      <c r="AW316" s="14" t="s">
        <v>32</v>
      </c>
      <c r="AX316" s="14" t="s">
        <v>83</v>
      </c>
      <c r="AY316" s="238" t="s">
        <v>119</v>
      </c>
    </row>
    <row r="317" spans="1:65" s="2" customFormat="1" ht="24">
      <c r="A317" s="35"/>
      <c r="B317" s="36"/>
      <c r="C317" s="204" t="s">
        <v>528</v>
      </c>
      <c r="D317" s="204" t="s">
        <v>122</v>
      </c>
      <c r="E317" s="205" t="s">
        <v>529</v>
      </c>
      <c r="F317" s="206" t="s">
        <v>530</v>
      </c>
      <c r="G317" s="207" t="s">
        <v>199</v>
      </c>
      <c r="H317" s="208">
        <v>544.51800000000003</v>
      </c>
      <c r="I317" s="209"/>
      <c r="J317" s="210">
        <f>ROUND(I317*H317,2)</f>
        <v>0</v>
      </c>
      <c r="K317" s="206" t="s">
        <v>126</v>
      </c>
      <c r="L317" s="40"/>
      <c r="M317" s="211" t="s">
        <v>1</v>
      </c>
      <c r="N317" s="212" t="s">
        <v>40</v>
      </c>
      <c r="O317" s="72"/>
      <c r="P317" s="213">
        <f>O317*H317</f>
        <v>0</v>
      </c>
      <c r="Q317" s="213">
        <v>0</v>
      </c>
      <c r="R317" s="213">
        <f>Q317*H317</f>
        <v>0</v>
      </c>
      <c r="S317" s="213">
        <v>0</v>
      </c>
      <c r="T317" s="214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15" t="s">
        <v>141</v>
      </c>
      <c r="AT317" s="215" t="s">
        <v>122</v>
      </c>
      <c r="AU317" s="215" t="s">
        <v>85</v>
      </c>
      <c r="AY317" s="18" t="s">
        <v>119</v>
      </c>
      <c r="BE317" s="216">
        <f>IF(N317="základní",J317,0)</f>
        <v>0</v>
      </c>
      <c r="BF317" s="216">
        <f>IF(N317="snížená",J317,0)</f>
        <v>0</v>
      </c>
      <c r="BG317" s="216">
        <f>IF(N317="zákl. přenesená",J317,0)</f>
        <v>0</v>
      </c>
      <c r="BH317" s="216">
        <f>IF(N317="sníž. přenesená",J317,0)</f>
        <v>0</v>
      </c>
      <c r="BI317" s="216">
        <f>IF(N317="nulová",J317,0)</f>
        <v>0</v>
      </c>
      <c r="BJ317" s="18" t="s">
        <v>83</v>
      </c>
      <c r="BK317" s="216">
        <f>ROUND(I317*H317,2)</f>
        <v>0</v>
      </c>
      <c r="BL317" s="18" t="s">
        <v>141</v>
      </c>
      <c r="BM317" s="215" t="s">
        <v>531</v>
      </c>
    </row>
    <row r="318" spans="1:65" s="14" customFormat="1">
      <c r="B318" s="228"/>
      <c r="C318" s="229"/>
      <c r="D318" s="219" t="s">
        <v>129</v>
      </c>
      <c r="E318" s="230" t="s">
        <v>1</v>
      </c>
      <c r="F318" s="231" t="s">
        <v>198</v>
      </c>
      <c r="G318" s="229"/>
      <c r="H318" s="232">
        <v>544.51800000000003</v>
      </c>
      <c r="I318" s="233"/>
      <c r="J318" s="229"/>
      <c r="K318" s="229"/>
      <c r="L318" s="234"/>
      <c r="M318" s="235"/>
      <c r="N318" s="236"/>
      <c r="O318" s="236"/>
      <c r="P318" s="236"/>
      <c r="Q318" s="236"/>
      <c r="R318" s="236"/>
      <c r="S318" s="236"/>
      <c r="T318" s="237"/>
      <c r="AT318" s="238" t="s">
        <v>129</v>
      </c>
      <c r="AU318" s="238" t="s">
        <v>85</v>
      </c>
      <c r="AV318" s="14" t="s">
        <v>85</v>
      </c>
      <c r="AW318" s="14" t="s">
        <v>32</v>
      </c>
      <c r="AX318" s="14" t="s">
        <v>83</v>
      </c>
      <c r="AY318" s="238" t="s">
        <v>119</v>
      </c>
    </row>
    <row r="319" spans="1:65" s="2" customFormat="1" ht="48">
      <c r="A319" s="35"/>
      <c r="B319" s="36"/>
      <c r="C319" s="204" t="s">
        <v>532</v>
      </c>
      <c r="D319" s="204" t="s">
        <v>122</v>
      </c>
      <c r="E319" s="205" t="s">
        <v>533</v>
      </c>
      <c r="F319" s="206" t="s">
        <v>534</v>
      </c>
      <c r="G319" s="207" t="s">
        <v>199</v>
      </c>
      <c r="H319" s="208">
        <v>544.51800000000003</v>
      </c>
      <c r="I319" s="209"/>
      <c r="J319" s="210">
        <f>ROUND(I319*H319,2)</f>
        <v>0</v>
      </c>
      <c r="K319" s="206" t="s">
        <v>126</v>
      </c>
      <c r="L319" s="40"/>
      <c r="M319" s="211" t="s">
        <v>1</v>
      </c>
      <c r="N319" s="212" t="s">
        <v>40</v>
      </c>
      <c r="O319" s="72"/>
      <c r="P319" s="213">
        <f>O319*H319</f>
        <v>0</v>
      </c>
      <c r="Q319" s="213">
        <v>0</v>
      </c>
      <c r="R319" s="213">
        <f>Q319*H319</f>
        <v>0</v>
      </c>
      <c r="S319" s="213">
        <v>0</v>
      </c>
      <c r="T319" s="214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15" t="s">
        <v>141</v>
      </c>
      <c r="AT319" s="215" t="s">
        <v>122</v>
      </c>
      <c r="AU319" s="215" t="s">
        <v>85</v>
      </c>
      <c r="AY319" s="18" t="s">
        <v>119</v>
      </c>
      <c r="BE319" s="216">
        <f>IF(N319="základní",J319,0)</f>
        <v>0</v>
      </c>
      <c r="BF319" s="216">
        <f>IF(N319="snížená",J319,0)</f>
        <v>0</v>
      </c>
      <c r="BG319" s="216">
        <f>IF(N319="zákl. přenesená",J319,0)</f>
        <v>0</v>
      </c>
      <c r="BH319" s="216">
        <f>IF(N319="sníž. přenesená",J319,0)</f>
        <v>0</v>
      </c>
      <c r="BI319" s="216">
        <f>IF(N319="nulová",J319,0)</f>
        <v>0</v>
      </c>
      <c r="BJ319" s="18" t="s">
        <v>83</v>
      </c>
      <c r="BK319" s="216">
        <f>ROUND(I319*H319,2)</f>
        <v>0</v>
      </c>
      <c r="BL319" s="18" t="s">
        <v>141</v>
      </c>
      <c r="BM319" s="215" t="s">
        <v>535</v>
      </c>
    </row>
    <row r="320" spans="1:65" s="13" customFormat="1">
      <c r="B320" s="217"/>
      <c r="C320" s="218"/>
      <c r="D320" s="219" t="s">
        <v>129</v>
      </c>
      <c r="E320" s="220" t="s">
        <v>1</v>
      </c>
      <c r="F320" s="221" t="s">
        <v>536</v>
      </c>
      <c r="G320" s="218"/>
      <c r="H320" s="220" t="s">
        <v>1</v>
      </c>
      <c r="I320" s="222"/>
      <c r="J320" s="218"/>
      <c r="K320" s="218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129</v>
      </c>
      <c r="AU320" s="227" t="s">
        <v>85</v>
      </c>
      <c r="AV320" s="13" t="s">
        <v>83</v>
      </c>
      <c r="AW320" s="13" t="s">
        <v>32</v>
      </c>
      <c r="AX320" s="13" t="s">
        <v>75</v>
      </c>
      <c r="AY320" s="227" t="s">
        <v>119</v>
      </c>
    </row>
    <row r="321" spans="1:65" s="14" customFormat="1">
      <c r="B321" s="228"/>
      <c r="C321" s="229"/>
      <c r="D321" s="219" t="s">
        <v>129</v>
      </c>
      <c r="E321" s="230" t="s">
        <v>198</v>
      </c>
      <c r="F321" s="231" t="s">
        <v>537</v>
      </c>
      <c r="G321" s="229"/>
      <c r="H321" s="232">
        <v>544.51800000000003</v>
      </c>
      <c r="I321" s="233"/>
      <c r="J321" s="229"/>
      <c r="K321" s="229"/>
      <c r="L321" s="234"/>
      <c r="M321" s="235"/>
      <c r="N321" s="236"/>
      <c r="O321" s="236"/>
      <c r="P321" s="236"/>
      <c r="Q321" s="236"/>
      <c r="R321" s="236"/>
      <c r="S321" s="236"/>
      <c r="T321" s="237"/>
      <c r="AT321" s="238" t="s">
        <v>129</v>
      </c>
      <c r="AU321" s="238" t="s">
        <v>85</v>
      </c>
      <c r="AV321" s="14" t="s">
        <v>85</v>
      </c>
      <c r="AW321" s="14" t="s">
        <v>32</v>
      </c>
      <c r="AX321" s="14" t="s">
        <v>83</v>
      </c>
      <c r="AY321" s="238" t="s">
        <v>119</v>
      </c>
    </row>
    <row r="322" spans="1:65" s="2" customFormat="1" ht="72">
      <c r="A322" s="35"/>
      <c r="B322" s="36"/>
      <c r="C322" s="204" t="s">
        <v>538</v>
      </c>
      <c r="D322" s="204" t="s">
        <v>122</v>
      </c>
      <c r="E322" s="205" t="s">
        <v>539</v>
      </c>
      <c r="F322" s="206" t="s">
        <v>540</v>
      </c>
      <c r="G322" s="207" t="s">
        <v>199</v>
      </c>
      <c r="H322" s="208">
        <v>128.798</v>
      </c>
      <c r="I322" s="209"/>
      <c r="J322" s="210">
        <f>ROUND(I322*H322,2)</f>
        <v>0</v>
      </c>
      <c r="K322" s="206" t="s">
        <v>126</v>
      </c>
      <c r="L322" s="40"/>
      <c r="M322" s="211" t="s">
        <v>1</v>
      </c>
      <c r="N322" s="212" t="s">
        <v>40</v>
      </c>
      <c r="O322" s="72"/>
      <c r="P322" s="213">
        <f>O322*H322</f>
        <v>0</v>
      </c>
      <c r="Q322" s="213">
        <v>8.4250000000000005E-2</v>
      </c>
      <c r="R322" s="213">
        <f>Q322*H322</f>
        <v>10.851231500000001</v>
      </c>
      <c r="S322" s="213">
        <v>0</v>
      </c>
      <c r="T322" s="214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15" t="s">
        <v>141</v>
      </c>
      <c r="AT322" s="215" t="s">
        <v>122</v>
      </c>
      <c r="AU322" s="215" t="s">
        <v>85</v>
      </c>
      <c r="AY322" s="18" t="s">
        <v>119</v>
      </c>
      <c r="BE322" s="216">
        <f>IF(N322="základní",J322,0)</f>
        <v>0</v>
      </c>
      <c r="BF322" s="216">
        <f>IF(N322="snížená",J322,0)</f>
        <v>0</v>
      </c>
      <c r="BG322" s="216">
        <f>IF(N322="zákl. přenesená",J322,0)</f>
        <v>0</v>
      </c>
      <c r="BH322" s="216">
        <f>IF(N322="sníž. přenesená",J322,0)</f>
        <v>0</v>
      </c>
      <c r="BI322" s="216">
        <f>IF(N322="nulová",J322,0)</f>
        <v>0</v>
      </c>
      <c r="BJ322" s="18" t="s">
        <v>83</v>
      </c>
      <c r="BK322" s="216">
        <f>ROUND(I322*H322,2)</f>
        <v>0</v>
      </c>
      <c r="BL322" s="18" t="s">
        <v>141</v>
      </c>
      <c r="BM322" s="215" t="s">
        <v>541</v>
      </c>
    </row>
    <row r="323" spans="1:65" s="14" customFormat="1" ht="22.5">
      <c r="B323" s="228"/>
      <c r="C323" s="229"/>
      <c r="D323" s="219" t="s">
        <v>129</v>
      </c>
      <c r="E323" s="230" t="s">
        <v>1</v>
      </c>
      <c r="F323" s="231" t="s">
        <v>542</v>
      </c>
      <c r="G323" s="229"/>
      <c r="H323" s="232">
        <v>128.798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AT323" s="238" t="s">
        <v>129</v>
      </c>
      <c r="AU323" s="238" t="s">
        <v>85</v>
      </c>
      <c r="AV323" s="14" t="s">
        <v>85</v>
      </c>
      <c r="AW323" s="14" t="s">
        <v>32</v>
      </c>
      <c r="AX323" s="14" t="s">
        <v>83</v>
      </c>
      <c r="AY323" s="238" t="s">
        <v>119</v>
      </c>
    </row>
    <row r="324" spans="1:65" s="2" customFormat="1" ht="24">
      <c r="A324" s="35"/>
      <c r="B324" s="36"/>
      <c r="C324" s="255" t="s">
        <v>543</v>
      </c>
      <c r="D324" s="255" t="s">
        <v>375</v>
      </c>
      <c r="E324" s="256" t="s">
        <v>544</v>
      </c>
      <c r="F324" s="257" t="s">
        <v>545</v>
      </c>
      <c r="G324" s="258" t="s">
        <v>199</v>
      </c>
      <c r="H324" s="259">
        <v>109.36199999999999</v>
      </c>
      <c r="I324" s="260"/>
      <c r="J324" s="261">
        <f>ROUND(I324*H324,2)</f>
        <v>0</v>
      </c>
      <c r="K324" s="257" t="s">
        <v>126</v>
      </c>
      <c r="L324" s="262"/>
      <c r="M324" s="263" t="s">
        <v>1</v>
      </c>
      <c r="N324" s="264" t="s">
        <v>40</v>
      </c>
      <c r="O324" s="72"/>
      <c r="P324" s="213">
        <f>O324*H324</f>
        <v>0</v>
      </c>
      <c r="Q324" s="213">
        <v>0.13100000000000001</v>
      </c>
      <c r="R324" s="213">
        <f>Q324*H324</f>
        <v>14.326421999999999</v>
      </c>
      <c r="S324" s="213">
        <v>0</v>
      </c>
      <c r="T324" s="214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15" t="s">
        <v>175</v>
      </c>
      <c r="AT324" s="215" t="s">
        <v>375</v>
      </c>
      <c r="AU324" s="215" t="s">
        <v>85</v>
      </c>
      <c r="AY324" s="18" t="s">
        <v>119</v>
      </c>
      <c r="BE324" s="216">
        <f>IF(N324="základní",J324,0)</f>
        <v>0</v>
      </c>
      <c r="BF324" s="216">
        <f>IF(N324="snížená",J324,0)</f>
        <v>0</v>
      </c>
      <c r="BG324" s="216">
        <f>IF(N324="zákl. přenesená",J324,0)</f>
        <v>0</v>
      </c>
      <c r="BH324" s="216">
        <f>IF(N324="sníž. přenesená",J324,0)</f>
        <v>0</v>
      </c>
      <c r="BI324" s="216">
        <f>IF(N324="nulová",J324,0)</f>
        <v>0</v>
      </c>
      <c r="BJ324" s="18" t="s">
        <v>83</v>
      </c>
      <c r="BK324" s="216">
        <f>ROUND(I324*H324,2)</f>
        <v>0</v>
      </c>
      <c r="BL324" s="18" t="s">
        <v>141</v>
      </c>
      <c r="BM324" s="215" t="s">
        <v>546</v>
      </c>
    </row>
    <row r="325" spans="1:65" s="13" customFormat="1">
      <c r="B325" s="217"/>
      <c r="C325" s="218"/>
      <c r="D325" s="219" t="s">
        <v>129</v>
      </c>
      <c r="E325" s="220" t="s">
        <v>1</v>
      </c>
      <c r="F325" s="221" t="s">
        <v>536</v>
      </c>
      <c r="G325" s="218"/>
      <c r="H325" s="220" t="s">
        <v>1</v>
      </c>
      <c r="I325" s="222"/>
      <c r="J325" s="218"/>
      <c r="K325" s="218"/>
      <c r="L325" s="223"/>
      <c r="M325" s="224"/>
      <c r="N325" s="225"/>
      <c r="O325" s="225"/>
      <c r="P325" s="225"/>
      <c r="Q325" s="225"/>
      <c r="R325" s="225"/>
      <c r="S325" s="225"/>
      <c r="T325" s="226"/>
      <c r="AT325" s="227" t="s">
        <v>129</v>
      </c>
      <c r="AU325" s="227" t="s">
        <v>85</v>
      </c>
      <c r="AV325" s="13" t="s">
        <v>83</v>
      </c>
      <c r="AW325" s="13" t="s">
        <v>32</v>
      </c>
      <c r="AX325" s="13" t="s">
        <v>75</v>
      </c>
      <c r="AY325" s="227" t="s">
        <v>119</v>
      </c>
    </row>
    <row r="326" spans="1:65" s="14" customFormat="1">
      <c r="B326" s="228"/>
      <c r="C326" s="229"/>
      <c r="D326" s="219" t="s">
        <v>129</v>
      </c>
      <c r="E326" s="230" t="s">
        <v>230</v>
      </c>
      <c r="F326" s="231" t="s">
        <v>231</v>
      </c>
      <c r="G326" s="229"/>
      <c r="H326" s="232">
        <v>99.42</v>
      </c>
      <c r="I326" s="233"/>
      <c r="J326" s="229"/>
      <c r="K326" s="229"/>
      <c r="L326" s="234"/>
      <c r="M326" s="235"/>
      <c r="N326" s="236"/>
      <c r="O326" s="236"/>
      <c r="P326" s="236"/>
      <c r="Q326" s="236"/>
      <c r="R326" s="236"/>
      <c r="S326" s="236"/>
      <c r="T326" s="237"/>
      <c r="AT326" s="238" t="s">
        <v>129</v>
      </c>
      <c r="AU326" s="238" t="s">
        <v>85</v>
      </c>
      <c r="AV326" s="14" t="s">
        <v>85</v>
      </c>
      <c r="AW326" s="14" t="s">
        <v>32</v>
      </c>
      <c r="AX326" s="14" t="s">
        <v>75</v>
      </c>
      <c r="AY326" s="238" t="s">
        <v>119</v>
      </c>
    </row>
    <row r="327" spans="1:65" s="14" customFormat="1">
      <c r="B327" s="228"/>
      <c r="C327" s="229"/>
      <c r="D327" s="219" t="s">
        <v>129</v>
      </c>
      <c r="E327" s="230" t="s">
        <v>1</v>
      </c>
      <c r="F327" s="231" t="s">
        <v>547</v>
      </c>
      <c r="G327" s="229"/>
      <c r="H327" s="232">
        <v>9.9420000000000002</v>
      </c>
      <c r="I327" s="233"/>
      <c r="J327" s="229"/>
      <c r="K327" s="229"/>
      <c r="L327" s="234"/>
      <c r="M327" s="235"/>
      <c r="N327" s="236"/>
      <c r="O327" s="236"/>
      <c r="P327" s="236"/>
      <c r="Q327" s="236"/>
      <c r="R327" s="236"/>
      <c r="S327" s="236"/>
      <c r="T327" s="237"/>
      <c r="AT327" s="238" t="s">
        <v>129</v>
      </c>
      <c r="AU327" s="238" t="s">
        <v>85</v>
      </c>
      <c r="AV327" s="14" t="s">
        <v>85</v>
      </c>
      <c r="AW327" s="14" t="s">
        <v>32</v>
      </c>
      <c r="AX327" s="14" t="s">
        <v>75</v>
      </c>
      <c r="AY327" s="238" t="s">
        <v>119</v>
      </c>
    </row>
    <row r="328" spans="1:65" s="15" customFormat="1">
      <c r="B328" s="244"/>
      <c r="C328" s="245"/>
      <c r="D328" s="219" t="s">
        <v>129</v>
      </c>
      <c r="E328" s="246" t="s">
        <v>1</v>
      </c>
      <c r="F328" s="247" t="s">
        <v>292</v>
      </c>
      <c r="G328" s="245"/>
      <c r="H328" s="248">
        <v>109.36199999999999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AT328" s="254" t="s">
        <v>129</v>
      </c>
      <c r="AU328" s="254" t="s">
        <v>85</v>
      </c>
      <c r="AV328" s="15" t="s">
        <v>141</v>
      </c>
      <c r="AW328" s="15" t="s">
        <v>32</v>
      </c>
      <c r="AX328" s="15" t="s">
        <v>83</v>
      </c>
      <c r="AY328" s="254" t="s">
        <v>119</v>
      </c>
    </row>
    <row r="329" spans="1:65" s="2" customFormat="1" ht="24">
      <c r="A329" s="35"/>
      <c r="B329" s="36"/>
      <c r="C329" s="255" t="s">
        <v>548</v>
      </c>
      <c r="D329" s="255" t="s">
        <v>375</v>
      </c>
      <c r="E329" s="256" t="s">
        <v>549</v>
      </c>
      <c r="F329" s="257" t="s">
        <v>550</v>
      </c>
      <c r="G329" s="258" t="s">
        <v>199</v>
      </c>
      <c r="H329" s="259">
        <v>17.395</v>
      </c>
      <c r="I329" s="260"/>
      <c r="J329" s="261">
        <f>ROUND(I329*H329,2)</f>
        <v>0</v>
      </c>
      <c r="K329" s="257" t="s">
        <v>1</v>
      </c>
      <c r="L329" s="262"/>
      <c r="M329" s="263" t="s">
        <v>1</v>
      </c>
      <c r="N329" s="264" t="s">
        <v>40</v>
      </c>
      <c r="O329" s="72"/>
      <c r="P329" s="213">
        <f>O329*H329</f>
        <v>0</v>
      </c>
      <c r="Q329" s="213">
        <v>0.13100000000000001</v>
      </c>
      <c r="R329" s="213">
        <f>Q329*H329</f>
        <v>2.2787450000000002</v>
      </c>
      <c r="S329" s="213">
        <v>0</v>
      </c>
      <c r="T329" s="214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15" t="s">
        <v>175</v>
      </c>
      <c r="AT329" s="215" t="s">
        <v>375</v>
      </c>
      <c r="AU329" s="215" t="s">
        <v>85</v>
      </c>
      <c r="AY329" s="18" t="s">
        <v>119</v>
      </c>
      <c r="BE329" s="216">
        <f>IF(N329="základní",J329,0)</f>
        <v>0</v>
      </c>
      <c r="BF329" s="216">
        <f>IF(N329="snížená",J329,0)</f>
        <v>0</v>
      </c>
      <c r="BG329" s="216">
        <f>IF(N329="zákl. přenesená",J329,0)</f>
        <v>0</v>
      </c>
      <c r="BH329" s="216">
        <f>IF(N329="sníž. přenesená",J329,0)</f>
        <v>0</v>
      </c>
      <c r="BI329" s="216">
        <f>IF(N329="nulová",J329,0)</f>
        <v>0</v>
      </c>
      <c r="BJ329" s="18" t="s">
        <v>83</v>
      </c>
      <c r="BK329" s="216">
        <f>ROUND(I329*H329,2)</f>
        <v>0</v>
      </c>
      <c r="BL329" s="18" t="s">
        <v>141</v>
      </c>
      <c r="BM329" s="215" t="s">
        <v>551</v>
      </c>
    </row>
    <row r="330" spans="1:65" s="13" customFormat="1">
      <c r="B330" s="217"/>
      <c r="C330" s="218"/>
      <c r="D330" s="219" t="s">
        <v>129</v>
      </c>
      <c r="E330" s="220" t="s">
        <v>1</v>
      </c>
      <c r="F330" s="221" t="s">
        <v>536</v>
      </c>
      <c r="G330" s="218"/>
      <c r="H330" s="220" t="s">
        <v>1</v>
      </c>
      <c r="I330" s="222"/>
      <c r="J330" s="218"/>
      <c r="K330" s="218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129</v>
      </c>
      <c r="AU330" s="227" t="s">
        <v>85</v>
      </c>
      <c r="AV330" s="13" t="s">
        <v>83</v>
      </c>
      <c r="AW330" s="13" t="s">
        <v>32</v>
      </c>
      <c r="AX330" s="13" t="s">
        <v>75</v>
      </c>
      <c r="AY330" s="227" t="s">
        <v>119</v>
      </c>
    </row>
    <row r="331" spans="1:65" s="14" customFormat="1">
      <c r="B331" s="228"/>
      <c r="C331" s="229"/>
      <c r="D331" s="219" t="s">
        <v>129</v>
      </c>
      <c r="E331" s="230" t="s">
        <v>228</v>
      </c>
      <c r="F331" s="231" t="s">
        <v>229</v>
      </c>
      <c r="G331" s="229"/>
      <c r="H331" s="232">
        <v>15.814</v>
      </c>
      <c r="I331" s="233"/>
      <c r="J331" s="229"/>
      <c r="K331" s="229"/>
      <c r="L331" s="234"/>
      <c r="M331" s="235"/>
      <c r="N331" s="236"/>
      <c r="O331" s="236"/>
      <c r="P331" s="236"/>
      <c r="Q331" s="236"/>
      <c r="R331" s="236"/>
      <c r="S331" s="236"/>
      <c r="T331" s="237"/>
      <c r="AT331" s="238" t="s">
        <v>129</v>
      </c>
      <c r="AU331" s="238" t="s">
        <v>85</v>
      </c>
      <c r="AV331" s="14" t="s">
        <v>85</v>
      </c>
      <c r="AW331" s="14" t="s">
        <v>32</v>
      </c>
      <c r="AX331" s="14" t="s">
        <v>75</v>
      </c>
      <c r="AY331" s="238" t="s">
        <v>119</v>
      </c>
    </row>
    <row r="332" spans="1:65" s="14" customFormat="1">
      <c r="B332" s="228"/>
      <c r="C332" s="229"/>
      <c r="D332" s="219" t="s">
        <v>129</v>
      </c>
      <c r="E332" s="230" t="s">
        <v>1</v>
      </c>
      <c r="F332" s="231" t="s">
        <v>552</v>
      </c>
      <c r="G332" s="229"/>
      <c r="H332" s="232">
        <v>1.581</v>
      </c>
      <c r="I332" s="233"/>
      <c r="J332" s="229"/>
      <c r="K332" s="229"/>
      <c r="L332" s="234"/>
      <c r="M332" s="235"/>
      <c r="N332" s="236"/>
      <c r="O332" s="236"/>
      <c r="P332" s="236"/>
      <c r="Q332" s="236"/>
      <c r="R332" s="236"/>
      <c r="S332" s="236"/>
      <c r="T332" s="237"/>
      <c r="AT332" s="238" t="s">
        <v>129</v>
      </c>
      <c r="AU332" s="238" t="s">
        <v>85</v>
      </c>
      <c r="AV332" s="14" t="s">
        <v>85</v>
      </c>
      <c r="AW332" s="14" t="s">
        <v>32</v>
      </c>
      <c r="AX332" s="14" t="s">
        <v>75</v>
      </c>
      <c r="AY332" s="238" t="s">
        <v>119</v>
      </c>
    </row>
    <row r="333" spans="1:65" s="15" customFormat="1">
      <c r="B333" s="244"/>
      <c r="C333" s="245"/>
      <c r="D333" s="219" t="s">
        <v>129</v>
      </c>
      <c r="E333" s="246" t="s">
        <v>1</v>
      </c>
      <c r="F333" s="247" t="s">
        <v>292</v>
      </c>
      <c r="G333" s="245"/>
      <c r="H333" s="248">
        <v>17.395</v>
      </c>
      <c r="I333" s="249"/>
      <c r="J333" s="245"/>
      <c r="K333" s="245"/>
      <c r="L333" s="250"/>
      <c r="M333" s="251"/>
      <c r="N333" s="252"/>
      <c r="O333" s="252"/>
      <c r="P333" s="252"/>
      <c r="Q333" s="252"/>
      <c r="R333" s="252"/>
      <c r="S333" s="252"/>
      <c r="T333" s="253"/>
      <c r="AT333" s="254" t="s">
        <v>129</v>
      </c>
      <c r="AU333" s="254" t="s">
        <v>85</v>
      </c>
      <c r="AV333" s="15" t="s">
        <v>141</v>
      </c>
      <c r="AW333" s="15" t="s">
        <v>32</v>
      </c>
      <c r="AX333" s="15" t="s">
        <v>83</v>
      </c>
      <c r="AY333" s="254" t="s">
        <v>119</v>
      </c>
    </row>
    <row r="334" spans="1:65" s="2" customFormat="1" ht="24">
      <c r="A334" s="35"/>
      <c r="B334" s="36"/>
      <c r="C334" s="255" t="s">
        <v>553</v>
      </c>
      <c r="D334" s="255" t="s">
        <v>375</v>
      </c>
      <c r="E334" s="256" t="s">
        <v>554</v>
      </c>
      <c r="F334" s="257" t="s">
        <v>555</v>
      </c>
      <c r="G334" s="258" t="s">
        <v>199</v>
      </c>
      <c r="H334" s="259">
        <v>12.786</v>
      </c>
      <c r="I334" s="260"/>
      <c r="J334" s="261">
        <f>ROUND(I334*H334,2)</f>
        <v>0</v>
      </c>
      <c r="K334" s="257" t="s">
        <v>126</v>
      </c>
      <c r="L334" s="262"/>
      <c r="M334" s="263" t="s">
        <v>1</v>
      </c>
      <c r="N334" s="264" t="s">
        <v>40</v>
      </c>
      <c r="O334" s="72"/>
      <c r="P334" s="213">
        <f>O334*H334</f>
        <v>0</v>
      </c>
      <c r="Q334" s="213">
        <v>0.13100000000000001</v>
      </c>
      <c r="R334" s="213">
        <f>Q334*H334</f>
        <v>1.674966</v>
      </c>
      <c r="S334" s="213">
        <v>0</v>
      </c>
      <c r="T334" s="214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15" t="s">
        <v>175</v>
      </c>
      <c r="AT334" s="215" t="s">
        <v>375</v>
      </c>
      <c r="AU334" s="215" t="s">
        <v>85</v>
      </c>
      <c r="AY334" s="18" t="s">
        <v>119</v>
      </c>
      <c r="BE334" s="216">
        <f>IF(N334="základní",J334,0)</f>
        <v>0</v>
      </c>
      <c r="BF334" s="216">
        <f>IF(N334="snížená",J334,0)</f>
        <v>0</v>
      </c>
      <c r="BG334" s="216">
        <f>IF(N334="zákl. přenesená",J334,0)</f>
        <v>0</v>
      </c>
      <c r="BH334" s="216">
        <f>IF(N334="sníž. přenesená",J334,0)</f>
        <v>0</v>
      </c>
      <c r="BI334" s="216">
        <f>IF(N334="nulová",J334,0)</f>
        <v>0</v>
      </c>
      <c r="BJ334" s="18" t="s">
        <v>83</v>
      </c>
      <c r="BK334" s="216">
        <f>ROUND(I334*H334,2)</f>
        <v>0</v>
      </c>
      <c r="BL334" s="18" t="s">
        <v>141</v>
      </c>
      <c r="BM334" s="215" t="s">
        <v>556</v>
      </c>
    </row>
    <row r="335" spans="1:65" s="13" customFormat="1">
      <c r="B335" s="217"/>
      <c r="C335" s="218"/>
      <c r="D335" s="219" t="s">
        <v>129</v>
      </c>
      <c r="E335" s="220" t="s">
        <v>1</v>
      </c>
      <c r="F335" s="221" t="s">
        <v>536</v>
      </c>
      <c r="G335" s="218"/>
      <c r="H335" s="220" t="s">
        <v>1</v>
      </c>
      <c r="I335" s="222"/>
      <c r="J335" s="218"/>
      <c r="K335" s="218"/>
      <c r="L335" s="223"/>
      <c r="M335" s="224"/>
      <c r="N335" s="225"/>
      <c r="O335" s="225"/>
      <c r="P335" s="225"/>
      <c r="Q335" s="225"/>
      <c r="R335" s="225"/>
      <c r="S335" s="225"/>
      <c r="T335" s="226"/>
      <c r="AT335" s="227" t="s">
        <v>129</v>
      </c>
      <c r="AU335" s="227" t="s">
        <v>85</v>
      </c>
      <c r="AV335" s="13" t="s">
        <v>83</v>
      </c>
      <c r="AW335" s="13" t="s">
        <v>32</v>
      </c>
      <c r="AX335" s="13" t="s">
        <v>75</v>
      </c>
      <c r="AY335" s="227" t="s">
        <v>119</v>
      </c>
    </row>
    <row r="336" spans="1:65" s="14" customFormat="1">
      <c r="B336" s="228"/>
      <c r="C336" s="229"/>
      <c r="D336" s="219" t="s">
        <v>129</v>
      </c>
      <c r="E336" s="230" t="s">
        <v>222</v>
      </c>
      <c r="F336" s="231" t="s">
        <v>223</v>
      </c>
      <c r="G336" s="229"/>
      <c r="H336" s="232">
        <v>11.624000000000001</v>
      </c>
      <c r="I336" s="233"/>
      <c r="J336" s="229"/>
      <c r="K336" s="229"/>
      <c r="L336" s="234"/>
      <c r="M336" s="235"/>
      <c r="N336" s="236"/>
      <c r="O336" s="236"/>
      <c r="P336" s="236"/>
      <c r="Q336" s="236"/>
      <c r="R336" s="236"/>
      <c r="S336" s="236"/>
      <c r="T336" s="237"/>
      <c r="AT336" s="238" t="s">
        <v>129</v>
      </c>
      <c r="AU336" s="238" t="s">
        <v>85</v>
      </c>
      <c r="AV336" s="14" t="s">
        <v>85</v>
      </c>
      <c r="AW336" s="14" t="s">
        <v>32</v>
      </c>
      <c r="AX336" s="14" t="s">
        <v>75</v>
      </c>
      <c r="AY336" s="238" t="s">
        <v>119</v>
      </c>
    </row>
    <row r="337" spans="1:65" s="14" customFormat="1">
      <c r="B337" s="228"/>
      <c r="C337" s="229"/>
      <c r="D337" s="219" t="s">
        <v>129</v>
      </c>
      <c r="E337" s="230" t="s">
        <v>1</v>
      </c>
      <c r="F337" s="231" t="s">
        <v>557</v>
      </c>
      <c r="G337" s="229"/>
      <c r="H337" s="232">
        <v>1.1619999999999999</v>
      </c>
      <c r="I337" s="233"/>
      <c r="J337" s="229"/>
      <c r="K337" s="229"/>
      <c r="L337" s="234"/>
      <c r="M337" s="235"/>
      <c r="N337" s="236"/>
      <c r="O337" s="236"/>
      <c r="P337" s="236"/>
      <c r="Q337" s="236"/>
      <c r="R337" s="236"/>
      <c r="S337" s="236"/>
      <c r="T337" s="237"/>
      <c r="AT337" s="238" t="s">
        <v>129</v>
      </c>
      <c r="AU337" s="238" t="s">
        <v>85</v>
      </c>
      <c r="AV337" s="14" t="s">
        <v>85</v>
      </c>
      <c r="AW337" s="14" t="s">
        <v>32</v>
      </c>
      <c r="AX337" s="14" t="s">
        <v>75</v>
      </c>
      <c r="AY337" s="238" t="s">
        <v>119</v>
      </c>
    </row>
    <row r="338" spans="1:65" s="15" customFormat="1">
      <c r="B338" s="244"/>
      <c r="C338" s="245"/>
      <c r="D338" s="219" t="s">
        <v>129</v>
      </c>
      <c r="E338" s="246" t="s">
        <v>1</v>
      </c>
      <c r="F338" s="247" t="s">
        <v>292</v>
      </c>
      <c r="G338" s="245"/>
      <c r="H338" s="248">
        <v>12.786</v>
      </c>
      <c r="I338" s="249"/>
      <c r="J338" s="245"/>
      <c r="K338" s="245"/>
      <c r="L338" s="250"/>
      <c r="M338" s="251"/>
      <c r="N338" s="252"/>
      <c r="O338" s="252"/>
      <c r="P338" s="252"/>
      <c r="Q338" s="252"/>
      <c r="R338" s="252"/>
      <c r="S338" s="252"/>
      <c r="T338" s="253"/>
      <c r="AT338" s="254" t="s">
        <v>129</v>
      </c>
      <c r="AU338" s="254" t="s">
        <v>85</v>
      </c>
      <c r="AV338" s="15" t="s">
        <v>141</v>
      </c>
      <c r="AW338" s="15" t="s">
        <v>32</v>
      </c>
      <c r="AX338" s="15" t="s">
        <v>83</v>
      </c>
      <c r="AY338" s="254" t="s">
        <v>119</v>
      </c>
    </row>
    <row r="339" spans="1:65" s="2" customFormat="1" ht="24">
      <c r="A339" s="35"/>
      <c r="B339" s="36"/>
      <c r="C339" s="255" t="s">
        <v>558</v>
      </c>
      <c r="D339" s="255" t="s">
        <v>375</v>
      </c>
      <c r="E339" s="256" t="s">
        <v>559</v>
      </c>
      <c r="F339" s="257" t="s">
        <v>560</v>
      </c>
      <c r="G339" s="258" t="s">
        <v>199</v>
      </c>
      <c r="H339" s="259">
        <v>2.1339999999999999</v>
      </c>
      <c r="I339" s="260"/>
      <c r="J339" s="261">
        <f>ROUND(I339*H339,2)</f>
        <v>0</v>
      </c>
      <c r="K339" s="257" t="s">
        <v>1</v>
      </c>
      <c r="L339" s="262"/>
      <c r="M339" s="263" t="s">
        <v>1</v>
      </c>
      <c r="N339" s="264" t="s">
        <v>40</v>
      </c>
      <c r="O339" s="72"/>
      <c r="P339" s="213">
        <f>O339*H339</f>
        <v>0</v>
      </c>
      <c r="Q339" s="213">
        <v>0.13100000000000001</v>
      </c>
      <c r="R339" s="213">
        <f>Q339*H339</f>
        <v>0.27955400000000002</v>
      </c>
      <c r="S339" s="213">
        <v>0</v>
      </c>
      <c r="T339" s="214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15" t="s">
        <v>175</v>
      </c>
      <c r="AT339" s="215" t="s">
        <v>375</v>
      </c>
      <c r="AU339" s="215" t="s">
        <v>85</v>
      </c>
      <c r="AY339" s="18" t="s">
        <v>119</v>
      </c>
      <c r="BE339" s="216">
        <f>IF(N339="základní",J339,0)</f>
        <v>0</v>
      </c>
      <c r="BF339" s="216">
        <f>IF(N339="snížená",J339,0)</f>
        <v>0</v>
      </c>
      <c r="BG339" s="216">
        <f>IF(N339="zákl. přenesená",J339,0)</f>
        <v>0</v>
      </c>
      <c r="BH339" s="216">
        <f>IF(N339="sníž. přenesená",J339,0)</f>
        <v>0</v>
      </c>
      <c r="BI339" s="216">
        <f>IF(N339="nulová",J339,0)</f>
        <v>0</v>
      </c>
      <c r="BJ339" s="18" t="s">
        <v>83</v>
      </c>
      <c r="BK339" s="216">
        <f>ROUND(I339*H339,2)</f>
        <v>0</v>
      </c>
      <c r="BL339" s="18" t="s">
        <v>141</v>
      </c>
      <c r="BM339" s="215" t="s">
        <v>561</v>
      </c>
    </row>
    <row r="340" spans="1:65" s="13" customFormat="1">
      <c r="B340" s="217"/>
      <c r="C340" s="218"/>
      <c r="D340" s="219" t="s">
        <v>129</v>
      </c>
      <c r="E340" s="220" t="s">
        <v>1</v>
      </c>
      <c r="F340" s="221" t="s">
        <v>562</v>
      </c>
      <c r="G340" s="218"/>
      <c r="H340" s="220" t="s">
        <v>1</v>
      </c>
      <c r="I340" s="222"/>
      <c r="J340" s="218"/>
      <c r="K340" s="218"/>
      <c r="L340" s="223"/>
      <c r="M340" s="224"/>
      <c r="N340" s="225"/>
      <c r="O340" s="225"/>
      <c r="P340" s="225"/>
      <c r="Q340" s="225"/>
      <c r="R340" s="225"/>
      <c r="S340" s="225"/>
      <c r="T340" s="226"/>
      <c r="AT340" s="227" t="s">
        <v>129</v>
      </c>
      <c r="AU340" s="227" t="s">
        <v>85</v>
      </c>
      <c r="AV340" s="13" t="s">
        <v>83</v>
      </c>
      <c r="AW340" s="13" t="s">
        <v>32</v>
      </c>
      <c r="AX340" s="13" t="s">
        <v>75</v>
      </c>
      <c r="AY340" s="227" t="s">
        <v>119</v>
      </c>
    </row>
    <row r="341" spans="1:65" s="14" customFormat="1">
      <c r="B341" s="228"/>
      <c r="C341" s="229"/>
      <c r="D341" s="219" t="s">
        <v>129</v>
      </c>
      <c r="E341" s="230" t="s">
        <v>232</v>
      </c>
      <c r="F341" s="231" t="s">
        <v>233</v>
      </c>
      <c r="G341" s="229"/>
      <c r="H341" s="232">
        <v>1.94</v>
      </c>
      <c r="I341" s="233"/>
      <c r="J341" s="229"/>
      <c r="K341" s="229"/>
      <c r="L341" s="234"/>
      <c r="M341" s="235"/>
      <c r="N341" s="236"/>
      <c r="O341" s="236"/>
      <c r="P341" s="236"/>
      <c r="Q341" s="236"/>
      <c r="R341" s="236"/>
      <c r="S341" s="236"/>
      <c r="T341" s="237"/>
      <c r="AT341" s="238" t="s">
        <v>129</v>
      </c>
      <c r="AU341" s="238" t="s">
        <v>85</v>
      </c>
      <c r="AV341" s="14" t="s">
        <v>85</v>
      </c>
      <c r="AW341" s="14" t="s">
        <v>32</v>
      </c>
      <c r="AX341" s="14" t="s">
        <v>75</v>
      </c>
      <c r="AY341" s="238" t="s">
        <v>119</v>
      </c>
    </row>
    <row r="342" spans="1:65" s="14" customFormat="1">
      <c r="B342" s="228"/>
      <c r="C342" s="229"/>
      <c r="D342" s="219" t="s">
        <v>129</v>
      </c>
      <c r="E342" s="230" t="s">
        <v>1</v>
      </c>
      <c r="F342" s="231" t="s">
        <v>563</v>
      </c>
      <c r="G342" s="229"/>
      <c r="H342" s="232">
        <v>0.19400000000000001</v>
      </c>
      <c r="I342" s="233"/>
      <c r="J342" s="229"/>
      <c r="K342" s="229"/>
      <c r="L342" s="234"/>
      <c r="M342" s="235"/>
      <c r="N342" s="236"/>
      <c r="O342" s="236"/>
      <c r="P342" s="236"/>
      <c r="Q342" s="236"/>
      <c r="R342" s="236"/>
      <c r="S342" s="236"/>
      <c r="T342" s="237"/>
      <c r="AT342" s="238" t="s">
        <v>129</v>
      </c>
      <c r="AU342" s="238" t="s">
        <v>85</v>
      </c>
      <c r="AV342" s="14" t="s">
        <v>85</v>
      </c>
      <c r="AW342" s="14" t="s">
        <v>32</v>
      </c>
      <c r="AX342" s="14" t="s">
        <v>75</v>
      </c>
      <c r="AY342" s="238" t="s">
        <v>119</v>
      </c>
    </row>
    <row r="343" spans="1:65" s="15" customFormat="1">
      <c r="B343" s="244"/>
      <c r="C343" s="245"/>
      <c r="D343" s="219" t="s">
        <v>129</v>
      </c>
      <c r="E343" s="246" t="s">
        <v>1</v>
      </c>
      <c r="F343" s="247" t="s">
        <v>292</v>
      </c>
      <c r="G343" s="245"/>
      <c r="H343" s="248">
        <v>2.1339999999999999</v>
      </c>
      <c r="I343" s="249"/>
      <c r="J343" s="245"/>
      <c r="K343" s="245"/>
      <c r="L343" s="250"/>
      <c r="M343" s="251"/>
      <c r="N343" s="252"/>
      <c r="O343" s="252"/>
      <c r="P343" s="252"/>
      <c r="Q343" s="252"/>
      <c r="R343" s="252"/>
      <c r="S343" s="252"/>
      <c r="T343" s="253"/>
      <c r="AT343" s="254" t="s">
        <v>129</v>
      </c>
      <c r="AU343" s="254" t="s">
        <v>85</v>
      </c>
      <c r="AV343" s="15" t="s">
        <v>141</v>
      </c>
      <c r="AW343" s="15" t="s">
        <v>32</v>
      </c>
      <c r="AX343" s="15" t="s">
        <v>83</v>
      </c>
      <c r="AY343" s="254" t="s">
        <v>119</v>
      </c>
    </row>
    <row r="344" spans="1:65" s="2" customFormat="1" ht="84">
      <c r="A344" s="35"/>
      <c r="B344" s="36"/>
      <c r="C344" s="204" t="s">
        <v>564</v>
      </c>
      <c r="D344" s="204" t="s">
        <v>122</v>
      </c>
      <c r="E344" s="205" t="s">
        <v>565</v>
      </c>
      <c r="F344" s="206" t="s">
        <v>566</v>
      </c>
      <c r="G344" s="207" t="s">
        <v>199</v>
      </c>
      <c r="H344" s="208">
        <v>13.564</v>
      </c>
      <c r="I344" s="209"/>
      <c r="J344" s="210">
        <f>ROUND(I344*H344,2)</f>
        <v>0</v>
      </c>
      <c r="K344" s="206" t="s">
        <v>126</v>
      </c>
      <c r="L344" s="40"/>
      <c r="M344" s="211" t="s">
        <v>1</v>
      </c>
      <c r="N344" s="212" t="s">
        <v>40</v>
      </c>
      <c r="O344" s="72"/>
      <c r="P344" s="213">
        <f>O344*H344</f>
        <v>0</v>
      </c>
      <c r="Q344" s="213">
        <v>0</v>
      </c>
      <c r="R344" s="213">
        <f>Q344*H344</f>
        <v>0</v>
      </c>
      <c r="S344" s="213">
        <v>0</v>
      </c>
      <c r="T344" s="214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15" t="s">
        <v>141</v>
      </c>
      <c r="AT344" s="215" t="s">
        <v>122</v>
      </c>
      <c r="AU344" s="215" t="s">
        <v>85</v>
      </c>
      <c r="AY344" s="18" t="s">
        <v>119</v>
      </c>
      <c r="BE344" s="216">
        <f>IF(N344="základní",J344,0)</f>
        <v>0</v>
      </c>
      <c r="BF344" s="216">
        <f>IF(N344="snížená",J344,0)</f>
        <v>0</v>
      </c>
      <c r="BG344" s="216">
        <f>IF(N344="zákl. přenesená",J344,0)</f>
        <v>0</v>
      </c>
      <c r="BH344" s="216">
        <f>IF(N344="sníž. přenesená",J344,0)</f>
        <v>0</v>
      </c>
      <c r="BI344" s="216">
        <f>IF(N344="nulová",J344,0)</f>
        <v>0</v>
      </c>
      <c r="BJ344" s="18" t="s">
        <v>83</v>
      </c>
      <c r="BK344" s="216">
        <f>ROUND(I344*H344,2)</f>
        <v>0</v>
      </c>
      <c r="BL344" s="18" t="s">
        <v>141</v>
      </c>
      <c r="BM344" s="215" t="s">
        <v>567</v>
      </c>
    </row>
    <row r="345" spans="1:65" s="14" customFormat="1">
      <c r="B345" s="228"/>
      <c r="C345" s="229"/>
      <c r="D345" s="219" t="s">
        <v>129</v>
      </c>
      <c r="E345" s="230" t="s">
        <v>1</v>
      </c>
      <c r="F345" s="231" t="s">
        <v>568</v>
      </c>
      <c r="G345" s="229"/>
      <c r="H345" s="232">
        <v>13.564</v>
      </c>
      <c r="I345" s="233"/>
      <c r="J345" s="229"/>
      <c r="K345" s="229"/>
      <c r="L345" s="234"/>
      <c r="M345" s="235"/>
      <c r="N345" s="236"/>
      <c r="O345" s="236"/>
      <c r="P345" s="236"/>
      <c r="Q345" s="236"/>
      <c r="R345" s="236"/>
      <c r="S345" s="236"/>
      <c r="T345" s="237"/>
      <c r="AT345" s="238" t="s">
        <v>129</v>
      </c>
      <c r="AU345" s="238" t="s">
        <v>85</v>
      </c>
      <c r="AV345" s="14" t="s">
        <v>85</v>
      </c>
      <c r="AW345" s="14" t="s">
        <v>32</v>
      </c>
      <c r="AX345" s="14" t="s">
        <v>83</v>
      </c>
      <c r="AY345" s="238" t="s">
        <v>119</v>
      </c>
    </row>
    <row r="346" spans="1:65" s="2" customFormat="1" ht="72">
      <c r="A346" s="35"/>
      <c r="B346" s="36"/>
      <c r="C346" s="204" t="s">
        <v>569</v>
      </c>
      <c r="D346" s="204" t="s">
        <v>122</v>
      </c>
      <c r="E346" s="205" t="s">
        <v>570</v>
      </c>
      <c r="F346" s="206" t="s">
        <v>571</v>
      </c>
      <c r="G346" s="207" t="s">
        <v>199</v>
      </c>
      <c r="H346" s="208">
        <v>544.404</v>
      </c>
      <c r="I346" s="209"/>
      <c r="J346" s="210">
        <f>ROUND(I346*H346,2)</f>
        <v>0</v>
      </c>
      <c r="K346" s="206" t="s">
        <v>126</v>
      </c>
      <c r="L346" s="40"/>
      <c r="M346" s="211" t="s">
        <v>1</v>
      </c>
      <c r="N346" s="212" t="s">
        <v>40</v>
      </c>
      <c r="O346" s="72"/>
      <c r="P346" s="213">
        <f>O346*H346</f>
        <v>0</v>
      </c>
      <c r="Q346" s="213">
        <v>0.10362</v>
      </c>
      <c r="R346" s="213">
        <f>Q346*H346</f>
        <v>56.411142480000002</v>
      </c>
      <c r="S346" s="213">
        <v>0</v>
      </c>
      <c r="T346" s="214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15" t="s">
        <v>141</v>
      </c>
      <c r="AT346" s="215" t="s">
        <v>122</v>
      </c>
      <c r="AU346" s="215" t="s">
        <v>85</v>
      </c>
      <c r="AY346" s="18" t="s">
        <v>119</v>
      </c>
      <c r="BE346" s="216">
        <f>IF(N346="základní",J346,0)</f>
        <v>0</v>
      </c>
      <c r="BF346" s="216">
        <f>IF(N346="snížená",J346,0)</f>
        <v>0</v>
      </c>
      <c r="BG346" s="216">
        <f>IF(N346="zákl. přenesená",J346,0)</f>
        <v>0</v>
      </c>
      <c r="BH346" s="216">
        <f>IF(N346="sníž. přenesená",J346,0)</f>
        <v>0</v>
      </c>
      <c r="BI346" s="216">
        <f>IF(N346="nulová",J346,0)</f>
        <v>0</v>
      </c>
      <c r="BJ346" s="18" t="s">
        <v>83</v>
      </c>
      <c r="BK346" s="216">
        <f>ROUND(I346*H346,2)</f>
        <v>0</v>
      </c>
      <c r="BL346" s="18" t="s">
        <v>141</v>
      </c>
      <c r="BM346" s="215" t="s">
        <v>572</v>
      </c>
    </row>
    <row r="347" spans="1:65" s="14" customFormat="1" ht="22.5">
      <c r="B347" s="228"/>
      <c r="C347" s="229"/>
      <c r="D347" s="219" t="s">
        <v>129</v>
      </c>
      <c r="E347" s="230" t="s">
        <v>1</v>
      </c>
      <c r="F347" s="231" t="s">
        <v>573</v>
      </c>
      <c r="G347" s="229"/>
      <c r="H347" s="232">
        <v>544.404</v>
      </c>
      <c r="I347" s="233"/>
      <c r="J347" s="229"/>
      <c r="K347" s="229"/>
      <c r="L347" s="234"/>
      <c r="M347" s="235"/>
      <c r="N347" s="236"/>
      <c r="O347" s="236"/>
      <c r="P347" s="236"/>
      <c r="Q347" s="236"/>
      <c r="R347" s="236"/>
      <c r="S347" s="236"/>
      <c r="T347" s="237"/>
      <c r="AT347" s="238" t="s">
        <v>129</v>
      </c>
      <c r="AU347" s="238" t="s">
        <v>85</v>
      </c>
      <c r="AV347" s="14" t="s">
        <v>85</v>
      </c>
      <c r="AW347" s="14" t="s">
        <v>32</v>
      </c>
      <c r="AX347" s="14" t="s">
        <v>83</v>
      </c>
      <c r="AY347" s="238" t="s">
        <v>119</v>
      </c>
    </row>
    <row r="348" spans="1:65" s="2" customFormat="1" ht="24">
      <c r="A348" s="35"/>
      <c r="B348" s="36"/>
      <c r="C348" s="255" t="s">
        <v>574</v>
      </c>
      <c r="D348" s="255" t="s">
        <v>375</v>
      </c>
      <c r="E348" s="256" t="s">
        <v>575</v>
      </c>
      <c r="F348" s="257" t="s">
        <v>576</v>
      </c>
      <c r="G348" s="258" t="s">
        <v>199</v>
      </c>
      <c r="H348" s="259">
        <v>81.344999999999999</v>
      </c>
      <c r="I348" s="260"/>
      <c r="J348" s="261">
        <f>ROUND(I348*H348,2)</f>
        <v>0</v>
      </c>
      <c r="K348" s="257" t="s">
        <v>126</v>
      </c>
      <c r="L348" s="262"/>
      <c r="M348" s="263" t="s">
        <v>1</v>
      </c>
      <c r="N348" s="264" t="s">
        <v>40</v>
      </c>
      <c r="O348" s="72"/>
      <c r="P348" s="213">
        <f>O348*H348</f>
        <v>0</v>
      </c>
      <c r="Q348" s="213">
        <v>0.17599999999999999</v>
      </c>
      <c r="R348" s="213">
        <f>Q348*H348</f>
        <v>14.316719999999998</v>
      </c>
      <c r="S348" s="213">
        <v>0</v>
      </c>
      <c r="T348" s="214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15" t="s">
        <v>175</v>
      </c>
      <c r="AT348" s="215" t="s">
        <v>375</v>
      </c>
      <c r="AU348" s="215" t="s">
        <v>85</v>
      </c>
      <c r="AY348" s="18" t="s">
        <v>119</v>
      </c>
      <c r="BE348" s="216">
        <f>IF(N348="základní",J348,0)</f>
        <v>0</v>
      </c>
      <c r="BF348" s="216">
        <f>IF(N348="snížená",J348,0)</f>
        <v>0</v>
      </c>
      <c r="BG348" s="216">
        <f>IF(N348="zákl. přenesená",J348,0)</f>
        <v>0</v>
      </c>
      <c r="BH348" s="216">
        <f>IF(N348="sníž. přenesená",J348,0)</f>
        <v>0</v>
      </c>
      <c r="BI348" s="216">
        <f>IF(N348="nulová",J348,0)</f>
        <v>0</v>
      </c>
      <c r="BJ348" s="18" t="s">
        <v>83</v>
      </c>
      <c r="BK348" s="216">
        <f>ROUND(I348*H348,2)</f>
        <v>0</v>
      </c>
      <c r="BL348" s="18" t="s">
        <v>141</v>
      </c>
      <c r="BM348" s="215" t="s">
        <v>577</v>
      </c>
    </row>
    <row r="349" spans="1:65" s="13" customFormat="1">
      <c r="B349" s="217"/>
      <c r="C349" s="218"/>
      <c r="D349" s="219" t="s">
        <v>129</v>
      </c>
      <c r="E349" s="220" t="s">
        <v>1</v>
      </c>
      <c r="F349" s="221" t="s">
        <v>536</v>
      </c>
      <c r="G349" s="218"/>
      <c r="H349" s="220" t="s">
        <v>1</v>
      </c>
      <c r="I349" s="222"/>
      <c r="J349" s="218"/>
      <c r="K349" s="218"/>
      <c r="L349" s="223"/>
      <c r="M349" s="224"/>
      <c r="N349" s="225"/>
      <c r="O349" s="225"/>
      <c r="P349" s="225"/>
      <c r="Q349" s="225"/>
      <c r="R349" s="225"/>
      <c r="S349" s="225"/>
      <c r="T349" s="226"/>
      <c r="AT349" s="227" t="s">
        <v>129</v>
      </c>
      <c r="AU349" s="227" t="s">
        <v>85</v>
      </c>
      <c r="AV349" s="13" t="s">
        <v>83</v>
      </c>
      <c r="AW349" s="13" t="s">
        <v>32</v>
      </c>
      <c r="AX349" s="13" t="s">
        <v>75</v>
      </c>
      <c r="AY349" s="227" t="s">
        <v>119</v>
      </c>
    </row>
    <row r="350" spans="1:65" s="14" customFormat="1">
      <c r="B350" s="228"/>
      <c r="C350" s="229"/>
      <c r="D350" s="219" t="s">
        <v>129</v>
      </c>
      <c r="E350" s="230" t="s">
        <v>226</v>
      </c>
      <c r="F350" s="231" t="s">
        <v>227</v>
      </c>
      <c r="G350" s="229"/>
      <c r="H350" s="232">
        <v>73.95</v>
      </c>
      <c r="I350" s="233"/>
      <c r="J350" s="229"/>
      <c r="K350" s="229"/>
      <c r="L350" s="234"/>
      <c r="M350" s="235"/>
      <c r="N350" s="236"/>
      <c r="O350" s="236"/>
      <c r="P350" s="236"/>
      <c r="Q350" s="236"/>
      <c r="R350" s="236"/>
      <c r="S350" s="236"/>
      <c r="T350" s="237"/>
      <c r="AT350" s="238" t="s">
        <v>129</v>
      </c>
      <c r="AU350" s="238" t="s">
        <v>85</v>
      </c>
      <c r="AV350" s="14" t="s">
        <v>85</v>
      </c>
      <c r="AW350" s="14" t="s">
        <v>32</v>
      </c>
      <c r="AX350" s="14" t="s">
        <v>75</v>
      </c>
      <c r="AY350" s="238" t="s">
        <v>119</v>
      </c>
    </row>
    <row r="351" spans="1:65" s="14" customFormat="1">
      <c r="B351" s="228"/>
      <c r="C351" s="229"/>
      <c r="D351" s="219" t="s">
        <v>129</v>
      </c>
      <c r="E351" s="230" t="s">
        <v>1</v>
      </c>
      <c r="F351" s="231" t="s">
        <v>578</v>
      </c>
      <c r="G351" s="229"/>
      <c r="H351" s="232">
        <v>7.3949999999999996</v>
      </c>
      <c r="I351" s="233"/>
      <c r="J351" s="229"/>
      <c r="K351" s="229"/>
      <c r="L351" s="234"/>
      <c r="M351" s="235"/>
      <c r="N351" s="236"/>
      <c r="O351" s="236"/>
      <c r="P351" s="236"/>
      <c r="Q351" s="236"/>
      <c r="R351" s="236"/>
      <c r="S351" s="236"/>
      <c r="T351" s="237"/>
      <c r="AT351" s="238" t="s">
        <v>129</v>
      </c>
      <c r="AU351" s="238" t="s">
        <v>85</v>
      </c>
      <c r="AV351" s="14" t="s">
        <v>85</v>
      </c>
      <c r="AW351" s="14" t="s">
        <v>32</v>
      </c>
      <c r="AX351" s="14" t="s">
        <v>75</v>
      </c>
      <c r="AY351" s="238" t="s">
        <v>119</v>
      </c>
    </row>
    <row r="352" spans="1:65" s="15" customFormat="1">
      <c r="B352" s="244"/>
      <c r="C352" s="245"/>
      <c r="D352" s="219" t="s">
        <v>129</v>
      </c>
      <c r="E352" s="246" t="s">
        <v>1</v>
      </c>
      <c r="F352" s="247" t="s">
        <v>292</v>
      </c>
      <c r="G352" s="245"/>
      <c r="H352" s="248">
        <v>81.344999999999999</v>
      </c>
      <c r="I352" s="249"/>
      <c r="J352" s="245"/>
      <c r="K352" s="245"/>
      <c r="L352" s="250"/>
      <c r="M352" s="251"/>
      <c r="N352" s="252"/>
      <c r="O352" s="252"/>
      <c r="P352" s="252"/>
      <c r="Q352" s="252"/>
      <c r="R352" s="252"/>
      <c r="S352" s="252"/>
      <c r="T352" s="253"/>
      <c r="AT352" s="254" t="s">
        <v>129</v>
      </c>
      <c r="AU352" s="254" t="s">
        <v>85</v>
      </c>
      <c r="AV352" s="15" t="s">
        <v>141</v>
      </c>
      <c r="AW352" s="15" t="s">
        <v>32</v>
      </c>
      <c r="AX352" s="15" t="s">
        <v>83</v>
      </c>
      <c r="AY352" s="254" t="s">
        <v>119</v>
      </c>
    </row>
    <row r="353" spans="1:65" s="2" customFormat="1" ht="24">
      <c r="A353" s="35"/>
      <c r="B353" s="36"/>
      <c r="C353" s="255" t="s">
        <v>579</v>
      </c>
      <c r="D353" s="255" t="s">
        <v>375</v>
      </c>
      <c r="E353" s="256" t="s">
        <v>580</v>
      </c>
      <c r="F353" s="257" t="s">
        <v>581</v>
      </c>
      <c r="G353" s="258" t="s">
        <v>199</v>
      </c>
      <c r="H353" s="259">
        <v>55.173000000000002</v>
      </c>
      <c r="I353" s="260"/>
      <c r="J353" s="261">
        <f>ROUND(I353*H353,2)</f>
        <v>0</v>
      </c>
      <c r="K353" s="257" t="s">
        <v>126</v>
      </c>
      <c r="L353" s="262"/>
      <c r="M353" s="263" t="s">
        <v>1</v>
      </c>
      <c r="N353" s="264" t="s">
        <v>40</v>
      </c>
      <c r="O353" s="72"/>
      <c r="P353" s="213">
        <f>O353*H353</f>
        <v>0</v>
      </c>
      <c r="Q353" s="213">
        <v>0.17599999999999999</v>
      </c>
      <c r="R353" s="213">
        <f>Q353*H353</f>
        <v>9.7104479999999995</v>
      </c>
      <c r="S353" s="213">
        <v>0</v>
      </c>
      <c r="T353" s="214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15" t="s">
        <v>175</v>
      </c>
      <c r="AT353" s="215" t="s">
        <v>375</v>
      </c>
      <c r="AU353" s="215" t="s">
        <v>85</v>
      </c>
      <c r="AY353" s="18" t="s">
        <v>119</v>
      </c>
      <c r="BE353" s="216">
        <f>IF(N353="základní",J353,0)</f>
        <v>0</v>
      </c>
      <c r="BF353" s="216">
        <f>IF(N353="snížená",J353,0)</f>
        <v>0</v>
      </c>
      <c r="BG353" s="216">
        <f>IF(N353="zákl. přenesená",J353,0)</f>
        <v>0</v>
      </c>
      <c r="BH353" s="216">
        <f>IF(N353="sníž. přenesená",J353,0)</f>
        <v>0</v>
      </c>
      <c r="BI353" s="216">
        <f>IF(N353="nulová",J353,0)</f>
        <v>0</v>
      </c>
      <c r="BJ353" s="18" t="s">
        <v>83</v>
      </c>
      <c r="BK353" s="216">
        <f>ROUND(I353*H353,2)</f>
        <v>0</v>
      </c>
      <c r="BL353" s="18" t="s">
        <v>141</v>
      </c>
      <c r="BM353" s="215" t="s">
        <v>582</v>
      </c>
    </row>
    <row r="354" spans="1:65" s="13" customFormat="1">
      <c r="B354" s="217"/>
      <c r="C354" s="218"/>
      <c r="D354" s="219" t="s">
        <v>129</v>
      </c>
      <c r="E354" s="220" t="s">
        <v>1</v>
      </c>
      <c r="F354" s="221" t="s">
        <v>583</v>
      </c>
      <c r="G354" s="218"/>
      <c r="H354" s="220" t="s">
        <v>1</v>
      </c>
      <c r="I354" s="222"/>
      <c r="J354" s="218"/>
      <c r="K354" s="218"/>
      <c r="L354" s="223"/>
      <c r="M354" s="224"/>
      <c r="N354" s="225"/>
      <c r="O354" s="225"/>
      <c r="P354" s="225"/>
      <c r="Q354" s="225"/>
      <c r="R354" s="225"/>
      <c r="S354" s="225"/>
      <c r="T354" s="226"/>
      <c r="AT354" s="227" t="s">
        <v>129</v>
      </c>
      <c r="AU354" s="227" t="s">
        <v>85</v>
      </c>
      <c r="AV354" s="13" t="s">
        <v>83</v>
      </c>
      <c r="AW354" s="13" t="s">
        <v>32</v>
      </c>
      <c r="AX354" s="13" t="s">
        <v>75</v>
      </c>
      <c r="AY354" s="227" t="s">
        <v>119</v>
      </c>
    </row>
    <row r="355" spans="1:65" s="14" customFormat="1">
      <c r="B355" s="228"/>
      <c r="C355" s="229"/>
      <c r="D355" s="219" t="s">
        <v>129</v>
      </c>
      <c r="E355" s="230" t="s">
        <v>224</v>
      </c>
      <c r="F355" s="231" t="s">
        <v>225</v>
      </c>
      <c r="G355" s="229"/>
      <c r="H355" s="232">
        <v>50.156999999999996</v>
      </c>
      <c r="I355" s="233"/>
      <c r="J355" s="229"/>
      <c r="K355" s="229"/>
      <c r="L355" s="234"/>
      <c r="M355" s="235"/>
      <c r="N355" s="236"/>
      <c r="O355" s="236"/>
      <c r="P355" s="236"/>
      <c r="Q355" s="236"/>
      <c r="R355" s="236"/>
      <c r="S355" s="236"/>
      <c r="T355" s="237"/>
      <c r="AT355" s="238" t="s">
        <v>129</v>
      </c>
      <c r="AU355" s="238" t="s">
        <v>85</v>
      </c>
      <c r="AV355" s="14" t="s">
        <v>85</v>
      </c>
      <c r="AW355" s="14" t="s">
        <v>32</v>
      </c>
      <c r="AX355" s="14" t="s">
        <v>75</v>
      </c>
      <c r="AY355" s="238" t="s">
        <v>119</v>
      </c>
    </row>
    <row r="356" spans="1:65" s="14" customFormat="1">
      <c r="B356" s="228"/>
      <c r="C356" s="229"/>
      <c r="D356" s="219" t="s">
        <v>129</v>
      </c>
      <c r="E356" s="230" t="s">
        <v>1</v>
      </c>
      <c r="F356" s="231" t="s">
        <v>584</v>
      </c>
      <c r="G356" s="229"/>
      <c r="H356" s="232">
        <v>5.016</v>
      </c>
      <c r="I356" s="233"/>
      <c r="J356" s="229"/>
      <c r="K356" s="229"/>
      <c r="L356" s="234"/>
      <c r="M356" s="235"/>
      <c r="N356" s="236"/>
      <c r="O356" s="236"/>
      <c r="P356" s="236"/>
      <c r="Q356" s="236"/>
      <c r="R356" s="236"/>
      <c r="S356" s="236"/>
      <c r="T356" s="237"/>
      <c r="AT356" s="238" t="s">
        <v>129</v>
      </c>
      <c r="AU356" s="238" t="s">
        <v>85</v>
      </c>
      <c r="AV356" s="14" t="s">
        <v>85</v>
      </c>
      <c r="AW356" s="14" t="s">
        <v>32</v>
      </c>
      <c r="AX356" s="14" t="s">
        <v>75</v>
      </c>
      <c r="AY356" s="238" t="s">
        <v>119</v>
      </c>
    </row>
    <row r="357" spans="1:65" s="15" customFormat="1">
      <c r="B357" s="244"/>
      <c r="C357" s="245"/>
      <c r="D357" s="219" t="s">
        <v>129</v>
      </c>
      <c r="E357" s="246" t="s">
        <v>1</v>
      </c>
      <c r="F357" s="247" t="s">
        <v>292</v>
      </c>
      <c r="G357" s="245"/>
      <c r="H357" s="248">
        <v>55.173000000000002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AT357" s="254" t="s">
        <v>129</v>
      </c>
      <c r="AU357" s="254" t="s">
        <v>85</v>
      </c>
      <c r="AV357" s="15" t="s">
        <v>141</v>
      </c>
      <c r="AW357" s="15" t="s">
        <v>32</v>
      </c>
      <c r="AX357" s="15" t="s">
        <v>83</v>
      </c>
      <c r="AY357" s="254" t="s">
        <v>119</v>
      </c>
    </row>
    <row r="358" spans="1:65" s="2" customFormat="1" ht="24">
      <c r="A358" s="35"/>
      <c r="B358" s="36"/>
      <c r="C358" s="255" t="s">
        <v>585</v>
      </c>
      <c r="D358" s="255" t="s">
        <v>375</v>
      </c>
      <c r="E358" s="256" t="s">
        <v>586</v>
      </c>
      <c r="F358" s="257" t="s">
        <v>587</v>
      </c>
      <c r="G358" s="258" t="s">
        <v>199</v>
      </c>
      <c r="H358" s="259">
        <v>462.327</v>
      </c>
      <c r="I358" s="260"/>
      <c r="J358" s="261">
        <f>ROUND(I358*H358,2)</f>
        <v>0</v>
      </c>
      <c r="K358" s="257" t="s">
        <v>1</v>
      </c>
      <c r="L358" s="262"/>
      <c r="M358" s="263" t="s">
        <v>1</v>
      </c>
      <c r="N358" s="264" t="s">
        <v>40</v>
      </c>
      <c r="O358" s="72"/>
      <c r="P358" s="213">
        <f>O358*H358</f>
        <v>0</v>
      </c>
      <c r="Q358" s="213">
        <v>0.15</v>
      </c>
      <c r="R358" s="213">
        <f>Q358*H358</f>
        <v>69.349049999999991</v>
      </c>
      <c r="S358" s="213">
        <v>0</v>
      </c>
      <c r="T358" s="214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15" t="s">
        <v>175</v>
      </c>
      <c r="AT358" s="215" t="s">
        <v>375</v>
      </c>
      <c r="AU358" s="215" t="s">
        <v>85</v>
      </c>
      <c r="AY358" s="18" t="s">
        <v>119</v>
      </c>
      <c r="BE358" s="216">
        <f>IF(N358="základní",J358,0)</f>
        <v>0</v>
      </c>
      <c r="BF358" s="216">
        <f>IF(N358="snížená",J358,0)</f>
        <v>0</v>
      </c>
      <c r="BG358" s="216">
        <f>IF(N358="zákl. přenesená",J358,0)</f>
        <v>0</v>
      </c>
      <c r="BH358" s="216">
        <f>IF(N358="sníž. přenesená",J358,0)</f>
        <v>0</v>
      </c>
      <c r="BI358" s="216">
        <f>IF(N358="nulová",J358,0)</f>
        <v>0</v>
      </c>
      <c r="BJ358" s="18" t="s">
        <v>83</v>
      </c>
      <c r="BK358" s="216">
        <f>ROUND(I358*H358,2)</f>
        <v>0</v>
      </c>
      <c r="BL358" s="18" t="s">
        <v>141</v>
      </c>
      <c r="BM358" s="215" t="s">
        <v>588</v>
      </c>
    </row>
    <row r="359" spans="1:65" s="13" customFormat="1">
      <c r="B359" s="217"/>
      <c r="C359" s="218"/>
      <c r="D359" s="219" t="s">
        <v>129</v>
      </c>
      <c r="E359" s="220" t="s">
        <v>1</v>
      </c>
      <c r="F359" s="221" t="s">
        <v>536</v>
      </c>
      <c r="G359" s="218"/>
      <c r="H359" s="220" t="s">
        <v>1</v>
      </c>
      <c r="I359" s="222"/>
      <c r="J359" s="218"/>
      <c r="K359" s="218"/>
      <c r="L359" s="223"/>
      <c r="M359" s="224"/>
      <c r="N359" s="225"/>
      <c r="O359" s="225"/>
      <c r="P359" s="225"/>
      <c r="Q359" s="225"/>
      <c r="R359" s="225"/>
      <c r="S359" s="225"/>
      <c r="T359" s="226"/>
      <c r="AT359" s="227" t="s">
        <v>129</v>
      </c>
      <c r="AU359" s="227" t="s">
        <v>85</v>
      </c>
      <c r="AV359" s="13" t="s">
        <v>83</v>
      </c>
      <c r="AW359" s="13" t="s">
        <v>32</v>
      </c>
      <c r="AX359" s="13" t="s">
        <v>75</v>
      </c>
      <c r="AY359" s="227" t="s">
        <v>119</v>
      </c>
    </row>
    <row r="360" spans="1:65" s="14" customFormat="1">
      <c r="B360" s="228"/>
      <c r="C360" s="229"/>
      <c r="D360" s="219" t="s">
        <v>129</v>
      </c>
      <c r="E360" s="230" t="s">
        <v>234</v>
      </c>
      <c r="F360" s="231" t="s">
        <v>235</v>
      </c>
      <c r="G360" s="229"/>
      <c r="H360" s="232">
        <v>420.29700000000003</v>
      </c>
      <c r="I360" s="233"/>
      <c r="J360" s="229"/>
      <c r="K360" s="229"/>
      <c r="L360" s="234"/>
      <c r="M360" s="235"/>
      <c r="N360" s="236"/>
      <c r="O360" s="236"/>
      <c r="P360" s="236"/>
      <c r="Q360" s="236"/>
      <c r="R360" s="236"/>
      <c r="S360" s="236"/>
      <c r="T360" s="237"/>
      <c r="AT360" s="238" t="s">
        <v>129</v>
      </c>
      <c r="AU360" s="238" t="s">
        <v>85</v>
      </c>
      <c r="AV360" s="14" t="s">
        <v>85</v>
      </c>
      <c r="AW360" s="14" t="s">
        <v>32</v>
      </c>
      <c r="AX360" s="14" t="s">
        <v>75</v>
      </c>
      <c r="AY360" s="238" t="s">
        <v>119</v>
      </c>
    </row>
    <row r="361" spans="1:65" s="14" customFormat="1">
      <c r="B361" s="228"/>
      <c r="C361" s="229"/>
      <c r="D361" s="219" t="s">
        <v>129</v>
      </c>
      <c r="E361" s="230" t="s">
        <v>1</v>
      </c>
      <c r="F361" s="231" t="s">
        <v>589</v>
      </c>
      <c r="G361" s="229"/>
      <c r="H361" s="232">
        <v>42.03</v>
      </c>
      <c r="I361" s="233"/>
      <c r="J361" s="229"/>
      <c r="K361" s="229"/>
      <c r="L361" s="234"/>
      <c r="M361" s="235"/>
      <c r="N361" s="236"/>
      <c r="O361" s="236"/>
      <c r="P361" s="236"/>
      <c r="Q361" s="236"/>
      <c r="R361" s="236"/>
      <c r="S361" s="236"/>
      <c r="T361" s="237"/>
      <c r="AT361" s="238" t="s">
        <v>129</v>
      </c>
      <c r="AU361" s="238" t="s">
        <v>85</v>
      </c>
      <c r="AV361" s="14" t="s">
        <v>85</v>
      </c>
      <c r="AW361" s="14" t="s">
        <v>32</v>
      </c>
      <c r="AX361" s="14" t="s">
        <v>75</v>
      </c>
      <c r="AY361" s="238" t="s">
        <v>119</v>
      </c>
    </row>
    <row r="362" spans="1:65" s="15" customFormat="1">
      <c r="B362" s="244"/>
      <c r="C362" s="245"/>
      <c r="D362" s="219" t="s">
        <v>129</v>
      </c>
      <c r="E362" s="246" t="s">
        <v>1</v>
      </c>
      <c r="F362" s="247" t="s">
        <v>292</v>
      </c>
      <c r="G362" s="245"/>
      <c r="H362" s="248">
        <v>462.327</v>
      </c>
      <c r="I362" s="249"/>
      <c r="J362" s="245"/>
      <c r="K362" s="245"/>
      <c r="L362" s="250"/>
      <c r="M362" s="251"/>
      <c r="N362" s="252"/>
      <c r="O362" s="252"/>
      <c r="P362" s="252"/>
      <c r="Q362" s="252"/>
      <c r="R362" s="252"/>
      <c r="S362" s="252"/>
      <c r="T362" s="253"/>
      <c r="AT362" s="254" t="s">
        <v>129</v>
      </c>
      <c r="AU362" s="254" t="s">
        <v>85</v>
      </c>
      <c r="AV362" s="15" t="s">
        <v>141</v>
      </c>
      <c r="AW362" s="15" t="s">
        <v>32</v>
      </c>
      <c r="AX362" s="15" t="s">
        <v>83</v>
      </c>
      <c r="AY362" s="254" t="s">
        <v>119</v>
      </c>
    </row>
    <row r="363" spans="1:65" s="2" customFormat="1" ht="84">
      <c r="A363" s="35"/>
      <c r="B363" s="36"/>
      <c r="C363" s="204" t="s">
        <v>590</v>
      </c>
      <c r="D363" s="204" t="s">
        <v>122</v>
      </c>
      <c r="E363" s="205" t="s">
        <v>591</v>
      </c>
      <c r="F363" s="206" t="s">
        <v>592</v>
      </c>
      <c r="G363" s="207" t="s">
        <v>199</v>
      </c>
      <c r="H363" s="208">
        <v>50.156999999999996</v>
      </c>
      <c r="I363" s="209"/>
      <c r="J363" s="210">
        <f>ROUND(I363*H363,2)</f>
        <v>0</v>
      </c>
      <c r="K363" s="206" t="s">
        <v>126</v>
      </c>
      <c r="L363" s="40"/>
      <c r="M363" s="211" t="s">
        <v>1</v>
      </c>
      <c r="N363" s="212" t="s">
        <v>40</v>
      </c>
      <c r="O363" s="72"/>
      <c r="P363" s="213">
        <f>O363*H363</f>
        <v>0</v>
      </c>
      <c r="Q363" s="213">
        <v>0</v>
      </c>
      <c r="R363" s="213">
        <f>Q363*H363</f>
        <v>0</v>
      </c>
      <c r="S363" s="213">
        <v>0</v>
      </c>
      <c r="T363" s="214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15" t="s">
        <v>141</v>
      </c>
      <c r="AT363" s="215" t="s">
        <v>122</v>
      </c>
      <c r="AU363" s="215" t="s">
        <v>85</v>
      </c>
      <c r="AY363" s="18" t="s">
        <v>119</v>
      </c>
      <c r="BE363" s="216">
        <f>IF(N363="základní",J363,0)</f>
        <v>0</v>
      </c>
      <c r="BF363" s="216">
        <f>IF(N363="snížená",J363,0)</f>
        <v>0</v>
      </c>
      <c r="BG363" s="216">
        <f>IF(N363="zákl. přenesená",J363,0)</f>
        <v>0</v>
      </c>
      <c r="BH363" s="216">
        <f>IF(N363="sníž. přenesená",J363,0)</f>
        <v>0</v>
      </c>
      <c r="BI363" s="216">
        <f>IF(N363="nulová",J363,0)</f>
        <v>0</v>
      </c>
      <c r="BJ363" s="18" t="s">
        <v>83</v>
      </c>
      <c r="BK363" s="216">
        <f>ROUND(I363*H363,2)</f>
        <v>0</v>
      </c>
      <c r="BL363" s="18" t="s">
        <v>141</v>
      </c>
      <c r="BM363" s="215" t="s">
        <v>593</v>
      </c>
    </row>
    <row r="364" spans="1:65" s="14" customFormat="1">
      <c r="B364" s="228"/>
      <c r="C364" s="229"/>
      <c r="D364" s="219" t="s">
        <v>129</v>
      </c>
      <c r="E364" s="230" t="s">
        <v>1</v>
      </c>
      <c r="F364" s="231" t="s">
        <v>224</v>
      </c>
      <c r="G364" s="229"/>
      <c r="H364" s="232">
        <v>50.156999999999996</v>
      </c>
      <c r="I364" s="233"/>
      <c r="J364" s="229"/>
      <c r="K364" s="229"/>
      <c r="L364" s="234"/>
      <c r="M364" s="235"/>
      <c r="N364" s="236"/>
      <c r="O364" s="236"/>
      <c r="P364" s="236"/>
      <c r="Q364" s="236"/>
      <c r="R364" s="236"/>
      <c r="S364" s="236"/>
      <c r="T364" s="237"/>
      <c r="AT364" s="238" t="s">
        <v>129</v>
      </c>
      <c r="AU364" s="238" t="s">
        <v>85</v>
      </c>
      <c r="AV364" s="14" t="s">
        <v>85</v>
      </c>
      <c r="AW364" s="14" t="s">
        <v>32</v>
      </c>
      <c r="AX364" s="14" t="s">
        <v>83</v>
      </c>
      <c r="AY364" s="238" t="s">
        <v>119</v>
      </c>
    </row>
    <row r="365" spans="1:65" s="2" customFormat="1" ht="12">
      <c r="A365" s="35"/>
      <c r="B365" s="36"/>
      <c r="C365" s="204" t="s">
        <v>594</v>
      </c>
      <c r="D365" s="204" t="s">
        <v>122</v>
      </c>
      <c r="E365" s="205" t="s">
        <v>595</v>
      </c>
      <c r="F365" s="206" t="s">
        <v>596</v>
      </c>
      <c r="G365" s="207" t="s">
        <v>211</v>
      </c>
      <c r="H365" s="208">
        <v>6.3</v>
      </c>
      <c r="I365" s="209"/>
      <c r="J365" s="210">
        <f>ROUND(I365*H365,2)</f>
        <v>0</v>
      </c>
      <c r="K365" s="206" t="s">
        <v>1</v>
      </c>
      <c r="L365" s="40"/>
      <c r="M365" s="211" t="s">
        <v>1</v>
      </c>
      <c r="N365" s="212" t="s">
        <v>40</v>
      </c>
      <c r="O365" s="72"/>
      <c r="P365" s="213">
        <f>O365*H365</f>
        <v>0</v>
      </c>
      <c r="Q365" s="213">
        <v>0</v>
      </c>
      <c r="R365" s="213">
        <f>Q365*H365</f>
        <v>0</v>
      </c>
      <c r="S365" s="213">
        <v>0</v>
      </c>
      <c r="T365" s="214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15" t="s">
        <v>141</v>
      </c>
      <c r="AT365" s="215" t="s">
        <v>122</v>
      </c>
      <c r="AU365" s="215" t="s">
        <v>85</v>
      </c>
      <c r="AY365" s="18" t="s">
        <v>119</v>
      </c>
      <c r="BE365" s="216">
        <f>IF(N365="základní",J365,0)</f>
        <v>0</v>
      </c>
      <c r="BF365" s="216">
        <f>IF(N365="snížená",J365,0)</f>
        <v>0</v>
      </c>
      <c r="BG365" s="216">
        <f>IF(N365="zákl. přenesená",J365,0)</f>
        <v>0</v>
      </c>
      <c r="BH365" s="216">
        <f>IF(N365="sníž. přenesená",J365,0)</f>
        <v>0</v>
      </c>
      <c r="BI365" s="216">
        <f>IF(N365="nulová",J365,0)</f>
        <v>0</v>
      </c>
      <c r="BJ365" s="18" t="s">
        <v>83</v>
      </c>
      <c r="BK365" s="216">
        <f>ROUND(I365*H365,2)</f>
        <v>0</v>
      </c>
      <c r="BL365" s="18" t="s">
        <v>141</v>
      </c>
      <c r="BM365" s="215" t="s">
        <v>597</v>
      </c>
    </row>
    <row r="366" spans="1:65" s="13" customFormat="1" ht="22.5">
      <c r="B366" s="217"/>
      <c r="C366" s="218"/>
      <c r="D366" s="219" t="s">
        <v>129</v>
      </c>
      <c r="E366" s="220" t="s">
        <v>1</v>
      </c>
      <c r="F366" s="221" t="s">
        <v>598</v>
      </c>
      <c r="G366" s="218"/>
      <c r="H366" s="220" t="s">
        <v>1</v>
      </c>
      <c r="I366" s="222"/>
      <c r="J366" s="218"/>
      <c r="K366" s="218"/>
      <c r="L366" s="223"/>
      <c r="M366" s="224"/>
      <c r="N366" s="225"/>
      <c r="O366" s="225"/>
      <c r="P366" s="225"/>
      <c r="Q366" s="225"/>
      <c r="R366" s="225"/>
      <c r="S366" s="225"/>
      <c r="T366" s="226"/>
      <c r="AT366" s="227" t="s">
        <v>129</v>
      </c>
      <c r="AU366" s="227" t="s">
        <v>85</v>
      </c>
      <c r="AV366" s="13" t="s">
        <v>83</v>
      </c>
      <c r="AW366" s="13" t="s">
        <v>32</v>
      </c>
      <c r="AX366" s="13" t="s">
        <v>75</v>
      </c>
      <c r="AY366" s="227" t="s">
        <v>119</v>
      </c>
    </row>
    <row r="367" spans="1:65" s="14" customFormat="1">
      <c r="B367" s="228"/>
      <c r="C367" s="229"/>
      <c r="D367" s="219" t="s">
        <v>129</v>
      </c>
      <c r="E367" s="230" t="s">
        <v>1</v>
      </c>
      <c r="F367" s="231" t="s">
        <v>599</v>
      </c>
      <c r="G367" s="229"/>
      <c r="H367" s="232">
        <v>6.3</v>
      </c>
      <c r="I367" s="233"/>
      <c r="J367" s="229"/>
      <c r="K367" s="229"/>
      <c r="L367" s="234"/>
      <c r="M367" s="235"/>
      <c r="N367" s="236"/>
      <c r="O367" s="236"/>
      <c r="P367" s="236"/>
      <c r="Q367" s="236"/>
      <c r="R367" s="236"/>
      <c r="S367" s="236"/>
      <c r="T367" s="237"/>
      <c r="AT367" s="238" t="s">
        <v>129</v>
      </c>
      <c r="AU367" s="238" t="s">
        <v>85</v>
      </c>
      <c r="AV367" s="14" t="s">
        <v>85</v>
      </c>
      <c r="AW367" s="14" t="s">
        <v>32</v>
      </c>
      <c r="AX367" s="14" t="s">
        <v>83</v>
      </c>
      <c r="AY367" s="238" t="s">
        <v>119</v>
      </c>
    </row>
    <row r="368" spans="1:65" s="12" customFormat="1" ht="12.75">
      <c r="B368" s="188"/>
      <c r="C368" s="189"/>
      <c r="D368" s="190" t="s">
        <v>74</v>
      </c>
      <c r="E368" s="202" t="s">
        <v>175</v>
      </c>
      <c r="F368" s="202" t="s">
        <v>600</v>
      </c>
      <c r="G368" s="189"/>
      <c r="H368" s="189"/>
      <c r="I368" s="192"/>
      <c r="J368" s="203">
        <f>BK368</f>
        <v>0</v>
      </c>
      <c r="K368" s="189"/>
      <c r="L368" s="194"/>
      <c r="M368" s="195"/>
      <c r="N368" s="196"/>
      <c r="O368" s="196"/>
      <c r="P368" s="197">
        <f>SUM(P369:P411)</f>
        <v>0</v>
      </c>
      <c r="Q368" s="196"/>
      <c r="R368" s="197">
        <f>SUM(R369:R411)</f>
        <v>5.9297299999999993</v>
      </c>
      <c r="S368" s="196"/>
      <c r="T368" s="198">
        <f>SUM(T369:T411)</f>
        <v>0</v>
      </c>
      <c r="AR368" s="199" t="s">
        <v>83</v>
      </c>
      <c r="AT368" s="200" t="s">
        <v>74</v>
      </c>
      <c r="AU368" s="200" t="s">
        <v>83</v>
      </c>
      <c r="AY368" s="199" t="s">
        <v>119</v>
      </c>
      <c r="BK368" s="201">
        <f>SUM(BK369:BK411)</f>
        <v>0</v>
      </c>
    </row>
    <row r="369" spans="1:65" s="2" customFormat="1" ht="36">
      <c r="A369" s="35"/>
      <c r="B369" s="36"/>
      <c r="C369" s="204" t="s">
        <v>601</v>
      </c>
      <c r="D369" s="204" t="s">
        <v>122</v>
      </c>
      <c r="E369" s="205" t="s">
        <v>602</v>
      </c>
      <c r="F369" s="206" t="s">
        <v>603</v>
      </c>
      <c r="G369" s="207" t="s">
        <v>604</v>
      </c>
      <c r="H369" s="208">
        <v>16</v>
      </c>
      <c r="I369" s="209"/>
      <c r="J369" s="210">
        <f>ROUND(I369*H369,2)</f>
        <v>0</v>
      </c>
      <c r="K369" s="206" t="s">
        <v>126</v>
      </c>
      <c r="L369" s="40"/>
      <c r="M369" s="211" t="s">
        <v>1</v>
      </c>
      <c r="N369" s="212" t="s">
        <v>40</v>
      </c>
      <c r="O369" s="72"/>
      <c r="P369" s="213">
        <f>O369*H369</f>
        <v>0</v>
      </c>
      <c r="Q369" s="213">
        <v>0</v>
      </c>
      <c r="R369" s="213">
        <f>Q369*H369</f>
        <v>0</v>
      </c>
      <c r="S369" s="213">
        <v>0</v>
      </c>
      <c r="T369" s="214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15" t="s">
        <v>141</v>
      </c>
      <c r="AT369" s="215" t="s">
        <v>122</v>
      </c>
      <c r="AU369" s="215" t="s">
        <v>85</v>
      </c>
      <c r="AY369" s="18" t="s">
        <v>119</v>
      </c>
      <c r="BE369" s="216">
        <f>IF(N369="základní",J369,0)</f>
        <v>0</v>
      </c>
      <c r="BF369" s="216">
        <f>IF(N369="snížená",J369,0)</f>
        <v>0</v>
      </c>
      <c r="BG369" s="216">
        <f>IF(N369="zákl. přenesená",J369,0)</f>
        <v>0</v>
      </c>
      <c r="BH369" s="216">
        <f>IF(N369="sníž. přenesená",J369,0)</f>
        <v>0</v>
      </c>
      <c r="BI369" s="216">
        <f>IF(N369="nulová",J369,0)</f>
        <v>0</v>
      </c>
      <c r="BJ369" s="18" t="s">
        <v>83</v>
      </c>
      <c r="BK369" s="216">
        <f>ROUND(I369*H369,2)</f>
        <v>0</v>
      </c>
      <c r="BL369" s="18" t="s">
        <v>141</v>
      </c>
      <c r="BM369" s="215" t="s">
        <v>605</v>
      </c>
    </row>
    <row r="370" spans="1:65" s="14" customFormat="1">
      <c r="B370" s="228"/>
      <c r="C370" s="229"/>
      <c r="D370" s="219" t="s">
        <v>129</v>
      </c>
      <c r="E370" s="230" t="s">
        <v>1</v>
      </c>
      <c r="F370" s="231" t="s">
        <v>606</v>
      </c>
      <c r="G370" s="229"/>
      <c r="H370" s="232">
        <v>16</v>
      </c>
      <c r="I370" s="233"/>
      <c r="J370" s="229"/>
      <c r="K370" s="229"/>
      <c r="L370" s="234"/>
      <c r="M370" s="235"/>
      <c r="N370" s="236"/>
      <c r="O370" s="236"/>
      <c r="P370" s="236"/>
      <c r="Q370" s="236"/>
      <c r="R370" s="236"/>
      <c r="S370" s="236"/>
      <c r="T370" s="237"/>
      <c r="AT370" s="238" t="s">
        <v>129</v>
      </c>
      <c r="AU370" s="238" t="s">
        <v>85</v>
      </c>
      <c r="AV370" s="14" t="s">
        <v>85</v>
      </c>
      <c r="AW370" s="14" t="s">
        <v>32</v>
      </c>
      <c r="AX370" s="14" t="s">
        <v>83</v>
      </c>
      <c r="AY370" s="238" t="s">
        <v>119</v>
      </c>
    </row>
    <row r="371" spans="1:65" s="2" customFormat="1" ht="12">
      <c r="A371" s="35"/>
      <c r="B371" s="36"/>
      <c r="C371" s="255" t="s">
        <v>607</v>
      </c>
      <c r="D371" s="255" t="s">
        <v>375</v>
      </c>
      <c r="E371" s="256" t="s">
        <v>608</v>
      </c>
      <c r="F371" s="257" t="s">
        <v>609</v>
      </c>
      <c r="G371" s="258" t="s">
        <v>604</v>
      </c>
      <c r="H371" s="259">
        <v>5</v>
      </c>
      <c r="I371" s="260"/>
      <c r="J371" s="261">
        <f>ROUND(I371*H371,2)</f>
        <v>0</v>
      </c>
      <c r="K371" s="257" t="s">
        <v>126</v>
      </c>
      <c r="L371" s="262"/>
      <c r="M371" s="263" t="s">
        <v>1</v>
      </c>
      <c r="N371" s="264" t="s">
        <v>40</v>
      </c>
      <c r="O371" s="72"/>
      <c r="P371" s="213">
        <f>O371*H371</f>
        <v>0</v>
      </c>
      <c r="Q371" s="213">
        <v>1.8E-3</v>
      </c>
      <c r="R371" s="213">
        <f>Q371*H371</f>
        <v>8.9999999999999993E-3</v>
      </c>
      <c r="S371" s="213">
        <v>0</v>
      </c>
      <c r="T371" s="214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15" t="s">
        <v>175</v>
      </c>
      <c r="AT371" s="215" t="s">
        <v>375</v>
      </c>
      <c r="AU371" s="215" t="s">
        <v>85</v>
      </c>
      <c r="AY371" s="18" t="s">
        <v>119</v>
      </c>
      <c r="BE371" s="216">
        <f>IF(N371="základní",J371,0)</f>
        <v>0</v>
      </c>
      <c r="BF371" s="216">
        <f>IF(N371="snížená",J371,0)</f>
        <v>0</v>
      </c>
      <c r="BG371" s="216">
        <f>IF(N371="zákl. přenesená",J371,0)</f>
        <v>0</v>
      </c>
      <c r="BH371" s="216">
        <f>IF(N371="sníž. přenesená",J371,0)</f>
        <v>0</v>
      </c>
      <c r="BI371" s="216">
        <f>IF(N371="nulová",J371,0)</f>
        <v>0</v>
      </c>
      <c r="BJ371" s="18" t="s">
        <v>83</v>
      </c>
      <c r="BK371" s="216">
        <f>ROUND(I371*H371,2)</f>
        <v>0</v>
      </c>
      <c r="BL371" s="18" t="s">
        <v>141</v>
      </c>
      <c r="BM371" s="215" t="s">
        <v>610</v>
      </c>
    </row>
    <row r="372" spans="1:65" s="13" customFormat="1">
      <c r="B372" s="217"/>
      <c r="C372" s="218"/>
      <c r="D372" s="219" t="s">
        <v>129</v>
      </c>
      <c r="E372" s="220" t="s">
        <v>1</v>
      </c>
      <c r="F372" s="221" t="s">
        <v>372</v>
      </c>
      <c r="G372" s="218"/>
      <c r="H372" s="220" t="s">
        <v>1</v>
      </c>
      <c r="I372" s="222"/>
      <c r="J372" s="218"/>
      <c r="K372" s="218"/>
      <c r="L372" s="223"/>
      <c r="M372" s="224"/>
      <c r="N372" s="225"/>
      <c r="O372" s="225"/>
      <c r="P372" s="225"/>
      <c r="Q372" s="225"/>
      <c r="R372" s="225"/>
      <c r="S372" s="225"/>
      <c r="T372" s="226"/>
      <c r="AT372" s="227" t="s">
        <v>129</v>
      </c>
      <c r="AU372" s="227" t="s">
        <v>85</v>
      </c>
      <c r="AV372" s="13" t="s">
        <v>83</v>
      </c>
      <c r="AW372" s="13" t="s">
        <v>32</v>
      </c>
      <c r="AX372" s="13" t="s">
        <v>75</v>
      </c>
      <c r="AY372" s="227" t="s">
        <v>119</v>
      </c>
    </row>
    <row r="373" spans="1:65" s="14" customFormat="1">
      <c r="B373" s="228"/>
      <c r="C373" s="229"/>
      <c r="D373" s="219" t="s">
        <v>129</v>
      </c>
      <c r="E373" s="230" t="s">
        <v>1</v>
      </c>
      <c r="F373" s="231" t="s">
        <v>118</v>
      </c>
      <c r="G373" s="229"/>
      <c r="H373" s="232">
        <v>5</v>
      </c>
      <c r="I373" s="233"/>
      <c r="J373" s="229"/>
      <c r="K373" s="229"/>
      <c r="L373" s="234"/>
      <c r="M373" s="235"/>
      <c r="N373" s="236"/>
      <c r="O373" s="236"/>
      <c r="P373" s="236"/>
      <c r="Q373" s="236"/>
      <c r="R373" s="236"/>
      <c r="S373" s="236"/>
      <c r="T373" s="237"/>
      <c r="AT373" s="238" t="s">
        <v>129</v>
      </c>
      <c r="AU373" s="238" t="s">
        <v>85</v>
      </c>
      <c r="AV373" s="14" t="s">
        <v>85</v>
      </c>
      <c r="AW373" s="14" t="s">
        <v>32</v>
      </c>
      <c r="AX373" s="14" t="s">
        <v>83</v>
      </c>
      <c r="AY373" s="238" t="s">
        <v>119</v>
      </c>
    </row>
    <row r="374" spans="1:65" s="2" customFormat="1" ht="12">
      <c r="A374" s="35"/>
      <c r="B374" s="36"/>
      <c r="C374" s="255" t="s">
        <v>611</v>
      </c>
      <c r="D374" s="255" t="s">
        <v>375</v>
      </c>
      <c r="E374" s="256" t="s">
        <v>612</v>
      </c>
      <c r="F374" s="257" t="s">
        <v>613</v>
      </c>
      <c r="G374" s="258" t="s">
        <v>604</v>
      </c>
      <c r="H374" s="259">
        <v>5</v>
      </c>
      <c r="I374" s="260"/>
      <c r="J374" s="261">
        <f>ROUND(I374*H374,2)</f>
        <v>0</v>
      </c>
      <c r="K374" s="257" t="s">
        <v>126</v>
      </c>
      <c r="L374" s="262"/>
      <c r="M374" s="263" t="s">
        <v>1</v>
      </c>
      <c r="N374" s="264" t="s">
        <v>40</v>
      </c>
      <c r="O374" s="72"/>
      <c r="P374" s="213">
        <f>O374*H374</f>
        <v>0</v>
      </c>
      <c r="Q374" s="213">
        <v>1E-3</v>
      </c>
      <c r="R374" s="213">
        <f>Q374*H374</f>
        <v>5.0000000000000001E-3</v>
      </c>
      <c r="S374" s="213">
        <v>0</v>
      </c>
      <c r="T374" s="214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15" t="s">
        <v>175</v>
      </c>
      <c r="AT374" s="215" t="s">
        <v>375</v>
      </c>
      <c r="AU374" s="215" t="s">
        <v>85</v>
      </c>
      <c r="AY374" s="18" t="s">
        <v>119</v>
      </c>
      <c r="BE374" s="216">
        <f>IF(N374="základní",J374,0)</f>
        <v>0</v>
      </c>
      <c r="BF374" s="216">
        <f>IF(N374="snížená",J374,0)</f>
        <v>0</v>
      </c>
      <c r="BG374" s="216">
        <f>IF(N374="zákl. přenesená",J374,0)</f>
        <v>0</v>
      </c>
      <c r="BH374" s="216">
        <f>IF(N374="sníž. přenesená",J374,0)</f>
        <v>0</v>
      </c>
      <c r="BI374" s="216">
        <f>IF(N374="nulová",J374,0)</f>
        <v>0</v>
      </c>
      <c r="BJ374" s="18" t="s">
        <v>83</v>
      </c>
      <c r="BK374" s="216">
        <f>ROUND(I374*H374,2)</f>
        <v>0</v>
      </c>
      <c r="BL374" s="18" t="s">
        <v>141</v>
      </c>
      <c r="BM374" s="215" t="s">
        <v>614</v>
      </c>
    </row>
    <row r="375" spans="1:65" s="13" customFormat="1">
      <c r="B375" s="217"/>
      <c r="C375" s="218"/>
      <c r="D375" s="219" t="s">
        <v>129</v>
      </c>
      <c r="E375" s="220" t="s">
        <v>1</v>
      </c>
      <c r="F375" s="221" t="s">
        <v>372</v>
      </c>
      <c r="G375" s="218"/>
      <c r="H375" s="220" t="s">
        <v>1</v>
      </c>
      <c r="I375" s="222"/>
      <c r="J375" s="218"/>
      <c r="K375" s="218"/>
      <c r="L375" s="223"/>
      <c r="M375" s="224"/>
      <c r="N375" s="225"/>
      <c r="O375" s="225"/>
      <c r="P375" s="225"/>
      <c r="Q375" s="225"/>
      <c r="R375" s="225"/>
      <c r="S375" s="225"/>
      <c r="T375" s="226"/>
      <c r="AT375" s="227" t="s">
        <v>129</v>
      </c>
      <c r="AU375" s="227" t="s">
        <v>85</v>
      </c>
      <c r="AV375" s="13" t="s">
        <v>83</v>
      </c>
      <c r="AW375" s="13" t="s">
        <v>32</v>
      </c>
      <c r="AX375" s="13" t="s">
        <v>75</v>
      </c>
      <c r="AY375" s="227" t="s">
        <v>119</v>
      </c>
    </row>
    <row r="376" spans="1:65" s="14" customFormat="1">
      <c r="B376" s="228"/>
      <c r="C376" s="229"/>
      <c r="D376" s="219" t="s">
        <v>129</v>
      </c>
      <c r="E376" s="230" t="s">
        <v>1</v>
      </c>
      <c r="F376" s="231" t="s">
        <v>118</v>
      </c>
      <c r="G376" s="229"/>
      <c r="H376" s="232">
        <v>5</v>
      </c>
      <c r="I376" s="233"/>
      <c r="J376" s="229"/>
      <c r="K376" s="229"/>
      <c r="L376" s="234"/>
      <c r="M376" s="235"/>
      <c r="N376" s="236"/>
      <c r="O376" s="236"/>
      <c r="P376" s="236"/>
      <c r="Q376" s="236"/>
      <c r="R376" s="236"/>
      <c r="S376" s="236"/>
      <c r="T376" s="237"/>
      <c r="AT376" s="238" t="s">
        <v>129</v>
      </c>
      <c r="AU376" s="238" t="s">
        <v>85</v>
      </c>
      <c r="AV376" s="14" t="s">
        <v>85</v>
      </c>
      <c r="AW376" s="14" t="s">
        <v>32</v>
      </c>
      <c r="AX376" s="14" t="s">
        <v>83</v>
      </c>
      <c r="AY376" s="238" t="s">
        <v>119</v>
      </c>
    </row>
    <row r="377" spans="1:65" s="2" customFormat="1" ht="12">
      <c r="A377" s="35"/>
      <c r="B377" s="36"/>
      <c r="C377" s="255" t="s">
        <v>615</v>
      </c>
      <c r="D377" s="255" t="s">
        <v>375</v>
      </c>
      <c r="E377" s="256" t="s">
        <v>616</v>
      </c>
      <c r="F377" s="257" t="s">
        <v>617</v>
      </c>
      <c r="G377" s="258" t="s">
        <v>604</v>
      </c>
      <c r="H377" s="259">
        <v>1</v>
      </c>
      <c r="I377" s="260"/>
      <c r="J377" s="261">
        <f>ROUND(I377*H377,2)</f>
        <v>0</v>
      </c>
      <c r="K377" s="257" t="s">
        <v>126</v>
      </c>
      <c r="L377" s="262"/>
      <c r="M377" s="263" t="s">
        <v>1</v>
      </c>
      <c r="N377" s="264" t="s">
        <v>40</v>
      </c>
      <c r="O377" s="72"/>
      <c r="P377" s="213">
        <f>O377*H377</f>
        <v>0</v>
      </c>
      <c r="Q377" s="213">
        <v>8.0000000000000004E-4</v>
      </c>
      <c r="R377" s="213">
        <f>Q377*H377</f>
        <v>8.0000000000000004E-4</v>
      </c>
      <c r="S377" s="213">
        <v>0</v>
      </c>
      <c r="T377" s="214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15" t="s">
        <v>175</v>
      </c>
      <c r="AT377" s="215" t="s">
        <v>375</v>
      </c>
      <c r="AU377" s="215" t="s">
        <v>85</v>
      </c>
      <c r="AY377" s="18" t="s">
        <v>119</v>
      </c>
      <c r="BE377" s="216">
        <f>IF(N377="základní",J377,0)</f>
        <v>0</v>
      </c>
      <c r="BF377" s="216">
        <f>IF(N377="snížená",J377,0)</f>
        <v>0</v>
      </c>
      <c r="BG377" s="216">
        <f>IF(N377="zákl. přenesená",J377,0)</f>
        <v>0</v>
      </c>
      <c r="BH377" s="216">
        <f>IF(N377="sníž. přenesená",J377,0)</f>
        <v>0</v>
      </c>
      <c r="BI377" s="216">
        <f>IF(N377="nulová",J377,0)</f>
        <v>0</v>
      </c>
      <c r="BJ377" s="18" t="s">
        <v>83</v>
      </c>
      <c r="BK377" s="216">
        <f>ROUND(I377*H377,2)</f>
        <v>0</v>
      </c>
      <c r="BL377" s="18" t="s">
        <v>141</v>
      </c>
      <c r="BM377" s="215" t="s">
        <v>618</v>
      </c>
    </row>
    <row r="378" spans="1:65" s="14" customFormat="1" ht="22.5">
      <c r="B378" s="228"/>
      <c r="C378" s="229"/>
      <c r="D378" s="219" t="s">
        <v>129</v>
      </c>
      <c r="E378" s="230" t="s">
        <v>1</v>
      </c>
      <c r="F378" s="231" t="s">
        <v>619</v>
      </c>
      <c r="G378" s="229"/>
      <c r="H378" s="232">
        <v>1</v>
      </c>
      <c r="I378" s="233"/>
      <c r="J378" s="229"/>
      <c r="K378" s="229"/>
      <c r="L378" s="234"/>
      <c r="M378" s="235"/>
      <c r="N378" s="236"/>
      <c r="O378" s="236"/>
      <c r="P378" s="236"/>
      <c r="Q378" s="236"/>
      <c r="R378" s="236"/>
      <c r="S378" s="236"/>
      <c r="T378" s="237"/>
      <c r="AT378" s="238" t="s">
        <v>129</v>
      </c>
      <c r="AU378" s="238" t="s">
        <v>85</v>
      </c>
      <c r="AV378" s="14" t="s">
        <v>85</v>
      </c>
      <c r="AW378" s="14" t="s">
        <v>32</v>
      </c>
      <c r="AX378" s="14" t="s">
        <v>83</v>
      </c>
      <c r="AY378" s="238" t="s">
        <v>119</v>
      </c>
    </row>
    <row r="379" spans="1:65" s="2" customFormat="1" ht="24">
      <c r="A379" s="35"/>
      <c r="B379" s="36"/>
      <c r="C379" s="255" t="s">
        <v>620</v>
      </c>
      <c r="D379" s="255" t="s">
        <v>375</v>
      </c>
      <c r="E379" s="256" t="s">
        <v>621</v>
      </c>
      <c r="F379" s="257" t="s">
        <v>622</v>
      </c>
      <c r="G379" s="258" t="s">
        <v>604</v>
      </c>
      <c r="H379" s="259">
        <v>5</v>
      </c>
      <c r="I379" s="260"/>
      <c r="J379" s="261">
        <f>ROUND(I379*H379,2)</f>
        <v>0</v>
      </c>
      <c r="K379" s="257" t="s">
        <v>1</v>
      </c>
      <c r="L379" s="262"/>
      <c r="M379" s="263" t="s">
        <v>1</v>
      </c>
      <c r="N379" s="264" t="s">
        <v>40</v>
      </c>
      <c r="O379" s="72"/>
      <c r="P379" s="213">
        <f>O379*H379</f>
        <v>0</v>
      </c>
      <c r="Q379" s="213">
        <v>1.4E-3</v>
      </c>
      <c r="R379" s="213">
        <f>Q379*H379</f>
        <v>7.0000000000000001E-3</v>
      </c>
      <c r="S379" s="213">
        <v>0</v>
      </c>
      <c r="T379" s="214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15" t="s">
        <v>175</v>
      </c>
      <c r="AT379" s="215" t="s">
        <v>375</v>
      </c>
      <c r="AU379" s="215" t="s">
        <v>85</v>
      </c>
      <c r="AY379" s="18" t="s">
        <v>119</v>
      </c>
      <c r="BE379" s="216">
        <f>IF(N379="základní",J379,0)</f>
        <v>0</v>
      </c>
      <c r="BF379" s="216">
        <f>IF(N379="snížená",J379,0)</f>
        <v>0</v>
      </c>
      <c r="BG379" s="216">
        <f>IF(N379="zákl. přenesená",J379,0)</f>
        <v>0</v>
      </c>
      <c r="BH379" s="216">
        <f>IF(N379="sníž. přenesená",J379,0)</f>
        <v>0</v>
      </c>
      <c r="BI379" s="216">
        <f>IF(N379="nulová",J379,0)</f>
        <v>0</v>
      </c>
      <c r="BJ379" s="18" t="s">
        <v>83</v>
      </c>
      <c r="BK379" s="216">
        <f>ROUND(I379*H379,2)</f>
        <v>0</v>
      </c>
      <c r="BL379" s="18" t="s">
        <v>141</v>
      </c>
      <c r="BM379" s="215" t="s">
        <v>623</v>
      </c>
    </row>
    <row r="380" spans="1:65" s="13" customFormat="1">
      <c r="B380" s="217"/>
      <c r="C380" s="218"/>
      <c r="D380" s="219" t="s">
        <v>129</v>
      </c>
      <c r="E380" s="220" t="s">
        <v>1</v>
      </c>
      <c r="F380" s="221" t="s">
        <v>372</v>
      </c>
      <c r="G380" s="218"/>
      <c r="H380" s="220" t="s">
        <v>1</v>
      </c>
      <c r="I380" s="222"/>
      <c r="J380" s="218"/>
      <c r="K380" s="218"/>
      <c r="L380" s="223"/>
      <c r="M380" s="224"/>
      <c r="N380" s="225"/>
      <c r="O380" s="225"/>
      <c r="P380" s="225"/>
      <c r="Q380" s="225"/>
      <c r="R380" s="225"/>
      <c r="S380" s="225"/>
      <c r="T380" s="226"/>
      <c r="AT380" s="227" t="s">
        <v>129</v>
      </c>
      <c r="AU380" s="227" t="s">
        <v>85</v>
      </c>
      <c r="AV380" s="13" t="s">
        <v>83</v>
      </c>
      <c r="AW380" s="13" t="s">
        <v>32</v>
      </c>
      <c r="AX380" s="13" t="s">
        <v>75</v>
      </c>
      <c r="AY380" s="227" t="s">
        <v>119</v>
      </c>
    </row>
    <row r="381" spans="1:65" s="14" customFormat="1">
      <c r="B381" s="228"/>
      <c r="C381" s="229"/>
      <c r="D381" s="219" t="s">
        <v>129</v>
      </c>
      <c r="E381" s="230" t="s">
        <v>1</v>
      </c>
      <c r="F381" s="231" t="s">
        <v>118</v>
      </c>
      <c r="G381" s="229"/>
      <c r="H381" s="232">
        <v>5</v>
      </c>
      <c r="I381" s="233"/>
      <c r="J381" s="229"/>
      <c r="K381" s="229"/>
      <c r="L381" s="234"/>
      <c r="M381" s="235"/>
      <c r="N381" s="236"/>
      <c r="O381" s="236"/>
      <c r="P381" s="236"/>
      <c r="Q381" s="236"/>
      <c r="R381" s="236"/>
      <c r="S381" s="236"/>
      <c r="T381" s="237"/>
      <c r="AT381" s="238" t="s">
        <v>129</v>
      </c>
      <c r="AU381" s="238" t="s">
        <v>85</v>
      </c>
      <c r="AV381" s="14" t="s">
        <v>85</v>
      </c>
      <c r="AW381" s="14" t="s">
        <v>32</v>
      </c>
      <c r="AX381" s="14" t="s">
        <v>83</v>
      </c>
      <c r="AY381" s="238" t="s">
        <v>119</v>
      </c>
    </row>
    <row r="382" spans="1:65" s="2" customFormat="1" ht="36">
      <c r="A382" s="35"/>
      <c r="B382" s="36"/>
      <c r="C382" s="204" t="s">
        <v>624</v>
      </c>
      <c r="D382" s="204" t="s">
        <v>122</v>
      </c>
      <c r="E382" s="205" t="s">
        <v>625</v>
      </c>
      <c r="F382" s="206" t="s">
        <v>626</v>
      </c>
      <c r="G382" s="207" t="s">
        <v>604</v>
      </c>
      <c r="H382" s="208">
        <v>1</v>
      </c>
      <c r="I382" s="209"/>
      <c r="J382" s="210">
        <f>ROUND(I382*H382,2)</f>
        <v>0</v>
      </c>
      <c r="K382" s="206" t="s">
        <v>126</v>
      </c>
      <c r="L382" s="40"/>
      <c r="M382" s="211" t="s">
        <v>1</v>
      </c>
      <c r="N382" s="212" t="s">
        <v>40</v>
      </c>
      <c r="O382" s="72"/>
      <c r="P382" s="213">
        <f>O382*H382</f>
        <v>0</v>
      </c>
      <c r="Q382" s="213">
        <v>2.99E-3</v>
      </c>
      <c r="R382" s="213">
        <f>Q382*H382</f>
        <v>2.99E-3</v>
      </c>
      <c r="S382" s="213">
        <v>0</v>
      </c>
      <c r="T382" s="214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15" t="s">
        <v>141</v>
      </c>
      <c r="AT382" s="215" t="s">
        <v>122</v>
      </c>
      <c r="AU382" s="215" t="s">
        <v>85</v>
      </c>
      <c r="AY382" s="18" t="s">
        <v>119</v>
      </c>
      <c r="BE382" s="216">
        <f>IF(N382="základní",J382,0)</f>
        <v>0</v>
      </c>
      <c r="BF382" s="216">
        <f>IF(N382="snížená",J382,0)</f>
        <v>0</v>
      </c>
      <c r="BG382" s="216">
        <f>IF(N382="zákl. přenesená",J382,0)</f>
        <v>0</v>
      </c>
      <c r="BH382" s="216">
        <f>IF(N382="sníž. přenesená",J382,0)</f>
        <v>0</v>
      </c>
      <c r="BI382" s="216">
        <f>IF(N382="nulová",J382,0)</f>
        <v>0</v>
      </c>
      <c r="BJ382" s="18" t="s">
        <v>83</v>
      </c>
      <c r="BK382" s="216">
        <f>ROUND(I382*H382,2)</f>
        <v>0</v>
      </c>
      <c r="BL382" s="18" t="s">
        <v>141</v>
      </c>
      <c r="BM382" s="215" t="s">
        <v>627</v>
      </c>
    </row>
    <row r="383" spans="1:65" s="14" customFormat="1">
      <c r="B383" s="228"/>
      <c r="C383" s="229"/>
      <c r="D383" s="219" t="s">
        <v>129</v>
      </c>
      <c r="E383" s="230" t="s">
        <v>1</v>
      </c>
      <c r="F383" s="231" t="s">
        <v>83</v>
      </c>
      <c r="G383" s="229"/>
      <c r="H383" s="232">
        <v>1</v>
      </c>
      <c r="I383" s="233"/>
      <c r="J383" s="229"/>
      <c r="K383" s="229"/>
      <c r="L383" s="234"/>
      <c r="M383" s="235"/>
      <c r="N383" s="236"/>
      <c r="O383" s="236"/>
      <c r="P383" s="236"/>
      <c r="Q383" s="236"/>
      <c r="R383" s="236"/>
      <c r="S383" s="236"/>
      <c r="T383" s="237"/>
      <c r="AT383" s="238" t="s">
        <v>129</v>
      </c>
      <c r="AU383" s="238" t="s">
        <v>85</v>
      </c>
      <c r="AV383" s="14" t="s">
        <v>85</v>
      </c>
      <c r="AW383" s="14" t="s">
        <v>32</v>
      </c>
      <c r="AX383" s="14" t="s">
        <v>83</v>
      </c>
      <c r="AY383" s="238" t="s">
        <v>119</v>
      </c>
    </row>
    <row r="384" spans="1:65" s="2" customFormat="1" ht="24">
      <c r="A384" s="35"/>
      <c r="B384" s="36"/>
      <c r="C384" s="255" t="s">
        <v>628</v>
      </c>
      <c r="D384" s="255" t="s">
        <v>375</v>
      </c>
      <c r="E384" s="256" t="s">
        <v>629</v>
      </c>
      <c r="F384" s="257" t="s">
        <v>630</v>
      </c>
      <c r="G384" s="258" t="s">
        <v>604</v>
      </c>
      <c r="H384" s="259">
        <v>1</v>
      </c>
      <c r="I384" s="260"/>
      <c r="J384" s="261">
        <f>ROUND(I384*H384,2)</f>
        <v>0</v>
      </c>
      <c r="K384" s="257" t="s">
        <v>1</v>
      </c>
      <c r="L384" s="262"/>
      <c r="M384" s="263" t="s">
        <v>1</v>
      </c>
      <c r="N384" s="264" t="s">
        <v>40</v>
      </c>
      <c r="O384" s="72"/>
      <c r="P384" s="213">
        <f>O384*H384</f>
        <v>0</v>
      </c>
      <c r="Q384" s="213">
        <v>7.3999999999999999E-4</v>
      </c>
      <c r="R384" s="213">
        <f>Q384*H384</f>
        <v>7.3999999999999999E-4</v>
      </c>
      <c r="S384" s="213">
        <v>0</v>
      </c>
      <c r="T384" s="214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15" t="s">
        <v>175</v>
      </c>
      <c r="AT384" s="215" t="s">
        <v>375</v>
      </c>
      <c r="AU384" s="215" t="s">
        <v>85</v>
      </c>
      <c r="AY384" s="18" t="s">
        <v>119</v>
      </c>
      <c r="BE384" s="216">
        <f>IF(N384="základní",J384,0)</f>
        <v>0</v>
      </c>
      <c r="BF384" s="216">
        <f>IF(N384="snížená",J384,0)</f>
        <v>0</v>
      </c>
      <c r="BG384" s="216">
        <f>IF(N384="zákl. přenesená",J384,0)</f>
        <v>0</v>
      </c>
      <c r="BH384" s="216">
        <f>IF(N384="sníž. přenesená",J384,0)</f>
        <v>0</v>
      </c>
      <c r="BI384" s="216">
        <f>IF(N384="nulová",J384,0)</f>
        <v>0</v>
      </c>
      <c r="BJ384" s="18" t="s">
        <v>83</v>
      </c>
      <c r="BK384" s="216">
        <f>ROUND(I384*H384,2)</f>
        <v>0</v>
      </c>
      <c r="BL384" s="18" t="s">
        <v>141</v>
      </c>
      <c r="BM384" s="215" t="s">
        <v>631</v>
      </c>
    </row>
    <row r="385" spans="1:65" s="13" customFormat="1">
      <c r="B385" s="217"/>
      <c r="C385" s="218"/>
      <c r="D385" s="219" t="s">
        <v>129</v>
      </c>
      <c r="E385" s="220" t="s">
        <v>1</v>
      </c>
      <c r="F385" s="221" t="s">
        <v>632</v>
      </c>
      <c r="G385" s="218"/>
      <c r="H385" s="220" t="s">
        <v>1</v>
      </c>
      <c r="I385" s="222"/>
      <c r="J385" s="218"/>
      <c r="K385" s="218"/>
      <c r="L385" s="223"/>
      <c r="M385" s="224"/>
      <c r="N385" s="225"/>
      <c r="O385" s="225"/>
      <c r="P385" s="225"/>
      <c r="Q385" s="225"/>
      <c r="R385" s="225"/>
      <c r="S385" s="225"/>
      <c r="T385" s="226"/>
      <c r="AT385" s="227" t="s">
        <v>129</v>
      </c>
      <c r="AU385" s="227" t="s">
        <v>85</v>
      </c>
      <c r="AV385" s="13" t="s">
        <v>83</v>
      </c>
      <c r="AW385" s="13" t="s">
        <v>32</v>
      </c>
      <c r="AX385" s="13" t="s">
        <v>75</v>
      </c>
      <c r="AY385" s="227" t="s">
        <v>119</v>
      </c>
    </row>
    <row r="386" spans="1:65" s="14" customFormat="1">
      <c r="B386" s="228"/>
      <c r="C386" s="229"/>
      <c r="D386" s="219" t="s">
        <v>129</v>
      </c>
      <c r="E386" s="230" t="s">
        <v>1</v>
      </c>
      <c r="F386" s="231" t="s">
        <v>83</v>
      </c>
      <c r="G386" s="229"/>
      <c r="H386" s="232">
        <v>1</v>
      </c>
      <c r="I386" s="233"/>
      <c r="J386" s="229"/>
      <c r="K386" s="229"/>
      <c r="L386" s="234"/>
      <c r="M386" s="235"/>
      <c r="N386" s="236"/>
      <c r="O386" s="236"/>
      <c r="P386" s="236"/>
      <c r="Q386" s="236"/>
      <c r="R386" s="236"/>
      <c r="S386" s="236"/>
      <c r="T386" s="237"/>
      <c r="AT386" s="238" t="s">
        <v>129</v>
      </c>
      <c r="AU386" s="238" t="s">
        <v>85</v>
      </c>
      <c r="AV386" s="14" t="s">
        <v>85</v>
      </c>
      <c r="AW386" s="14" t="s">
        <v>32</v>
      </c>
      <c r="AX386" s="14" t="s">
        <v>83</v>
      </c>
      <c r="AY386" s="238" t="s">
        <v>119</v>
      </c>
    </row>
    <row r="387" spans="1:65" s="2" customFormat="1" ht="24">
      <c r="A387" s="35"/>
      <c r="B387" s="36"/>
      <c r="C387" s="204" t="s">
        <v>633</v>
      </c>
      <c r="D387" s="204" t="s">
        <v>122</v>
      </c>
      <c r="E387" s="205" t="s">
        <v>634</v>
      </c>
      <c r="F387" s="206" t="s">
        <v>635</v>
      </c>
      <c r="G387" s="207" t="s">
        <v>604</v>
      </c>
      <c r="H387" s="208">
        <v>5</v>
      </c>
      <c r="I387" s="209"/>
      <c r="J387" s="210">
        <f>ROUND(I387*H387,2)</f>
        <v>0</v>
      </c>
      <c r="K387" s="206" t="s">
        <v>126</v>
      </c>
      <c r="L387" s="40"/>
      <c r="M387" s="211" t="s">
        <v>1</v>
      </c>
      <c r="N387" s="212" t="s">
        <v>40</v>
      </c>
      <c r="O387" s="72"/>
      <c r="P387" s="213">
        <f>O387*H387</f>
        <v>0</v>
      </c>
      <c r="Q387" s="213">
        <v>0.34089999999999998</v>
      </c>
      <c r="R387" s="213">
        <f>Q387*H387</f>
        <v>1.7044999999999999</v>
      </c>
      <c r="S387" s="213">
        <v>0</v>
      </c>
      <c r="T387" s="214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15" t="s">
        <v>141</v>
      </c>
      <c r="AT387" s="215" t="s">
        <v>122</v>
      </c>
      <c r="AU387" s="215" t="s">
        <v>85</v>
      </c>
      <c r="AY387" s="18" t="s">
        <v>119</v>
      </c>
      <c r="BE387" s="216">
        <f>IF(N387="základní",J387,0)</f>
        <v>0</v>
      </c>
      <c r="BF387" s="216">
        <f>IF(N387="snížená",J387,0)</f>
        <v>0</v>
      </c>
      <c r="BG387" s="216">
        <f>IF(N387="zákl. přenesená",J387,0)</f>
        <v>0</v>
      </c>
      <c r="BH387" s="216">
        <f>IF(N387="sníž. přenesená",J387,0)</f>
        <v>0</v>
      </c>
      <c r="BI387" s="216">
        <f>IF(N387="nulová",J387,0)</f>
        <v>0</v>
      </c>
      <c r="BJ387" s="18" t="s">
        <v>83</v>
      </c>
      <c r="BK387" s="216">
        <f>ROUND(I387*H387,2)</f>
        <v>0</v>
      </c>
      <c r="BL387" s="18" t="s">
        <v>141</v>
      </c>
      <c r="BM387" s="215" t="s">
        <v>636</v>
      </c>
    </row>
    <row r="388" spans="1:65" s="13" customFormat="1">
      <c r="B388" s="217"/>
      <c r="C388" s="218"/>
      <c r="D388" s="219" t="s">
        <v>129</v>
      </c>
      <c r="E388" s="220" t="s">
        <v>1</v>
      </c>
      <c r="F388" s="221" t="s">
        <v>372</v>
      </c>
      <c r="G388" s="218"/>
      <c r="H388" s="220" t="s">
        <v>1</v>
      </c>
      <c r="I388" s="222"/>
      <c r="J388" s="218"/>
      <c r="K388" s="218"/>
      <c r="L388" s="223"/>
      <c r="M388" s="224"/>
      <c r="N388" s="225"/>
      <c r="O388" s="225"/>
      <c r="P388" s="225"/>
      <c r="Q388" s="225"/>
      <c r="R388" s="225"/>
      <c r="S388" s="225"/>
      <c r="T388" s="226"/>
      <c r="AT388" s="227" t="s">
        <v>129</v>
      </c>
      <c r="AU388" s="227" t="s">
        <v>85</v>
      </c>
      <c r="AV388" s="13" t="s">
        <v>83</v>
      </c>
      <c r="AW388" s="13" t="s">
        <v>32</v>
      </c>
      <c r="AX388" s="13" t="s">
        <v>75</v>
      </c>
      <c r="AY388" s="227" t="s">
        <v>119</v>
      </c>
    </row>
    <row r="389" spans="1:65" s="14" customFormat="1">
      <c r="B389" s="228"/>
      <c r="C389" s="229"/>
      <c r="D389" s="219" t="s">
        <v>129</v>
      </c>
      <c r="E389" s="230" t="s">
        <v>1</v>
      </c>
      <c r="F389" s="231" t="s">
        <v>118</v>
      </c>
      <c r="G389" s="229"/>
      <c r="H389" s="232">
        <v>5</v>
      </c>
      <c r="I389" s="233"/>
      <c r="J389" s="229"/>
      <c r="K389" s="229"/>
      <c r="L389" s="234"/>
      <c r="M389" s="235"/>
      <c r="N389" s="236"/>
      <c r="O389" s="236"/>
      <c r="P389" s="236"/>
      <c r="Q389" s="236"/>
      <c r="R389" s="236"/>
      <c r="S389" s="236"/>
      <c r="T389" s="237"/>
      <c r="AT389" s="238" t="s">
        <v>129</v>
      </c>
      <c r="AU389" s="238" t="s">
        <v>85</v>
      </c>
      <c r="AV389" s="14" t="s">
        <v>85</v>
      </c>
      <c r="AW389" s="14" t="s">
        <v>32</v>
      </c>
      <c r="AX389" s="14" t="s">
        <v>83</v>
      </c>
      <c r="AY389" s="238" t="s">
        <v>119</v>
      </c>
    </row>
    <row r="390" spans="1:65" s="2" customFormat="1" ht="12">
      <c r="A390" s="35"/>
      <c r="B390" s="36"/>
      <c r="C390" s="255" t="s">
        <v>637</v>
      </c>
      <c r="D390" s="255" t="s">
        <v>375</v>
      </c>
      <c r="E390" s="256" t="s">
        <v>638</v>
      </c>
      <c r="F390" s="257" t="s">
        <v>639</v>
      </c>
      <c r="G390" s="258" t="s">
        <v>604</v>
      </c>
      <c r="H390" s="259">
        <v>5</v>
      </c>
      <c r="I390" s="260"/>
      <c r="J390" s="261">
        <f>ROUND(I390*H390,2)</f>
        <v>0</v>
      </c>
      <c r="K390" s="257" t="s">
        <v>126</v>
      </c>
      <c r="L390" s="262"/>
      <c r="M390" s="263" t="s">
        <v>1</v>
      </c>
      <c r="N390" s="264" t="s">
        <v>40</v>
      </c>
      <c r="O390" s="72"/>
      <c r="P390" s="213">
        <f>O390*H390</f>
        <v>0</v>
      </c>
      <c r="Q390" s="213">
        <v>0.17499999999999999</v>
      </c>
      <c r="R390" s="213">
        <f>Q390*H390</f>
        <v>0.875</v>
      </c>
      <c r="S390" s="213">
        <v>0</v>
      </c>
      <c r="T390" s="214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15" t="s">
        <v>175</v>
      </c>
      <c r="AT390" s="215" t="s">
        <v>375</v>
      </c>
      <c r="AU390" s="215" t="s">
        <v>85</v>
      </c>
      <c r="AY390" s="18" t="s">
        <v>119</v>
      </c>
      <c r="BE390" s="216">
        <f>IF(N390="základní",J390,0)</f>
        <v>0</v>
      </c>
      <c r="BF390" s="216">
        <f>IF(N390="snížená",J390,0)</f>
        <v>0</v>
      </c>
      <c r="BG390" s="216">
        <f>IF(N390="zákl. přenesená",J390,0)</f>
        <v>0</v>
      </c>
      <c r="BH390" s="216">
        <f>IF(N390="sníž. přenesená",J390,0)</f>
        <v>0</v>
      </c>
      <c r="BI390" s="216">
        <f>IF(N390="nulová",J390,0)</f>
        <v>0</v>
      </c>
      <c r="BJ390" s="18" t="s">
        <v>83</v>
      </c>
      <c r="BK390" s="216">
        <f>ROUND(I390*H390,2)</f>
        <v>0</v>
      </c>
      <c r="BL390" s="18" t="s">
        <v>141</v>
      </c>
      <c r="BM390" s="215" t="s">
        <v>640</v>
      </c>
    </row>
    <row r="391" spans="1:65" s="13" customFormat="1">
      <c r="B391" s="217"/>
      <c r="C391" s="218"/>
      <c r="D391" s="219" t="s">
        <v>129</v>
      </c>
      <c r="E391" s="220" t="s">
        <v>1</v>
      </c>
      <c r="F391" s="221" t="s">
        <v>372</v>
      </c>
      <c r="G391" s="218"/>
      <c r="H391" s="220" t="s">
        <v>1</v>
      </c>
      <c r="I391" s="222"/>
      <c r="J391" s="218"/>
      <c r="K391" s="218"/>
      <c r="L391" s="223"/>
      <c r="M391" s="224"/>
      <c r="N391" s="225"/>
      <c r="O391" s="225"/>
      <c r="P391" s="225"/>
      <c r="Q391" s="225"/>
      <c r="R391" s="225"/>
      <c r="S391" s="225"/>
      <c r="T391" s="226"/>
      <c r="AT391" s="227" t="s">
        <v>129</v>
      </c>
      <c r="AU391" s="227" t="s">
        <v>85</v>
      </c>
      <c r="AV391" s="13" t="s">
        <v>83</v>
      </c>
      <c r="AW391" s="13" t="s">
        <v>32</v>
      </c>
      <c r="AX391" s="13" t="s">
        <v>75</v>
      </c>
      <c r="AY391" s="227" t="s">
        <v>119</v>
      </c>
    </row>
    <row r="392" spans="1:65" s="14" customFormat="1">
      <c r="B392" s="228"/>
      <c r="C392" s="229"/>
      <c r="D392" s="219" t="s">
        <v>129</v>
      </c>
      <c r="E392" s="230" t="s">
        <v>1</v>
      </c>
      <c r="F392" s="231" t="s">
        <v>118</v>
      </c>
      <c r="G392" s="229"/>
      <c r="H392" s="232">
        <v>5</v>
      </c>
      <c r="I392" s="233"/>
      <c r="J392" s="229"/>
      <c r="K392" s="229"/>
      <c r="L392" s="234"/>
      <c r="M392" s="235"/>
      <c r="N392" s="236"/>
      <c r="O392" s="236"/>
      <c r="P392" s="236"/>
      <c r="Q392" s="236"/>
      <c r="R392" s="236"/>
      <c r="S392" s="236"/>
      <c r="T392" s="237"/>
      <c r="AT392" s="238" t="s">
        <v>129</v>
      </c>
      <c r="AU392" s="238" t="s">
        <v>85</v>
      </c>
      <c r="AV392" s="14" t="s">
        <v>85</v>
      </c>
      <c r="AW392" s="14" t="s">
        <v>32</v>
      </c>
      <c r="AX392" s="14" t="s">
        <v>83</v>
      </c>
      <c r="AY392" s="238" t="s">
        <v>119</v>
      </c>
    </row>
    <row r="393" spans="1:65" s="2" customFormat="1" ht="24">
      <c r="A393" s="35"/>
      <c r="B393" s="36"/>
      <c r="C393" s="255" t="s">
        <v>641</v>
      </c>
      <c r="D393" s="255" t="s">
        <v>375</v>
      </c>
      <c r="E393" s="256" t="s">
        <v>642</v>
      </c>
      <c r="F393" s="257" t="s">
        <v>643</v>
      </c>
      <c r="G393" s="258" t="s">
        <v>604</v>
      </c>
      <c r="H393" s="259">
        <v>5</v>
      </c>
      <c r="I393" s="260"/>
      <c r="J393" s="261">
        <f>ROUND(I393*H393,2)</f>
        <v>0</v>
      </c>
      <c r="K393" s="257" t="s">
        <v>1</v>
      </c>
      <c r="L393" s="262"/>
      <c r="M393" s="263" t="s">
        <v>1</v>
      </c>
      <c r="N393" s="264" t="s">
        <v>40</v>
      </c>
      <c r="O393" s="72"/>
      <c r="P393" s="213">
        <f>O393*H393</f>
        <v>0</v>
      </c>
      <c r="Q393" s="213">
        <v>0.17</v>
      </c>
      <c r="R393" s="213">
        <f>Q393*H393</f>
        <v>0.85000000000000009</v>
      </c>
      <c r="S393" s="213">
        <v>0</v>
      </c>
      <c r="T393" s="214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15" t="s">
        <v>175</v>
      </c>
      <c r="AT393" s="215" t="s">
        <v>375</v>
      </c>
      <c r="AU393" s="215" t="s">
        <v>85</v>
      </c>
      <c r="AY393" s="18" t="s">
        <v>119</v>
      </c>
      <c r="BE393" s="216">
        <f>IF(N393="základní",J393,0)</f>
        <v>0</v>
      </c>
      <c r="BF393" s="216">
        <f>IF(N393="snížená",J393,0)</f>
        <v>0</v>
      </c>
      <c r="BG393" s="216">
        <f>IF(N393="zákl. přenesená",J393,0)</f>
        <v>0</v>
      </c>
      <c r="BH393" s="216">
        <f>IF(N393="sníž. přenesená",J393,0)</f>
        <v>0</v>
      </c>
      <c r="BI393" s="216">
        <f>IF(N393="nulová",J393,0)</f>
        <v>0</v>
      </c>
      <c r="BJ393" s="18" t="s">
        <v>83</v>
      </c>
      <c r="BK393" s="216">
        <f>ROUND(I393*H393,2)</f>
        <v>0</v>
      </c>
      <c r="BL393" s="18" t="s">
        <v>141</v>
      </c>
      <c r="BM393" s="215" t="s">
        <v>644</v>
      </c>
    </row>
    <row r="394" spans="1:65" s="13" customFormat="1">
      <c r="B394" s="217"/>
      <c r="C394" s="218"/>
      <c r="D394" s="219" t="s">
        <v>129</v>
      </c>
      <c r="E394" s="220" t="s">
        <v>1</v>
      </c>
      <c r="F394" s="221" t="s">
        <v>372</v>
      </c>
      <c r="G394" s="218"/>
      <c r="H394" s="220" t="s">
        <v>1</v>
      </c>
      <c r="I394" s="222"/>
      <c r="J394" s="218"/>
      <c r="K394" s="218"/>
      <c r="L394" s="223"/>
      <c r="M394" s="224"/>
      <c r="N394" s="225"/>
      <c r="O394" s="225"/>
      <c r="P394" s="225"/>
      <c r="Q394" s="225"/>
      <c r="R394" s="225"/>
      <c r="S394" s="225"/>
      <c r="T394" s="226"/>
      <c r="AT394" s="227" t="s">
        <v>129</v>
      </c>
      <c r="AU394" s="227" t="s">
        <v>85</v>
      </c>
      <c r="AV394" s="13" t="s">
        <v>83</v>
      </c>
      <c r="AW394" s="13" t="s">
        <v>32</v>
      </c>
      <c r="AX394" s="13" t="s">
        <v>75</v>
      </c>
      <c r="AY394" s="227" t="s">
        <v>119</v>
      </c>
    </row>
    <row r="395" spans="1:65" s="14" customFormat="1">
      <c r="B395" s="228"/>
      <c r="C395" s="229"/>
      <c r="D395" s="219" t="s">
        <v>129</v>
      </c>
      <c r="E395" s="230" t="s">
        <v>1</v>
      </c>
      <c r="F395" s="231" t="s">
        <v>118</v>
      </c>
      <c r="G395" s="229"/>
      <c r="H395" s="232">
        <v>5</v>
      </c>
      <c r="I395" s="233"/>
      <c r="J395" s="229"/>
      <c r="K395" s="229"/>
      <c r="L395" s="234"/>
      <c r="M395" s="235"/>
      <c r="N395" s="236"/>
      <c r="O395" s="236"/>
      <c r="P395" s="236"/>
      <c r="Q395" s="236"/>
      <c r="R395" s="236"/>
      <c r="S395" s="236"/>
      <c r="T395" s="237"/>
      <c r="AT395" s="238" t="s">
        <v>129</v>
      </c>
      <c r="AU395" s="238" t="s">
        <v>85</v>
      </c>
      <c r="AV395" s="14" t="s">
        <v>85</v>
      </c>
      <c r="AW395" s="14" t="s">
        <v>32</v>
      </c>
      <c r="AX395" s="14" t="s">
        <v>83</v>
      </c>
      <c r="AY395" s="238" t="s">
        <v>119</v>
      </c>
    </row>
    <row r="396" spans="1:65" s="2" customFormat="1" ht="24">
      <c r="A396" s="35"/>
      <c r="B396" s="36"/>
      <c r="C396" s="255" t="s">
        <v>645</v>
      </c>
      <c r="D396" s="255" t="s">
        <v>375</v>
      </c>
      <c r="E396" s="256" t="s">
        <v>646</v>
      </c>
      <c r="F396" s="257" t="s">
        <v>647</v>
      </c>
      <c r="G396" s="258" t="s">
        <v>604</v>
      </c>
      <c r="H396" s="259">
        <v>5</v>
      </c>
      <c r="I396" s="260"/>
      <c r="J396" s="261">
        <f>ROUND(I396*H396,2)</f>
        <v>0</v>
      </c>
      <c r="K396" s="257" t="s">
        <v>126</v>
      </c>
      <c r="L396" s="262"/>
      <c r="M396" s="263" t="s">
        <v>1</v>
      </c>
      <c r="N396" s="264" t="s">
        <v>40</v>
      </c>
      <c r="O396" s="72"/>
      <c r="P396" s="213">
        <f>O396*H396</f>
        <v>0</v>
      </c>
      <c r="Q396" s="213">
        <v>4.0000000000000001E-3</v>
      </c>
      <c r="R396" s="213">
        <f>Q396*H396</f>
        <v>0.02</v>
      </c>
      <c r="S396" s="213">
        <v>0</v>
      </c>
      <c r="T396" s="214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15" t="s">
        <v>175</v>
      </c>
      <c r="AT396" s="215" t="s">
        <v>375</v>
      </c>
      <c r="AU396" s="215" t="s">
        <v>85</v>
      </c>
      <c r="AY396" s="18" t="s">
        <v>119</v>
      </c>
      <c r="BE396" s="216">
        <f>IF(N396="základní",J396,0)</f>
        <v>0</v>
      </c>
      <c r="BF396" s="216">
        <f>IF(N396="snížená",J396,0)</f>
        <v>0</v>
      </c>
      <c r="BG396" s="216">
        <f>IF(N396="zákl. přenesená",J396,0)</f>
        <v>0</v>
      </c>
      <c r="BH396" s="216">
        <f>IF(N396="sníž. přenesená",J396,0)</f>
        <v>0</v>
      </c>
      <c r="BI396" s="216">
        <f>IF(N396="nulová",J396,0)</f>
        <v>0</v>
      </c>
      <c r="BJ396" s="18" t="s">
        <v>83</v>
      </c>
      <c r="BK396" s="216">
        <f>ROUND(I396*H396,2)</f>
        <v>0</v>
      </c>
      <c r="BL396" s="18" t="s">
        <v>141</v>
      </c>
      <c r="BM396" s="215" t="s">
        <v>648</v>
      </c>
    </row>
    <row r="397" spans="1:65" s="13" customFormat="1">
      <c r="B397" s="217"/>
      <c r="C397" s="218"/>
      <c r="D397" s="219" t="s">
        <v>129</v>
      </c>
      <c r="E397" s="220" t="s">
        <v>1</v>
      </c>
      <c r="F397" s="221" t="s">
        <v>372</v>
      </c>
      <c r="G397" s="218"/>
      <c r="H397" s="220" t="s">
        <v>1</v>
      </c>
      <c r="I397" s="222"/>
      <c r="J397" s="218"/>
      <c r="K397" s="218"/>
      <c r="L397" s="223"/>
      <c r="M397" s="224"/>
      <c r="N397" s="225"/>
      <c r="O397" s="225"/>
      <c r="P397" s="225"/>
      <c r="Q397" s="225"/>
      <c r="R397" s="225"/>
      <c r="S397" s="225"/>
      <c r="T397" s="226"/>
      <c r="AT397" s="227" t="s">
        <v>129</v>
      </c>
      <c r="AU397" s="227" t="s">
        <v>85</v>
      </c>
      <c r="AV397" s="13" t="s">
        <v>83</v>
      </c>
      <c r="AW397" s="13" t="s">
        <v>32</v>
      </c>
      <c r="AX397" s="13" t="s">
        <v>75</v>
      </c>
      <c r="AY397" s="227" t="s">
        <v>119</v>
      </c>
    </row>
    <row r="398" spans="1:65" s="14" customFormat="1">
      <c r="B398" s="228"/>
      <c r="C398" s="229"/>
      <c r="D398" s="219" t="s">
        <v>129</v>
      </c>
      <c r="E398" s="230" t="s">
        <v>1</v>
      </c>
      <c r="F398" s="231" t="s">
        <v>118</v>
      </c>
      <c r="G398" s="229"/>
      <c r="H398" s="232">
        <v>5</v>
      </c>
      <c r="I398" s="233"/>
      <c r="J398" s="229"/>
      <c r="K398" s="229"/>
      <c r="L398" s="234"/>
      <c r="M398" s="235"/>
      <c r="N398" s="236"/>
      <c r="O398" s="236"/>
      <c r="P398" s="236"/>
      <c r="Q398" s="236"/>
      <c r="R398" s="236"/>
      <c r="S398" s="236"/>
      <c r="T398" s="237"/>
      <c r="AT398" s="238" t="s">
        <v>129</v>
      </c>
      <c r="AU398" s="238" t="s">
        <v>85</v>
      </c>
      <c r="AV398" s="14" t="s">
        <v>85</v>
      </c>
      <c r="AW398" s="14" t="s">
        <v>32</v>
      </c>
      <c r="AX398" s="14" t="s">
        <v>83</v>
      </c>
      <c r="AY398" s="238" t="s">
        <v>119</v>
      </c>
    </row>
    <row r="399" spans="1:65" s="2" customFormat="1" ht="12">
      <c r="A399" s="35"/>
      <c r="B399" s="36"/>
      <c r="C399" s="255" t="s">
        <v>649</v>
      </c>
      <c r="D399" s="255" t="s">
        <v>375</v>
      </c>
      <c r="E399" s="256" t="s">
        <v>650</v>
      </c>
      <c r="F399" s="257" t="s">
        <v>651</v>
      </c>
      <c r="G399" s="258" t="s">
        <v>604</v>
      </c>
      <c r="H399" s="259">
        <v>5</v>
      </c>
      <c r="I399" s="260"/>
      <c r="J399" s="261">
        <f>ROUND(I399*H399,2)</f>
        <v>0</v>
      </c>
      <c r="K399" s="257" t="s">
        <v>126</v>
      </c>
      <c r="L399" s="262"/>
      <c r="M399" s="263" t="s">
        <v>1</v>
      </c>
      <c r="N399" s="264" t="s">
        <v>40</v>
      </c>
      <c r="O399" s="72"/>
      <c r="P399" s="213">
        <f>O399*H399</f>
        <v>0</v>
      </c>
      <c r="Q399" s="213">
        <v>0.12</v>
      </c>
      <c r="R399" s="213">
        <f>Q399*H399</f>
        <v>0.6</v>
      </c>
      <c r="S399" s="213">
        <v>0</v>
      </c>
      <c r="T399" s="214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15" t="s">
        <v>175</v>
      </c>
      <c r="AT399" s="215" t="s">
        <v>375</v>
      </c>
      <c r="AU399" s="215" t="s">
        <v>85</v>
      </c>
      <c r="AY399" s="18" t="s">
        <v>119</v>
      </c>
      <c r="BE399" s="216">
        <f>IF(N399="základní",J399,0)</f>
        <v>0</v>
      </c>
      <c r="BF399" s="216">
        <f>IF(N399="snížená",J399,0)</f>
        <v>0</v>
      </c>
      <c r="BG399" s="216">
        <f>IF(N399="zákl. přenesená",J399,0)</f>
        <v>0</v>
      </c>
      <c r="BH399" s="216">
        <f>IF(N399="sníž. přenesená",J399,0)</f>
        <v>0</v>
      </c>
      <c r="BI399" s="216">
        <f>IF(N399="nulová",J399,0)</f>
        <v>0</v>
      </c>
      <c r="BJ399" s="18" t="s">
        <v>83</v>
      </c>
      <c r="BK399" s="216">
        <f>ROUND(I399*H399,2)</f>
        <v>0</v>
      </c>
      <c r="BL399" s="18" t="s">
        <v>141</v>
      </c>
      <c r="BM399" s="215" t="s">
        <v>652</v>
      </c>
    </row>
    <row r="400" spans="1:65" s="13" customFormat="1">
      <c r="B400" s="217"/>
      <c r="C400" s="218"/>
      <c r="D400" s="219" t="s">
        <v>129</v>
      </c>
      <c r="E400" s="220" t="s">
        <v>1</v>
      </c>
      <c r="F400" s="221" t="s">
        <v>372</v>
      </c>
      <c r="G400" s="218"/>
      <c r="H400" s="220" t="s">
        <v>1</v>
      </c>
      <c r="I400" s="222"/>
      <c r="J400" s="218"/>
      <c r="K400" s="218"/>
      <c r="L400" s="223"/>
      <c r="M400" s="224"/>
      <c r="N400" s="225"/>
      <c r="O400" s="225"/>
      <c r="P400" s="225"/>
      <c r="Q400" s="225"/>
      <c r="R400" s="225"/>
      <c r="S400" s="225"/>
      <c r="T400" s="226"/>
      <c r="AT400" s="227" t="s">
        <v>129</v>
      </c>
      <c r="AU400" s="227" t="s">
        <v>85</v>
      </c>
      <c r="AV400" s="13" t="s">
        <v>83</v>
      </c>
      <c r="AW400" s="13" t="s">
        <v>32</v>
      </c>
      <c r="AX400" s="13" t="s">
        <v>75</v>
      </c>
      <c r="AY400" s="227" t="s">
        <v>119</v>
      </c>
    </row>
    <row r="401" spans="1:65" s="14" customFormat="1">
      <c r="B401" s="228"/>
      <c r="C401" s="229"/>
      <c r="D401" s="219" t="s">
        <v>129</v>
      </c>
      <c r="E401" s="230" t="s">
        <v>1</v>
      </c>
      <c r="F401" s="231" t="s">
        <v>118</v>
      </c>
      <c r="G401" s="229"/>
      <c r="H401" s="232">
        <v>5</v>
      </c>
      <c r="I401" s="233"/>
      <c r="J401" s="229"/>
      <c r="K401" s="229"/>
      <c r="L401" s="234"/>
      <c r="M401" s="235"/>
      <c r="N401" s="236"/>
      <c r="O401" s="236"/>
      <c r="P401" s="236"/>
      <c r="Q401" s="236"/>
      <c r="R401" s="236"/>
      <c r="S401" s="236"/>
      <c r="T401" s="237"/>
      <c r="AT401" s="238" t="s">
        <v>129</v>
      </c>
      <c r="AU401" s="238" t="s">
        <v>85</v>
      </c>
      <c r="AV401" s="14" t="s">
        <v>85</v>
      </c>
      <c r="AW401" s="14" t="s">
        <v>32</v>
      </c>
      <c r="AX401" s="14" t="s">
        <v>83</v>
      </c>
      <c r="AY401" s="238" t="s">
        <v>119</v>
      </c>
    </row>
    <row r="402" spans="1:65" s="2" customFormat="1" ht="24">
      <c r="A402" s="35"/>
      <c r="B402" s="36"/>
      <c r="C402" s="255" t="s">
        <v>653</v>
      </c>
      <c r="D402" s="255" t="s">
        <v>375</v>
      </c>
      <c r="E402" s="256" t="s">
        <v>654</v>
      </c>
      <c r="F402" s="257" t="s">
        <v>655</v>
      </c>
      <c r="G402" s="258" t="s">
        <v>604</v>
      </c>
      <c r="H402" s="259">
        <v>5</v>
      </c>
      <c r="I402" s="260"/>
      <c r="J402" s="261">
        <f>ROUND(I402*H402,2)</f>
        <v>0</v>
      </c>
      <c r="K402" s="257" t="s">
        <v>1</v>
      </c>
      <c r="L402" s="262"/>
      <c r="M402" s="263" t="s">
        <v>1</v>
      </c>
      <c r="N402" s="264" t="s">
        <v>40</v>
      </c>
      <c r="O402" s="72"/>
      <c r="P402" s="213">
        <f>O402*H402</f>
        <v>0</v>
      </c>
      <c r="Q402" s="213">
        <v>0.10299999999999999</v>
      </c>
      <c r="R402" s="213">
        <f>Q402*H402</f>
        <v>0.51500000000000001</v>
      </c>
      <c r="S402" s="213">
        <v>0</v>
      </c>
      <c r="T402" s="214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15" t="s">
        <v>175</v>
      </c>
      <c r="AT402" s="215" t="s">
        <v>375</v>
      </c>
      <c r="AU402" s="215" t="s">
        <v>85</v>
      </c>
      <c r="AY402" s="18" t="s">
        <v>119</v>
      </c>
      <c r="BE402" s="216">
        <f>IF(N402="základní",J402,0)</f>
        <v>0</v>
      </c>
      <c r="BF402" s="216">
        <f>IF(N402="snížená",J402,0)</f>
        <v>0</v>
      </c>
      <c r="BG402" s="216">
        <f>IF(N402="zákl. přenesená",J402,0)</f>
        <v>0</v>
      </c>
      <c r="BH402" s="216">
        <f>IF(N402="sníž. přenesená",J402,0)</f>
        <v>0</v>
      </c>
      <c r="BI402" s="216">
        <f>IF(N402="nulová",J402,0)</f>
        <v>0</v>
      </c>
      <c r="BJ402" s="18" t="s">
        <v>83</v>
      </c>
      <c r="BK402" s="216">
        <f>ROUND(I402*H402,2)</f>
        <v>0</v>
      </c>
      <c r="BL402" s="18" t="s">
        <v>141</v>
      </c>
      <c r="BM402" s="215" t="s">
        <v>656</v>
      </c>
    </row>
    <row r="403" spans="1:65" s="13" customFormat="1">
      <c r="B403" s="217"/>
      <c r="C403" s="218"/>
      <c r="D403" s="219" t="s">
        <v>129</v>
      </c>
      <c r="E403" s="220" t="s">
        <v>1</v>
      </c>
      <c r="F403" s="221" t="s">
        <v>372</v>
      </c>
      <c r="G403" s="218"/>
      <c r="H403" s="220" t="s">
        <v>1</v>
      </c>
      <c r="I403" s="222"/>
      <c r="J403" s="218"/>
      <c r="K403" s="218"/>
      <c r="L403" s="223"/>
      <c r="M403" s="224"/>
      <c r="N403" s="225"/>
      <c r="O403" s="225"/>
      <c r="P403" s="225"/>
      <c r="Q403" s="225"/>
      <c r="R403" s="225"/>
      <c r="S403" s="225"/>
      <c r="T403" s="226"/>
      <c r="AT403" s="227" t="s">
        <v>129</v>
      </c>
      <c r="AU403" s="227" t="s">
        <v>85</v>
      </c>
      <c r="AV403" s="13" t="s">
        <v>83</v>
      </c>
      <c r="AW403" s="13" t="s">
        <v>32</v>
      </c>
      <c r="AX403" s="13" t="s">
        <v>75</v>
      </c>
      <c r="AY403" s="227" t="s">
        <v>119</v>
      </c>
    </row>
    <row r="404" spans="1:65" s="14" customFormat="1">
      <c r="B404" s="228"/>
      <c r="C404" s="229"/>
      <c r="D404" s="219" t="s">
        <v>129</v>
      </c>
      <c r="E404" s="230" t="s">
        <v>1</v>
      </c>
      <c r="F404" s="231" t="s">
        <v>118</v>
      </c>
      <c r="G404" s="229"/>
      <c r="H404" s="232">
        <v>5</v>
      </c>
      <c r="I404" s="233"/>
      <c r="J404" s="229"/>
      <c r="K404" s="229"/>
      <c r="L404" s="234"/>
      <c r="M404" s="235"/>
      <c r="N404" s="236"/>
      <c r="O404" s="236"/>
      <c r="P404" s="236"/>
      <c r="Q404" s="236"/>
      <c r="R404" s="236"/>
      <c r="S404" s="236"/>
      <c r="T404" s="237"/>
      <c r="AT404" s="238" t="s">
        <v>129</v>
      </c>
      <c r="AU404" s="238" t="s">
        <v>85</v>
      </c>
      <c r="AV404" s="14" t="s">
        <v>85</v>
      </c>
      <c r="AW404" s="14" t="s">
        <v>32</v>
      </c>
      <c r="AX404" s="14" t="s">
        <v>83</v>
      </c>
      <c r="AY404" s="238" t="s">
        <v>119</v>
      </c>
    </row>
    <row r="405" spans="1:65" s="2" customFormat="1" ht="24">
      <c r="A405" s="35"/>
      <c r="B405" s="36"/>
      <c r="C405" s="204" t="s">
        <v>657</v>
      </c>
      <c r="D405" s="204" t="s">
        <v>122</v>
      </c>
      <c r="E405" s="205" t="s">
        <v>658</v>
      </c>
      <c r="F405" s="206" t="s">
        <v>659</v>
      </c>
      <c r="G405" s="207" t="s">
        <v>604</v>
      </c>
      <c r="H405" s="208">
        <v>5</v>
      </c>
      <c r="I405" s="209"/>
      <c r="J405" s="210">
        <f>ROUND(I405*H405,2)</f>
        <v>0</v>
      </c>
      <c r="K405" s="206" t="s">
        <v>126</v>
      </c>
      <c r="L405" s="40"/>
      <c r="M405" s="211" t="s">
        <v>1</v>
      </c>
      <c r="N405" s="212" t="s">
        <v>40</v>
      </c>
      <c r="O405" s="72"/>
      <c r="P405" s="213">
        <f>O405*H405</f>
        <v>0</v>
      </c>
      <c r="Q405" s="213">
        <v>0.21734000000000001</v>
      </c>
      <c r="R405" s="213">
        <f>Q405*H405</f>
        <v>1.0867</v>
      </c>
      <c r="S405" s="213">
        <v>0</v>
      </c>
      <c r="T405" s="214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15" t="s">
        <v>141</v>
      </c>
      <c r="AT405" s="215" t="s">
        <v>122</v>
      </c>
      <c r="AU405" s="215" t="s">
        <v>85</v>
      </c>
      <c r="AY405" s="18" t="s">
        <v>119</v>
      </c>
      <c r="BE405" s="216">
        <f>IF(N405="základní",J405,0)</f>
        <v>0</v>
      </c>
      <c r="BF405" s="216">
        <f>IF(N405="snížená",J405,0)</f>
        <v>0</v>
      </c>
      <c r="BG405" s="216">
        <f>IF(N405="zákl. přenesená",J405,0)</f>
        <v>0</v>
      </c>
      <c r="BH405" s="216">
        <f>IF(N405="sníž. přenesená",J405,0)</f>
        <v>0</v>
      </c>
      <c r="BI405" s="216">
        <f>IF(N405="nulová",J405,0)</f>
        <v>0</v>
      </c>
      <c r="BJ405" s="18" t="s">
        <v>83</v>
      </c>
      <c r="BK405" s="216">
        <f>ROUND(I405*H405,2)</f>
        <v>0</v>
      </c>
      <c r="BL405" s="18" t="s">
        <v>141</v>
      </c>
      <c r="BM405" s="215" t="s">
        <v>660</v>
      </c>
    </row>
    <row r="406" spans="1:65" s="13" customFormat="1">
      <c r="B406" s="217"/>
      <c r="C406" s="218"/>
      <c r="D406" s="219" t="s">
        <v>129</v>
      </c>
      <c r="E406" s="220" t="s">
        <v>1</v>
      </c>
      <c r="F406" s="221" t="s">
        <v>372</v>
      </c>
      <c r="G406" s="218"/>
      <c r="H406" s="220" t="s">
        <v>1</v>
      </c>
      <c r="I406" s="222"/>
      <c r="J406" s="218"/>
      <c r="K406" s="218"/>
      <c r="L406" s="223"/>
      <c r="M406" s="224"/>
      <c r="N406" s="225"/>
      <c r="O406" s="225"/>
      <c r="P406" s="225"/>
      <c r="Q406" s="225"/>
      <c r="R406" s="225"/>
      <c r="S406" s="225"/>
      <c r="T406" s="226"/>
      <c r="AT406" s="227" t="s">
        <v>129</v>
      </c>
      <c r="AU406" s="227" t="s">
        <v>85</v>
      </c>
      <c r="AV406" s="13" t="s">
        <v>83</v>
      </c>
      <c r="AW406" s="13" t="s">
        <v>32</v>
      </c>
      <c r="AX406" s="13" t="s">
        <v>75</v>
      </c>
      <c r="AY406" s="227" t="s">
        <v>119</v>
      </c>
    </row>
    <row r="407" spans="1:65" s="14" customFormat="1">
      <c r="B407" s="228"/>
      <c r="C407" s="229"/>
      <c r="D407" s="219" t="s">
        <v>129</v>
      </c>
      <c r="E407" s="230" t="s">
        <v>1</v>
      </c>
      <c r="F407" s="231" t="s">
        <v>118</v>
      </c>
      <c r="G407" s="229"/>
      <c r="H407" s="232">
        <v>5</v>
      </c>
      <c r="I407" s="233"/>
      <c r="J407" s="229"/>
      <c r="K407" s="229"/>
      <c r="L407" s="234"/>
      <c r="M407" s="235"/>
      <c r="N407" s="236"/>
      <c r="O407" s="236"/>
      <c r="P407" s="236"/>
      <c r="Q407" s="236"/>
      <c r="R407" s="236"/>
      <c r="S407" s="236"/>
      <c r="T407" s="237"/>
      <c r="AT407" s="238" t="s">
        <v>129</v>
      </c>
      <c r="AU407" s="238" t="s">
        <v>85</v>
      </c>
      <c r="AV407" s="14" t="s">
        <v>85</v>
      </c>
      <c r="AW407" s="14" t="s">
        <v>32</v>
      </c>
      <c r="AX407" s="14" t="s">
        <v>83</v>
      </c>
      <c r="AY407" s="238" t="s">
        <v>119</v>
      </c>
    </row>
    <row r="408" spans="1:65" s="2" customFormat="1" ht="24">
      <c r="A408" s="35"/>
      <c r="B408" s="36"/>
      <c r="C408" s="255" t="s">
        <v>661</v>
      </c>
      <c r="D408" s="255" t="s">
        <v>375</v>
      </c>
      <c r="E408" s="256" t="s">
        <v>662</v>
      </c>
      <c r="F408" s="257" t="s">
        <v>663</v>
      </c>
      <c r="G408" s="258" t="s">
        <v>604</v>
      </c>
      <c r="H408" s="259">
        <v>5</v>
      </c>
      <c r="I408" s="260"/>
      <c r="J408" s="261">
        <f>ROUND(I408*H408,2)</f>
        <v>0</v>
      </c>
      <c r="K408" s="257" t="s">
        <v>1</v>
      </c>
      <c r="L408" s="262"/>
      <c r="M408" s="263" t="s">
        <v>1</v>
      </c>
      <c r="N408" s="264" t="s">
        <v>40</v>
      </c>
      <c r="O408" s="72"/>
      <c r="P408" s="213">
        <f>O408*H408</f>
        <v>0</v>
      </c>
      <c r="Q408" s="213">
        <v>5.0599999999999999E-2</v>
      </c>
      <c r="R408" s="213">
        <f>Q408*H408</f>
        <v>0.253</v>
      </c>
      <c r="S408" s="213">
        <v>0</v>
      </c>
      <c r="T408" s="214">
        <f>S408*H408</f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215" t="s">
        <v>175</v>
      </c>
      <c r="AT408" s="215" t="s">
        <v>375</v>
      </c>
      <c r="AU408" s="215" t="s">
        <v>85</v>
      </c>
      <c r="AY408" s="18" t="s">
        <v>119</v>
      </c>
      <c r="BE408" s="216">
        <f>IF(N408="základní",J408,0)</f>
        <v>0</v>
      </c>
      <c r="BF408" s="216">
        <f>IF(N408="snížená",J408,0)</f>
        <v>0</v>
      </c>
      <c r="BG408" s="216">
        <f>IF(N408="zákl. přenesená",J408,0)</f>
        <v>0</v>
      </c>
      <c r="BH408" s="216">
        <f>IF(N408="sníž. přenesená",J408,0)</f>
        <v>0</v>
      </c>
      <c r="BI408" s="216">
        <f>IF(N408="nulová",J408,0)</f>
        <v>0</v>
      </c>
      <c r="BJ408" s="18" t="s">
        <v>83</v>
      </c>
      <c r="BK408" s="216">
        <f>ROUND(I408*H408,2)</f>
        <v>0</v>
      </c>
      <c r="BL408" s="18" t="s">
        <v>141</v>
      </c>
      <c r="BM408" s="215" t="s">
        <v>664</v>
      </c>
    </row>
    <row r="409" spans="1:65" s="13" customFormat="1">
      <c r="B409" s="217"/>
      <c r="C409" s="218"/>
      <c r="D409" s="219" t="s">
        <v>129</v>
      </c>
      <c r="E409" s="220" t="s">
        <v>1</v>
      </c>
      <c r="F409" s="221" t="s">
        <v>372</v>
      </c>
      <c r="G409" s="218"/>
      <c r="H409" s="220" t="s">
        <v>1</v>
      </c>
      <c r="I409" s="222"/>
      <c r="J409" s="218"/>
      <c r="K409" s="218"/>
      <c r="L409" s="223"/>
      <c r="M409" s="224"/>
      <c r="N409" s="225"/>
      <c r="O409" s="225"/>
      <c r="P409" s="225"/>
      <c r="Q409" s="225"/>
      <c r="R409" s="225"/>
      <c r="S409" s="225"/>
      <c r="T409" s="226"/>
      <c r="AT409" s="227" t="s">
        <v>129</v>
      </c>
      <c r="AU409" s="227" t="s">
        <v>85</v>
      </c>
      <c r="AV409" s="13" t="s">
        <v>83</v>
      </c>
      <c r="AW409" s="13" t="s">
        <v>32</v>
      </c>
      <c r="AX409" s="13" t="s">
        <v>75</v>
      </c>
      <c r="AY409" s="227" t="s">
        <v>119</v>
      </c>
    </row>
    <row r="410" spans="1:65" s="14" customFormat="1">
      <c r="B410" s="228"/>
      <c r="C410" s="229"/>
      <c r="D410" s="219" t="s">
        <v>129</v>
      </c>
      <c r="E410" s="230" t="s">
        <v>1</v>
      </c>
      <c r="F410" s="231" t="s">
        <v>118</v>
      </c>
      <c r="G410" s="229"/>
      <c r="H410" s="232">
        <v>5</v>
      </c>
      <c r="I410" s="233"/>
      <c r="J410" s="229"/>
      <c r="K410" s="229"/>
      <c r="L410" s="234"/>
      <c r="M410" s="235"/>
      <c r="N410" s="236"/>
      <c r="O410" s="236"/>
      <c r="P410" s="236"/>
      <c r="Q410" s="236"/>
      <c r="R410" s="236"/>
      <c r="S410" s="236"/>
      <c r="T410" s="237"/>
      <c r="AT410" s="238" t="s">
        <v>129</v>
      </c>
      <c r="AU410" s="238" t="s">
        <v>85</v>
      </c>
      <c r="AV410" s="14" t="s">
        <v>85</v>
      </c>
      <c r="AW410" s="14" t="s">
        <v>32</v>
      </c>
      <c r="AX410" s="14" t="s">
        <v>83</v>
      </c>
      <c r="AY410" s="238" t="s">
        <v>119</v>
      </c>
    </row>
    <row r="411" spans="1:65" s="2" customFormat="1" ht="36">
      <c r="A411" s="35"/>
      <c r="B411" s="36"/>
      <c r="C411" s="204" t="s">
        <v>665</v>
      </c>
      <c r="D411" s="204" t="s">
        <v>122</v>
      </c>
      <c r="E411" s="205" t="s">
        <v>666</v>
      </c>
      <c r="F411" s="206" t="s">
        <v>667</v>
      </c>
      <c r="G411" s="207" t="s">
        <v>144</v>
      </c>
      <c r="H411" s="208">
        <v>1</v>
      </c>
      <c r="I411" s="209"/>
      <c r="J411" s="210">
        <f>ROUND(I411*H411,2)</f>
        <v>0</v>
      </c>
      <c r="K411" s="206" t="s">
        <v>1</v>
      </c>
      <c r="L411" s="40"/>
      <c r="M411" s="211" t="s">
        <v>1</v>
      </c>
      <c r="N411" s="212" t="s">
        <v>40</v>
      </c>
      <c r="O411" s="72"/>
      <c r="P411" s="213">
        <f>O411*H411</f>
        <v>0</v>
      </c>
      <c r="Q411" s="213">
        <v>0</v>
      </c>
      <c r="R411" s="213">
        <f>Q411*H411</f>
        <v>0</v>
      </c>
      <c r="S411" s="213">
        <v>0</v>
      </c>
      <c r="T411" s="214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15" t="s">
        <v>141</v>
      </c>
      <c r="AT411" s="215" t="s">
        <v>122</v>
      </c>
      <c r="AU411" s="215" t="s">
        <v>85</v>
      </c>
      <c r="AY411" s="18" t="s">
        <v>119</v>
      </c>
      <c r="BE411" s="216">
        <f>IF(N411="základní",J411,0)</f>
        <v>0</v>
      </c>
      <c r="BF411" s="216">
        <f>IF(N411="snížená",J411,0)</f>
        <v>0</v>
      </c>
      <c r="BG411" s="216">
        <f>IF(N411="zákl. přenesená",J411,0)</f>
        <v>0</v>
      </c>
      <c r="BH411" s="216">
        <f>IF(N411="sníž. přenesená",J411,0)</f>
        <v>0</v>
      </c>
      <c r="BI411" s="216">
        <f>IF(N411="nulová",J411,0)</f>
        <v>0</v>
      </c>
      <c r="BJ411" s="18" t="s">
        <v>83</v>
      </c>
      <c r="BK411" s="216">
        <f>ROUND(I411*H411,2)</f>
        <v>0</v>
      </c>
      <c r="BL411" s="18" t="s">
        <v>141</v>
      </c>
      <c r="BM411" s="215" t="s">
        <v>668</v>
      </c>
    </row>
    <row r="412" spans="1:65" s="12" customFormat="1" ht="12.75">
      <c r="B412" s="188"/>
      <c r="C412" s="189"/>
      <c r="D412" s="190" t="s">
        <v>74</v>
      </c>
      <c r="E412" s="202" t="s">
        <v>182</v>
      </c>
      <c r="F412" s="202" t="s">
        <v>669</v>
      </c>
      <c r="G412" s="189"/>
      <c r="H412" s="189"/>
      <c r="I412" s="192"/>
      <c r="J412" s="203">
        <f>BK412</f>
        <v>0</v>
      </c>
      <c r="K412" s="189"/>
      <c r="L412" s="194"/>
      <c r="M412" s="195"/>
      <c r="N412" s="196"/>
      <c r="O412" s="196"/>
      <c r="P412" s="197">
        <f>SUM(P413:P538)</f>
        <v>0</v>
      </c>
      <c r="Q412" s="196"/>
      <c r="R412" s="197">
        <f>SUM(R413:R538)</f>
        <v>97.286571020000025</v>
      </c>
      <c r="S412" s="196"/>
      <c r="T412" s="198">
        <f>SUM(T413:T538)</f>
        <v>108.96656</v>
      </c>
      <c r="AR412" s="199" t="s">
        <v>83</v>
      </c>
      <c r="AT412" s="200" t="s">
        <v>74</v>
      </c>
      <c r="AU412" s="200" t="s">
        <v>83</v>
      </c>
      <c r="AY412" s="199" t="s">
        <v>119</v>
      </c>
      <c r="BK412" s="201">
        <f>SUM(BK413:BK538)</f>
        <v>0</v>
      </c>
    </row>
    <row r="413" spans="1:65" s="2" customFormat="1" ht="24">
      <c r="A413" s="35"/>
      <c r="B413" s="36"/>
      <c r="C413" s="204" t="s">
        <v>670</v>
      </c>
      <c r="D413" s="204" t="s">
        <v>122</v>
      </c>
      <c r="E413" s="205" t="s">
        <v>671</v>
      </c>
      <c r="F413" s="206" t="s">
        <v>672</v>
      </c>
      <c r="G413" s="207" t="s">
        <v>604</v>
      </c>
      <c r="H413" s="208">
        <v>3</v>
      </c>
      <c r="I413" s="209"/>
      <c r="J413" s="210">
        <f>ROUND(I413*H413,2)</f>
        <v>0</v>
      </c>
      <c r="K413" s="206" t="s">
        <v>126</v>
      </c>
      <c r="L413" s="40"/>
      <c r="M413" s="211" t="s">
        <v>1</v>
      </c>
      <c r="N413" s="212" t="s">
        <v>40</v>
      </c>
      <c r="O413" s="72"/>
      <c r="P413" s="213">
        <f>O413*H413</f>
        <v>0</v>
      </c>
      <c r="Q413" s="213">
        <v>0.11171</v>
      </c>
      <c r="R413" s="213">
        <f>Q413*H413</f>
        <v>0.33513000000000004</v>
      </c>
      <c r="S413" s="213">
        <v>0</v>
      </c>
      <c r="T413" s="214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15" t="s">
        <v>141</v>
      </c>
      <c r="AT413" s="215" t="s">
        <v>122</v>
      </c>
      <c r="AU413" s="215" t="s">
        <v>85</v>
      </c>
      <c r="AY413" s="18" t="s">
        <v>119</v>
      </c>
      <c r="BE413" s="216">
        <f>IF(N413="základní",J413,0)</f>
        <v>0</v>
      </c>
      <c r="BF413" s="216">
        <f>IF(N413="snížená",J413,0)</f>
        <v>0</v>
      </c>
      <c r="BG413" s="216">
        <f>IF(N413="zákl. přenesená",J413,0)</f>
        <v>0</v>
      </c>
      <c r="BH413" s="216">
        <f>IF(N413="sníž. přenesená",J413,0)</f>
        <v>0</v>
      </c>
      <c r="BI413" s="216">
        <f>IF(N413="nulová",J413,0)</f>
        <v>0</v>
      </c>
      <c r="BJ413" s="18" t="s">
        <v>83</v>
      </c>
      <c r="BK413" s="216">
        <f>ROUND(I413*H413,2)</f>
        <v>0</v>
      </c>
      <c r="BL413" s="18" t="s">
        <v>141</v>
      </c>
      <c r="BM413" s="215" t="s">
        <v>673</v>
      </c>
    </row>
    <row r="414" spans="1:65" s="13" customFormat="1">
      <c r="B414" s="217"/>
      <c r="C414" s="218"/>
      <c r="D414" s="219" t="s">
        <v>129</v>
      </c>
      <c r="E414" s="220" t="s">
        <v>1</v>
      </c>
      <c r="F414" s="221" t="s">
        <v>674</v>
      </c>
      <c r="G414" s="218"/>
      <c r="H414" s="220" t="s">
        <v>1</v>
      </c>
      <c r="I414" s="222"/>
      <c r="J414" s="218"/>
      <c r="K414" s="218"/>
      <c r="L414" s="223"/>
      <c r="M414" s="224"/>
      <c r="N414" s="225"/>
      <c r="O414" s="225"/>
      <c r="P414" s="225"/>
      <c r="Q414" s="225"/>
      <c r="R414" s="225"/>
      <c r="S414" s="225"/>
      <c r="T414" s="226"/>
      <c r="AT414" s="227" t="s">
        <v>129</v>
      </c>
      <c r="AU414" s="227" t="s">
        <v>85</v>
      </c>
      <c r="AV414" s="13" t="s">
        <v>83</v>
      </c>
      <c r="AW414" s="13" t="s">
        <v>32</v>
      </c>
      <c r="AX414" s="13" t="s">
        <v>75</v>
      </c>
      <c r="AY414" s="227" t="s">
        <v>119</v>
      </c>
    </row>
    <row r="415" spans="1:65" s="14" customFormat="1">
      <c r="B415" s="228"/>
      <c r="C415" s="229"/>
      <c r="D415" s="219" t="s">
        <v>129</v>
      </c>
      <c r="E415" s="230" t="s">
        <v>1</v>
      </c>
      <c r="F415" s="231" t="s">
        <v>136</v>
      </c>
      <c r="G415" s="229"/>
      <c r="H415" s="232">
        <v>3</v>
      </c>
      <c r="I415" s="233"/>
      <c r="J415" s="229"/>
      <c r="K415" s="229"/>
      <c r="L415" s="234"/>
      <c r="M415" s="235"/>
      <c r="N415" s="236"/>
      <c r="O415" s="236"/>
      <c r="P415" s="236"/>
      <c r="Q415" s="236"/>
      <c r="R415" s="236"/>
      <c r="S415" s="236"/>
      <c r="T415" s="237"/>
      <c r="AT415" s="238" t="s">
        <v>129</v>
      </c>
      <c r="AU415" s="238" t="s">
        <v>85</v>
      </c>
      <c r="AV415" s="14" t="s">
        <v>85</v>
      </c>
      <c r="AW415" s="14" t="s">
        <v>32</v>
      </c>
      <c r="AX415" s="14" t="s">
        <v>83</v>
      </c>
      <c r="AY415" s="238" t="s">
        <v>119</v>
      </c>
    </row>
    <row r="416" spans="1:65" s="2" customFormat="1" ht="36">
      <c r="A416" s="35"/>
      <c r="B416" s="36"/>
      <c r="C416" s="255" t="s">
        <v>675</v>
      </c>
      <c r="D416" s="255" t="s">
        <v>375</v>
      </c>
      <c r="E416" s="256" t="s">
        <v>676</v>
      </c>
      <c r="F416" s="257" t="s">
        <v>677</v>
      </c>
      <c r="G416" s="258" t="s">
        <v>604</v>
      </c>
      <c r="H416" s="259">
        <v>3</v>
      </c>
      <c r="I416" s="260"/>
      <c r="J416" s="261">
        <f>ROUND(I416*H416,2)</f>
        <v>0</v>
      </c>
      <c r="K416" s="257" t="s">
        <v>1</v>
      </c>
      <c r="L416" s="262"/>
      <c r="M416" s="263" t="s">
        <v>1</v>
      </c>
      <c r="N416" s="264" t="s">
        <v>40</v>
      </c>
      <c r="O416" s="72"/>
      <c r="P416" s="213">
        <f>O416*H416</f>
        <v>0</v>
      </c>
      <c r="Q416" s="213">
        <v>6.0000000000000001E-3</v>
      </c>
      <c r="R416" s="213">
        <f>Q416*H416</f>
        <v>1.8000000000000002E-2</v>
      </c>
      <c r="S416" s="213">
        <v>0</v>
      </c>
      <c r="T416" s="214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15" t="s">
        <v>175</v>
      </c>
      <c r="AT416" s="215" t="s">
        <v>375</v>
      </c>
      <c r="AU416" s="215" t="s">
        <v>85</v>
      </c>
      <c r="AY416" s="18" t="s">
        <v>119</v>
      </c>
      <c r="BE416" s="216">
        <f>IF(N416="základní",J416,0)</f>
        <v>0</v>
      </c>
      <c r="BF416" s="216">
        <f>IF(N416="snížená",J416,0)</f>
        <v>0</v>
      </c>
      <c r="BG416" s="216">
        <f>IF(N416="zákl. přenesená",J416,0)</f>
        <v>0</v>
      </c>
      <c r="BH416" s="216">
        <f>IF(N416="sníž. přenesená",J416,0)</f>
        <v>0</v>
      </c>
      <c r="BI416" s="216">
        <f>IF(N416="nulová",J416,0)</f>
        <v>0</v>
      </c>
      <c r="BJ416" s="18" t="s">
        <v>83</v>
      </c>
      <c r="BK416" s="216">
        <f>ROUND(I416*H416,2)</f>
        <v>0</v>
      </c>
      <c r="BL416" s="18" t="s">
        <v>141</v>
      </c>
      <c r="BM416" s="215" t="s">
        <v>678</v>
      </c>
    </row>
    <row r="417" spans="1:65" s="14" customFormat="1">
      <c r="B417" s="228"/>
      <c r="C417" s="229"/>
      <c r="D417" s="219" t="s">
        <v>129</v>
      </c>
      <c r="E417" s="230" t="s">
        <v>1</v>
      </c>
      <c r="F417" s="231" t="s">
        <v>136</v>
      </c>
      <c r="G417" s="229"/>
      <c r="H417" s="232">
        <v>3</v>
      </c>
      <c r="I417" s="233"/>
      <c r="J417" s="229"/>
      <c r="K417" s="229"/>
      <c r="L417" s="234"/>
      <c r="M417" s="235"/>
      <c r="N417" s="236"/>
      <c r="O417" s="236"/>
      <c r="P417" s="236"/>
      <c r="Q417" s="236"/>
      <c r="R417" s="236"/>
      <c r="S417" s="236"/>
      <c r="T417" s="237"/>
      <c r="AT417" s="238" t="s">
        <v>129</v>
      </c>
      <c r="AU417" s="238" t="s">
        <v>85</v>
      </c>
      <c r="AV417" s="14" t="s">
        <v>85</v>
      </c>
      <c r="AW417" s="14" t="s">
        <v>32</v>
      </c>
      <c r="AX417" s="14" t="s">
        <v>83</v>
      </c>
      <c r="AY417" s="238" t="s">
        <v>119</v>
      </c>
    </row>
    <row r="418" spans="1:65" s="2" customFormat="1" ht="24">
      <c r="A418" s="35"/>
      <c r="B418" s="36"/>
      <c r="C418" s="204" t="s">
        <v>679</v>
      </c>
      <c r="D418" s="204" t="s">
        <v>122</v>
      </c>
      <c r="E418" s="205" t="s">
        <v>680</v>
      </c>
      <c r="F418" s="206" t="s">
        <v>681</v>
      </c>
      <c r="G418" s="207" t="s">
        <v>604</v>
      </c>
      <c r="H418" s="208">
        <v>5</v>
      </c>
      <c r="I418" s="209"/>
      <c r="J418" s="210">
        <f>ROUND(I418*H418,2)</f>
        <v>0</v>
      </c>
      <c r="K418" s="206" t="s">
        <v>126</v>
      </c>
      <c r="L418" s="40"/>
      <c r="M418" s="211" t="s">
        <v>1</v>
      </c>
      <c r="N418" s="212" t="s">
        <v>40</v>
      </c>
      <c r="O418" s="72"/>
      <c r="P418" s="213">
        <f>O418*H418</f>
        <v>0</v>
      </c>
      <c r="Q418" s="213">
        <v>1.0000000000000001E-5</v>
      </c>
      <c r="R418" s="213">
        <f>Q418*H418</f>
        <v>5.0000000000000002E-5</v>
      </c>
      <c r="S418" s="213">
        <v>0</v>
      </c>
      <c r="T418" s="214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15" t="s">
        <v>141</v>
      </c>
      <c r="AT418" s="215" t="s">
        <v>122</v>
      </c>
      <c r="AU418" s="215" t="s">
        <v>85</v>
      </c>
      <c r="AY418" s="18" t="s">
        <v>119</v>
      </c>
      <c r="BE418" s="216">
        <f>IF(N418="základní",J418,0)</f>
        <v>0</v>
      </c>
      <c r="BF418" s="216">
        <f>IF(N418="snížená",J418,0)</f>
        <v>0</v>
      </c>
      <c r="BG418" s="216">
        <f>IF(N418="zákl. přenesená",J418,0)</f>
        <v>0</v>
      </c>
      <c r="BH418" s="216">
        <f>IF(N418="sníž. přenesená",J418,0)</f>
        <v>0</v>
      </c>
      <c r="BI418" s="216">
        <f>IF(N418="nulová",J418,0)</f>
        <v>0</v>
      </c>
      <c r="BJ418" s="18" t="s">
        <v>83</v>
      </c>
      <c r="BK418" s="216">
        <f>ROUND(I418*H418,2)</f>
        <v>0</v>
      </c>
      <c r="BL418" s="18" t="s">
        <v>141</v>
      </c>
      <c r="BM418" s="215" t="s">
        <v>682</v>
      </c>
    </row>
    <row r="419" spans="1:65" s="13" customFormat="1">
      <c r="B419" s="217"/>
      <c r="C419" s="218"/>
      <c r="D419" s="219" t="s">
        <v>129</v>
      </c>
      <c r="E419" s="220" t="s">
        <v>1</v>
      </c>
      <c r="F419" s="221" t="s">
        <v>683</v>
      </c>
      <c r="G419" s="218"/>
      <c r="H419" s="220" t="s">
        <v>1</v>
      </c>
      <c r="I419" s="222"/>
      <c r="J419" s="218"/>
      <c r="K419" s="218"/>
      <c r="L419" s="223"/>
      <c r="M419" s="224"/>
      <c r="N419" s="225"/>
      <c r="O419" s="225"/>
      <c r="P419" s="225"/>
      <c r="Q419" s="225"/>
      <c r="R419" s="225"/>
      <c r="S419" s="225"/>
      <c r="T419" s="226"/>
      <c r="AT419" s="227" t="s">
        <v>129</v>
      </c>
      <c r="AU419" s="227" t="s">
        <v>85</v>
      </c>
      <c r="AV419" s="13" t="s">
        <v>83</v>
      </c>
      <c r="AW419" s="13" t="s">
        <v>32</v>
      </c>
      <c r="AX419" s="13" t="s">
        <v>75</v>
      </c>
      <c r="AY419" s="227" t="s">
        <v>119</v>
      </c>
    </row>
    <row r="420" spans="1:65" s="14" customFormat="1">
      <c r="B420" s="228"/>
      <c r="C420" s="229"/>
      <c r="D420" s="219" t="s">
        <v>129</v>
      </c>
      <c r="E420" s="230" t="s">
        <v>1</v>
      </c>
      <c r="F420" s="231" t="s">
        <v>684</v>
      </c>
      <c r="G420" s="229"/>
      <c r="H420" s="232">
        <v>5</v>
      </c>
      <c r="I420" s="233"/>
      <c r="J420" s="229"/>
      <c r="K420" s="229"/>
      <c r="L420" s="234"/>
      <c r="M420" s="235"/>
      <c r="N420" s="236"/>
      <c r="O420" s="236"/>
      <c r="P420" s="236"/>
      <c r="Q420" s="236"/>
      <c r="R420" s="236"/>
      <c r="S420" s="236"/>
      <c r="T420" s="237"/>
      <c r="AT420" s="238" t="s">
        <v>129</v>
      </c>
      <c r="AU420" s="238" t="s">
        <v>85</v>
      </c>
      <c r="AV420" s="14" t="s">
        <v>85</v>
      </c>
      <c r="AW420" s="14" t="s">
        <v>32</v>
      </c>
      <c r="AX420" s="14" t="s">
        <v>83</v>
      </c>
      <c r="AY420" s="238" t="s">
        <v>119</v>
      </c>
    </row>
    <row r="421" spans="1:65" s="2" customFormat="1" ht="24">
      <c r="A421" s="35"/>
      <c r="B421" s="36"/>
      <c r="C421" s="255" t="s">
        <v>685</v>
      </c>
      <c r="D421" s="255" t="s">
        <v>375</v>
      </c>
      <c r="E421" s="256" t="s">
        <v>686</v>
      </c>
      <c r="F421" s="257" t="s">
        <v>687</v>
      </c>
      <c r="G421" s="258" t="s">
        <v>604</v>
      </c>
      <c r="H421" s="259">
        <v>4</v>
      </c>
      <c r="I421" s="260"/>
      <c r="J421" s="261">
        <f>ROUND(I421*H421,2)</f>
        <v>0</v>
      </c>
      <c r="K421" s="257" t="s">
        <v>126</v>
      </c>
      <c r="L421" s="262"/>
      <c r="M421" s="263" t="s">
        <v>1</v>
      </c>
      <c r="N421" s="264" t="s">
        <v>40</v>
      </c>
      <c r="O421" s="72"/>
      <c r="P421" s="213">
        <f>O421*H421</f>
        <v>0</v>
      </c>
      <c r="Q421" s="213">
        <v>3.5000000000000001E-3</v>
      </c>
      <c r="R421" s="213">
        <f>Q421*H421</f>
        <v>1.4E-2</v>
      </c>
      <c r="S421" s="213">
        <v>0</v>
      </c>
      <c r="T421" s="214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15" t="s">
        <v>175</v>
      </c>
      <c r="AT421" s="215" t="s">
        <v>375</v>
      </c>
      <c r="AU421" s="215" t="s">
        <v>85</v>
      </c>
      <c r="AY421" s="18" t="s">
        <v>119</v>
      </c>
      <c r="BE421" s="216">
        <f>IF(N421="základní",J421,0)</f>
        <v>0</v>
      </c>
      <c r="BF421" s="216">
        <f>IF(N421="snížená",J421,0)</f>
        <v>0</v>
      </c>
      <c r="BG421" s="216">
        <f>IF(N421="zákl. přenesená",J421,0)</f>
        <v>0</v>
      </c>
      <c r="BH421" s="216">
        <f>IF(N421="sníž. přenesená",J421,0)</f>
        <v>0</v>
      </c>
      <c r="BI421" s="216">
        <f>IF(N421="nulová",J421,0)</f>
        <v>0</v>
      </c>
      <c r="BJ421" s="18" t="s">
        <v>83</v>
      </c>
      <c r="BK421" s="216">
        <f>ROUND(I421*H421,2)</f>
        <v>0</v>
      </c>
      <c r="BL421" s="18" t="s">
        <v>141</v>
      </c>
      <c r="BM421" s="215" t="s">
        <v>688</v>
      </c>
    </row>
    <row r="422" spans="1:65" s="14" customFormat="1">
      <c r="B422" s="228"/>
      <c r="C422" s="229"/>
      <c r="D422" s="219" t="s">
        <v>129</v>
      </c>
      <c r="E422" s="230" t="s">
        <v>1</v>
      </c>
      <c r="F422" s="231" t="s">
        <v>141</v>
      </c>
      <c r="G422" s="229"/>
      <c r="H422" s="232">
        <v>4</v>
      </c>
      <c r="I422" s="233"/>
      <c r="J422" s="229"/>
      <c r="K422" s="229"/>
      <c r="L422" s="234"/>
      <c r="M422" s="235"/>
      <c r="N422" s="236"/>
      <c r="O422" s="236"/>
      <c r="P422" s="236"/>
      <c r="Q422" s="236"/>
      <c r="R422" s="236"/>
      <c r="S422" s="236"/>
      <c r="T422" s="237"/>
      <c r="AT422" s="238" t="s">
        <v>129</v>
      </c>
      <c r="AU422" s="238" t="s">
        <v>85</v>
      </c>
      <c r="AV422" s="14" t="s">
        <v>85</v>
      </c>
      <c r="AW422" s="14" t="s">
        <v>32</v>
      </c>
      <c r="AX422" s="14" t="s">
        <v>83</v>
      </c>
      <c r="AY422" s="238" t="s">
        <v>119</v>
      </c>
    </row>
    <row r="423" spans="1:65" s="2" customFormat="1" ht="12">
      <c r="A423" s="35"/>
      <c r="B423" s="36"/>
      <c r="C423" s="255" t="s">
        <v>689</v>
      </c>
      <c r="D423" s="255" t="s">
        <v>375</v>
      </c>
      <c r="E423" s="256" t="s">
        <v>690</v>
      </c>
      <c r="F423" s="257" t="s">
        <v>691</v>
      </c>
      <c r="G423" s="258" t="s">
        <v>604</v>
      </c>
      <c r="H423" s="259">
        <v>1</v>
      </c>
      <c r="I423" s="260"/>
      <c r="J423" s="261">
        <f>ROUND(I423*H423,2)</f>
        <v>0</v>
      </c>
      <c r="K423" s="257" t="s">
        <v>126</v>
      </c>
      <c r="L423" s="262"/>
      <c r="M423" s="263" t="s">
        <v>1</v>
      </c>
      <c r="N423" s="264" t="s">
        <v>40</v>
      </c>
      <c r="O423" s="72"/>
      <c r="P423" s="213">
        <f>O423*H423</f>
        <v>0</v>
      </c>
      <c r="Q423" s="213">
        <v>4.0000000000000001E-3</v>
      </c>
      <c r="R423" s="213">
        <f>Q423*H423</f>
        <v>4.0000000000000001E-3</v>
      </c>
      <c r="S423" s="213">
        <v>0</v>
      </c>
      <c r="T423" s="214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15" t="s">
        <v>175</v>
      </c>
      <c r="AT423" s="215" t="s">
        <v>375</v>
      </c>
      <c r="AU423" s="215" t="s">
        <v>85</v>
      </c>
      <c r="AY423" s="18" t="s">
        <v>119</v>
      </c>
      <c r="BE423" s="216">
        <f>IF(N423="základní",J423,0)</f>
        <v>0</v>
      </c>
      <c r="BF423" s="216">
        <f>IF(N423="snížená",J423,0)</f>
        <v>0</v>
      </c>
      <c r="BG423" s="216">
        <f>IF(N423="zákl. přenesená",J423,0)</f>
        <v>0</v>
      </c>
      <c r="BH423" s="216">
        <f>IF(N423="sníž. přenesená",J423,0)</f>
        <v>0</v>
      </c>
      <c r="BI423" s="216">
        <f>IF(N423="nulová",J423,0)</f>
        <v>0</v>
      </c>
      <c r="BJ423" s="18" t="s">
        <v>83</v>
      </c>
      <c r="BK423" s="216">
        <f>ROUND(I423*H423,2)</f>
        <v>0</v>
      </c>
      <c r="BL423" s="18" t="s">
        <v>141</v>
      </c>
      <c r="BM423" s="215" t="s">
        <v>692</v>
      </c>
    </row>
    <row r="424" spans="1:65" s="14" customFormat="1">
      <c r="B424" s="228"/>
      <c r="C424" s="229"/>
      <c r="D424" s="219" t="s">
        <v>129</v>
      </c>
      <c r="E424" s="230" t="s">
        <v>1</v>
      </c>
      <c r="F424" s="231" t="s">
        <v>83</v>
      </c>
      <c r="G424" s="229"/>
      <c r="H424" s="232">
        <v>1</v>
      </c>
      <c r="I424" s="233"/>
      <c r="J424" s="229"/>
      <c r="K424" s="229"/>
      <c r="L424" s="234"/>
      <c r="M424" s="235"/>
      <c r="N424" s="236"/>
      <c r="O424" s="236"/>
      <c r="P424" s="236"/>
      <c r="Q424" s="236"/>
      <c r="R424" s="236"/>
      <c r="S424" s="236"/>
      <c r="T424" s="237"/>
      <c r="AT424" s="238" t="s">
        <v>129</v>
      </c>
      <c r="AU424" s="238" t="s">
        <v>85</v>
      </c>
      <c r="AV424" s="14" t="s">
        <v>85</v>
      </c>
      <c r="AW424" s="14" t="s">
        <v>32</v>
      </c>
      <c r="AX424" s="14" t="s">
        <v>83</v>
      </c>
      <c r="AY424" s="238" t="s">
        <v>119</v>
      </c>
    </row>
    <row r="425" spans="1:65" s="2" customFormat="1" ht="24">
      <c r="A425" s="35"/>
      <c r="B425" s="36"/>
      <c r="C425" s="255" t="s">
        <v>693</v>
      </c>
      <c r="D425" s="255" t="s">
        <v>375</v>
      </c>
      <c r="E425" s="256" t="s">
        <v>694</v>
      </c>
      <c r="F425" s="257" t="s">
        <v>695</v>
      </c>
      <c r="G425" s="258" t="s">
        <v>604</v>
      </c>
      <c r="H425" s="259">
        <v>3</v>
      </c>
      <c r="I425" s="260"/>
      <c r="J425" s="261">
        <f>ROUND(I425*H425,2)</f>
        <v>0</v>
      </c>
      <c r="K425" s="257" t="s">
        <v>126</v>
      </c>
      <c r="L425" s="262"/>
      <c r="M425" s="263" t="s">
        <v>1</v>
      </c>
      <c r="N425" s="264" t="s">
        <v>40</v>
      </c>
      <c r="O425" s="72"/>
      <c r="P425" s="213">
        <f>O425*H425</f>
        <v>0</v>
      </c>
      <c r="Q425" s="213">
        <v>2.5000000000000001E-3</v>
      </c>
      <c r="R425" s="213">
        <f>Q425*H425</f>
        <v>7.4999999999999997E-3</v>
      </c>
      <c r="S425" s="213">
        <v>0</v>
      </c>
      <c r="T425" s="214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15" t="s">
        <v>175</v>
      </c>
      <c r="AT425" s="215" t="s">
        <v>375</v>
      </c>
      <c r="AU425" s="215" t="s">
        <v>85</v>
      </c>
      <c r="AY425" s="18" t="s">
        <v>119</v>
      </c>
      <c r="BE425" s="216">
        <f>IF(N425="základní",J425,0)</f>
        <v>0</v>
      </c>
      <c r="BF425" s="216">
        <f>IF(N425="snížená",J425,0)</f>
        <v>0</v>
      </c>
      <c r="BG425" s="216">
        <f>IF(N425="zákl. přenesená",J425,0)</f>
        <v>0</v>
      </c>
      <c r="BH425" s="216">
        <f>IF(N425="sníž. přenesená",J425,0)</f>
        <v>0</v>
      </c>
      <c r="BI425" s="216">
        <f>IF(N425="nulová",J425,0)</f>
        <v>0</v>
      </c>
      <c r="BJ425" s="18" t="s">
        <v>83</v>
      </c>
      <c r="BK425" s="216">
        <f>ROUND(I425*H425,2)</f>
        <v>0</v>
      </c>
      <c r="BL425" s="18" t="s">
        <v>141</v>
      </c>
      <c r="BM425" s="215" t="s">
        <v>696</v>
      </c>
    </row>
    <row r="426" spans="1:65" s="14" customFormat="1">
      <c r="B426" s="228"/>
      <c r="C426" s="229"/>
      <c r="D426" s="219" t="s">
        <v>129</v>
      </c>
      <c r="E426" s="230" t="s">
        <v>1</v>
      </c>
      <c r="F426" s="231" t="s">
        <v>136</v>
      </c>
      <c r="G426" s="229"/>
      <c r="H426" s="232">
        <v>3</v>
      </c>
      <c r="I426" s="233"/>
      <c r="J426" s="229"/>
      <c r="K426" s="229"/>
      <c r="L426" s="234"/>
      <c r="M426" s="235"/>
      <c r="N426" s="236"/>
      <c r="O426" s="236"/>
      <c r="P426" s="236"/>
      <c r="Q426" s="236"/>
      <c r="R426" s="236"/>
      <c r="S426" s="236"/>
      <c r="T426" s="237"/>
      <c r="AT426" s="238" t="s">
        <v>129</v>
      </c>
      <c r="AU426" s="238" t="s">
        <v>85</v>
      </c>
      <c r="AV426" s="14" t="s">
        <v>85</v>
      </c>
      <c r="AW426" s="14" t="s">
        <v>32</v>
      </c>
      <c r="AX426" s="14" t="s">
        <v>83</v>
      </c>
      <c r="AY426" s="238" t="s">
        <v>119</v>
      </c>
    </row>
    <row r="427" spans="1:65" s="2" customFormat="1" ht="24">
      <c r="A427" s="35"/>
      <c r="B427" s="36"/>
      <c r="C427" s="255" t="s">
        <v>697</v>
      </c>
      <c r="D427" s="255" t="s">
        <v>375</v>
      </c>
      <c r="E427" s="256" t="s">
        <v>698</v>
      </c>
      <c r="F427" s="257" t="s">
        <v>699</v>
      </c>
      <c r="G427" s="258" t="s">
        <v>604</v>
      </c>
      <c r="H427" s="259">
        <v>2</v>
      </c>
      <c r="I427" s="260"/>
      <c r="J427" s="261">
        <f>ROUND(I427*H427,2)</f>
        <v>0</v>
      </c>
      <c r="K427" s="257" t="s">
        <v>126</v>
      </c>
      <c r="L427" s="262"/>
      <c r="M427" s="263" t="s">
        <v>1</v>
      </c>
      <c r="N427" s="264" t="s">
        <v>40</v>
      </c>
      <c r="O427" s="72"/>
      <c r="P427" s="213">
        <f>O427*H427</f>
        <v>0</v>
      </c>
      <c r="Q427" s="213">
        <v>8.9999999999999998E-4</v>
      </c>
      <c r="R427" s="213">
        <f>Q427*H427</f>
        <v>1.8E-3</v>
      </c>
      <c r="S427" s="213">
        <v>0</v>
      </c>
      <c r="T427" s="214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15" t="s">
        <v>175</v>
      </c>
      <c r="AT427" s="215" t="s">
        <v>375</v>
      </c>
      <c r="AU427" s="215" t="s">
        <v>85</v>
      </c>
      <c r="AY427" s="18" t="s">
        <v>119</v>
      </c>
      <c r="BE427" s="216">
        <f>IF(N427="základní",J427,0)</f>
        <v>0</v>
      </c>
      <c r="BF427" s="216">
        <f>IF(N427="snížená",J427,0)</f>
        <v>0</v>
      </c>
      <c r="BG427" s="216">
        <f>IF(N427="zákl. přenesená",J427,0)</f>
        <v>0</v>
      </c>
      <c r="BH427" s="216">
        <f>IF(N427="sníž. přenesená",J427,0)</f>
        <v>0</v>
      </c>
      <c r="BI427" s="216">
        <f>IF(N427="nulová",J427,0)</f>
        <v>0</v>
      </c>
      <c r="BJ427" s="18" t="s">
        <v>83</v>
      </c>
      <c r="BK427" s="216">
        <f>ROUND(I427*H427,2)</f>
        <v>0</v>
      </c>
      <c r="BL427" s="18" t="s">
        <v>141</v>
      </c>
      <c r="BM427" s="215" t="s">
        <v>700</v>
      </c>
    </row>
    <row r="428" spans="1:65" s="14" customFormat="1">
      <c r="B428" s="228"/>
      <c r="C428" s="229"/>
      <c r="D428" s="219" t="s">
        <v>129</v>
      </c>
      <c r="E428" s="230" t="s">
        <v>1</v>
      </c>
      <c r="F428" s="231" t="s">
        <v>85</v>
      </c>
      <c r="G428" s="229"/>
      <c r="H428" s="232">
        <v>2</v>
      </c>
      <c r="I428" s="233"/>
      <c r="J428" s="229"/>
      <c r="K428" s="229"/>
      <c r="L428" s="234"/>
      <c r="M428" s="235"/>
      <c r="N428" s="236"/>
      <c r="O428" s="236"/>
      <c r="P428" s="236"/>
      <c r="Q428" s="236"/>
      <c r="R428" s="236"/>
      <c r="S428" s="236"/>
      <c r="T428" s="237"/>
      <c r="AT428" s="238" t="s">
        <v>129</v>
      </c>
      <c r="AU428" s="238" t="s">
        <v>85</v>
      </c>
      <c r="AV428" s="14" t="s">
        <v>85</v>
      </c>
      <c r="AW428" s="14" t="s">
        <v>32</v>
      </c>
      <c r="AX428" s="14" t="s">
        <v>83</v>
      </c>
      <c r="AY428" s="238" t="s">
        <v>119</v>
      </c>
    </row>
    <row r="429" spans="1:65" s="2" customFormat="1" ht="24">
      <c r="A429" s="35"/>
      <c r="B429" s="36"/>
      <c r="C429" s="255" t="s">
        <v>701</v>
      </c>
      <c r="D429" s="255" t="s">
        <v>375</v>
      </c>
      <c r="E429" s="256" t="s">
        <v>702</v>
      </c>
      <c r="F429" s="257" t="s">
        <v>703</v>
      </c>
      <c r="G429" s="258" t="s">
        <v>604</v>
      </c>
      <c r="H429" s="259">
        <v>15</v>
      </c>
      <c r="I429" s="260"/>
      <c r="J429" s="261">
        <f>ROUND(I429*H429,2)</f>
        <v>0</v>
      </c>
      <c r="K429" s="257" t="s">
        <v>126</v>
      </c>
      <c r="L429" s="262"/>
      <c r="M429" s="263" t="s">
        <v>1</v>
      </c>
      <c r="N429" s="264" t="s">
        <v>40</v>
      </c>
      <c r="O429" s="72"/>
      <c r="P429" s="213">
        <f>O429*H429</f>
        <v>0</v>
      </c>
      <c r="Q429" s="213">
        <v>3.5E-4</v>
      </c>
      <c r="R429" s="213">
        <f>Q429*H429</f>
        <v>5.2500000000000003E-3</v>
      </c>
      <c r="S429" s="213">
        <v>0</v>
      </c>
      <c r="T429" s="214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15" t="s">
        <v>175</v>
      </c>
      <c r="AT429" s="215" t="s">
        <v>375</v>
      </c>
      <c r="AU429" s="215" t="s">
        <v>85</v>
      </c>
      <c r="AY429" s="18" t="s">
        <v>119</v>
      </c>
      <c r="BE429" s="216">
        <f>IF(N429="základní",J429,0)</f>
        <v>0</v>
      </c>
      <c r="BF429" s="216">
        <f>IF(N429="snížená",J429,0)</f>
        <v>0</v>
      </c>
      <c r="BG429" s="216">
        <f>IF(N429="zákl. přenesená",J429,0)</f>
        <v>0</v>
      </c>
      <c r="BH429" s="216">
        <f>IF(N429="sníž. přenesená",J429,0)</f>
        <v>0</v>
      </c>
      <c r="BI429" s="216">
        <f>IF(N429="nulová",J429,0)</f>
        <v>0</v>
      </c>
      <c r="BJ429" s="18" t="s">
        <v>83</v>
      </c>
      <c r="BK429" s="216">
        <f>ROUND(I429*H429,2)</f>
        <v>0</v>
      </c>
      <c r="BL429" s="18" t="s">
        <v>141</v>
      </c>
      <c r="BM429" s="215" t="s">
        <v>704</v>
      </c>
    </row>
    <row r="430" spans="1:65" s="14" customFormat="1">
      <c r="B430" s="228"/>
      <c r="C430" s="229"/>
      <c r="D430" s="219" t="s">
        <v>129</v>
      </c>
      <c r="E430" s="230" t="s">
        <v>1</v>
      </c>
      <c r="F430" s="231" t="s">
        <v>705</v>
      </c>
      <c r="G430" s="229"/>
      <c r="H430" s="232">
        <v>15</v>
      </c>
      <c r="I430" s="233"/>
      <c r="J430" s="229"/>
      <c r="K430" s="229"/>
      <c r="L430" s="234"/>
      <c r="M430" s="235"/>
      <c r="N430" s="236"/>
      <c r="O430" s="236"/>
      <c r="P430" s="236"/>
      <c r="Q430" s="236"/>
      <c r="R430" s="236"/>
      <c r="S430" s="236"/>
      <c r="T430" s="237"/>
      <c r="AT430" s="238" t="s">
        <v>129</v>
      </c>
      <c r="AU430" s="238" t="s">
        <v>85</v>
      </c>
      <c r="AV430" s="14" t="s">
        <v>85</v>
      </c>
      <c r="AW430" s="14" t="s">
        <v>32</v>
      </c>
      <c r="AX430" s="14" t="s">
        <v>83</v>
      </c>
      <c r="AY430" s="238" t="s">
        <v>119</v>
      </c>
    </row>
    <row r="431" spans="1:65" s="2" customFormat="1" ht="24">
      <c r="A431" s="35"/>
      <c r="B431" s="36"/>
      <c r="C431" s="204" t="s">
        <v>706</v>
      </c>
      <c r="D431" s="204" t="s">
        <v>122</v>
      </c>
      <c r="E431" s="205" t="s">
        <v>707</v>
      </c>
      <c r="F431" s="206" t="s">
        <v>708</v>
      </c>
      <c r="G431" s="207" t="s">
        <v>604</v>
      </c>
      <c r="H431" s="208">
        <v>5</v>
      </c>
      <c r="I431" s="209"/>
      <c r="J431" s="210">
        <f>ROUND(I431*H431,2)</f>
        <v>0</v>
      </c>
      <c r="K431" s="206" t="s">
        <v>126</v>
      </c>
      <c r="L431" s="40"/>
      <c r="M431" s="211" t="s">
        <v>1</v>
      </c>
      <c r="N431" s="212" t="s">
        <v>40</v>
      </c>
      <c r="O431" s="72"/>
      <c r="P431" s="213">
        <f>O431*H431</f>
        <v>0</v>
      </c>
      <c r="Q431" s="213">
        <v>0.11241</v>
      </c>
      <c r="R431" s="213">
        <f>Q431*H431</f>
        <v>0.56204999999999994</v>
      </c>
      <c r="S431" s="213">
        <v>0</v>
      </c>
      <c r="T431" s="214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15" t="s">
        <v>141</v>
      </c>
      <c r="AT431" s="215" t="s">
        <v>122</v>
      </c>
      <c r="AU431" s="215" t="s">
        <v>85</v>
      </c>
      <c r="AY431" s="18" t="s">
        <v>119</v>
      </c>
      <c r="BE431" s="216">
        <f>IF(N431="základní",J431,0)</f>
        <v>0</v>
      </c>
      <c r="BF431" s="216">
        <f>IF(N431="snížená",J431,0)</f>
        <v>0</v>
      </c>
      <c r="BG431" s="216">
        <f>IF(N431="zákl. přenesená",J431,0)</f>
        <v>0</v>
      </c>
      <c r="BH431" s="216">
        <f>IF(N431="sníž. přenesená",J431,0)</f>
        <v>0</v>
      </c>
      <c r="BI431" s="216">
        <f>IF(N431="nulová",J431,0)</f>
        <v>0</v>
      </c>
      <c r="BJ431" s="18" t="s">
        <v>83</v>
      </c>
      <c r="BK431" s="216">
        <f>ROUND(I431*H431,2)</f>
        <v>0</v>
      </c>
      <c r="BL431" s="18" t="s">
        <v>141</v>
      </c>
      <c r="BM431" s="215" t="s">
        <v>709</v>
      </c>
    </row>
    <row r="432" spans="1:65" s="14" customFormat="1">
      <c r="B432" s="228"/>
      <c r="C432" s="229"/>
      <c r="D432" s="219" t="s">
        <v>129</v>
      </c>
      <c r="E432" s="230" t="s">
        <v>1</v>
      </c>
      <c r="F432" s="231" t="s">
        <v>118</v>
      </c>
      <c r="G432" s="229"/>
      <c r="H432" s="232">
        <v>5</v>
      </c>
      <c r="I432" s="233"/>
      <c r="J432" s="229"/>
      <c r="K432" s="229"/>
      <c r="L432" s="234"/>
      <c r="M432" s="235"/>
      <c r="N432" s="236"/>
      <c r="O432" s="236"/>
      <c r="P432" s="236"/>
      <c r="Q432" s="236"/>
      <c r="R432" s="236"/>
      <c r="S432" s="236"/>
      <c r="T432" s="237"/>
      <c r="AT432" s="238" t="s">
        <v>129</v>
      </c>
      <c r="AU432" s="238" t="s">
        <v>85</v>
      </c>
      <c r="AV432" s="14" t="s">
        <v>85</v>
      </c>
      <c r="AW432" s="14" t="s">
        <v>32</v>
      </c>
      <c r="AX432" s="14" t="s">
        <v>83</v>
      </c>
      <c r="AY432" s="238" t="s">
        <v>119</v>
      </c>
    </row>
    <row r="433" spans="1:65" s="2" customFormat="1" ht="12">
      <c r="A433" s="35"/>
      <c r="B433" s="36"/>
      <c r="C433" s="255" t="s">
        <v>710</v>
      </c>
      <c r="D433" s="255" t="s">
        <v>375</v>
      </c>
      <c r="E433" s="256" t="s">
        <v>711</v>
      </c>
      <c r="F433" s="257" t="s">
        <v>712</v>
      </c>
      <c r="G433" s="258" t="s">
        <v>604</v>
      </c>
      <c r="H433" s="259">
        <v>5</v>
      </c>
      <c r="I433" s="260"/>
      <c r="J433" s="261">
        <f>ROUND(I433*H433,2)</f>
        <v>0</v>
      </c>
      <c r="K433" s="257" t="s">
        <v>126</v>
      </c>
      <c r="L433" s="262"/>
      <c r="M433" s="263" t="s">
        <v>1</v>
      </c>
      <c r="N433" s="264" t="s">
        <v>40</v>
      </c>
      <c r="O433" s="72"/>
      <c r="P433" s="213">
        <f>O433*H433</f>
        <v>0</v>
      </c>
      <c r="Q433" s="213">
        <v>6.1000000000000004E-3</v>
      </c>
      <c r="R433" s="213">
        <f>Q433*H433</f>
        <v>3.0500000000000003E-2</v>
      </c>
      <c r="S433" s="213">
        <v>0</v>
      </c>
      <c r="T433" s="214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15" t="s">
        <v>175</v>
      </c>
      <c r="AT433" s="215" t="s">
        <v>375</v>
      </c>
      <c r="AU433" s="215" t="s">
        <v>85</v>
      </c>
      <c r="AY433" s="18" t="s">
        <v>119</v>
      </c>
      <c r="BE433" s="216">
        <f>IF(N433="základní",J433,0)</f>
        <v>0</v>
      </c>
      <c r="BF433" s="216">
        <f>IF(N433="snížená",J433,0)</f>
        <v>0</v>
      </c>
      <c r="BG433" s="216">
        <f>IF(N433="zákl. přenesená",J433,0)</f>
        <v>0</v>
      </c>
      <c r="BH433" s="216">
        <f>IF(N433="sníž. přenesená",J433,0)</f>
        <v>0</v>
      </c>
      <c r="BI433" s="216">
        <f>IF(N433="nulová",J433,0)</f>
        <v>0</v>
      </c>
      <c r="BJ433" s="18" t="s">
        <v>83</v>
      </c>
      <c r="BK433" s="216">
        <f>ROUND(I433*H433,2)</f>
        <v>0</v>
      </c>
      <c r="BL433" s="18" t="s">
        <v>141</v>
      </c>
      <c r="BM433" s="215" t="s">
        <v>713</v>
      </c>
    </row>
    <row r="434" spans="1:65" s="14" customFormat="1">
      <c r="B434" s="228"/>
      <c r="C434" s="229"/>
      <c r="D434" s="219" t="s">
        <v>129</v>
      </c>
      <c r="E434" s="230" t="s">
        <v>1</v>
      </c>
      <c r="F434" s="231" t="s">
        <v>118</v>
      </c>
      <c r="G434" s="229"/>
      <c r="H434" s="232">
        <v>5</v>
      </c>
      <c r="I434" s="233"/>
      <c r="J434" s="229"/>
      <c r="K434" s="229"/>
      <c r="L434" s="234"/>
      <c r="M434" s="235"/>
      <c r="N434" s="236"/>
      <c r="O434" s="236"/>
      <c r="P434" s="236"/>
      <c r="Q434" s="236"/>
      <c r="R434" s="236"/>
      <c r="S434" s="236"/>
      <c r="T434" s="237"/>
      <c r="AT434" s="238" t="s">
        <v>129</v>
      </c>
      <c r="AU434" s="238" t="s">
        <v>85</v>
      </c>
      <c r="AV434" s="14" t="s">
        <v>85</v>
      </c>
      <c r="AW434" s="14" t="s">
        <v>32</v>
      </c>
      <c r="AX434" s="14" t="s">
        <v>83</v>
      </c>
      <c r="AY434" s="238" t="s">
        <v>119</v>
      </c>
    </row>
    <row r="435" spans="1:65" s="2" customFormat="1" ht="12">
      <c r="A435" s="35"/>
      <c r="B435" s="36"/>
      <c r="C435" s="255" t="s">
        <v>714</v>
      </c>
      <c r="D435" s="255" t="s">
        <v>375</v>
      </c>
      <c r="E435" s="256" t="s">
        <v>715</v>
      </c>
      <c r="F435" s="257" t="s">
        <v>716</v>
      </c>
      <c r="G435" s="258" t="s">
        <v>604</v>
      </c>
      <c r="H435" s="259">
        <v>5</v>
      </c>
      <c r="I435" s="260"/>
      <c r="J435" s="261">
        <f>ROUND(I435*H435,2)</f>
        <v>0</v>
      </c>
      <c r="K435" s="257" t="s">
        <v>126</v>
      </c>
      <c r="L435" s="262"/>
      <c r="M435" s="263" t="s">
        <v>1</v>
      </c>
      <c r="N435" s="264" t="s">
        <v>40</v>
      </c>
      <c r="O435" s="72"/>
      <c r="P435" s="213">
        <f>O435*H435</f>
        <v>0</v>
      </c>
      <c r="Q435" s="213">
        <v>3.0000000000000001E-3</v>
      </c>
      <c r="R435" s="213">
        <f>Q435*H435</f>
        <v>1.4999999999999999E-2</v>
      </c>
      <c r="S435" s="213">
        <v>0</v>
      </c>
      <c r="T435" s="214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15" t="s">
        <v>175</v>
      </c>
      <c r="AT435" s="215" t="s">
        <v>375</v>
      </c>
      <c r="AU435" s="215" t="s">
        <v>85</v>
      </c>
      <c r="AY435" s="18" t="s">
        <v>119</v>
      </c>
      <c r="BE435" s="216">
        <f>IF(N435="základní",J435,0)</f>
        <v>0</v>
      </c>
      <c r="BF435" s="216">
        <f>IF(N435="snížená",J435,0)</f>
        <v>0</v>
      </c>
      <c r="BG435" s="216">
        <f>IF(N435="zákl. přenesená",J435,0)</f>
        <v>0</v>
      </c>
      <c r="BH435" s="216">
        <f>IF(N435="sníž. přenesená",J435,0)</f>
        <v>0</v>
      </c>
      <c r="BI435" s="216">
        <f>IF(N435="nulová",J435,0)</f>
        <v>0</v>
      </c>
      <c r="BJ435" s="18" t="s">
        <v>83</v>
      </c>
      <c r="BK435" s="216">
        <f>ROUND(I435*H435,2)</f>
        <v>0</v>
      </c>
      <c r="BL435" s="18" t="s">
        <v>141</v>
      </c>
      <c r="BM435" s="215" t="s">
        <v>717</v>
      </c>
    </row>
    <row r="436" spans="1:65" s="14" customFormat="1">
      <c r="B436" s="228"/>
      <c r="C436" s="229"/>
      <c r="D436" s="219" t="s">
        <v>129</v>
      </c>
      <c r="E436" s="230" t="s">
        <v>1</v>
      </c>
      <c r="F436" s="231" t="s">
        <v>118</v>
      </c>
      <c r="G436" s="229"/>
      <c r="H436" s="232">
        <v>5</v>
      </c>
      <c r="I436" s="233"/>
      <c r="J436" s="229"/>
      <c r="K436" s="229"/>
      <c r="L436" s="234"/>
      <c r="M436" s="235"/>
      <c r="N436" s="236"/>
      <c r="O436" s="236"/>
      <c r="P436" s="236"/>
      <c r="Q436" s="236"/>
      <c r="R436" s="236"/>
      <c r="S436" s="236"/>
      <c r="T436" s="237"/>
      <c r="AT436" s="238" t="s">
        <v>129</v>
      </c>
      <c r="AU436" s="238" t="s">
        <v>85</v>
      </c>
      <c r="AV436" s="14" t="s">
        <v>85</v>
      </c>
      <c r="AW436" s="14" t="s">
        <v>32</v>
      </c>
      <c r="AX436" s="14" t="s">
        <v>83</v>
      </c>
      <c r="AY436" s="238" t="s">
        <v>119</v>
      </c>
    </row>
    <row r="437" spans="1:65" s="2" customFormat="1" ht="12">
      <c r="A437" s="35"/>
      <c r="B437" s="36"/>
      <c r="C437" s="255" t="s">
        <v>718</v>
      </c>
      <c r="D437" s="255" t="s">
        <v>375</v>
      </c>
      <c r="E437" s="256" t="s">
        <v>719</v>
      </c>
      <c r="F437" s="257" t="s">
        <v>720</v>
      </c>
      <c r="G437" s="258" t="s">
        <v>604</v>
      </c>
      <c r="H437" s="259">
        <v>5</v>
      </c>
      <c r="I437" s="260"/>
      <c r="J437" s="261">
        <f>ROUND(I437*H437,2)</f>
        <v>0</v>
      </c>
      <c r="K437" s="257" t="s">
        <v>126</v>
      </c>
      <c r="L437" s="262"/>
      <c r="M437" s="263" t="s">
        <v>1</v>
      </c>
      <c r="N437" s="264" t="s">
        <v>40</v>
      </c>
      <c r="O437" s="72"/>
      <c r="P437" s="213">
        <f>O437*H437</f>
        <v>0</v>
      </c>
      <c r="Q437" s="213">
        <v>1E-4</v>
      </c>
      <c r="R437" s="213">
        <f>Q437*H437</f>
        <v>5.0000000000000001E-4</v>
      </c>
      <c r="S437" s="213">
        <v>0</v>
      </c>
      <c r="T437" s="214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15" t="s">
        <v>175</v>
      </c>
      <c r="AT437" s="215" t="s">
        <v>375</v>
      </c>
      <c r="AU437" s="215" t="s">
        <v>85</v>
      </c>
      <c r="AY437" s="18" t="s">
        <v>119</v>
      </c>
      <c r="BE437" s="216">
        <f>IF(N437="základní",J437,0)</f>
        <v>0</v>
      </c>
      <c r="BF437" s="216">
        <f>IF(N437="snížená",J437,0)</f>
        <v>0</v>
      </c>
      <c r="BG437" s="216">
        <f>IF(N437="zákl. přenesená",J437,0)</f>
        <v>0</v>
      </c>
      <c r="BH437" s="216">
        <f>IF(N437="sníž. přenesená",J437,0)</f>
        <v>0</v>
      </c>
      <c r="BI437" s="216">
        <f>IF(N437="nulová",J437,0)</f>
        <v>0</v>
      </c>
      <c r="BJ437" s="18" t="s">
        <v>83</v>
      </c>
      <c r="BK437" s="216">
        <f>ROUND(I437*H437,2)</f>
        <v>0</v>
      </c>
      <c r="BL437" s="18" t="s">
        <v>141</v>
      </c>
      <c r="BM437" s="215" t="s">
        <v>721</v>
      </c>
    </row>
    <row r="438" spans="1:65" s="14" customFormat="1">
      <c r="B438" s="228"/>
      <c r="C438" s="229"/>
      <c r="D438" s="219" t="s">
        <v>129</v>
      </c>
      <c r="E438" s="230" t="s">
        <v>1</v>
      </c>
      <c r="F438" s="231" t="s">
        <v>118</v>
      </c>
      <c r="G438" s="229"/>
      <c r="H438" s="232">
        <v>5</v>
      </c>
      <c r="I438" s="233"/>
      <c r="J438" s="229"/>
      <c r="K438" s="229"/>
      <c r="L438" s="234"/>
      <c r="M438" s="235"/>
      <c r="N438" s="236"/>
      <c r="O438" s="236"/>
      <c r="P438" s="236"/>
      <c r="Q438" s="236"/>
      <c r="R438" s="236"/>
      <c r="S438" s="236"/>
      <c r="T438" s="237"/>
      <c r="AT438" s="238" t="s">
        <v>129</v>
      </c>
      <c r="AU438" s="238" t="s">
        <v>85</v>
      </c>
      <c r="AV438" s="14" t="s">
        <v>85</v>
      </c>
      <c r="AW438" s="14" t="s">
        <v>32</v>
      </c>
      <c r="AX438" s="14" t="s">
        <v>83</v>
      </c>
      <c r="AY438" s="238" t="s">
        <v>119</v>
      </c>
    </row>
    <row r="439" spans="1:65" s="2" customFormat="1" ht="24">
      <c r="A439" s="35"/>
      <c r="B439" s="36"/>
      <c r="C439" s="204" t="s">
        <v>722</v>
      </c>
      <c r="D439" s="204" t="s">
        <v>122</v>
      </c>
      <c r="E439" s="205" t="s">
        <v>723</v>
      </c>
      <c r="F439" s="206" t="s">
        <v>724</v>
      </c>
      <c r="G439" s="207" t="s">
        <v>211</v>
      </c>
      <c r="H439" s="208">
        <v>18</v>
      </c>
      <c r="I439" s="209"/>
      <c r="J439" s="210">
        <f>ROUND(I439*H439,2)</f>
        <v>0</v>
      </c>
      <c r="K439" s="206" t="s">
        <v>126</v>
      </c>
      <c r="L439" s="40"/>
      <c r="M439" s="211" t="s">
        <v>1</v>
      </c>
      <c r="N439" s="212" t="s">
        <v>40</v>
      </c>
      <c r="O439" s="72"/>
      <c r="P439" s="213">
        <f>O439*H439</f>
        <v>0</v>
      </c>
      <c r="Q439" s="213">
        <v>8.0000000000000007E-5</v>
      </c>
      <c r="R439" s="213">
        <f>Q439*H439</f>
        <v>1.4400000000000001E-3</v>
      </c>
      <c r="S439" s="213">
        <v>0</v>
      </c>
      <c r="T439" s="214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15" t="s">
        <v>141</v>
      </c>
      <c r="AT439" s="215" t="s">
        <v>122</v>
      </c>
      <c r="AU439" s="215" t="s">
        <v>85</v>
      </c>
      <c r="AY439" s="18" t="s">
        <v>119</v>
      </c>
      <c r="BE439" s="216">
        <f>IF(N439="základní",J439,0)</f>
        <v>0</v>
      </c>
      <c r="BF439" s="216">
        <f>IF(N439="snížená",J439,0)</f>
        <v>0</v>
      </c>
      <c r="BG439" s="216">
        <f>IF(N439="zákl. přenesená",J439,0)</f>
        <v>0</v>
      </c>
      <c r="BH439" s="216">
        <f>IF(N439="sníž. přenesená",J439,0)</f>
        <v>0</v>
      </c>
      <c r="BI439" s="216">
        <f>IF(N439="nulová",J439,0)</f>
        <v>0</v>
      </c>
      <c r="BJ439" s="18" t="s">
        <v>83</v>
      </c>
      <c r="BK439" s="216">
        <f>ROUND(I439*H439,2)</f>
        <v>0</v>
      </c>
      <c r="BL439" s="18" t="s">
        <v>141</v>
      </c>
      <c r="BM439" s="215" t="s">
        <v>725</v>
      </c>
    </row>
    <row r="440" spans="1:65" s="13" customFormat="1">
      <c r="B440" s="217"/>
      <c r="C440" s="218"/>
      <c r="D440" s="219" t="s">
        <v>129</v>
      </c>
      <c r="E440" s="220" t="s">
        <v>1</v>
      </c>
      <c r="F440" s="221" t="s">
        <v>683</v>
      </c>
      <c r="G440" s="218"/>
      <c r="H440" s="220" t="s">
        <v>1</v>
      </c>
      <c r="I440" s="222"/>
      <c r="J440" s="218"/>
      <c r="K440" s="218"/>
      <c r="L440" s="223"/>
      <c r="M440" s="224"/>
      <c r="N440" s="225"/>
      <c r="O440" s="225"/>
      <c r="P440" s="225"/>
      <c r="Q440" s="225"/>
      <c r="R440" s="225"/>
      <c r="S440" s="225"/>
      <c r="T440" s="226"/>
      <c r="AT440" s="227" t="s">
        <v>129</v>
      </c>
      <c r="AU440" s="227" t="s">
        <v>85</v>
      </c>
      <c r="AV440" s="13" t="s">
        <v>83</v>
      </c>
      <c r="AW440" s="13" t="s">
        <v>32</v>
      </c>
      <c r="AX440" s="13" t="s">
        <v>75</v>
      </c>
      <c r="AY440" s="227" t="s">
        <v>119</v>
      </c>
    </row>
    <row r="441" spans="1:65" s="14" customFormat="1">
      <c r="B441" s="228"/>
      <c r="C441" s="229"/>
      <c r="D441" s="219" t="s">
        <v>129</v>
      </c>
      <c r="E441" s="230" t="s">
        <v>1</v>
      </c>
      <c r="F441" s="231" t="s">
        <v>726</v>
      </c>
      <c r="G441" s="229"/>
      <c r="H441" s="232">
        <v>18</v>
      </c>
      <c r="I441" s="233"/>
      <c r="J441" s="229"/>
      <c r="K441" s="229"/>
      <c r="L441" s="234"/>
      <c r="M441" s="235"/>
      <c r="N441" s="236"/>
      <c r="O441" s="236"/>
      <c r="P441" s="236"/>
      <c r="Q441" s="236"/>
      <c r="R441" s="236"/>
      <c r="S441" s="236"/>
      <c r="T441" s="237"/>
      <c r="AT441" s="238" t="s">
        <v>129</v>
      </c>
      <c r="AU441" s="238" t="s">
        <v>85</v>
      </c>
      <c r="AV441" s="14" t="s">
        <v>85</v>
      </c>
      <c r="AW441" s="14" t="s">
        <v>32</v>
      </c>
      <c r="AX441" s="14" t="s">
        <v>83</v>
      </c>
      <c r="AY441" s="238" t="s">
        <v>119</v>
      </c>
    </row>
    <row r="442" spans="1:65" s="2" customFormat="1" ht="24">
      <c r="A442" s="35"/>
      <c r="B442" s="36"/>
      <c r="C442" s="204" t="s">
        <v>727</v>
      </c>
      <c r="D442" s="204" t="s">
        <v>122</v>
      </c>
      <c r="E442" s="205" t="s">
        <v>728</v>
      </c>
      <c r="F442" s="206" t="s">
        <v>729</v>
      </c>
      <c r="G442" s="207" t="s">
        <v>211</v>
      </c>
      <c r="H442" s="208">
        <v>10.7</v>
      </c>
      <c r="I442" s="209"/>
      <c r="J442" s="210">
        <f>ROUND(I442*H442,2)</f>
        <v>0</v>
      </c>
      <c r="K442" s="206" t="s">
        <v>126</v>
      </c>
      <c r="L442" s="40"/>
      <c r="M442" s="211" t="s">
        <v>1</v>
      </c>
      <c r="N442" s="212" t="s">
        <v>40</v>
      </c>
      <c r="O442" s="72"/>
      <c r="P442" s="213">
        <f>O442*H442</f>
        <v>0</v>
      </c>
      <c r="Q442" s="213">
        <v>1.4999999999999999E-4</v>
      </c>
      <c r="R442" s="213">
        <f>Q442*H442</f>
        <v>1.6049999999999997E-3</v>
      </c>
      <c r="S442" s="213">
        <v>0</v>
      </c>
      <c r="T442" s="214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15" t="s">
        <v>141</v>
      </c>
      <c r="AT442" s="215" t="s">
        <v>122</v>
      </c>
      <c r="AU442" s="215" t="s">
        <v>85</v>
      </c>
      <c r="AY442" s="18" t="s">
        <v>119</v>
      </c>
      <c r="BE442" s="216">
        <f>IF(N442="základní",J442,0)</f>
        <v>0</v>
      </c>
      <c r="BF442" s="216">
        <f>IF(N442="snížená",J442,0)</f>
        <v>0</v>
      </c>
      <c r="BG442" s="216">
        <f>IF(N442="zákl. přenesená",J442,0)</f>
        <v>0</v>
      </c>
      <c r="BH442" s="216">
        <f>IF(N442="sníž. přenesená",J442,0)</f>
        <v>0</v>
      </c>
      <c r="BI442" s="216">
        <f>IF(N442="nulová",J442,0)</f>
        <v>0</v>
      </c>
      <c r="BJ442" s="18" t="s">
        <v>83</v>
      </c>
      <c r="BK442" s="216">
        <f>ROUND(I442*H442,2)</f>
        <v>0</v>
      </c>
      <c r="BL442" s="18" t="s">
        <v>141</v>
      </c>
      <c r="BM442" s="215" t="s">
        <v>730</v>
      </c>
    </row>
    <row r="443" spans="1:65" s="13" customFormat="1">
      <c r="B443" s="217"/>
      <c r="C443" s="218"/>
      <c r="D443" s="219" t="s">
        <v>129</v>
      </c>
      <c r="E443" s="220" t="s">
        <v>1</v>
      </c>
      <c r="F443" s="221" t="s">
        <v>683</v>
      </c>
      <c r="G443" s="218"/>
      <c r="H443" s="220" t="s">
        <v>1</v>
      </c>
      <c r="I443" s="222"/>
      <c r="J443" s="218"/>
      <c r="K443" s="218"/>
      <c r="L443" s="223"/>
      <c r="M443" s="224"/>
      <c r="N443" s="225"/>
      <c r="O443" s="225"/>
      <c r="P443" s="225"/>
      <c r="Q443" s="225"/>
      <c r="R443" s="225"/>
      <c r="S443" s="225"/>
      <c r="T443" s="226"/>
      <c r="AT443" s="227" t="s">
        <v>129</v>
      </c>
      <c r="AU443" s="227" t="s">
        <v>85</v>
      </c>
      <c r="AV443" s="13" t="s">
        <v>83</v>
      </c>
      <c r="AW443" s="13" t="s">
        <v>32</v>
      </c>
      <c r="AX443" s="13" t="s">
        <v>75</v>
      </c>
      <c r="AY443" s="227" t="s">
        <v>119</v>
      </c>
    </row>
    <row r="444" spans="1:65" s="14" customFormat="1">
      <c r="B444" s="228"/>
      <c r="C444" s="229"/>
      <c r="D444" s="219" t="s">
        <v>129</v>
      </c>
      <c r="E444" s="230" t="s">
        <v>1</v>
      </c>
      <c r="F444" s="231" t="s">
        <v>731</v>
      </c>
      <c r="G444" s="229"/>
      <c r="H444" s="232">
        <v>10.7</v>
      </c>
      <c r="I444" s="233"/>
      <c r="J444" s="229"/>
      <c r="K444" s="229"/>
      <c r="L444" s="234"/>
      <c r="M444" s="235"/>
      <c r="N444" s="236"/>
      <c r="O444" s="236"/>
      <c r="P444" s="236"/>
      <c r="Q444" s="236"/>
      <c r="R444" s="236"/>
      <c r="S444" s="236"/>
      <c r="T444" s="237"/>
      <c r="AT444" s="238" t="s">
        <v>129</v>
      </c>
      <c r="AU444" s="238" t="s">
        <v>85</v>
      </c>
      <c r="AV444" s="14" t="s">
        <v>85</v>
      </c>
      <c r="AW444" s="14" t="s">
        <v>32</v>
      </c>
      <c r="AX444" s="14" t="s">
        <v>83</v>
      </c>
      <c r="AY444" s="238" t="s">
        <v>119</v>
      </c>
    </row>
    <row r="445" spans="1:65" s="2" customFormat="1" ht="24">
      <c r="A445" s="35"/>
      <c r="B445" s="36"/>
      <c r="C445" s="204" t="s">
        <v>732</v>
      </c>
      <c r="D445" s="204" t="s">
        <v>122</v>
      </c>
      <c r="E445" s="205" t="s">
        <v>733</v>
      </c>
      <c r="F445" s="206" t="s">
        <v>734</v>
      </c>
      <c r="G445" s="207" t="s">
        <v>211</v>
      </c>
      <c r="H445" s="208">
        <v>42.31</v>
      </c>
      <c r="I445" s="209"/>
      <c r="J445" s="210">
        <f>ROUND(I445*H445,2)</f>
        <v>0</v>
      </c>
      <c r="K445" s="206" t="s">
        <v>126</v>
      </c>
      <c r="L445" s="40"/>
      <c r="M445" s="211" t="s">
        <v>1</v>
      </c>
      <c r="N445" s="212" t="s">
        <v>40</v>
      </c>
      <c r="O445" s="72"/>
      <c r="P445" s="213">
        <f>O445*H445</f>
        <v>0</v>
      </c>
      <c r="Q445" s="213">
        <v>5.0000000000000002E-5</v>
      </c>
      <c r="R445" s="213">
        <f>Q445*H445</f>
        <v>2.1155000000000002E-3</v>
      </c>
      <c r="S445" s="213">
        <v>0</v>
      </c>
      <c r="T445" s="214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15" t="s">
        <v>141</v>
      </c>
      <c r="AT445" s="215" t="s">
        <v>122</v>
      </c>
      <c r="AU445" s="215" t="s">
        <v>85</v>
      </c>
      <c r="AY445" s="18" t="s">
        <v>119</v>
      </c>
      <c r="BE445" s="216">
        <f>IF(N445="základní",J445,0)</f>
        <v>0</v>
      </c>
      <c r="BF445" s="216">
        <f>IF(N445="snížená",J445,0)</f>
        <v>0</v>
      </c>
      <c r="BG445" s="216">
        <f>IF(N445="zákl. přenesená",J445,0)</f>
        <v>0</v>
      </c>
      <c r="BH445" s="216">
        <f>IF(N445="sníž. přenesená",J445,0)</f>
        <v>0</v>
      </c>
      <c r="BI445" s="216">
        <f>IF(N445="nulová",J445,0)</f>
        <v>0</v>
      </c>
      <c r="BJ445" s="18" t="s">
        <v>83</v>
      </c>
      <c r="BK445" s="216">
        <f>ROUND(I445*H445,2)</f>
        <v>0</v>
      </c>
      <c r="BL445" s="18" t="s">
        <v>141</v>
      </c>
      <c r="BM445" s="215" t="s">
        <v>735</v>
      </c>
    </row>
    <row r="446" spans="1:65" s="13" customFormat="1">
      <c r="B446" s="217"/>
      <c r="C446" s="218"/>
      <c r="D446" s="219" t="s">
        <v>129</v>
      </c>
      <c r="E446" s="220" t="s">
        <v>1</v>
      </c>
      <c r="F446" s="221" t="s">
        <v>683</v>
      </c>
      <c r="G446" s="218"/>
      <c r="H446" s="220" t="s">
        <v>1</v>
      </c>
      <c r="I446" s="222"/>
      <c r="J446" s="218"/>
      <c r="K446" s="218"/>
      <c r="L446" s="223"/>
      <c r="M446" s="224"/>
      <c r="N446" s="225"/>
      <c r="O446" s="225"/>
      <c r="P446" s="225"/>
      <c r="Q446" s="225"/>
      <c r="R446" s="225"/>
      <c r="S446" s="225"/>
      <c r="T446" s="226"/>
      <c r="AT446" s="227" t="s">
        <v>129</v>
      </c>
      <c r="AU446" s="227" t="s">
        <v>85</v>
      </c>
      <c r="AV446" s="13" t="s">
        <v>83</v>
      </c>
      <c r="AW446" s="13" t="s">
        <v>32</v>
      </c>
      <c r="AX446" s="13" t="s">
        <v>75</v>
      </c>
      <c r="AY446" s="227" t="s">
        <v>119</v>
      </c>
    </row>
    <row r="447" spans="1:65" s="14" customFormat="1">
      <c r="B447" s="228"/>
      <c r="C447" s="229"/>
      <c r="D447" s="219" t="s">
        <v>129</v>
      </c>
      <c r="E447" s="230" t="s">
        <v>1</v>
      </c>
      <c r="F447" s="231" t="s">
        <v>736</v>
      </c>
      <c r="G447" s="229"/>
      <c r="H447" s="232">
        <v>42.31</v>
      </c>
      <c r="I447" s="233"/>
      <c r="J447" s="229"/>
      <c r="K447" s="229"/>
      <c r="L447" s="234"/>
      <c r="M447" s="235"/>
      <c r="N447" s="236"/>
      <c r="O447" s="236"/>
      <c r="P447" s="236"/>
      <c r="Q447" s="236"/>
      <c r="R447" s="236"/>
      <c r="S447" s="236"/>
      <c r="T447" s="237"/>
      <c r="AT447" s="238" t="s">
        <v>129</v>
      </c>
      <c r="AU447" s="238" t="s">
        <v>85</v>
      </c>
      <c r="AV447" s="14" t="s">
        <v>85</v>
      </c>
      <c r="AW447" s="14" t="s">
        <v>32</v>
      </c>
      <c r="AX447" s="14" t="s">
        <v>83</v>
      </c>
      <c r="AY447" s="238" t="s">
        <v>119</v>
      </c>
    </row>
    <row r="448" spans="1:65" s="2" customFormat="1" ht="24">
      <c r="A448" s="35"/>
      <c r="B448" s="36"/>
      <c r="C448" s="204" t="s">
        <v>737</v>
      </c>
      <c r="D448" s="204" t="s">
        <v>122</v>
      </c>
      <c r="E448" s="205" t="s">
        <v>738</v>
      </c>
      <c r="F448" s="206" t="s">
        <v>739</v>
      </c>
      <c r="G448" s="207" t="s">
        <v>199</v>
      </c>
      <c r="H448" s="208">
        <v>28</v>
      </c>
      <c r="I448" s="209"/>
      <c r="J448" s="210">
        <f>ROUND(I448*H448,2)</f>
        <v>0</v>
      </c>
      <c r="K448" s="206" t="s">
        <v>126</v>
      </c>
      <c r="L448" s="40"/>
      <c r="M448" s="211" t="s">
        <v>1</v>
      </c>
      <c r="N448" s="212" t="s">
        <v>40</v>
      </c>
      <c r="O448" s="72"/>
      <c r="P448" s="213">
        <f>O448*H448</f>
        <v>0</v>
      </c>
      <c r="Q448" s="213">
        <v>5.9999999999999995E-4</v>
      </c>
      <c r="R448" s="213">
        <f>Q448*H448</f>
        <v>1.6799999999999999E-2</v>
      </c>
      <c r="S448" s="213">
        <v>0</v>
      </c>
      <c r="T448" s="214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215" t="s">
        <v>141</v>
      </c>
      <c r="AT448" s="215" t="s">
        <v>122</v>
      </c>
      <c r="AU448" s="215" t="s">
        <v>85</v>
      </c>
      <c r="AY448" s="18" t="s">
        <v>119</v>
      </c>
      <c r="BE448" s="216">
        <f>IF(N448="základní",J448,0)</f>
        <v>0</v>
      </c>
      <c r="BF448" s="216">
        <f>IF(N448="snížená",J448,0)</f>
        <v>0</v>
      </c>
      <c r="BG448" s="216">
        <f>IF(N448="zákl. přenesená",J448,0)</f>
        <v>0</v>
      </c>
      <c r="BH448" s="216">
        <f>IF(N448="sníž. přenesená",J448,0)</f>
        <v>0</v>
      </c>
      <c r="BI448" s="216">
        <f>IF(N448="nulová",J448,0)</f>
        <v>0</v>
      </c>
      <c r="BJ448" s="18" t="s">
        <v>83</v>
      </c>
      <c r="BK448" s="216">
        <f>ROUND(I448*H448,2)</f>
        <v>0</v>
      </c>
      <c r="BL448" s="18" t="s">
        <v>141</v>
      </c>
      <c r="BM448" s="215" t="s">
        <v>740</v>
      </c>
    </row>
    <row r="449" spans="1:65" s="13" customFormat="1">
      <c r="B449" s="217"/>
      <c r="C449" s="218"/>
      <c r="D449" s="219" t="s">
        <v>129</v>
      </c>
      <c r="E449" s="220" t="s">
        <v>1</v>
      </c>
      <c r="F449" s="221" t="s">
        <v>683</v>
      </c>
      <c r="G449" s="218"/>
      <c r="H449" s="220" t="s">
        <v>1</v>
      </c>
      <c r="I449" s="222"/>
      <c r="J449" s="218"/>
      <c r="K449" s="218"/>
      <c r="L449" s="223"/>
      <c r="M449" s="224"/>
      <c r="N449" s="225"/>
      <c r="O449" s="225"/>
      <c r="P449" s="225"/>
      <c r="Q449" s="225"/>
      <c r="R449" s="225"/>
      <c r="S449" s="225"/>
      <c r="T449" s="226"/>
      <c r="AT449" s="227" t="s">
        <v>129</v>
      </c>
      <c r="AU449" s="227" t="s">
        <v>85</v>
      </c>
      <c r="AV449" s="13" t="s">
        <v>83</v>
      </c>
      <c r="AW449" s="13" t="s">
        <v>32</v>
      </c>
      <c r="AX449" s="13" t="s">
        <v>75</v>
      </c>
      <c r="AY449" s="227" t="s">
        <v>119</v>
      </c>
    </row>
    <row r="450" spans="1:65" s="14" customFormat="1">
      <c r="B450" s="228"/>
      <c r="C450" s="229"/>
      <c r="D450" s="219" t="s">
        <v>129</v>
      </c>
      <c r="E450" s="230" t="s">
        <v>1</v>
      </c>
      <c r="F450" s="231" t="s">
        <v>741</v>
      </c>
      <c r="G450" s="229"/>
      <c r="H450" s="232">
        <v>10</v>
      </c>
      <c r="I450" s="233"/>
      <c r="J450" s="229"/>
      <c r="K450" s="229"/>
      <c r="L450" s="234"/>
      <c r="M450" s="235"/>
      <c r="N450" s="236"/>
      <c r="O450" s="236"/>
      <c r="P450" s="236"/>
      <c r="Q450" s="236"/>
      <c r="R450" s="236"/>
      <c r="S450" s="236"/>
      <c r="T450" s="237"/>
      <c r="AT450" s="238" t="s">
        <v>129</v>
      </c>
      <c r="AU450" s="238" t="s">
        <v>85</v>
      </c>
      <c r="AV450" s="14" t="s">
        <v>85</v>
      </c>
      <c r="AW450" s="14" t="s">
        <v>32</v>
      </c>
      <c r="AX450" s="14" t="s">
        <v>75</v>
      </c>
      <c r="AY450" s="238" t="s">
        <v>119</v>
      </c>
    </row>
    <row r="451" spans="1:65" s="14" customFormat="1">
      <c r="B451" s="228"/>
      <c r="C451" s="229"/>
      <c r="D451" s="219" t="s">
        <v>129</v>
      </c>
      <c r="E451" s="230" t="s">
        <v>1</v>
      </c>
      <c r="F451" s="231" t="s">
        <v>742</v>
      </c>
      <c r="G451" s="229"/>
      <c r="H451" s="232">
        <v>18</v>
      </c>
      <c r="I451" s="233"/>
      <c r="J451" s="229"/>
      <c r="K451" s="229"/>
      <c r="L451" s="234"/>
      <c r="M451" s="235"/>
      <c r="N451" s="236"/>
      <c r="O451" s="236"/>
      <c r="P451" s="236"/>
      <c r="Q451" s="236"/>
      <c r="R451" s="236"/>
      <c r="S451" s="236"/>
      <c r="T451" s="237"/>
      <c r="AT451" s="238" t="s">
        <v>129</v>
      </c>
      <c r="AU451" s="238" t="s">
        <v>85</v>
      </c>
      <c r="AV451" s="14" t="s">
        <v>85</v>
      </c>
      <c r="AW451" s="14" t="s">
        <v>32</v>
      </c>
      <c r="AX451" s="14" t="s">
        <v>75</v>
      </c>
      <c r="AY451" s="238" t="s">
        <v>119</v>
      </c>
    </row>
    <row r="452" spans="1:65" s="15" customFormat="1">
      <c r="B452" s="244"/>
      <c r="C452" s="245"/>
      <c r="D452" s="219" t="s">
        <v>129</v>
      </c>
      <c r="E452" s="246" t="s">
        <v>1</v>
      </c>
      <c r="F452" s="247" t="s">
        <v>292</v>
      </c>
      <c r="G452" s="245"/>
      <c r="H452" s="248">
        <v>28</v>
      </c>
      <c r="I452" s="249"/>
      <c r="J452" s="245"/>
      <c r="K452" s="245"/>
      <c r="L452" s="250"/>
      <c r="M452" s="251"/>
      <c r="N452" s="252"/>
      <c r="O452" s="252"/>
      <c r="P452" s="252"/>
      <c r="Q452" s="252"/>
      <c r="R452" s="252"/>
      <c r="S452" s="252"/>
      <c r="T452" s="253"/>
      <c r="AT452" s="254" t="s">
        <v>129</v>
      </c>
      <c r="AU452" s="254" t="s">
        <v>85</v>
      </c>
      <c r="AV452" s="15" t="s">
        <v>141</v>
      </c>
      <c r="AW452" s="15" t="s">
        <v>32</v>
      </c>
      <c r="AX452" s="15" t="s">
        <v>83</v>
      </c>
      <c r="AY452" s="254" t="s">
        <v>119</v>
      </c>
    </row>
    <row r="453" spans="1:65" s="2" customFormat="1" ht="36">
      <c r="A453" s="35"/>
      <c r="B453" s="36"/>
      <c r="C453" s="204" t="s">
        <v>743</v>
      </c>
      <c r="D453" s="204" t="s">
        <v>122</v>
      </c>
      <c r="E453" s="205" t="s">
        <v>744</v>
      </c>
      <c r="F453" s="206" t="s">
        <v>745</v>
      </c>
      <c r="G453" s="207" t="s">
        <v>211</v>
      </c>
      <c r="H453" s="208">
        <v>71.010000000000005</v>
      </c>
      <c r="I453" s="209"/>
      <c r="J453" s="210">
        <f>ROUND(I453*H453,2)</f>
        <v>0</v>
      </c>
      <c r="K453" s="206" t="s">
        <v>126</v>
      </c>
      <c r="L453" s="40"/>
      <c r="M453" s="211" t="s">
        <v>1</v>
      </c>
      <c r="N453" s="212" t="s">
        <v>40</v>
      </c>
      <c r="O453" s="72"/>
      <c r="P453" s="213">
        <f>O453*H453</f>
        <v>0</v>
      </c>
      <c r="Q453" s="213">
        <v>0</v>
      </c>
      <c r="R453" s="213">
        <f>Q453*H453</f>
        <v>0</v>
      </c>
      <c r="S453" s="213">
        <v>0</v>
      </c>
      <c r="T453" s="214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15" t="s">
        <v>141</v>
      </c>
      <c r="AT453" s="215" t="s">
        <v>122</v>
      </c>
      <c r="AU453" s="215" t="s">
        <v>85</v>
      </c>
      <c r="AY453" s="18" t="s">
        <v>119</v>
      </c>
      <c r="BE453" s="216">
        <f>IF(N453="základní",J453,0)</f>
        <v>0</v>
      </c>
      <c r="BF453" s="216">
        <f>IF(N453="snížená",J453,0)</f>
        <v>0</v>
      </c>
      <c r="BG453" s="216">
        <f>IF(N453="zákl. přenesená",J453,0)</f>
        <v>0</v>
      </c>
      <c r="BH453" s="216">
        <f>IF(N453="sníž. přenesená",J453,0)</f>
        <v>0</v>
      </c>
      <c r="BI453" s="216">
        <f>IF(N453="nulová",J453,0)</f>
        <v>0</v>
      </c>
      <c r="BJ453" s="18" t="s">
        <v>83</v>
      </c>
      <c r="BK453" s="216">
        <f>ROUND(I453*H453,2)</f>
        <v>0</v>
      </c>
      <c r="BL453" s="18" t="s">
        <v>141</v>
      </c>
      <c r="BM453" s="215" t="s">
        <v>746</v>
      </c>
    </row>
    <row r="454" spans="1:65" s="13" customFormat="1">
      <c r="B454" s="217"/>
      <c r="C454" s="218"/>
      <c r="D454" s="219" t="s">
        <v>129</v>
      </c>
      <c r="E454" s="220" t="s">
        <v>1</v>
      </c>
      <c r="F454" s="221" t="s">
        <v>683</v>
      </c>
      <c r="G454" s="218"/>
      <c r="H454" s="220" t="s">
        <v>1</v>
      </c>
      <c r="I454" s="222"/>
      <c r="J454" s="218"/>
      <c r="K454" s="218"/>
      <c r="L454" s="223"/>
      <c r="M454" s="224"/>
      <c r="N454" s="225"/>
      <c r="O454" s="225"/>
      <c r="P454" s="225"/>
      <c r="Q454" s="225"/>
      <c r="R454" s="225"/>
      <c r="S454" s="225"/>
      <c r="T454" s="226"/>
      <c r="AT454" s="227" t="s">
        <v>129</v>
      </c>
      <c r="AU454" s="227" t="s">
        <v>85</v>
      </c>
      <c r="AV454" s="13" t="s">
        <v>83</v>
      </c>
      <c r="AW454" s="13" t="s">
        <v>32</v>
      </c>
      <c r="AX454" s="13" t="s">
        <v>75</v>
      </c>
      <c r="AY454" s="227" t="s">
        <v>119</v>
      </c>
    </row>
    <row r="455" spans="1:65" s="14" customFormat="1">
      <c r="B455" s="228"/>
      <c r="C455" s="229"/>
      <c r="D455" s="219" t="s">
        <v>129</v>
      </c>
      <c r="E455" s="230" t="s">
        <v>1</v>
      </c>
      <c r="F455" s="231" t="s">
        <v>726</v>
      </c>
      <c r="G455" s="229"/>
      <c r="H455" s="232">
        <v>18</v>
      </c>
      <c r="I455" s="233"/>
      <c r="J455" s="229"/>
      <c r="K455" s="229"/>
      <c r="L455" s="234"/>
      <c r="M455" s="235"/>
      <c r="N455" s="236"/>
      <c r="O455" s="236"/>
      <c r="P455" s="236"/>
      <c r="Q455" s="236"/>
      <c r="R455" s="236"/>
      <c r="S455" s="236"/>
      <c r="T455" s="237"/>
      <c r="AT455" s="238" t="s">
        <v>129</v>
      </c>
      <c r="AU455" s="238" t="s">
        <v>85</v>
      </c>
      <c r="AV455" s="14" t="s">
        <v>85</v>
      </c>
      <c r="AW455" s="14" t="s">
        <v>32</v>
      </c>
      <c r="AX455" s="14" t="s">
        <v>75</v>
      </c>
      <c r="AY455" s="238" t="s">
        <v>119</v>
      </c>
    </row>
    <row r="456" spans="1:65" s="14" customFormat="1">
      <c r="B456" s="228"/>
      <c r="C456" s="229"/>
      <c r="D456" s="219" t="s">
        <v>129</v>
      </c>
      <c r="E456" s="230" t="s">
        <v>1</v>
      </c>
      <c r="F456" s="231" t="s">
        <v>731</v>
      </c>
      <c r="G456" s="229"/>
      <c r="H456" s="232">
        <v>10.7</v>
      </c>
      <c r="I456" s="233"/>
      <c r="J456" s="229"/>
      <c r="K456" s="229"/>
      <c r="L456" s="234"/>
      <c r="M456" s="235"/>
      <c r="N456" s="236"/>
      <c r="O456" s="236"/>
      <c r="P456" s="236"/>
      <c r="Q456" s="236"/>
      <c r="R456" s="236"/>
      <c r="S456" s="236"/>
      <c r="T456" s="237"/>
      <c r="AT456" s="238" t="s">
        <v>129</v>
      </c>
      <c r="AU456" s="238" t="s">
        <v>85</v>
      </c>
      <c r="AV456" s="14" t="s">
        <v>85</v>
      </c>
      <c r="AW456" s="14" t="s">
        <v>32</v>
      </c>
      <c r="AX456" s="14" t="s">
        <v>75</v>
      </c>
      <c r="AY456" s="238" t="s">
        <v>119</v>
      </c>
    </row>
    <row r="457" spans="1:65" s="14" customFormat="1">
      <c r="B457" s="228"/>
      <c r="C457" s="229"/>
      <c r="D457" s="219" t="s">
        <v>129</v>
      </c>
      <c r="E457" s="230" t="s">
        <v>1</v>
      </c>
      <c r="F457" s="231" t="s">
        <v>736</v>
      </c>
      <c r="G457" s="229"/>
      <c r="H457" s="232">
        <v>42.31</v>
      </c>
      <c r="I457" s="233"/>
      <c r="J457" s="229"/>
      <c r="K457" s="229"/>
      <c r="L457" s="234"/>
      <c r="M457" s="235"/>
      <c r="N457" s="236"/>
      <c r="O457" s="236"/>
      <c r="P457" s="236"/>
      <c r="Q457" s="236"/>
      <c r="R457" s="236"/>
      <c r="S457" s="236"/>
      <c r="T457" s="237"/>
      <c r="AT457" s="238" t="s">
        <v>129</v>
      </c>
      <c r="AU457" s="238" t="s">
        <v>85</v>
      </c>
      <c r="AV457" s="14" t="s">
        <v>85</v>
      </c>
      <c r="AW457" s="14" t="s">
        <v>32</v>
      </c>
      <c r="AX457" s="14" t="s">
        <v>75</v>
      </c>
      <c r="AY457" s="238" t="s">
        <v>119</v>
      </c>
    </row>
    <row r="458" spans="1:65" s="15" customFormat="1">
      <c r="B458" s="244"/>
      <c r="C458" s="245"/>
      <c r="D458" s="219" t="s">
        <v>129</v>
      </c>
      <c r="E458" s="246" t="s">
        <v>1</v>
      </c>
      <c r="F458" s="247" t="s">
        <v>292</v>
      </c>
      <c r="G458" s="245"/>
      <c r="H458" s="248">
        <v>71.010000000000005</v>
      </c>
      <c r="I458" s="249"/>
      <c r="J458" s="245"/>
      <c r="K458" s="245"/>
      <c r="L458" s="250"/>
      <c r="M458" s="251"/>
      <c r="N458" s="252"/>
      <c r="O458" s="252"/>
      <c r="P458" s="252"/>
      <c r="Q458" s="252"/>
      <c r="R458" s="252"/>
      <c r="S458" s="252"/>
      <c r="T458" s="253"/>
      <c r="AT458" s="254" t="s">
        <v>129</v>
      </c>
      <c r="AU458" s="254" t="s">
        <v>85</v>
      </c>
      <c r="AV458" s="15" t="s">
        <v>141</v>
      </c>
      <c r="AW458" s="15" t="s">
        <v>32</v>
      </c>
      <c r="AX458" s="15" t="s">
        <v>83</v>
      </c>
      <c r="AY458" s="254" t="s">
        <v>119</v>
      </c>
    </row>
    <row r="459" spans="1:65" s="2" customFormat="1" ht="36">
      <c r="A459" s="35"/>
      <c r="B459" s="36"/>
      <c r="C459" s="204" t="s">
        <v>747</v>
      </c>
      <c r="D459" s="204" t="s">
        <v>122</v>
      </c>
      <c r="E459" s="205" t="s">
        <v>748</v>
      </c>
      <c r="F459" s="206" t="s">
        <v>749</v>
      </c>
      <c r="G459" s="207" t="s">
        <v>199</v>
      </c>
      <c r="H459" s="208">
        <v>28</v>
      </c>
      <c r="I459" s="209"/>
      <c r="J459" s="210">
        <f>ROUND(I459*H459,2)</f>
        <v>0</v>
      </c>
      <c r="K459" s="206" t="s">
        <v>126</v>
      </c>
      <c r="L459" s="40"/>
      <c r="M459" s="211" t="s">
        <v>1</v>
      </c>
      <c r="N459" s="212" t="s">
        <v>40</v>
      </c>
      <c r="O459" s="72"/>
      <c r="P459" s="213">
        <f>O459*H459</f>
        <v>0</v>
      </c>
      <c r="Q459" s="213">
        <v>1.0000000000000001E-5</v>
      </c>
      <c r="R459" s="213">
        <f>Q459*H459</f>
        <v>2.8000000000000003E-4</v>
      </c>
      <c r="S459" s="213">
        <v>0</v>
      </c>
      <c r="T459" s="214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215" t="s">
        <v>141</v>
      </c>
      <c r="AT459" s="215" t="s">
        <v>122</v>
      </c>
      <c r="AU459" s="215" t="s">
        <v>85</v>
      </c>
      <c r="AY459" s="18" t="s">
        <v>119</v>
      </c>
      <c r="BE459" s="216">
        <f>IF(N459="základní",J459,0)</f>
        <v>0</v>
      </c>
      <c r="BF459" s="216">
        <f>IF(N459="snížená",J459,0)</f>
        <v>0</v>
      </c>
      <c r="BG459" s="216">
        <f>IF(N459="zákl. přenesená",J459,0)</f>
        <v>0</v>
      </c>
      <c r="BH459" s="216">
        <f>IF(N459="sníž. přenesená",J459,0)</f>
        <v>0</v>
      </c>
      <c r="BI459" s="216">
        <f>IF(N459="nulová",J459,0)</f>
        <v>0</v>
      </c>
      <c r="BJ459" s="18" t="s">
        <v>83</v>
      </c>
      <c r="BK459" s="216">
        <f>ROUND(I459*H459,2)</f>
        <v>0</v>
      </c>
      <c r="BL459" s="18" t="s">
        <v>141</v>
      </c>
      <c r="BM459" s="215" t="s">
        <v>750</v>
      </c>
    </row>
    <row r="460" spans="1:65" s="13" customFormat="1">
      <c r="B460" s="217"/>
      <c r="C460" s="218"/>
      <c r="D460" s="219" t="s">
        <v>129</v>
      </c>
      <c r="E460" s="220" t="s">
        <v>1</v>
      </c>
      <c r="F460" s="221" t="s">
        <v>683</v>
      </c>
      <c r="G460" s="218"/>
      <c r="H460" s="220" t="s">
        <v>1</v>
      </c>
      <c r="I460" s="222"/>
      <c r="J460" s="218"/>
      <c r="K460" s="218"/>
      <c r="L460" s="223"/>
      <c r="M460" s="224"/>
      <c r="N460" s="225"/>
      <c r="O460" s="225"/>
      <c r="P460" s="225"/>
      <c r="Q460" s="225"/>
      <c r="R460" s="225"/>
      <c r="S460" s="225"/>
      <c r="T460" s="226"/>
      <c r="AT460" s="227" t="s">
        <v>129</v>
      </c>
      <c r="AU460" s="227" t="s">
        <v>85</v>
      </c>
      <c r="AV460" s="13" t="s">
        <v>83</v>
      </c>
      <c r="AW460" s="13" t="s">
        <v>32</v>
      </c>
      <c r="AX460" s="13" t="s">
        <v>75</v>
      </c>
      <c r="AY460" s="227" t="s">
        <v>119</v>
      </c>
    </row>
    <row r="461" spans="1:65" s="14" customFormat="1">
      <c r="B461" s="228"/>
      <c r="C461" s="229"/>
      <c r="D461" s="219" t="s">
        <v>129</v>
      </c>
      <c r="E461" s="230" t="s">
        <v>1</v>
      </c>
      <c r="F461" s="231" t="s">
        <v>741</v>
      </c>
      <c r="G461" s="229"/>
      <c r="H461" s="232">
        <v>10</v>
      </c>
      <c r="I461" s="233"/>
      <c r="J461" s="229"/>
      <c r="K461" s="229"/>
      <c r="L461" s="234"/>
      <c r="M461" s="235"/>
      <c r="N461" s="236"/>
      <c r="O461" s="236"/>
      <c r="P461" s="236"/>
      <c r="Q461" s="236"/>
      <c r="R461" s="236"/>
      <c r="S461" s="236"/>
      <c r="T461" s="237"/>
      <c r="AT461" s="238" t="s">
        <v>129</v>
      </c>
      <c r="AU461" s="238" t="s">
        <v>85</v>
      </c>
      <c r="AV461" s="14" t="s">
        <v>85</v>
      </c>
      <c r="AW461" s="14" t="s">
        <v>32</v>
      </c>
      <c r="AX461" s="14" t="s">
        <v>75</v>
      </c>
      <c r="AY461" s="238" t="s">
        <v>119</v>
      </c>
    </row>
    <row r="462" spans="1:65" s="14" customFormat="1">
      <c r="B462" s="228"/>
      <c r="C462" s="229"/>
      <c r="D462" s="219" t="s">
        <v>129</v>
      </c>
      <c r="E462" s="230" t="s">
        <v>1</v>
      </c>
      <c r="F462" s="231" t="s">
        <v>742</v>
      </c>
      <c r="G462" s="229"/>
      <c r="H462" s="232">
        <v>18</v>
      </c>
      <c r="I462" s="233"/>
      <c r="J462" s="229"/>
      <c r="K462" s="229"/>
      <c r="L462" s="234"/>
      <c r="M462" s="235"/>
      <c r="N462" s="236"/>
      <c r="O462" s="236"/>
      <c r="P462" s="236"/>
      <c r="Q462" s="236"/>
      <c r="R462" s="236"/>
      <c r="S462" s="236"/>
      <c r="T462" s="237"/>
      <c r="AT462" s="238" t="s">
        <v>129</v>
      </c>
      <c r="AU462" s="238" t="s">
        <v>85</v>
      </c>
      <c r="AV462" s="14" t="s">
        <v>85</v>
      </c>
      <c r="AW462" s="14" t="s">
        <v>32</v>
      </c>
      <c r="AX462" s="14" t="s">
        <v>75</v>
      </c>
      <c r="AY462" s="238" t="s">
        <v>119</v>
      </c>
    </row>
    <row r="463" spans="1:65" s="15" customFormat="1">
      <c r="B463" s="244"/>
      <c r="C463" s="245"/>
      <c r="D463" s="219" t="s">
        <v>129</v>
      </c>
      <c r="E463" s="246" t="s">
        <v>1</v>
      </c>
      <c r="F463" s="247" t="s">
        <v>292</v>
      </c>
      <c r="G463" s="245"/>
      <c r="H463" s="248">
        <v>28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AT463" s="254" t="s">
        <v>129</v>
      </c>
      <c r="AU463" s="254" t="s">
        <v>85</v>
      </c>
      <c r="AV463" s="15" t="s">
        <v>141</v>
      </c>
      <c r="AW463" s="15" t="s">
        <v>32</v>
      </c>
      <c r="AX463" s="15" t="s">
        <v>83</v>
      </c>
      <c r="AY463" s="254" t="s">
        <v>119</v>
      </c>
    </row>
    <row r="464" spans="1:65" s="2" customFormat="1" ht="48">
      <c r="A464" s="35"/>
      <c r="B464" s="36"/>
      <c r="C464" s="204" t="s">
        <v>751</v>
      </c>
      <c r="D464" s="204" t="s">
        <v>122</v>
      </c>
      <c r="E464" s="205" t="s">
        <v>752</v>
      </c>
      <c r="F464" s="206" t="s">
        <v>753</v>
      </c>
      <c r="G464" s="207" t="s">
        <v>211</v>
      </c>
      <c r="H464" s="208">
        <v>31.39</v>
      </c>
      <c r="I464" s="209"/>
      <c r="J464" s="210">
        <f>ROUND(I464*H464,2)</f>
        <v>0</v>
      </c>
      <c r="K464" s="206" t="s">
        <v>126</v>
      </c>
      <c r="L464" s="40"/>
      <c r="M464" s="211" t="s">
        <v>1</v>
      </c>
      <c r="N464" s="212" t="s">
        <v>40</v>
      </c>
      <c r="O464" s="72"/>
      <c r="P464" s="213">
        <f>O464*H464</f>
        <v>0</v>
      </c>
      <c r="Q464" s="213">
        <v>0.14321</v>
      </c>
      <c r="R464" s="213">
        <f>Q464*H464</f>
        <v>4.4953618999999998</v>
      </c>
      <c r="S464" s="213">
        <v>0</v>
      </c>
      <c r="T464" s="214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15" t="s">
        <v>141</v>
      </c>
      <c r="AT464" s="215" t="s">
        <v>122</v>
      </c>
      <c r="AU464" s="215" t="s">
        <v>85</v>
      </c>
      <c r="AY464" s="18" t="s">
        <v>119</v>
      </c>
      <c r="BE464" s="216">
        <f>IF(N464="základní",J464,0)</f>
        <v>0</v>
      </c>
      <c r="BF464" s="216">
        <f>IF(N464="snížená",J464,0)</f>
        <v>0</v>
      </c>
      <c r="BG464" s="216">
        <f>IF(N464="zákl. přenesená",J464,0)</f>
        <v>0</v>
      </c>
      <c r="BH464" s="216">
        <f>IF(N464="sníž. přenesená",J464,0)</f>
        <v>0</v>
      </c>
      <c r="BI464" s="216">
        <f>IF(N464="nulová",J464,0)</f>
        <v>0</v>
      </c>
      <c r="BJ464" s="18" t="s">
        <v>83</v>
      </c>
      <c r="BK464" s="216">
        <f>ROUND(I464*H464,2)</f>
        <v>0</v>
      </c>
      <c r="BL464" s="18" t="s">
        <v>141</v>
      </c>
      <c r="BM464" s="215" t="s">
        <v>754</v>
      </c>
    </row>
    <row r="465" spans="1:65" s="14" customFormat="1">
      <c r="B465" s="228"/>
      <c r="C465" s="229"/>
      <c r="D465" s="219" t="s">
        <v>129</v>
      </c>
      <c r="E465" s="230" t="s">
        <v>1</v>
      </c>
      <c r="F465" s="231" t="s">
        <v>256</v>
      </c>
      <c r="G465" s="229"/>
      <c r="H465" s="232">
        <v>31.39</v>
      </c>
      <c r="I465" s="233"/>
      <c r="J465" s="229"/>
      <c r="K465" s="229"/>
      <c r="L465" s="234"/>
      <c r="M465" s="235"/>
      <c r="N465" s="236"/>
      <c r="O465" s="236"/>
      <c r="P465" s="236"/>
      <c r="Q465" s="236"/>
      <c r="R465" s="236"/>
      <c r="S465" s="236"/>
      <c r="T465" s="237"/>
      <c r="AT465" s="238" t="s">
        <v>129</v>
      </c>
      <c r="AU465" s="238" t="s">
        <v>85</v>
      </c>
      <c r="AV465" s="14" t="s">
        <v>85</v>
      </c>
      <c r="AW465" s="14" t="s">
        <v>32</v>
      </c>
      <c r="AX465" s="14" t="s">
        <v>83</v>
      </c>
      <c r="AY465" s="238" t="s">
        <v>119</v>
      </c>
    </row>
    <row r="466" spans="1:65" s="2" customFormat="1" ht="12">
      <c r="A466" s="35"/>
      <c r="B466" s="36"/>
      <c r="C466" s="255" t="s">
        <v>755</v>
      </c>
      <c r="D466" s="255" t="s">
        <v>375</v>
      </c>
      <c r="E466" s="256" t="s">
        <v>756</v>
      </c>
      <c r="F466" s="257" t="s">
        <v>757</v>
      </c>
      <c r="G466" s="258" t="s">
        <v>211</v>
      </c>
      <c r="H466" s="259">
        <v>31.39</v>
      </c>
      <c r="I466" s="260"/>
      <c r="J466" s="261">
        <f>ROUND(I466*H466,2)</f>
        <v>0</v>
      </c>
      <c r="K466" s="257" t="s">
        <v>126</v>
      </c>
      <c r="L466" s="262"/>
      <c r="M466" s="263" t="s">
        <v>1</v>
      </c>
      <c r="N466" s="264" t="s">
        <v>40</v>
      </c>
      <c r="O466" s="72"/>
      <c r="P466" s="213">
        <f>O466*H466</f>
        <v>0</v>
      </c>
      <c r="Q466" s="213">
        <v>5.6000000000000001E-2</v>
      </c>
      <c r="R466" s="213">
        <f>Q466*H466</f>
        <v>1.7578400000000001</v>
      </c>
      <c r="S466" s="213">
        <v>0</v>
      </c>
      <c r="T466" s="214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15" t="s">
        <v>175</v>
      </c>
      <c r="AT466" s="215" t="s">
        <v>375</v>
      </c>
      <c r="AU466" s="215" t="s">
        <v>85</v>
      </c>
      <c r="AY466" s="18" t="s">
        <v>119</v>
      </c>
      <c r="BE466" s="216">
        <f>IF(N466="základní",J466,0)</f>
        <v>0</v>
      </c>
      <c r="BF466" s="216">
        <f>IF(N466="snížená",J466,0)</f>
        <v>0</v>
      </c>
      <c r="BG466" s="216">
        <f>IF(N466="zákl. přenesená",J466,0)</f>
        <v>0</v>
      </c>
      <c r="BH466" s="216">
        <f>IF(N466="sníž. přenesená",J466,0)</f>
        <v>0</v>
      </c>
      <c r="BI466" s="216">
        <f>IF(N466="nulová",J466,0)</f>
        <v>0</v>
      </c>
      <c r="BJ466" s="18" t="s">
        <v>83</v>
      </c>
      <c r="BK466" s="216">
        <f>ROUND(I466*H466,2)</f>
        <v>0</v>
      </c>
      <c r="BL466" s="18" t="s">
        <v>141</v>
      </c>
      <c r="BM466" s="215" t="s">
        <v>758</v>
      </c>
    </row>
    <row r="467" spans="1:65" s="13" customFormat="1">
      <c r="B467" s="217"/>
      <c r="C467" s="218"/>
      <c r="D467" s="219" t="s">
        <v>129</v>
      </c>
      <c r="E467" s="220" t="s">
        <v>1</v>
      </c>
      <c r="F467" s="221" t="s">
        <v>536</v>
      </c>
      <c r="G467" s="218"/>
      <c r="H467" s="220" t="s">
        <v>1</v>
      </c>
      <c r="I467" s="222"/>
      <c r="J467" s="218"/>
      <c r="K467" s="218"/>
      <c r="L467" s="223"/>
      <c r="M467" s="224"/>
      <c r="N467" s="225"/>
      <c r="O467" s="225"/>
      <c r="P467" s="225"/>
      <c r="Q467" s="225"/>
      <c r="R467" s="225"/>
      <c r="S467" s="225"/>
      <c r="T467" s="226"/>
      <c r="AT467" s="227" t="s">
        <v>129</v>
      </c>
      <c r="AU467" s="227" t="s">
        <v>85</v>
      </c>
      <c r="AV467" s="13" t="s">
        <v>83</v>
      </c>
      <c r="AW467" s="13" t="s">
        <v>32</v>
      </c>
      <c r="AX467" s="13" t="s">
        <v>75</v>
      </c>
      <c r="AY467" s="227" t="s">
        <v>119</v>
      </c>
    </row>
    <row r="468" spans="1:65" s="14" customFormat="1">
      <c r="B468" s="228"/>
      <c r="C468" s="229"/>
      <c r="D468" s="219" t="s">
        <v>129</v>
      </c>
      <c r="E468" s="230" t="s">
        <v>256</v>
      </c>
      <c r="F468" s="231" t="s">
        <v>257</v>
      </c>
      <c r="G468" s="229"/>
      <c r="H468" s="232">
        <v>31.39</v>
      </c>
      <c r="I468" s="233"/>
      <c r="J468" s="229"/>
      <c r="K468" s="229"/>
      <c r="L468" s="234"/>
      <c r="M468" s="235"/>
      <c r="N468" s="236"/>
      <c r="O468" s="236"/>
      <c r="P468" s="236"/>
      <c r="Q468" s="236"/>
      <c r="R468" s="236"/>
      <c r="S468" s="236"/>
      <c r="T468" s="237"/>
      <c r="AT468" s="238" t="s">
        <v>129</v>
      </c>
      <c r="AU468" s="238" t="s">
        <v>85</v>
      </c>
      <c r="AV468" s="14" t="s">
        <v>85</v>
      </c>
      <c r="AW468" s="14" t="s">
        <v>32</v>
      </c>
      <c r="AX468" s="14" t="s">
        <v>83</v>
      </c>
      <c r="AY468" s="238" t="s">
        <v>119</v>
      </c>
    </row>
    <row r="469" spans="1:65" s="2" customFormat="1" ht="48">
      <c r="A469" s="35"/>
      <c r="B469" s="36"/>
      <c r="C469" s="204" t="s">
        <v>759</v>
      </c>
      <c r="D469" s="204" t="s">
        <v>122</v>
      </c>
      <c r="E469" s="205" t="s">
        <v>760</v>
      </c>
      <c r="F469" s="206" t="s">
        <v>761</v>
      </c>
      <c r="G469" s="207" t="s">
        <v>211</v>
      </c>
      <c r="H469" s="208">
        <v>371.29</v>
      </c>
      <c r="I469" s="209"/>
      <c r="J469" s="210">
        <f>ROUND(I469*H469,2)</f>
        <v>0</v>
      </c>
      <c r="K469" s="206" t="s">
        <v>126</v>
      </c>
      <c r="L469" s="40"/>
      <c r="M469" s="211" t="s">
        <v>1</v>
      </c>
      <c r="N469" s="212" t="s">
        <v>40</v>
      </c>
      <c r="O469" s="72"/>
      <c r="P469" s="213">
        <f>O469*H469</f>
        <v>0</v>
      </c>
      <c r="Q469" s="213">
        <v>0.15540000000000001</v>
      </c>
      <c r="R469" s="213">
        <f>Q469*H469</f>
        <v>57.69846600000001</v>
      </c>
      <c r="S469" s="213">
        <v>0</v>
      </c>
      <c r="T469" s="214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15" t="s">
        <v>141</v>
      </c>
      <c r="AT469" s="215" t="s">
        <v>122</v>
      </c>
      <c r="AU469" s="215" t="s">
        <v>85</v>
      </c>
      <c r="AY469" s="18" t="s">
        <v>119</v>
      </c>
      <c r="BE469" s="216">
        <f>IF(N469="základní",J469,0)</f>
        <v>0</v>
      </c>
      <c r="BF469" s="216">
        <f>IF(N469="snížená",J469,0)</f>
        <v>0</v>
      </c>
      <c r="BG469" s="216">
        <f>IF(N469="zákl. přenesená",J469,0)</f>
        <v>0</v>
      </c>
      <c r="BH469" s="216">
        <f>IF(N469="sníž. přenesená",J469,0)</f>
        <v>0</v>
      </c>
      <c r="BI469" s="216">
        <f>IF(N469="nulová",J469,0)</f>
        <v>0</v>
      </c>
      <c r="BJ469" s="18" t="s">
        <v>83</v>
      </c>
      <c r="BK469" s="216">
        <f>ROUND(I469*H469,2)</f>
        <v>0</v>
      </c>
      <c r="BL469" s="18" t="s">
        <v>141</v>
      </c>
      <c r="BM469" s="215" t="s">
        <v>762</v>
      </c>
    </row>
    <row r="470" spans="1:65" s="14" customFormat="1" ht="22.5">
      <c r="B470" s="228"/>
      <c r="C470" s="229"/>
      <c r="D470" s="219" t="s">
        <v>129</v>
      </c>
      <c r="E470" s="230" t="s">
        <v>1</v>
      </c>
      <c r="F470" s="231" t="s">
        <v>763</v>
      </c>
      <c r="G470" s="229"/>
      <c r="H470" s="232">
        <v>371.29</v>
      </c>
      <c r="I470" s="233"/>
      <c r="J470" s="229"/>
      <c r="K470" s="229"/>
      <c r="L470" s="234"/>
      <c r="M470" s="235"/>
      <c r="N470" s="236"/>
      <c r="O470" s="236"/>
      <c r="P470" s="236"/>
      <c r="Q470" s="236"/>
      <c r="R470" s="236"/>
      <c r="S470" s="236"/>
      <c r="T470" s="237"/>
      <c r="AT470" s="238" t="s">
        <v>129</v>
      </c>
      <c r="AU470" s="238" t="s">
        <v>85</v>
      </c>
      <c r="AV470" s="14" t="s">
        <v>85</v>
      </c>
      <c r="AW470" s="14" t="s">
        <v>32</v>
      </c>
      <c r="AX470" s="14" t="s">
        <v>83</v>
      </c>
      <c r="AY470" s="238" t="s">
        <v>119</v>
      </c>
    </row>
    <row r="471" spans="1:65" s="2" customFormat="1" ht="12">
      <c r="A471" s="35"/>
      <c r="B471" s="36"/>
      <c r="C471" s="255" t="s">
        <v>764</v>
      </c>
      <c r="D471" s="255" t="s">
        <v>375</v>
      </c>
      <c r="E471" s="256" t="s">
        <v>765</v>
      </c>
      <c r="F471" s="257" t="s">
        <v>766</v>
      </c>
      <c r="G471" s="258" t="s">
        <v>211</v>
      </c>
      <c r="H471" s="259">
        <v>218.58099999999999</v>
      </c>
      <c r="I471" s="260"/>
      <c r="J471" s="261">
        <f>ROUND(I471*H471,2)</f>
        <v>0</v>
      </c>
      <c r="K471" s="257" t="s">
        <v>126</v>
      </c>
      <c r="L471" s="262"/>
      <c r="M471" s="263" t="s">
        <v>1</v>
      </c>
      <c r="N471" s="264" t="s">
        <v>40</v>
      </c>
      <c r="O471" s="72"/>
      <c r="P471" s="213">
        <f>O471*H471</f>
        <v>0</v>
      </c>
      <c r="Q471" s="213">
        <v>0.08</v>
      </c>
      <c r="R471" s="213">
        <f>Q471*H471</f>
        <v>17.48648</v>
      </c>
      <c r="S471" s="213">
        <v>0</v>
      </c>
      <c r="T471" s="214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15" t="s">
        <v>175</v>
      </c>
      <c r="AT471" s="215" t="s">
        <v>375</v>
      </c>
      <c r="AU471" s="215" t="s">
        <v>85</v>
      </c>
      <c r="AY471" s="18" t="s">
        <v>119</v>
      </c>
      <c r="BE471" s="216">
        <f>IF(N471="základní",J471,0)</f>
        <v>0</v>
      </c>
      <c r="BF471" s="216">
        <f>IF(N471="snížená",J471,0)</f>
        <v>0</v>
      </c>
      <c r="BG471" s="216">
        <f>IF(N471="zákl. přenesená",J471,0)</f>
        <v>0</v>
      </c>
      <c r="BH471" s="216">
        <f>IF(N471="sníž. přenesená",J471,0)</f>
        <v>0</v>
      </c>
      <c r="BI471" s="216">
        <f>IF(N471="nulová",J471,0)</f>
        <v>0</v>
      </c>
      <c r="BJ471" s="18" t="s">
        <v>83</v>
      </c>
      <c r="BK471" s="216">
        <f>ROUND(I471*H471,2)</f>
        <v>0</v>
      </c>
      <c r="BL471" s="18" t="s">
        <v>141</v>
      </c>
      <c r="BM471" s="215" t="s">
        <v>767</v>
      </c>
    </row>
    <row r="472" spans="1:65" s="13" customFormat="1">
      <c r="B472" s="217"/>
      <c r="C472" s="218"/>
      <c r="D472" s="219" t="s">
        <v>129</v>
      </c>
      <c r="E472" s="220" t="s">
        <v>1</v>
      </c>
      <c r="F472" s="221" t="s">
        <v>536</v>
      </c>
      <c r="G472" s="218"/>
      <c r="H472" s="220" t="s">
        <v>1</v>
      </c>
      <c r="I472" s="222"/>
      <c r="J472" s="218"/>
      <c r="K472" s="218"/>
      <c r="L472" s="223"/>
      <c r="M472" s="224"/>
      <c r="N472" s="225"/>
      <c r="O472" s="225"/>
      <c r="P472" s="225"/>
      <c r="Q472" s="225"/>
      <c r="R472" s="225"/>
      <c r="S472" s="225"/>
      <c r="T472" s="226"/>
      <c r="AT472" s="227" t="s">
        <v>129</v>
      </c>
      <c r="AU472" s="227" t="s">
        <v>85</v>
      </c>
      <c r="AV472" s="13" t="s">
        <v>83</v>
      </c>
      <c r="AW472" s="13" t="s">
        <v>32</v>
      </c>
      <c r="AX472" s="13" t="s">
        <v>75</v>
      </c>
      <c r="AY472" s="227" t="s">
        <v>119</v>
      </c>
    </row>
    <row r="473" spans="1:65" s="14" customFormat="1">
      <c r="B473" s="228"/>
      <c r="C473" s="229"/>
      <c r="D473" s="219" t="s">
        <v>129</v>
      </c>
      <c r="E473" s="230" t="s">
        <v>243</v>
      </c>
      <c r="F473" s="231" t="s">
        <v>244</v>
      </c>
      <c r="G473" s="229"/>
      <c r="H473" s="232">
        <v>198.71</v>
      </c>
      <c r="I473" s="233"/>
      <c r="J473" s="229"/>
      <c r="K473" s="229"/>
      <c r="L473" s="234"/>
      <c r="M473" s="235"/>
      <c r="N473" s="236"/>
      <c r="O473" s="236"/>
      <c r="P473" s="236"/>
      <c r="Q473" s="236"/>
      <c r="R473" s="236"/>
      <c r="S473" s="236"/>
      <c r="T473" s="237"/>
      <c r="AT473" s="238" t="s">
        <v>129</v>
      </c>
      <c r="AU473" s="238" t="s">
        <v>85</v>
      </c>
      <c r="AV473" s="14" t="s">
        <v>85</v>
      </c>
      <c r="AW473" s="14" t="s">
        <v>32</v>
      </c>
      <c r="AX473" s="14" t="s">
        <v>75</v>
      </c>
      <c r="AY473" s="238" t="s">
        <v>119</v>
      </c>
    </row>
    <row r="474" spans="1:65" s="14" customFormat="1">
      <c r="B474" s="228"/>
      <c r="C474" s="229"/>
      <c r="D474" s="219" t="s">
        <v>129</v>
      </c>
      <c r="E474" s="230" t="s">
        <v>1</v>
      </c>
      <c r="F474" s="231" t="s">
        <v>768</v>
      </c>
      <c r="G474" s="229"/>
      <c r="H474" s="232">
        <v>19.870999999999999</v>
      </c>
      <c r="I474" s="233"/>
      <c r="J474" s="229"/>
      <c r="K474" s="229"/>
      <c r="L474" s="234"/>
      <c r="M474" s="235"/>
      <c r="N474" s="236"/>
      <c r="O474" s="236"/>
      <c r="P474" s="236"/>
      <c r="Q474" s="236"/>
      <c r="R474" s="236"/>
      <c r="S474" s="236"/>
      <c r="T474" s="237"/>
      <c r="AT474" s="238" t="s">
        <v>129</v>
      </c>
      <c r="AU474" s="238" t="s">
        <v>85</v>
      </c>
      <c r="AV474" s="14" t="s">
        <v>85</v>
      </c>
      <c r="AW474" s="14" t="s">
        <v>32</v>
      </c>
      <c r="AX474" s="14" t="s">
        <v>75</v>
      </c>
      <c r="AY474" s="238" t="s">
        <v>119</v>
      </c>
    </row>
    <row r="475" spans="1:65" s="15" customFormat="1">
      <c r="B475" s="244"/>
      <c r="C475" s="245"/>
      <c r="D475" s="219" t="s">
        <v>129</v>
      </c>
      <c r="E475" s="246" t="s">
        <v>1</v>
      </c>
      <c r="F475" s="247" t="s">
        <v>292</v>
      </c>
      <c r="G475" s="245"/>
      <c r="H475" s="248">
        <v>218.58099999999999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AT475" s="254" t="s">
        <v>129</v>
      </c>
      <c r="AU475" s="254" t="s">
        <v>85</v>
      </c>
      <c r="AV475" s="15" t="s">
        <v>141</v>
      </c>
      <c r="AW475" s="15" t="s">
        <v>32</v>
      </c>
      <c r="AX475" s="15" t="s">
        <v>83</v>
      </c>
      <c r="AY475" s="254" t="s">
        <v>119</v>
      </c>
    </row>
    <row r="476" spans="1:65" s="2" customFormat="1" ht="24">
      <c r="A476" s="35"/>
      <c r="B476" s="36"/>
      <c r="C476" s="255" t="s">
        <v>769</v>
      </c>
      <c r="D476" s="255" t="s">
        <v>375</v>
      </c>
      <c r="E476" s="256" t="s">
        <v>770</v>
      </c>
      <c r="F476" s="257" t="s">
        <v>771</v>
      </c>
      <c r="G476" s="258" t="s">
        <v>211</v>
      </c>
      <c r="H476" s="259">
        <v>2</v>
      </c>
      <c r="I476" s="260"/>
      <c r="J476" s="261">
        <f>ROUND(I476*H476,2)</f>
        <v>0</v>
      </c>
      <c r="K476" s="257" t="s">
        <v>126</v>
      </c>
      <c r="L476" s="262"/>
      <c r="M476" s="263" t="s">
        <v>1</v>
      </c>
      <c r="N476" s="264" t="s">
        <v>40</v>
      </c>
      <c r="O476" s="72"/>
      <c r="P476" s="213">
        <f>O476*H476</f>
        <v>0</v>
      </c>
      <c r="Q476" s="213">
        <v>6.5670000000000006E-2</v>
      </c>
      <c r="R476" s="213">
        <f>Q476*H476</f>
        <v>0.13134000000000001</v>
      </c>
      <c r="S476" s="213">
        <v>0</v>
      </c>
      <c r="T476" s="214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15" t="s">
        <v>175</v>
      </c>
      <c r="AT476" s="215" t="s">
        <v>375</v>
      </c>
      <c r="AU476" s="215" t="s">
        <v>85</v>
      </c>
      <c r="AY476" s="18" t="s">
        <v>119</v>
      </c>
      <c r="BE476" s="216">
        <f>IF(N476="základní",J476,0)</f>
        <v>0</v>
      </c>
      <c r="BF476" s="216">
        <f>IF(N476="snížená",J476,0)</f>
        <v>0</v>
      </c>
      <c r="BG476" s="216">
        <f>IF(N476="zákl. přenesená",J476,0)</f>
        <v>0</v>
      </c>
      <c r="BH476" s="216">
        <f>IF(N476="sníž. přenesená",J476,0)</f>
        <v>0</v>
      </c>
      <c r="BI476" s="216">
        <f>IF(N476="nulová",J476,0)</f>
        <v>0</v>
      </c>
      <c r="BJ476" s="18" t="s">
        <v>83</v>
      </c>
      <c r="BK476" s="216">
        <f>ROUND(I476*H476,2)</f>
        <v>0</v>
      </c>
      <c r="BL476" s="18" t="s">
        <v>141</v>
      </c>
      <c r="BM476" s="215" t="s">
        <v>772</v>
      </c>
    </row>
    <row r="477" spans="1:65" s="13" customFormat="1">
      <c r="B477" s="217"/>
      <c r="C477" s="218"/>
      <c r="D477" s="219" t="s">
        <v>129</v>
      </c>
      <c r="E477" s="220" t="s">
        <v>1</v>
      </c>
      <c r="F477" s="221" t="s">
        <v>536</v>
      </c>
      <c r="G477" s="218"/>
      <c r="H477" s="220" t="s">
        <v>1</v>
      </c>
      <c r="I477" s="222"/>
      <c r="J477" s="218"/>
      <c r="K477" s="218"/>
      <c r="L477" s="223"/>
      <c r="M477" s="224"/>
      <c r="N477" s="225"/>
      <c r="O477" s="225"/>
      <c r="P477" s="225"/>
      <c r="Q477" s="225"/>
      <c r="R477" s="225"/>
      <c r="S477" s="225"/>
      <c r="T477" s="226"/>
      <c r="AT477" s="227" t="s">
        <v>129</v>
      </c>
      <c r="AU477" s="227" t="s">
        <v>85</v>
      </c>
      <c r="AV477" s="13" t="s">
        <v>83</v>
      </c>
      <c r="AW477" s="13" t="s">
        <v>32</v>
      </c>
      <c r="AX477" s="13" t="s">
        <v>75</v>
      </c>
      <c r="AY477" s="227" t="s">
        <v>119</v>
      </c>
    </row>
    <row r="478" spans="1:65" s="14" customFormat="1">
      <c r="B478" s="228"/>
      <c r="C478" s="229"/>
      <c r="D478" s="219" t="s">
        <v>129</v>
      </c>
      <c r="E478" s="230" t="s">
        <v>1</v>
      </c>
      <c r="F478" s="231" t="s">
        <v>773</v>
      </c>
      <c r="G478" s="229"/>
      <c r="H478" s="232">
        <v>1</v>
      </c>
      <c r="I478" s="233"/>
      <c r="J478" s="229"/>
      <c r="K478" s="229"/>
      <c r="L478" s="234"/>
      <c r="M478" s="235"/>
      <c r="N478" s="236"/>
      <c r="O478" s="236"/>
      <c r="P478" s="236"/>
      <c r="Q478" s="236"/>
      <c r="R478" s="236"/>
      <c r="S478" s="236"/>
      <c r="T478" s="237"/>
      <c r="AT478" s="238" t="s">
        <v>129</v>
      </c>
      <c r="AU478" s="238" t="s">
        <v>85</v>
      </c>
      <c r="AV478" s="14" t="s">
        <v>85</v>
      </c>
      <c r="AW478" s="14" t="s">
        <v>32</v>
      </c>
      <c r="AX478" s="14" t="s">
        <v>75</v>
      </c>
      <c r="AY478" s="238" t="s">
        <v>119</v>
      </c>
    </row>
    <row r="479" spans="1:65" s="14" customFormat="1">
      <c r="B479" s="228"/>
      <c r="C479" s="229"/>
      <c r="D479" s="219" t="s">
        <v>129</v>
      </c>
      <c r="E479" s="230" t="s">
        <v>1</v>
      </c>
      <c r="F479" s="231" t="s">
        <v>774</v>
      </c>
      <c r="G479" s="229"/>
      <c r="H479" s="232">
        <v>1</v>
      </c>
      <c r="I479" s="233"/>
      <c r="J479" s="229"/>
      <c r="K479" s="229"/>
      <c r="L479" s="234"/>
      <c r="M479" s="235"/>
      <c r="N479" s="236"/>
      <c r="O479" s="236"/>
      <c r="P479" s="236"/>
      <c r="Q479" s="236"/>
      <c r="R479" s="236"/>
      <c r="S479" s="236"/>
      <c r="T479" s="237"/>
      <c r="AT479" s="238" t="s">
        <v>129</v>
      </c>
      <c r="AU479" s="238" t="s">
        <v>85</v>
      </c>
      <c r="AV479" s="14" t="s">
        <v>85</v>
      </c>
      <c r="AW479" s="14" t="s">
        <v>32</v>
      </c>
      <c r="AX479" s="14" t="s">
        <v>75</v>
      </c>
      <c r="AY479" s="238" t="s">
        <v>119</v>
      </c>
    </row>
    <row r="480" spans="1:65" s="15" customFormat="1">
      <c r="B480" s="244"/>
      <c r="C480" s="245"/>
      <c r="D480" s="219" t="s">
        <v>129</v>
      </c>
      <c r="E480" s="246" t="s">
        <v>242</v>
      </c>
      <c r="F480" s="247" t="s">
        <v>292</v>
      </c>
      <c r="G480" s="245"/>
      <c r="H480" s="248">
        <v>2</v>
      </c>
      <c r="I480" s="249"/>
      <c r="J480" s="245"/>
      <c r="K480" s="245"/>
      <c r="L480" s="250"/>
      <c r="M480" s="251"/>
      <c r="N480" s="252"/>
      <c r="O480" s="252"/>
      <c r="P480" s="252"/>
      <c r="Q480" s="252"/>
      <c r="R480" s="252"/>
      <c r="S480" s="252"/>
      <c r="T480" s="253"/>
      <c r="AT480" s="254" t="s">
        <v>129</v>
      </c>
      <c r="AU480" s="254" t="s">
        <v>85</v>
      </c>
      <c r="AV480" s="15" t="s">
        <v>141</v>
      </c>
      <c r="AW480" s="15" t="s">
        <v>32</v>
      </c>
      <c r="AX480" s="15" t="s">
        <v>83</v>
      </c>
      <c r="AY480" s="254" t="s">
        <v>119</v>
      </c>
    </row>
    <row r="481" spans="1:65" s="2" customFormat="1" ht="24">
      <c r="A481" s="35"/>
      <c r="B481" s="36"/>
      <c r="C481" s="255" t="s">
        <v>775</v>
      </c>
      <c r="D481" s="255" t="s">
        <v>375</v>
      </c>
      <c r="E481" s="256" t="s">
        <v>776</v>
      </c>
      <c r="F481" s="257" t="s">
        <v>777</v>
      </c>
      <c r="G481" s="258" t="s">
        <v>211</v>
      </c>
      <c r="H481" s="259">
        <v>187.63800000000001</v>
      </c>
      <c r="I481" s="260"/>
      <c r="J481" s="261">
        <f>ROUND(I481*H481,2)</f>
        <v>0</v>
      </c>
      <c r="K481" s="257" t="s">
        <v>126</v>
      </c>
      <c r="L481" s="262"/>
      <c r="M481" s="263" t="s">
        <v>1</v>
      </c>
      <c r="N481" s="264" t="s">
        <v>40</v>
      </c>
      <c r="O481" s="72"/>
      <c r="P481" s="213">
        <f>O481*H481</f>
        <v>0</v>
      </c>
      <c r="Q481" s="213">
        <v>4.8300000000000003E-2</v>
      </c>
      <c r="R481" s="213">
        <f>Q481*H481</f>
        <v>9.0629154000000014</v>
      </c>
      <c r="S481" s="213">
        <v>0</v>
      </c>
      <c r="T481" s="214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15" t="s">
        <v>175</v>
      </c>
      <c r="AT481" s="215" t="s">
        <v>375</v>
      </c>
      <c r="AU481" s="215" t="s">
        <v>85</v>
      </c>
      <c r="AY481" s="18" t="s">
        <v>119</v>
      </c>
      <c r="BE481" s="216">
        <f>IF(N481="základní",J481,0)</f>
        <v>0</v>
      </c>
      <c r="BF481" s="216">
        <f>IF(N481="snížená",J481,0)</f>
        <v>0</v>
      </c>
      <c r="BG481" s="216">
        <f>IF(N481="zákl. přenesená",J481,0)</f>
        <v>0</v>
      </c>
      <c r="BH481" s="216">
        <f>IF(N481="sníž. přenesená",J481,0)</f>
        <v>0</v>
      </c>
      <c r="BI481" s="216">
        <f>IF(N481="nulová",J481,0)</f>
        <v>0</v>
      </c>
      <c r="BJ481" s="18" t="s">
        <v>83</v>
      </c>
      <c r="BK481" s="216">
        <f>ROUND(I481*H481,2)</f>
        <v>0</v>
      </c>
      <c r="BL481" s="18" t="s">
        <v>141</v>
      </c>
      <c r="BM481" s="215" t="s">
        <v>778</v>
      </c>
    </row>
    <row r="482" spans="1:65" s="13" customFormat="1">
      <c r="B482" s="217"/>
      <c r="C482" s="218"/>
      <c r="D482" s="219" t="s">
        <v>129</v>
      </c>
      <c r="E482" s="220" t="s">
        <v>1</v>
      </c>
      <c r="F482" s="221" t="s">
        <v>536</v>
      </c>
      <c r="G482" s="218"/>
      <c r="H482" s="220" t="s">
        <v>1</v>
      </c>
      <c r="I482" s="222"/>
      <c r="J482" s="218"/>
      <c r="K482" s="218"/>
      <c r="L482" s="223"/>
      <c r="M482" s="224"/>
      <c r="N482" s="225"/>
      <c r="O482" s="225"/>
      <c r="P482" s="225"/>
      <c r="Q482" s="225"/>
      <c r="R482" s="225"/>
      <c r="S482" s="225"/>
      <c r="T482" s="226"/>
      <c r="AT482" s="227" t="s">
        <v>129</v>
      </c>
      <c r="AU482" s="227" t="s">
        <v>85</v>
      </c>
      <c r="AV482" s="13" t="s">
        <v>83</v>
      </c>
      <c r="AW482" s="13" t="s">
        <v>32</v>
      </c>
      <c r="AX482" s="13" t="s">
        <v>75</v>
      </c>
      <c r="AY482" s="227" t="s">
        <v>119</v>
      </c>
    </row>
    <row r="483" spans="1:65" s="14" customFormat="1">
      <c r="B483" s="228"/>
      <c r="C483" s="229"/>
      <c r="D483" s="219" t="s">
        <v>129</v>
      </c>
      <c r="E483" s="230" t="s">
        <v>240</v>
      </c>
      <c r="F483" s="231" t="s">
        <v>241</v>
      </c>
      <c r="G483" s="229"/>
      <c r="H483" s="232">
        <v>170.58</v>
      </c>
      <c r="I483" s="233"/>
      <c r="J483" s="229"/>
      <c r="K483" s="229"/>
      <c r="L483" s="234"/>
      <c r="M483" s="235"/>
      <c r="N483" s="236"/>
      <c r="O483" s="236"/>
      <c r="P483" s="236"/>
      <c r="Q483" s="236"/>
      <c r="R483" s="236"/>
      <c r="S483" s="236"/>
      <c r="T483" s="237"/>
      <c r="AT483" s="238" t="s">
        <v>129</v>
      </c>
      <c r="AU483" s="238" t="s">
        <v>85</v>
      </c>
      <c r="AV483" s="14" t="s">
        <v>85</v>
      </c>
      <c r="AW483" s="14" t="s">
        <v>32</v>
      </c>
      <c r="AX483" s="14" t="s">
        <v>75</v>
      </c>
      <c r="AY483" s="238" t="s">
        <v>119</v>
      </c>
    </row>
    <row r="484" spans="1:65" s="14" customFormat="1">
      <c r="B484" s="228"/>
      <c r="C484" s="229"/>
      <c r="D484" s="219" t="s">
        <v>129</v>
      </c>
      <c r="E484" s="230" t="s">
        <v>1</v>
      </c>
      <c r="F484" s="231" t="s">
        <v>779</v>
      </c>
      <c r="G484" s="229"/>
      <c r="H484" s="232">
        <v>17.058</v>
      </c>
      <c r="I484" s="233"/>
      <c r="J484" s="229"/>
      <c r="K484" s="229"/>
      <c r="L484" s="234"/>
      <c r="M484" s="235"/>
      <c r="N484" s="236"/>
      <c r="O484" s="236"/>
      <c r="P484" s="236"/>
      <c r="Q484" s="236"/>
      <c r="R484" s="236"/>
      <c r="S484" s="236"/>
      <c r="T484" s="237"/>
      <c r="AT484" s="238" t="s">
        <v>129</v>
      </c>
      <c r="AU484" s="238" t="s">
        <v>85</v>
      </c>
      <c r="AV484" s="14" t="s">
        <v>85</v>
      </c>
      <c r="AW484" s="14" t="s">
        <v>32</v>
      </c>
      <c r="AX484" s="14" t="s">
        <v>75</v>
      </c>
      <c r="AY484" s="238" t="s">
        <v>119</v>
      </c>
    </row>
    <row r="485" spans="1:65" s="15" customFormat="1">
      <c r="B485" s="244"/>
      <c r="C485" s="245"/>
      <c r="D485" s="219" t="s">
        <v>129</v>
      </c>
      <c r="E485" s="246" t="s">
        <v>1</v>
      </c>
      <c r="F485" s="247" t="s">
        <v>292</v>
      </c>
      <c r="G485" s="245"/>
      <c r="H485" s="248">
        <v>187.63800000000001</v>
      </c>
      <c r="I485" s="249"/>
      <c r="J485" s="245"/>
      <c r="K485" s="245"/>
      <c r="L485" s="250"/>
      <c r="M485" s="251"/>
      <c r="N485" s="252"/>
      <c r="O485" s="252"/>
      <c r="P485" s="252"/>
      <c r="Q485" s="252"/>
      <c r="R485" s="252"/>
      <c r="S485" s="252"/>
      <c r="T485" s="253"/>
      <c r="AT485" s="254" t="s">
        <v>129</v>
      </c>
      <c r="AU485" s="254" t="s">
        <v>85</v>
      </c>
      <c r="AV485" s="15" t="s">
        <v>141</v>
      </c>
      <c r="AW485" s="15" t="s">
        <v>32</v>
      </c>
      <c r="AX485" s="15" t="s">
        <v>83</v>
      </c>
      <c r="AY485" s="254" t="s">
        <v>119</v>
      </c>
    </row>
    <row r="486" spans="1:65" s="2" customFormat="1" ht="48">
      <c r="A486" s="35"/>
      <c r="B486" s="36"/>
      <c r="C486" s="204" t="s">
        <v>780</v>
      </c>
      <c r="D486" s="204" t="s">
        <v>122</v>
      </c>
      <c r="E486" s="205" t="s">
        <v>781</v>
      </c>
      <c r="F486" s="206" t="s">
        <v>782</v>
      </c>
      <c r="G486" s="207" t="s">
        <v>211</v>
      </c>
      <c r="H486" s="208">
        <v>26.56</v>
      </c>
      <c r="I486" s="209"/>
      <c r="J486" s="210">
        <f>ROUND(I486*H486,2)</f>
        <v>0</v>
      </c>
      <c r="K486" s="206" t="s">
        <v>126</v>
      </c>
      <c r="L486" s="40"/>
      <c r="M486" s="211" t="s">
        <v>1</v>
      </c>
      <c r="N486" s="212" t="s">
        <v>40</v>
      </c>
      <c r="O486" s="72"/>
      <c r="P486" s="213">
        <f>O486*H486</f>
        <v>0</v>
      </c>
      <c r="Q486" s="213">
        <v>0.1295</v>
      </c>
      <c r="R486" s="213">
        <f>Q486*H486</f>
        <v>3.4395199999999999</v>
      </c>
      <c r="S486" s="213">
        <v>0</v>
      </c>
      <c r="T486" s="214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15" t="s">
        <v>141</v>
      </c>
      <c r="AT486" s="215" t="s">
        <v>122</v>
      </c>
      <c r="AU486" s="215" t="s">
        <v>85</v>
      </c>
      <c r="AY486" s="18" t="s">
        <v>119</v>
      </c>
      <c r="BE486" s="216">
        <f>IF(N486="základní",J486,0)</f>
        <v>0</v>
      </c>
      <c r="BF486" s="216">
        <f>IF(N486="snížená",J486,0)</f>
        <v>0</v>
      </c>
      <c r="BG486" s="216">
        <f>IF(N486="zákl. přenesená",J486,0)</f>
        <v>0</v>
      </c>
      <c r="BH486" s="216">
        <f>IF(N486="sníž. přenesená",J486,0)</f>
        <v>0</v>
      </c>
      <c r="BI486" s="216">
        <f>IF(N486="nulová",J486,0)</f>
        <v>0</v>
      </c>
      <c r="BJ486" s="18" t="s">
        <v>83</v>
      </c>
      <c r="BK486" s="216">
        <f>ROUND(I486*H486,2)</f>
        <v>0</v>
      </c>
      <c r="BL486" s="18" t="s">
        <v>141</v>
      </c>
      <c r="BM486" s="215" t="s">
        <v>783</v>
      </c>
    </row>
    <row r="487" spans="1:65" s="14" customFormat="1">
      <c r="B487" s="228"/>
      <c r="C487" s="229"/>
      <c r="D487" s="219" t="s">
        <v>129</v>
      </c>
      <c r="E487" s="230" t="s">
        <v>1</v>
      </c>
      <c r="F487" s="231" t="s">
        <v>238</v>
      </c>
      <c r="G487" s="229"/>
      <c r="H487" s="232">
        <v>26.56</v>
      </c>
      <c r="I487" s="233"/>
      <c r="J487" s="229"/>
      <c r="K487" s="229"/>
      <c r="L487" s="234"/>
      <c r="M487" s="235"/>
      <c r="N487" s="236"/>
      <c r="O487" s="236"/>
      <c r="P487" s="236"/>
      <c r="Q487" s="236"/>
      <c r="R487" s="236"/>
      <c r="S487" s="236"/>
      <c r="T487" s="237"/>
      <c r="AT487" s="238" t="s">
        <v>129</v>
      </c>
      <c r="AU487" s="238" t="s">
        <v>85</v>
      </c>
      <c r="AV487" s="14" t="s">
        <v>85</v>
      </c>
      <c r="AW487" s="14" t="s">
        <v>32</v>
      </c>
      <c r="AX487" s="14" t="s">
        <v>83</v>
      </c>
      <c r="AY487" s="238" t="s">
        <v>119</v>
      </c>
    </row>
    <row r="488" spans="1:65" s="2" customFormat="1" ht="12">
      <c r="A488" s="35"/>
      <c r="B488" s="36"/>
      <c r="C488" s="255" t="s">
        <v>784</v>
      </c>
      <c r="D488" s="255" t="s">
        <v>375</v>
      </c>
      <c r="E488" s="256" t="s">
        <v>785</v>
      </c>
      <c r="F488" s="257" t="s">
        <v>786</v>
      </c>
      <c r="G488" s="258" t="s">
        <v>211</v>
      </c>
      <c r="H488" s="259">
        <v>29.216000000000001</v>
      </c>
      <c r="I488" s="260"/>
      <c r="J488" s="261">
        <f>ROUND(I488*H488,2)</f>
        <v>0</v>
      </c>
      <c r="K488" s="257" t="s">
        <v>126</v>
      </c>
      <c r="L488" s="262"/>
      <c r="M488" s="263" t="s">
        <v>1</v>
      </c>
      <c r="N488" s="264" t="s">
        <v>40</v>
      </c>
      <c r="O488" s="72"/>
      <c r="P488" s="213">
        <f>O488*H488</f>
        <v>0</v>
      </c>
      <c r="Q488" s="213">
        <v>5.6120000000000003E-2</v>
      </c>
      <c r="R488" s="213">
        <f>Q488*H488</f>
        <v>1.63960192</v>
      </c>
      <c r="S488" s="213">
        <v>0</v>
      </c>
      <c r="T488" s="214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15" t="s">
        <v>175</v>
      </c>
      <c r="AT488" s="215" t="s">
        <v>375</v>
      </c>
      <c r="AU488" s="215" t="s">
        <v>85</v>
      </c>
      <c r="AY488" s="18" t="s">
        <v>119</v>
      </c>
      <c r="BE488" s="216">
        <f>IF(N488="základní",J488,0)</f>
        <v>0</v>
      </c>
      <c r="BF488" s="216">
        <f>IF(N488="snížená",J488,0)</f>
        <v>0</v>
      </c>
      <c r="BG488" s="216">
        <f>IF(N488="zákl. přenesená",J488,0)</f>
        <v>0</v>
      </c>
      <c r="BH488" s="216">
        <f>IF(N488="sníž. přenesená",J488,0)</f>
        <v>0</v>
      </c>
      <c r="BI488" s="216">
        <f>IF(N488="nulová",J488,0)</f>
        <v>0</v>
      </c>
      <c r="BJ488" s="18" t="s">
        <v>83</v>
      </c>
      <c r="BK488" s="216">
        <f>ROUND(I488*H488,2)</f>
        <v>0</v>
      </c>
      <c r="BL488" s="18" t="s">
        <v>141</v>
      </c>
      <c r="BM488" s="215" t="s">
        <v>787</v>
      </c>
    </row>
    <row r="489" spans="1:65" s="13" customFormat="1">
      <c r="B489" s="217"/>
      <c r="C489" s="218"/>
      <c r="D489" s="219" t="s">
        <v>129</v>
      </c>
      <c r="E489" s="220" t="s">
        <v>1</v>
      </c>
      <c r="F489" s="221" t="s">
        <v>536</v>
      </c>
      <c r="G489" s="218"/>
      <c r="H489" s="220" t="s">
        <v>1</v>
      </c>
      <c r="I489" s="222"/>
      <c r="J489" s="218"/>
      <c r="K489" s="218"/>
      <c r="L489" s="223"/>
      <c r="M489" s="224"/>
      <c r="N489" s="225"/>
      <c r="O489" s="225"/>
      <c r="P489" s="225"/>
      <c r="Q489" s="225"/>
      <c r="R489" s="225"/>
      <c r="S489" s="225"/>
      <c r="T489" s="226"/>
      <c r="AT489" s="227" t="s">
        <v>129</v>
      </c>
      <c r="AU489" s="227" t="s">
        <v>85</v>
      </c>
      <c r="AV489" s="13" t="s">
        <v>83</v>
      </c>
      <c r="AW489" s="13" t="s">
        <v>32</v>
      </c>
      <c r="AX489" s="13" t="s">
        <v>75</v>
      </c>
      <c r="AY489" s="227" t="s">
        <v>119</v>
      </c>
    </row>
    <row r="490" spans="1:65" s="14" customFormat="1">
      <c r="B490" s="228"/>
      <c r="C490" s="229"/>
      <c r="D490" s="219" t="s">
        <v>129</v>
      </c>
      <c r="E490" s="230" t="s">
        <v>238</v>
      </c>
      <c r="F490" s="231" t="s">
        <v>239</v>
      </c>
      <c r="G490" s="229"/>
      <c r="H490" s="232">
        <v>26.56</v>
      </c>
      <c r="I490" s="233"/>
      <c r="J490" s="229"/>
      <c r="K490" s="229"/>
      <c r="L490" s="234"/>
      <c r="M490" s="235"/>
      <c r="N490" s="236"/>
      <c r="O490" s="236"/>
      <c r="P490" s="236"/>
      <c r="Q490" s="236"/>
      <c r="R490" s="236"/>
      <c r="S490" s="236"/>
      <c r="T490" s="237"/>
      <c r="AT490" s="238" t="s">
        <v>129</v>
      </c>
      <c r="AU490" s="238" t="s">
        <v>85</v>
      </c>
      <c r="AV490" s="14" t="s">
        <v>85</v>
      </c>
      <c r="AW490" s="14" t="s">
        <v>32</v>
      </c>
      <c r="AX490" s="14" t="s">
        <v>75</v>
      </c>
      <c r="AY490" s="238" t="s">
        <v>119</v>
      </c>
    </row>
    <row r="491" spans="1:65" s="14" customFormat="1">
      <c r="B491" s="228"/>
      <c r="C491" s="229"/>
      <c r="D491" s="219" t="s">
        <v>129</v>
      </c>
      <c r="E491" s="230" t="s">
        <v>1</v>
      </c>
      <c r="F491" s="231" t="s">
        <v>788</v>
      </c>
      <c r="G491" s="229"/>
      <c r="H491" s="232">
        <v>2.6560000000000001</v>
      </c>
      <c r="I491" s="233"/>
      <c r="J491" s="229"/>
      <c r="K491" s="229"/>
      <c r="L491" s="234"/>
      <c r="M491" s="235"/>
      <c r="N491" s="236"/>
      <c r="O491" s="236"/>
      <c r="P491" s="236"/>
      <c r="Q491" s="236"/>
      <c r="R491" s="236"/>
      <c r="S491" s="236"/>
      <c r="T491" s="237"/>
      <c r="AT491" s="238" t="s">
        <v>129</v>
      </c>
      <c r="AU491" s="238" t="s">
        <v>85</v>
      </c>
      <c r="AV491" s="14" t="s">
        <v>85</v>
      </c>
      <c r="AW491" s="14" t="s">
        <v>32</v>
      </c>
      <c r="AX491" s="14" t="s">
        <v>75</v>
      </c>
      <c r="AY491" s="238" t="s">
        <v>119</v>
      </c>
    </row>
    <row r="492" spans="1:65" s="15" customFormat="1">
      <c r="B492" s="244"/>
      <c r="C492" s="245"/>
      <c r="D492" s="219" t="s">
        <v>129</v>
      </c>
      <c r="E492" s="246" t="s">
        <v>1</v>
      </c>
      <c r="F492" s="247" t="s">
        <v>292</v>
      </c>
      <c r="G492" s="245"/>
      <c r="H492" s="248">
        <v>29.216000000000001</v>
      </c>
      <c r="I492" s="249"/>
      <c r="J492" s="245"/>
      <c r="K492" s="245"/>
      <c r="L492" s="250"/>
      <c r="M492" s="251"/>
      <c r="N492" s="252"/>
      <c r="O492" s="252"/>
      <c r="P492" s="252"/>
      <c r="Q492" s="252"/>
      <c r="R492" s="252"/>
      <c r="S492" s="252"/>
      <c r="T492" s="253"/>
      <c r="AT492" s="254" t="s">
        <v>129</v>
      </c>
      <c r="AU492" s="254" t="s">
        <v>85</v>
      </c>
      <c r="AV492" s="15" t="s">
        <v>141</v>
      </c>
      <c r="AW492" s="15" t="s">
        <v>32</v>
      </c>
      <c r="AX492" s="15" t="s">
        <v>83</v>
      </c>
      <c r="AY492" s="254" t="s">
        <v>119</v>
      </c>
    </row>
    <row r="493" spans="1:65" s="2" customFormat="1" ht="24">
      <c r="A493" s="35"/>
      <c r="B493" s="36"/>
      <c r="C493" s="204" t="s">
        <v>789</v>
      </c>
      <c r="D493" s="204" t="s">
        <v>122</v>
      </c>
      <c r="E493" s="205" t="s">
        <v>790</v>
      </c>
      <c r="F493" s="206" t="s">
        <v>791</v>
      </c>
      <c r="G493" s="207" t="s">
        <v>199</v>
      </c>
      <c r="H493" s="208">
        <v>1396.99</v>
      </c>
      <c r="I493" s="209"/>
      <c r="J493" s="210">
        <f>ROUND(I493*H493,2)</f>
        <v>0</v>
      </c>
      <c r="K493" s="206" t="s">
        <v>126</v>
      </c>
      <c r="L493" s="40"/>
      <c r="M493" s="211" t="s">
        <v>1</v>
      </c>
      <c r="N493" s="212" t="s">
        <v>40</v>
      </c>
      <c r="O493" s="72"/>
      <c r="P493" s="213">
        <f>O493*H493</f>
        <v>0</v>
      </c>
      <c r="Q493" s="213">
        <v>3.6000000000000002E-4</v>
      </c>
      <c r="R493" s="213">
        <f>Q493*H493</f>
        <v>0.50291640000000004</v>
      </c>
      <c r="S493" s="213">
        <v>0</v>
      </c>
      <c r="T493" s="214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15" t="s">
        <v>141</v>
      </c>
      <c r="AT493" s="215" t="s">
        <v>122</v>
      </c>
      <c r="AU493" s="215" t="s">
        <v>85</v>
      </c>
      <c r="AY493" s="18" t="s">
        <v>119</v>
      </c>
      <c r="BE493" s="216">
        <f>IF(N493="základní",J493,0)</f>
        <v>0</v>
      </c>
      <c r="BF493" s="216">
        <f>IF(N493="snížená",J493,0)</f>
        <v>0</v>
      </c>
      <c r="BG493" s="216">
        <f>IF(N493="zákl. přenesená",J493,0)</f>
        <v>0</v>
      </c>
      <c r="BH493" s="216">
        <f>IF(N493="sníž. přenesená",J493,0)</f>
        <v>0</v>
      </c>
      <c r="BI493" s="216">
        <f>IF(N493="nulová",J493,0)</f>
        <v>0</v>
      </c>
      <c r="BJ493" s="18" t="s">
        <v>83</v>
      </c>
      <c r="BK493" s="216">
        <f>ROUND(I493*H493,2)</f>
        <v>0</v>
      </c>
      <c r="BL493" s="18" t="s">
        <v>141</v>
      </c>
      <c r="BM493" s="215" t="s">
        <v>792</v>
      </c>
    </row>
    <row r="494" spans="1:65" s="13" customFormat="1">
      <c r="B494" s="217"/>
      <c r="C494" s="218"/>
      <c r="D494" s="219" t="s">
        <v>129</v>
      </c>
      <c r="E494" s="220" t="s">
        <v>1</v>
      </c>
      <c r="F494" s="221" t="s">
        <v>793</v>
      </c>
      <c r="G494" s="218"/>
      <c r="H494" s="220" t="s">
        <v>1</v>
      </c>
      <c r="I494" s="222"/>
      <c r="J494" s="218"/>
      <c r="K494" s="218"/>
      <c r="L494" s="223"/>
      <c r="M494" s="224"/>
      <c r="N494" s="225"/>
      <c r="O494" s="225"/>
      <c r="P494" s="225"/>
      <c r="Q494" s="225"/>
      <c r="R494" s="225"/>
      <c r="S494" s="225"/>
      <c r="T494" s="226"/>
      <c r="AT494" s="227" t="s">
        <v>129</v>
      </c>
      <c r="AU494" s="227" t="s">
        <v>85</v>
      </c>
      <c r="AV494" s="13" t="s">
        <v>83</v>
      </c>
      <c r="AW494" s="13" t="s">
        <v>32</v>
      </c>
      <c r="AX494" s="13" t="s">
        <v>75</v>
      </c>
      <c r="AY494" s="227" t="s">
        <v>119</v>
      </c>
    </row>
    <row r="495" spans="1:65" s="14" customFormat="1">
      <c r="B495" s="228"/>
      <c r="C495" s="229"/>
      <c r="D495" s="219" t="s">
        <v>129</v>
      </c>
      <c r="E495" s="230" t="s">
        <v>1</v>
      </c>
      <c r="F495" s="231" t="s">
        <v>794</v>
      </c>
      <c r="G495" s="229"/>
      <c r="H495" s="232">
        <v>1396.99</v>
      </c>
      <c r="I495" s="233"/>
      <c r="J495" s="229"/>
      <c r="K495" s="229"/>
      <c r="L495" s="234"/>
      <c r="M495" s="235"/>
      <c r="N495" s="236"/>
      <c r="O495" s="236"/>
      <c r="P495" s="236"/>
      <c r="Q495" s="236"/>
      <c r="R495" s="236"/>
      <c r="S495" s="236"/>
      <c r="T495" s="237"/>
      <c r="AT495" s="238" t="s">
        <v>129</v>
      </c>
      <c r="AU495" s="238" t="s">
        <v>85</v>
      </c>
      <c r="AV495" s="14" t="s">
        <v>85</v>
      </c>
      <c r="AW495" s="14" t="s">
        <v>32</v>
      </c>
      <c r="AX495" s="14" t="s">
        <v>83</v>
      </c>
      <c r="AY495" s="238" t="s">
        <v>119</v>
      </c>
    </row>
    <row r="496" spans="1:65" s="2" customFormat="1" ht="60">
      <c r="A496" s="35"/>
      <c r="B496" s="36"/>
      <c r="C496" s="204" t="s">
        <v>795</v>
      </c>
      <c r="D496" s="204" t="s">
        <v>122</v>
      </c>
      <c r="E496" s="205" t="s">
        <v>796</v>
      </c>
      <c r="F496" s="206" t="s">
        <v>797</v>
      </c>
      <c r="G496" s="207" t="s">
        <v>211</v>
      </c>
      <c r="H496" s="208">
        <v>86.59</v>
      </c>
      <c r="I496" s="209"/>
      <c r="J496" s="210">
        <f>ROUND(I496*H496,2)</f>
        <v>0</v>
      </c>
      <c r="K496" s="206" t="s">
        <v>126</v>
      </c>
      <c r="L496" s="40"/>
      <c r="M496" s="211" t="s">
        <v>1</v>
      </c>
      <c r="N496" s="212" t="s">
        <v>40</v>
      </c>
      <c r="O496" s="72"/>
      <c r="P496" s="213">
        <f>O496*H496</f>
        <v>0</v>
      </c>
      <c r="Q496" s="213">
        <v>6.0999999999999997E-4</v>
      </c>
      <c r="R496" s="213">
        <f>Q496*H496</f>
        <v>5.2819900000000003E-2</v>
      </c>
      <c r="S496" s="213">
        <v>0</v>
      </c>
      <c r="T496" s="214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215" t="s">
        <v>141</v>
      </c>
      <c r="AT496" s="215" t="s">
        <v>122</v>
      </c>
      <c r="AU496" s="215" t="s">
        <v>85</v>
      </c>
      <c r="AY496" s="18" t="s">
        <v>119</v>
      </c>
      <c r="BE496" s="216">
        <f>IF(N496="základní",J496,0)</f>
        <v>0</v>
      </c>
      <c r="BF496" s="216">
        <f>IF(N496="snížená",J496,0)</f>
        <v>0</v>
      </c>
      <c r="BG496" s="216">
        <f>IF(N496="zákl. přenesená",J496,0)</f>
        <v>0</v>
      </c>
      <c r="BH496" s="216">
        <f>IF(N496="sníž. přenesená",J496,0)</f>
        <v>0</v>
      </c>
      <c r="BI496" s="216">
        <f>IF(N496="nulová",J496,0)</f>
        <v>0</v>
      </c>
      <c r="BJ496" s="18" t="s">
        <v>83</v>
      </c>
      <c r="BK496" s="216">
        <f>ROUND(I496*H496,2)</f>
        <v>0</v>
      </c>
      <c r="BL496" s="18" t="s">
        <v>141</v>
      </c>
      <c r="BM496" s="215" t="s">
        <v>798</v>
      </c>
    </row>
    <row r="497" spans="1:65" s="13" customFormat="1">
      <c r="B497" s="217"/>
      <c r="C497" s="218"/>
      <c r="D497" s="219" t="s">
        <v>129</v>
      </c>
      <c r="E497" s="220" t="s">
        <v>1</v>
      </c>
      <c r="F497" s="221" t="s">
        <v>420</v>
      </c>
      <c r="G497" s="218"/>
      <c r="H497" s="220" t="s">
        <v>1</v>
      </c>
      <c r="I497" s="222"/>
      <c r="J497" s="218"/>
      <c r="K497" s="218"/>
      <c r="L497" s="223"/>
      <c r="M497" s="224"/>
      <c r="N497" s="225"/>
      <c r="O497" s="225"/>
      <c r="P497" s="225"/>
      <c r="Q497" s="225"/>
      <c r="R497" s="225"/>
      <c r="S497" s="225"/>
      <c r="T497" s="226"/>
      <c r="AT497" s="227" t="s">
        <v>129</v>
      </c>
      <c r="AU497" s="227" t="s">
        <v>85</v>
      </c>
      <c r="AV497" s="13" t="s">
        <v>83</v>
      </c>
      <c r="AW497" s="13" t="s">
        <v>32</v>
      </c>
      <c r="AX497" s="13" t="s">
        <v>75</v>
      </c>
      <c r="AY497" s="227" t="s">
        <v>119</v>
      </c>
    </row>
    <row r="498" spans="1:65" s="14" customFormat="1" ht="22.5">
      <c r="B498" s="228"/>
      <c r="C498" s="229"/>
      <c r="D498" s="219" t="s">
        <v>129</v>
      </c>
      <c r="E498" s="230" t="s">
        <v>1</v>
      </c>
      <c r="F498" s="231" t="s">
        <v>799</v>
      </c>
      <c r="G498" s="229"/>
      <c r="H498" s="232">
        <v>31.39</v>
      </c>
      <c r="I498" s="233"/>
      <c r="J498" s="229"/>
      <c r="K498" s="229"/>
      <c r="L498" s="234"/>
      <c r="M498" s="235"/>
      <c r="N498" s="236"/>
      <c r="O498" s="236"/>
      <c r="P498" s="236"/>
      <c r="Q498" s="236"/>
      <c r="R498" s="236"/>
      <c r="S498" s="236"/>
      <c r="T498" s="237"/>
      <c r="AT498" s="238" t="s">
        <v>129</v>
      </c>
      <c r="AU498" s="238" t="s">
        <v>85</v>
      </c>
      <c r="AV498" s="14" t="s">
        <v>85</v>
      </c>
      <c r="AW498" s="14" t="s">
        <v>32</v>
      </c>
      <c r="AX498" s="14" t="s">
        <v>75</v>
      </c>
      <c r="AY498" s="238" t="s">
        <v>119</v>
      </c>
    </row>
    <row r="499" spans="1:65" s="14" customFormat="1">
      <c r="B499" s="228"/>
      <c r="C499" s="229"/>
      <c r="D499" s="219" t="s">
        <v>129</v>
      </c>
      <c r="E499" s="230" t="s">
        <v>1</v>
      </c>
      <c r="F499" s="231" t="s">
        <v>800</v>
      </c>
      <c r="G499" s="229"/>
      <c r="H499" s="232">
        <v>55.2</v>
      </c>
      <c r="I499" s="233"/>
      <c r="J499" s="229"/>
      <c r="K499" s="229"/>
      <c r="L499" s="234"/>
      <c r="M499" s="235"/>
      <c r="N499" s="236"/>
      <c r="O499" s="236"/>
      <c r="P499" s="236"/>
      <c r="Q499" s="236"/>
      <c r="R499" s="236"/>
      <c r="S499" s="236"/>
      <c r="T499" s="237"/>
      <c r="AT499" s="238" t="s">
        <v>129</v>
      </c>
      <c r="AU499" s="238" t="s">
        <v>85</v>
      </c>
      <c r="AV499" s="14" t="s">
        <v>85</v>
      </c>
      <c r="AW499" s="14" t="s">
        <v>32</v>
      </c>
      <c r="AX499" s="14" t="s">
        <v>75</v>
      </c>
      <c r="AY499" s="238" t="s">
        <v>119</v>
      </c>
    </row>
    <row r="500" spans="1:65" s="15" customFormat="1">
      <c r="B500" s="244"/>
      <c r="C500" s="245"/>
      <c r="D500" s="219" t="s">
        <v>129</v>
      </c>
      <c r="E500" s="246" t="s">
        <v>1</v>
      </c>
      <c r="F500" s="247" t="s">
        <v>292</v>
      </c>
      <c r="G500" s="245"/>
      <c r="H500" s="248">
        <v>86.59</v>
      </c>
      <c r="I500" s="249"/>
      <c r="J500" s="245"/>
      <c r="K500" s="245"/>
      <c r="L500" s="250"/>
      <c r="M500" s="251"/>
      <c r="N500" s="252"/>
      <c r="O500" s="252"/>
      <c r="P500" s="252"/>
      <c r="Q500" s="252"/>
      <c r="R500" s="252"/>
      <c r="S500" s="252"/>
      <c r="T500" s="253"/>
      <c r="AT500" s="254" t="s">
        <v>129</v>
      </c>
      <c r="AU500" s="254" t="s">
        <v>85</v>
      </c>
      <c r="AV500" s="15" t="s">
        <v>141</v>
      </c>
      <c r="AW500" s="15" t="s">
        <v>32</v>
      </c>
      <c r="AX500" s="15" t="s">
        <v>83</v>
      </c>
      <c r="AY500" s="254" t="s">
        <v>119</v>
      </c>
    </row>
    <row r="501" spans="1:65" s="2" customFormat="1" ht="24">
      <c r="A501" s="35"/>
      <c r="B501" s="36"/>
      <c r="C501" s="204" t="s">
        <v>801</v>
      </c>
      <c r="D501" s="204" t="s">
        <v>122</v>
      </c>
      <c r="E501" s="205" t="s">
        <v>802</v>
      </c>
      <c r="F501" s="206" t="s">
        <v>803</v>
      </c>
      <c r="G501" s="207" t="s">
        <v>211</v>
      </c>
      <c r="H501" s="208">
        <v>58.99</v>
      </c>
      <c r="I501" s="209"/>
      <c r="J501" s="210">
        <f>ROUND(I501*H501,2)</f>
        <v>0</v>
      </c>
      <c r="K501" s="206" t="s">
        <v>126</v>
      </c>
      <c r="L501" s="40"/>
      <c r="M501" s="211" t="s">
        <v>1</v>
      </c>
      <c r="N501" s="212" t="s">
        <v>40</v>
      </c>
      <c r="O501" s="72"/>
      <c r="P501" s="213">
        <f>O501*H501</f>
        <v>0</v>
      </c>
      <c r="Q501" s="213">
        <v>0</v>
      </c>
      <c r="R501" s="213">
        <f>Q501*H501</f>
        <v>0</v>
      </c>
      <c r="S501" s="213">
        <v>0</v>
      </c>
      <c r="T501" s="214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15" t="s">
        <v>141</v>
      </c>
      <c r="AT501" s="215" t="s">
        <v>122</v>
      </c>
      <c r="AU501" s="215" t="s">
        <v>85</v>
      </c>
      <c r="AY501" s="18" t="s">
        <v>119</v>
      </c>
      <c r="BE501" s="216">
        <f>IF(N501="základní",J501,0)</f>
        <v>0</v>
      </c>
      <c r="BF501" s="216">
        <f>IF(N501="snížená",J501,0)</f>
        <v>0</v>
      </c>
      <c r="BG501" s="216">
        <f>IF(N501="zákl. přenesená",J501,0)</f>
        <v>0</v>
      </c>
      <c r="BH501" s="216">
        <f>IF(N501="sníž. přenesená",J501,0)</f>
        <v>0</v>
      </c>
      <c r="BI501" s="216">
        <f>IF(N501="nulová",J501,0)</f>
        <v>0</v>
      </c>
      <c r="BJ501" s="18" t="s">
        <v>83</v>
      </c>
      <c r="BK501" s="216">
        <f>ROUND(I501*H501,2)</f>
        <v>0</v>
      </c>
      <c r="BL501" s="18" t="s">
        <v>141</v>
      </c>
      <c r="BM501" s="215" t="s">
        <v>804</v>
      </c>
    </row>
    <row r="502" spans="1:65" s="13" customFormat="1">
      <c r="B502" s="217"/>
      <c r="C502" s="218"/>
      <c r="D502" s="219" t="s">
        <v>129</v>
      </c>
      <c r="E502" s="220" t="s">
        <v>1</v>
      </c>
      <c r="F502" s="221" t="s">
        <v>285</v>
      </c>
      <c r="G502" s="218"/>
      <c r="H502" s="220" t="s">
        <v>1</v>
      </c>
      <c r="I502" s="222"/>
      <c r="J502" s="218"/>
      <c r="K502" s="218"/>
      <c r="L502" s="223"/>
      <c r="M502" s="224"/>
      <c r="N502" s="225"/>
      <c r="O502" s="225"/>
      <c r="P502" s="225"/>
      <c r="Q502" s="225"/>
      <c r="R502" s="225"/>
      <c r="S502" s="225"/>
      <c r="T502" s="226"/>
      <c r="AT502" s="227" t="s">
        <v>129</v>
      </c>
      <c r="AU502" s="227" t="s">
        <v>85</v>
      </c>
      <c r="AV502" s="13" t="s">
        <v>83</v>
      </c>
      <c r="AW502" s="13" t="s">
        <v>32</v>
      </c>
      <c r="AX502" s="13" t="s">
        <v>75</v>
      </c>
      <c r="AY502" s="227" t="s">
        <v>119</v>
      </c>
    </row>
    <row r="503" spans="1:65" s="14" customFormat="1" ht="22.5">
      <c r="B503" s="228"/>
      <c r="C503" s="229"/>
      <c r="D503" s="219" t="s">
        <v>129</v>
      </c>
      <c r="E503" s="230" t="s">
        <v>1</v>
      </c>
      <c r="F503" s="231" t="s">
        <v>799</v>
      </c>
      <c r="G503" s="229"/>
      <c r="H503" s="232">
        <v>31.39</v>
      </c>
      <c r="I503" s="233"/>
      <c r="J503" s="229"/>
      <c r="K503" s="229"/>
      <c r="L503" s="234"/>
      <c r="M503" s="235"/>
      <c r="N503" s="236"/>
      <c r="O503" s="236"/>
      <c r="P503" s="236"/>
      <c r="Q503" s="236"/>
      <c r="R503" s="236"/>
      <c r="S503" s="236"/>
      <c r="T503" s="237"/>
      <c r="AT503" s="238" t="s">
        <v>129</v>
      </c>
      <c r="AU503" s="238" t="s">
        <v>85</v>
      </c>
      <c r="AV503" s="14" t="s">
        <v>85</v>
      </c>
      <c r="AW503" s="14" t="s">
        <v>32</v>
      </c>
      <c r="AX503" s="14" t="s">
        <v>75</v>
      </c>
      <c r="AY503" s="238" t="s">
        <v>119</v>
      </c>
    </row>
    <row r="504" spans="1:65" s="14" customFormat="1">
      <c r="B504" s="228"/>
      <c r="C504" s="229"/>
      <c r="D504" s="219" t="s">
        <v>129</v>
      </c>
      <c r="E504" s="230" t="s">
        <v>1</v>
      </c>
      <c r="F504" s="231" t="s">
        <v>805</v>
      </c>
      <c r="G504" s="229"/>
      <c r="H504" s="232">
        <v>27.6</v>
      </c>
      <c r="I504" s="233"/>
      <c r="J504" s="229"/>
      <c r="K504" s="229"/>
      <c r="L504" s="234"/>
      <c r="M504" s="235"/>
      <c r="N504" s="236"/>
      <c r="O504" s="236"/>
      <c r="P504" s="236"/>
      <c r="Q504" s="236"/>
      <c r="R504" s="236"/>
      <c r="S504" s="236"/>
      <c r="T504" s="237"/>
      <c r="AT504" s="238" t="s">
        <v>129</v>
      </c>
      <c r="AU504" s="238" t="s">
        <v>85</v>
      </c>
      <c r="AV504" s="14" t="s">
        <v>85</v>
      </c>
      <c r="AW504" s="14" t="s">
        <v>32</v>
      </c>
      <c r="AX504" s="14" t="s">
        <v>75</v>
      </c>
      <c r="AY504" s="238" t="s">
        <v>119</v>
      </c>
    </row>
    <row r="505" spans="1:65" s="15" customFormat="1">
      <c r="B505" s="244"/>
      <c r="C505" s="245"/>
      <c r="D505" s="219" t="s">
        <v>129</v>
      </c>
      <c r="E505" s="246" t="s">
        <v>1</v>
      </c>
      <c r="F505" s="247" t="s">
        <v>292</v>
      </c>
      <c r="G505" s="245"/>
      <c r="H505" s="248">
        <v>58.99</v>
      </c>
      <c r="I505" s="249"/>
      <c r="J505" s="245"/>
      <c r="K505" s="245"/>
      <c r="L505" s="250"/>
      <c r="M505" s="251"/>
      <c r="N505" s="252"/>
      <c r="O505" s="252"/>
      <c r="P505" s="252"/>
      <c r="Q505" s="252"/>
      <c r="R505" s="252"/>
      <c r="S505" s="252"/>
      <c r="T505" s="253"/>
      <c r="AT505" s="254" t="s">
        <v>129</v>
      </c>
      <c r="AU505" s="254" t="s">
        <v>85</v>
      </c>
      <c r="AV505" s="15" t="s">
        <v>141</v>
      </c>
      <c r="AW505" s="15" t="s">
        <v>32</v>
      </c>
      <c r="AX505" s="15" t="s">
        <v>83</v>
      </c>
      <c r="AY505" s="254" t="s">
        <v>119</v>
      </c>
    </row>
    <row r="506" spans="1:65" s="2" customFormat="1" ht="24">
      <c r="A506" s="35"/>
      <c r="B506" s="36"/>
      <c r="C506" s="204" t="s">
        <v>806</v>
      </c>
      <c r="D506" s="204" t="s">
        <v>122</v>
      </c>
      <c r="E506" s="205" t="s">
        <v>807</v>
      </c>
      <c r="F506" s="206" t="s">
        <v>808</v>
      </c>
      <c r="G506" s="207" t="s">
        <v>211</v>
      </c>
      <c r="H506" s="208">
        <v>164.45</v>
      </c>
      <c r="I506" s="209"/>
      <c r="J506" s="210">
        <f>ROUND(I506*H506,2)</f>
        <v>0</v>
      </c>
      <c r="K506" s="206" t="s">
        <v>126</v>
      </c>
      <c r="L506" s="40"/>
      <c r="M506" s="211" t="s">
        <v>1</v>
      </c>
      <c r="N506" s="212" t="s">
        <v>40</v>
      </c>
      <c r="O506" s="72"/>
      <c r="P506" s="213">
        <f>O506*H506</f>
        <v>0</v>
      </c>
      <c r="Q506" s="213">
        <v>2.0000000000000002E-5</v>
      </c>
      <c r="R506" s="213">
        <f>Q506*H506</f>
        <v>3.2890000000000003E-3</v>
      </c>
      <c r="S506" s="213">
        <v>0</v>
      </c>
      <c r="T506" s="214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215" t="s">
        <v>141</v>
      </c>
      <c r="AT506" s="215" t="s">
        <v>122</v>
      </c>
      <c r="AU506" s="215" t="s">
        <v>85</v>
      </c>
      <c r="AY506" s="18" t="s">
        <v>119</v>
      </c>
      <c r="BE506" s="216">
        <f>IF(N506="základní",J506,0)</f>
        <v>0</v>
      </c>
      <c r="BF506" s="216">
        <f>IF(N506="snížená",J506,0)</f>
        <v>0</v>
      </c>
      <c r="BG506" s="216">
        <f>IF(N506="zákl. přenesená",J506,0)</f>
        <v>0</v>
      </c>
      <c r="BH506" s="216">
        <f>IF(N506="sníž. přenesená",J506,0)</f>
        <v>0</v>
      </c>
      <c r="BI506" s="216">
        <f>IF(N506="nulová",J506,0)</f>
        <v>0</v>
      </c>
      <c r="BJ506" s="18" t="s">
        <v>83</v>
      </c>
      <c r="BK506" s="216">
        <f>ROUND(I506*H506,2)</f>
        <v>0</v>
      </c>
      <c r="BL506" s="18" t="s">
        <v>141</v>
      </c>
      <c r="BM506" s="215" t="s">
        <v>809</v>
      </c>
    </row>
    <row r="507" spans="1:65" s="13" customFormat="1">
      <c r="B507" s="217"/>
      <c r="C507" s="218"/>
      <c r="D507" s="219" t="s">
        <v>129</v>
      </c>
      <c r="E507" s="220" t="s">
        <v>1</v>
      </c>
      <c r="F507" s="221" t="s">
        <v>285</v>
      </c>
      <c r="G507" s="218"/>
      <c r="H507" s="220" t="s">
        <v>1</v>
      </c>
      <c r="I507" s="222"/>
      <c r="J507" s="218"/>
      <c r="K507" s="218"/>
      <c r="L507" s="223"/>
      <c r="M507" s="224"/>
      <c r="N507" s="225"/>
      <c r="O507" s="225"/>
      <c r="P507" s="225"/>
      <c r="Q507" s="225"/>
      <c r="R507" s="225"/>
      <c r="S507" s="225"/>
      <c r="T507" s="226"/>
      <c r="AT507" s="227" t="s">
        <v>129</v>
      </c>
      <c r="AU507" s="227" t="s">
        <v>85</v>
      </c>
      <c r="AV507" s="13" t="s">
        <v>83</v>
      </c>
      <c r="AW507" s="13" t="s">
        <v>32</v>
      </c>
      <c r="AX507" s="13" t="s">
        <v>75</v>
      </c>
      <c r="AY507" s="227" t="s">
        <v>119</v>
      </c>
    </row>
    <row r="508" spans="1:65" s="14" customFormat="1" ht="33.75">
      <c r="B508" s="228"/>
      <c r="C508" s="229"/>
      <c r="D508" s="219" t="s">
        <v>129</v>
      </c>
      <c r="E508" s="230" t="s">
        <v>1</v>
      </c>
      <c r="F508" s="231" t="s">
        <v>810</v>
      </c>
      <c r="G508" s="229"/>
      <c r="H508" s="232">
        <v>136.85</v>
      </c>
      <c r="I508" s="233"/>
      <c r="J508" s="229"/>
      <c r="K508" s="229"/>
      <c r="L508" s="234"/>
      <c r="M508" s="235"/>
      <c r="N508" s="236"/>
      <c r="O508" s="236"/>
      <c r="P508" s="236"/>
      <c r="Q508" s="236"/>
      <c r="R508" s="236"/>
      <c r="S508" s="236"/>
      <c r="T508" s="237"/>
      <c r="AT508" s="238" t="s">
        <v>129</v>
      </c>
      <c r="AU508" s="238" t="s">
        <v>85</v>
      </c>
      <c r="AV508" s="14" t="s">
        <v>85</v>
      </c>
      <c r="AW508" s="14" t="s">
        <v>32</v>
      </c>
      <c r="AX508" s="14" t="s">
        <v>75</v>
      </c>
      <c r="AY508" s="238" t="s">
        <v>119</v>
      </c>
    </row>
    <row r="509" spans="1:65" s="14" customFormat="1">
      <c r="B509" s="228"/>
      <c r="C509" s="229"/>
      <c r="D509" s="219" t="s">
        <v>129</v>
      </c>
      <c r="E509" s="230" t="s">
        <v>1</v>
      </c>
      <c r="F509" s="231" t="s">
        <v>805</v>
      </c>
      <c r="G509" s="229"/>
      <c r="H509" s="232">
        <v>27.6</v>
      </c>
      <c r="I509" s="233"/>
      <c r="J509" s="229"/>
      <c r="K509" s="229"/>
      <c r="L509" s="234"/>
      <c r="M509" s="235"/>
      <c r="N509" s="236"/>
      <c r="O509" s="236"/>
      <c r="P509" s="236"/>
      <c r="Q509" s="236"/>
      <c r="R509" s="236"/>
      <c r="S509" s="236"/>
      <c r="T509" s="237"/>
      <c r="AT509" s="238" t="s">
        <v>129</v>
      </c>
      <c r="AU509" s="238" t="s">
        <v>85</v>
      </c>
      <c r="AV509" s="14" t="s">
        <v>85</v>
      </c>
      <c r="AW509" s="14" t="s">
        <v>32</v>
      </c>
      <c r="AX509" s="14" t="s">
        <v>75</v>
      </c>
      <c r="AY509" s="238" t="s">
        <v>119</v>
      </c>
    </row>
    <row r="510" spans="1:65" s="15" customFormat="1">
      <c r="B510" s="244"/>
      <c r="C510" s="245"/>
      <c r="D510" s="219" t="s">
        <v>129</v>
      </c>
      <c r="E510" s="246" t="s">
        <v>1</v>
      </c>
      <c r="F510" s="247" t="s">
        <v>292</v>
      </c>
      <c r="G510" s="245"/>
      <c r="H510" s="248">
        <v>164.45</v>
      </c>
      <c r="I510" s="249"/>
      <c r="J510" s="245"/>
      <c r="K510" s="245"/>
      <c r="L510" s="250"/>
      <c r="M510" s="251"/>
      <c r="N510" s="252"/>
      <c r="O510" s="252"/>
      <c r="P510" s="252"/>
      <c r="Q510" s="252"/>
      <c r="R510" s="252"/>
      <c r="S510" s="252"/>
      <c r="T510" s="253"/>
      <c r="AT510" s="254" t="s">
        <v>129</v>
      </c>
      <c r="AU510" s="254" t="s">
        <v>85</v>
      </c>
      <c r="AV510" s="15" t="s">
        <v>141</v>
      </c>
      <c r="AW510" s="15" t="s">
        <v>32</v>
      </c>
      <c r="AX510" s="15" t="s">
        <v>83</v>
      </c>
      <c r="AY510" s="254" t="s">
        <v>119</v>
      </c>
    </row>
    <row r="511" spans="1:65" s="2" customFormat="1" ht="36">
      <c r="A511" s="35"/>
      <c r="B511" s="36"/>
      <c r="C511" s="204" t="s">
        <v>811</v>
      </c>
      <c r="D511" s="204" t="s">
        <v>122</v>
      </c>
      <c r="E511" s="205" t="s">
        <v>812</v>
      </c>
      <c r="F511" s="206" t="s">
        <v>813</v>
      </c>
      <c r="G511" s="207" t="s">
        <v>199</v>
      </c>
      <c r="H511" s="208">
        <v>4393.5280000000002</v>
      </c>
      <c r="I511" s="209"/>
      <c r="J511" s="210">
        <f>ROUND(I511*H511,2)</f>
        <v>0</v>
      </c>
      <c r="K511" s="206" t="s">
        <v>126</v>
      </c>
      <c r="L511" s="40"/>
      <c r="M511" s="211" t="s">
        <v>1</v>
      </c>
      <c r="N511" s="212" t="s">
        <v>40</v>
      </c>
      <c r="O511" s="72"/>
      <c r="P511" s="213">
        <f>O511*H511</f>
        <v>0</v>
      </c>
      <c r="Q511" s="213">
        <v>0</v>
      </c>
      <c r="R511" s="213">
        <f>Q511*H511</f>
        <v>0</v>
      </c>
      <c r="S511" s="213">
        <v>0.02</v>
      </c>
      <c r="T511" s="214">
        <f>S511*H511</f>
        <v>87.870560000000012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15" t="s">
        <v>141</v>
      </c>
      <c r="AT511" s="215" t="s">
        <v>122</v>
      </c>
      <c r="AU511" s="215" t="s">
        <v>85</v>
      </c>
      <c r="AY511" s="18" t="s">
        <v>119</v>
      </c>
      <c r="BE511" s="216">
        <f>IF(N511="základní",J511,0)</f>
        <v>0</v>
      </c>
      <c r="BF511" s="216">
        <f>IF(N511="snížená",J511,0)</f>
        <v>0</v>
      </c>
      <c r="BG511" s="216">
        <f>IF(N511="zákl. přenesená",J511,0)</f>
        <v>0</v>
      </c>
      <c r="BH511" s="216">
        <f>IF(N511="sníž. přenesená",J511,0)</f>
        <v>0</v>
      </c>
      <c r="BI511" s="216">
        <f>IF(N511="nulová",J511,0)</f>
        <v>0</v>
      </c>
      <c r="BJ511" s="18" t="s">
        <v>83</v>
      </c>
      <c r="BK511" s="216">
        <f>ROUND(I511*H511,2)</f>
        <v>0</v>
      </c>
      <c r="BL511" s="18" t="s">
        <v>141</v>
      </c>
      <c r="BM511" s="215" t="s">
        <v>814</v>
      </c>
    </row>
    <row r="512" spans="1:65" s="13" customFormat="1">
      <c r="B512" s="217"/>
      <c r="C512" s="218"/>
      <c r="D512" s="219" t="s">
        <v>129</v>
      </c>
      <c r="E512" s="220" t="s">
        <v>1</v>
      </c>
      <c r="F512" s="221" t="s">
        <v>815</v>
      </c>
      <c r="G512" s="218"/>
      <c r="H512" s="220" t="s">
        <v>1</v>
      </c>
      <c r="I512" s="222"/>
      <c r="J512" s="218"/>
      <c r="K512" s="218"/>
      <c r="L512" s="223"/>
      <c r="M512" s="224"/>
      <c r="N512" s="225"/>
      <c r="O512" s="225"/>
      <c r="P512" s="225"/>
      <c r="Q512" s="225"/>
      <c r="R512" s="225"/>
      <c r="S512" s="225"/>
      <c r="T512" s="226"/>
      <c r="AT512" s="227" t="s">
        <v>129</v>
      </c>
      <c r="AU512" s="227" t="s">
        <v>85</v>
      </c>
      <c r="AV512" s="13" t="s">
        <v>83</v>
      </c>
      <c r="AW512" s="13" t="s">
        <v>32</v>
      </c>
      <c r="AX512" s="13" t="s">
        <v>75</v>
      </c>
      <c r="AY512" s="227" t="s">
        <v>119</v>
      </c>
    </row>
    <row r="513" spans="1:65" s="14" customFormat="1">
      <c r="B513" s="228"/>
      <c r="C513" s="229"/>
      <c r="D513" s="219" t="s">
        <v>129</v>
      </c>
      <c r="E513" s="230" t="s">
        <v>1</v>
      </c>
      <c r="F513" s="231" t="s">
        <v>198</v>
      </c>
      <c r="G513" s="229"/>
      <c r="H513" s="232">
        <v>544.51800000000003</v>
      </c>
      <c r="I513" s="233"/>
      <c r="J513" s="229"/>
      <c r="K513" s="229"/>
      <c r="L513" s="234"/>
      <c r="M513" s="235"/>
      <c r="N513" s="236"/>
      <c r="O513" s="236"/>
      <c r="P513" s="236"/>
      <c r="Q513" s="236"/>
      <c r="R513" s="236"/>
      <c r="S513" s="236"/>
      <c r="T513" s="237"/>
      <c r="AT513" s="238" t="s">
        <v>129</v>
      </c>
      <c r="AU513" s="238" t="s">
        <v>85</v>
      </c>
      <c r="AV513" s="14" t="s">
        <v>85</v>
      </c>
      <c r="AW513" s="14" t="s">
        <v>32</v>
      </c>
      <c r="AX513" s="14" t="s">
        <v>75</v>
      </c>
      <c r="AY513" s="238" t="s">
        <v>119</v>
      </c>
    </row>
    <row r="514" spans="1:65" s="13" customFormat="1" ht="33.75">
      <c r="B514" s="217"/>
      <c r="C514" s="218"/>
      <c r="D514" s="219" t="s">
        <v>129</v>
      </c>
      <c r="E514" s="220" t="s">
        <v>1</v>
      </c>
      <c r="F514" s="221" t="s">
        <v>816</v>
      </c>
      <c r="G514" s="218"/>
      <c r="H514" s="220" t="s">
        <v>1</v>
      </c>
      <c r="I514" s="222"/>
      <c r="J514" s="218"/>
      <c r="K514" s="218"/>
      <c r="L514" s="223"/>
      <c r="M514" s="224"/>
      <c r="N514" s="225"/>
      <c r="O514" s="225"/>
      <c r="P514" s="225"/>
      <c r="Q514" s="225"/>
      <c r="R514" s="225"/>
      <c r="S514" s="225"/>
      <c r="T514" s="226"/>
      <c r="AT514" s="227" t="s">
        <v>129</v>
      </c>
      <c r="AU514" s="227" t="s">
        <v>85</v>
      </c>
      <c r="AV514" s="13" t="s">
        <v>83</v>
      </c>
      <c r="AW514" s="13" t="s">
        <v>32</v>
      </c>
      <c r="AX514" s="13" t="s">
        <v>75</v>
      </c>
      <c r="AY514" s="227" t="s">
        <v>119</v>
      </c>
    </row>
    <row r="515" spans="1:65" s="14" customFormat="1">
      <c r="B515" s="228"/>
      <c r="C515" s="229"/>
      <c r="D515" s="219" t="s">
        <v>129</v>
      </c>
      <c r="E515" s="230" t="s">
        <v>1</v>
      </c>
      <c r="F515" s="231" t="s">
        <v>817</v>
      </c>
      <c r="G515" s="229"/>
      <c r="H515" s="232">
        <v>3750</v>
      </c>
      <c r="I515" s="233"/>
      <c r="J515" s="229"/>
      <c r="K515" s="229"/>
      <c r="L515" s="234"/>
      <c r="M515" s="235"/>
      <c r="N515" s="236"/>
      <c r="O515" s="236"/>
      <c r="P515" s="236"/>
      <c r="Q515" s="236"/>
      <c r="R515" s="236"/>
      <c r="S515" s="236"/>
      <c r="T515" s="237"/>
      <c r="AT515" s="238" t="s">
        <v>129</v>
      </c>
      <c r="AU515" s="238" t="s">
        <v>85</v>
      </c>
      <c r="AV515" s="14" t="s">
        <v>85</v>
      </c>
      <c r="AW515" s="14" t="s">
        <v>32</v>
      </c>
      <c r="AX515" s="14" t="s">
        <v>75</v>
      </c>
      <c r="AY515" s="238" t="s">
        <v>119</v>
      </c>
    </row>
    <row r="516" spans="1:65" s="13" customFormat="1">
      <c r="B516" s="217"/>
      <c r="C516" s="218"/>
      <c r="D516" s="219" t="s">
        <v>129</v>
      </c>
      <c r="E516" s="220" t="s">
        <v>1</v>
      </c>
      <c r="F516" s="221" t="s">
        <v>818</v>
      </c>
      <c r="G516" s="218"/>
      <c r="H516" s="220" t="s">
        <v>1</v>
      </c>
      <c r="I516" s="222"/>
      <c r="J516" s="218"/>
      <c r="K516" s="218"/>
      <c r="L516" s="223"/>
      <c r="M516" s="224"/>
      <c r="N516" s="225"/>
      <c r="O516" s="225"/>
      <c r="P516" s="225"/>
      <c r="Q516" s="225"/>
      <c r="R516" s="225"/>
      <c r="S516" s="225"/>
      <c r="T516" s="226"/>
      <c r="AT516" s="227" t="s">
        <v>129</v>
      </c>
      <c r="AU516" s="227" t="s">
        <v>85</v>
      </c>
      <c r="AV516" s="13" t="s">
        <v>83</v>
      </c>
      <c r="AW516" s="13" t="s">
        <v>32</v>
      </c>
      <c r="AX516" s="13" t="s">
        <v>75</v>
      </c>
      <c r="AY516" s="227" t="s">
        <v>119</v>
      </c>
    </row>
    <row r="517" spans="1:65" s="14" customFormat="1">
      <c r="B517" s="228"/>
      <c r="C517" s="229"/>
      <c r="D517" s="219" t="s">
        <v>129</v>
      </c>
      <c r="E517" s="230" t="s">
        <v>1</v>
      </c>
      <c r="F517" s="231" t="s">
        <v>741</v>
      </c>
      <c r="G517" s="229"/>
      <c r="H517" s="232">
        <v>10</v>
      </c>
      <c r="I517" s="233"/>
      <c r="J517" s="229"/>
      <c r="K517" s="229"/>
      <c r="L517" s="234"/>
      <c r="M517" s="235"/>
      <c r="N517" s="236"/>
      <c r="O517" s="236"/>
      <c r="P517" s="236"/>
      <c r="Q517" s="236"/>
      <c r="R517" s="236"/>
      <c r="S517" s="236"/>
      <c r="T517" s="237"/>
      <c r="AT517" s="238" t="s">
        <v>129</v>
      </c>
      <c r="AU517" s="238" t="s">
        <v>85</v>
      </c>
      <c r="AV517" s="14" t="s">
        <v>85</v>
      </c>
      <c r="AW517" s="14" t="s">
        <v>32</v>
      </c>
      <c r="AX517" s="14" t="s">
        <v>75</v>
      </c>
      <c r="AY517" s="238" t="s">
        <v>119</v>
      </c>
    </row>
    <row r="518" spans="1:65" s="14" customFormat="1">
      <c r="B518" s="228"/>
      <c r="C518" s="229"/>
      <c r="D518" s="219" t="s">
        <v>129</v>
      </c>
      <c r="E518" s="230" t="s">
        <v>1</v>
      </c>
      <c r="F518" s="231" t="s">
        <v>742</v>
      </c>
      <c r="G518" s="229"/>
      <c r="H518" s="232">
        <v>18</v>
      </c>
      <c r="I518" s="233"/>
      <c r="J518" s="229"/>
      <c r="K518" s="229"/>
      <c r="L518" s="234"/>
      <c r="M518" s="235"/>
      <c r="N518" s="236"/>
      <c r="O518" s="236"/>
      <c r="P518" s="236"/>
      <c r="Q518" s="236"/>
      <c r="R518" s="236"/>
      <c r="S518" s="236"/>
      <c r="T518" s="237"/>
      <c r="AT518" s="238" t="s">
        <v>129</v>
      </c>
      <c r="AU518" s="238" t="s">
        <v>85</v>
      </c>
      <c r="AV518" s="14" t="s">
        <v>85</v>
      </c>
      <c r="AW518" s="14" t="s">
        <v>32</v>
      </c>
      <c r="AX518" s="14" t="s">
        <v>75</v>
      </c>
      <c r="AY518" s="238" t="s">
        <v>119</v>
      </c>
    </row>
    <row r="519" spans="1:65" s="14" customFormat="1">
      <c r="B519" s="228"/>
      <c r="C519" s="229"/>
      <c r="D519" s="219" t="s">
        <v>129</v>
      </c>
      <c r="E519" s="230" t="s">
        <v>1</v>
      </c>
      <c r="F519" s="231" t="s">
        <v>819</v>
      </c>
      <c r="G519" s="229"/>
      <c r="H519" s="232">
        <v>18</v>
      </c>
      <c r="I519" s="233"/>
      <c r="J519" s="229"/>
      <c r="K519" s="229"/>
      <c r="L519" s="234"/>
      <c r="M519" s="235"/>
      <c r="N519" s="236"/>
      <c r="O519" s="236"/>
      <c r="P519" s="236"/>
      <c r="Q519" s="236"/>
      <c r="R519" s="236"/>
      <c r="S519" s="236"/>
      <c r="T519" s="237"/>
      <c r="AT519" s="238" t="s">
        <v>129</v>
      </c>
      <c r="AU519" s="238" t="s">
        <v>85</v>
      </c>
      <c r="AV519" s="14" t="s">
        <v>85</v>
      </c>
      <c r="AW519" s="14" t="s">
        <v>32</v>
      </c>
      <c r="AX519" s="14" t="s">
        <v>75</v>
      </c>
      <c r="AY519" s="238" t="s">
        <v>119</v>
      </c>
    </row>
    <row r="520" spans="1:65" s="14" customFormat="1">
      <c r="B520" s="228"/>
      <c r="C520" s="229"/>
      <c r="D520" s="219" t="s">
        <v>129</v>
      </c>
      <c r="E520" s="230" t="s">
        <v>1</v>
      </c>
      <c r="F520" s="231" t="s">
        <v>820</v>
      </c>
      <c r="G520" s="229"/>
      <c r="H520" s="232">
        <v>10.7</v>
      </c>
      <c r="I520" s="233"/>
      <c r="J520" s="229"/>
      <c r="K520" s="229"/>
      <c r="L520" s="234"/>
      <c r="M520" s="235"/>
      <c r="N520" s="236"/>
      <c r="O520" s="236"/>
      <c r="P520" s="236"/>
      <c r="Q520" s="236"/>
      <c r="R520" s="236"/>
      <c r="S520" s="236"/>
      <c r="T520" s="237"/>
      <c r="AT520" s="238" t="s">
        <v>129</v>
      </c>
      <c r="AU520" s="238" t="s">
        <v>85</v>
      </c>
      <c r="AV520" s="14" t="s">
        <v>85</v>
      </c>
      <c r="AW520" s="14" t="s">
        <v>32</v>
      </c>
      <c r="AX520" s="14" t="s">
        <v>75</v>
      </c>
      <c r="AY520" s="238" t="s">
        <v>119</v>
      </c>
    </row>
    <row r="521" spans="1:65" s="14" customFormat="1">
      <c r="B521" s="228"/>
      <c r="C521" s="229"/>
      <c r="D521" s="219" t="s">
        <v>129</v>
      </c>
      <c r="E521" s="230" t="s">
        <v>1</v>
      </c>
      <c r="F521" s="231" t="s">
        <v>821</v>
      </c>
      <c r="G521" s="229"/>
      <c r="H521" s="232">
        <v>42.31</v>
      </c>
      <c r="I521" s="233"/>
      <c r="J521" s="229"/>
      <c r="K521" s="229"/>
      <c r="L521" s="234"/>
      <c r="M521" s="235"/>
      <c r="N521" s="236"/>
      <c r="O521" s="236"/>
      <c r="P521" s="236"/>
      <c r="Q521" s="236"/>
      <c r="R521" s="236"/>
      <c r="S521" s="236"/>
      <c r="T521" s="237"/>
      <c r="AT521" s="238" t="s">
        <v>129</v>
      </c>
      <c r="AU521" s="238" t="s">
        <v>85</v>
      </c>
      <c r="AV521" s="14" t="s">
        <v>85</v>
      </c>
      <c r="AW521" s="14" t="s">
        <v>32</v>
      </c>
      <c r="AX521" s="14" t="s">
        <v>75</v>
      </c>
      <c r="AY521" s="238" t="s">
        <v>119</v>
      </c>
    </row>
    <row r="522" spans="1:65" s="15" customFormat="1">
      <c r="B522" s="244"/>
      <c r="C522" s="245"/>
      <c r="D522" s="219" t="s">
        <v>129</v>
      </c>
      <c r="E522" s="246" t="s">
        <v>1</v>
      </c>
      <c r="F522" s="247" t="s">
        <v>292</v>
      </c>
      <c r="G522" s="245"/>
      <c r="H522" s="248">
        <v>4393.5280000000002</v>
      </c>
      <c r="I522" s="249"/>
      <c r="J522" s="245"/>
      <c r="K522" s="245"/>
      <c r="L522" s="250"/>
      <c r="M522" s="251"/>
      <c r="N522" s="252"/>
      <c r="O522" s="252"/>
      <c r="P522" s="252"/>
      <c r="Q522" s="252"/>
      <c r="R522" s="252"/>
      <c r="S522" s="252"/>
      <c r="T522" s="253"/>
      <c r="AT522" s="254" t="s">
        <v>129</v>
      </c>
      <c r="AU522" s="254" t="s">
        <v>85</v>
      </c>
      <c r="AV522" s="15" t="s">
        <v>141</v>
      </c>
      <c r="AW522" s="15" t="s">
        <v>32</v>
      </c>
      <c r="AX522" s="15" t="s">
        <v>83</v>
      </c>
      <c r="AY522" s="254" t="s">
        <v>119</v>
      </c>
    </row>
    <row r="523" spans="1:65" s="2" customFormat="1" ht="12">
      <c r="A523" s="35"/>
      <c r="B523" s="36"/>
      <c r="C523" s="204" t="s">
        <v>822</v>
      </c>
      <c r="D523" s="204" t="s">
        <v>122</v>
      </c>
      <c r="E523" s="205" t="s">
        <v>823</v>
      </c>
      <c r="F523" s="206" t="s">
        <v>824</v>
      </c>
      <c r="G523" s="207" t="s">
        <v>219</v>
      </c>
      <c r="H523" s="208">
        <v>2</v>
      </c>
      <c r="I523" s="209"/>
      <c r="J523" s="210">
        <f>ROUND(I523*H523,2)</f>
        <v>0</v>
      </c>
      <c r="K523" s="206" t="s">
        <v>126</v>
      </c>
      <c r="L523" s="40"/>
      <c r="M523" s="211" t="s">
        <v>1</v>
      </c>
      <c r="N523" s="212" t="s">
        <v>40</v>
      </c>
      <c r="O523" s="72"/>
      <c r="P523" s="213">
        <f>O523*H523</f>
        <v>0</v>
      </c>
      <c r="Q523" s="213">
        <v>0</v>
      </c>
      <c r="R523" s="213">
        <f>Q523*H523</f>
        <v>0</v>
      </c>
      <c r="S523" s="213">
        <v>2.4</v>
      </c>
      <c r="T523" s="214">
        <f>S523*H523</f>
        <v>4.8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15" t="s">
        <v>141</v>
      </c>
      <c r="AT523" s="215" t="s">
        <v>122</v>
      </c>
      <c r="AU523" s="215" t="s">
        <v>85</v>
      </c>
      <c r="AY523" s="18" t="s">
        <v>119</v>
      </c>
      <c r="BE523" s="216">
        <f>IF(N523="základní",J523,0)</f>
        <v>0</v>
      </c>
      <c r="BF523" s="216">
        <f>IF(N523="snížená",J523,0)</f>
        <v>0</v>
      </c>
      <c r="BG523" s="216">
        <f>IF(N523="zákl. přenesená",J523,0)</f>
        <v>0</v>
      </c>
      <c r="BH523" s="216">
        <f>IF(N523="sníž. přenesená",J523,0)</f>
        <v>0</v>
      </c>
      <c r="BI523" s="216">
        <f>IF(N523="nulová",J523,0)</f>
        <v>0</v>
      </c>
      <c r="BJ523" s="18" t="s">
        <v>83</v>
      </c>
      <c r="BK523" s="216">
        <f>ROUND(I523*H523,2)</f>
        <v>0</v>
      </c>
      <c r="BL523" s="18" t="s">
        <v>141</v>
      </c>
      <c r="BM523" s="215" t="s">
        <v>825</v>
      </c>
    </row>
    <row r="524" spans="1:65" s="13" customFormat="1">
      <c r="B524" s="217"/>
      <c r="C524" s="218"/>
      <c r="D524" s="219" t="s">
        <v>129</v>
      </c>
      <c r="E524" s="220" t="s">
        <v>1</v>
      </c>
      <c r="F524" s="221" t="s">
        <v>383</v>
      </c>
      <c r="G524" s="218"/>
      <c r="H524" s="220" t="s">
        <v>1</v>
      </c>
      <c r="I524" s="222"/>
      <c r="J524" s="218"/>
      <c r="K524" s="218"/>
      <c r="L524" s="223"/>
      <c r="M524" s="224"/>
      <c r="N524" s="225"/>
      <c r="O524" s="225"/>
      <c r="P524" s="225"/>
      <c r="Q524" s="225"/>
      <c r="R524" s="225"/>
      <c r="S524" s="225"/>
      <c r="T524" s="226"/>
      <c r="AT524" s="227" t="s">
        <v>129</v>
      </c>
      <c r="AU524" s="227" t="s">
        <v>85</v>
      </c>
      <c r="AV524" s="13" t="s">
        <v>83</v>
      </c>
      <c r="AW524" s="13" t="s">
        <v>32</v>
      </c>
      <c r="AX524" s="13" t="s">
        <v>75</v>
      </c>
      <c r="AY524" s="227" t="s">
        <v>119</v>
      </c>
    </row>
    <row r="525" spans="1:65" s="14" customFormat="1">
      <c r="B525" s="228"/>
      <c r="C525" s="229"/>
      <c r="D525" s="219" t="s">
        <v>129</v>
      </c>
      <c r="E525" s="230" t="s">
        <v>1</v>
      </c>
      <c r="F525" s="231" t="s">
        <v>826</v>
      </c>
      <c r="G525" s="229"/>
      <c r="H525" s="232">
        <v>2</v>
      </c>
      <c r="I525" s="233"/>
      <c r="J525" s="229"/>
      <c r="K525" s="229"/>
      <c r="L525" s="234"/>
      <c r="M525" s="235"/>
      <c r="N525" s="236"/>
      <c r="O525" s="236"/>
      <c r="P525" s="236"/>
      <c r="Q525" s="236"/>
      <c r="R525" s="236"/>
      <c r="S525" s="236"/>
      <c r="T525" s="237"/>
      <c r="AT525" s="238" t="s">
        <v>129</v>
      </c>
      <c r="AU525" s="238" t="s">
        <v>85</v>
      </c>
      <c r="AV525" s="14" t="s">
        <v>85</v>
      </c>
      <c r="AW525" s="14" t="s">
        <v>32</v>
      </c>
      <c r="AX525" s="14" t="s">
        <v>75</v>
      </c>
      <c r="AY525" s="238" t="s">
        <v>119</v>
      </c>
    </row>
    <row r="526" spans="1:65" s="15" customFormat="1">
      <c r="B526" s="244"/>
      <c r="C526" s="245"/>
      <c r="D526" s="219" t="s">
        <v>129</v>
      </c>
      <c r="E526" s="246" t="s">
        <v>218</v>
      </c>
      <c r="F526" s="247" t="s">
        <v>292</v>
      </c>
      <c r="G526" s="245"/>
      <c r="H526" s="248">
        <v>2</v>
      </c>
      <c r="I526" s="249"/>
      <c r="J526" s="245"/>
      <c r="K526" s="245"/>
      <c r="L526" s="250"/>
      <c r="M526" s="251"/>
      <c r="N526" s="252"/>
      <c r="O526" s="252"/>
      <c r="P526" s="252"/>
      <c r="Q526" s="252"/>
      <c r="R526" s="252"/>
      <c r="S526" s="252"/>
      <c r="T526" s="253"/>
      <c r="AT526" s="254" t="s">
        <v>129</v>
      </c>
      <c r="AU526" s="254" t="s">
        <v>85</v>
      </c>
      <c r="AV526" s="15" t="s">
        <v>141</v>
      </c>
      <c r="AW526" s="15" t="s">
        <v>32</v>
      </c>
      <c r="AX526" s="15" t="s">
        <v>83</v>
      </c>
      <c r="AY526" s="254" t="s">
        <v>119</v>
      </c>
    </row>
    <row r="527" spans="1:65" s="2" customFormat="1" ht="48">
      <c r="A527" s="35"/>
      <c r="B527" s="36"/>
      <c r="C527" s="204" t="s">
        <v>827</v>
      </c>
      <c r="D527" s="204" t="s">
        <v>122</v>
      </c>
      <c r="E527" s="205" t="s">
        <v>828</v>
      </c>
      <c r="F527" s="206" t="s">
        <v>829</v>
      </c>
      <c r="G527" s="207" t="s">
        <v>604</v>
      </c>
      <c r="H527" s="208">
        <v>3</v>
      </c>
      <c r="I527" s="209"/>
      <c r="J527" s="210">
        <f>ROUND(I527*H527,2)</f>
        <v>0</v>
      </c>
      <c r="K527" s="206" t="s">
        <v>126</v>
      </c>
      <c r="L527" s="40"/>
      <c r="M527" s="211" t="s">
        <v>1</v>
      </c>
      <c r="N527" s="212" t="s">
        <v>40</v>
      </c>
      <c r="O527" s="72"/>
      <c r="P527" s="213">
        <f>O527*H527</f>
        <v>0</v>
      </c>
      <c r="Q527" s="213">
        <v>0</v>
      </c>
      <c r="R527" s="213">
        <f>Q527*H527</f>
        <v>0</v>
      </c>
      <c r="S527" s="213">
        <v>8.2000000000000003E-2</v>
      </c>
      <c r="T527" s="214">
        <f>S527*H527</f>
        <v>0.246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15" t="s">
        <v>141</v>
      </c>
      <c r="AT527" s="215" t="s">
        <v>122</v>
      </c>
      <c r="AU527" s="215" t="s">
        <v>85</v>
      </c>
      <c r="AY527" s="18" t="s">
        <v>119</v>
      </c>
      <c r="BE527" s="216">
        <f>IF(N527="základní",J527,0)</f>
        <v>0</v>
      </c>
      <c r="BF527" s="216">
        <f>IF(N527="snížená",J527,0)</f>
        <v>0</v>
      </c>
      <c r="BG527" s="216">
        <f>IF(N527="zákl. přenesená",J527,0)</f>
        <v>0</v>
      </c>
      <c r="BH527" s="216">
        <f>IF(N527="sníž. přenesená",J527,0)</f>
        <v>0</v>
      </c>
      <c r="BI527" s="216">
        <f>IF(N527="nulová",J527,0)</f>
        <v>0</v>
      </c>
      <c r="BJ527" s="18" t="s">
        <v>83</v>
      </c>
      <c r="BK527" s="216">
        <f>ROUND(I527*H527,2)</f>
        <v>0</v>
      </c>
      <c r="BL527" s="18" t="s">
        <v>141</v>
      </c>
      <c r="BM527" s="215" t="s">
        <v>830</v>
      </c>
    </row>
    <row r="528" spans="1:65" s="13" customFormat="1">
      <c r="B528" s="217"/>
      <c r="C528" s="218"/>
      <c r="D528" s="219" t="s">
        <v>129</v>
      </c>
      <c r="E528" s="220" t="s">
        <v>1</v>
      </c>
      <c r="F528" s="221" t="s">
        <v>831</v>
      </c>
      <c r="G528" s="218"/>
      <c r="H528" s="220" t="s">
        <v>1</v>
      </c>
      <c r="I528" s="222"/>
      <c r="J528" s="218"/>
      <c r="K528" s="218"/>
      <c r="L528" s="223"/>
      <c r="M528" s="224"/>
      <c r="N528" s="225"/>
      <c r="O528" s="225"/>
      <c r="P528" s="225"/>
      <c r="Q528" s="225"/>
      <c r="R528" s="225"/>
      <c r="S528" s="225"/>
      <c r="T528" s="226"/>
      <c r="AT528" s="227" t="s">
        <v>129</v>
      </c>
      <c r="AU528" s="227" t="s">
        <v>85</v>
      </c>
      <c r="AV528" s="13" t="s">
        <v>83</v>
      </c>
      <c r="AW528" s="13" t="s">
        <v>32</v>
      </c>
      <c r="AX528" s="13" t="s">
        <v>75</v>
      </c>
      <c r="AY528" s="227" t="s">
        <v>119</v>
      </c>
    </row>
    <row r="529" spans="1:65" s="14" customFormat="1">
      <c r="B529" s="228"/>
      <c r="C529" s="229"/>
      <c r="D529" s="219" t="s">
        <v>129</v>
      </c>
      <c r="E529" s="230" t="s">
        <v>1</v>
      </c>
      <c r="F529" s="231" t="s">
        <v>136</v>
      </c>
      <c r="G529" s="229"/>
      <c r="H529" s="232">
        <v>3</v>
      </c>
      <c r="I529" s="233"/>
      <c r="J529" s="229"/>
      <c r="K529" s="229"/>
      <c r="L529" s="234"/>
      <c r="M529" s="235"/>
      <c r="N529" s="236"/>
      <c r="O529" s="236"/>
      <c r="P529" s="236"/>
      <c r="Q529" s="236"/>
      <c r="R529" s="236"/>
      <c r="S529" s="236"/>
      <c r="T529" s="237"/>
      <c r="AT529" s="238" t="s">
        <v>129</v>
      </c>
      <c r="AU529" s="238" t="s">
        <v>85</v>
      </c>
      <c r="AV529" s="14" t="s">
        <v>85</v>
      </c>
      <c r="AW529" s="14" t="s">
        <v>32</v>
      </c>
      <c r="AX529" s="14" t="s">
        <v>83</v>
      </c>
      <c r="AY529" s="238" t="s">
        <v>119</v>
      </c>
    </row>
    <row r="530" spans="1:65" s="2" customFormat="1" ht="24">
      <c r="A530" s="35"/>
      <c r="B530" s="36"/>
      <c r="C530" s="204" t="s">
        <v>832</v>
      </c>
      <c r="D530" s="204" t="s">
        <v>122</v>
      </c>
      <c r="E530" s="205" t="s">
        <v>833</v>
      </c>
      <c r="F530" s="206" t="s">
        <v>834</v>
      </c>
      <c r="G530" s="207" t="s">
        <v>211</v>
      </c>
      <c r="H530" s="208">
        <v>39.4</v>
      </c>
      <c r="I530" s="209"/>
      <c r="J530" s="210">
        <f>ROUND(I530*H530,2)</f>
        <v>0</v>
      </c>
      <c r="K530" s="206" t="s">
        <v>126</v>
      </c>
      <c r="L530" s="40"/>
      <c r="M530" s="211" t="s">
        <v>1</v>
      </c>
      <c r="N530" s="212" t="s">
        <v>40</v>
      </c>
      <c r="O530" s="72"/>
      <c r="P530" s="213">
        <f>O530*H530</f>
        <v>0</v>
      </c>
      <c r="Q530" s="213">
        <v>0</v>
      </c>
      <c r="R530" s="213">
        <f>Q530*H530</f>
        <v>0</v>
      </c>
      <c r="S530" s="213">
        <v>0</v>
      </c>
      <c r="T530" s="214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15" t="s">
        <v>141</v>
      </c>
      <c r="AT530" s="215" t="s">
        <v>122</v>
      </c>
      <c r="AU530" s="215" t="s">
        <v>85</v>
      </c>
      <c r="AY530" s="18" t="s">
        <v>119</v>
      </c>
      <c r="BE530" s="216">
        <f>IF(N530="základní",J530,0)</f>
        <v>0</v>
      </c>
      <c r="BF530" s="216">
        <f>IF(N530="snížená",J530,0)</f>
        <v>0</v>
      </c>
      <c r="BG530" s="216">
        <f>IF(N530="zákl. přenesená",J530,0)</f>
        <v>0</v>
      </c>
      <c r="BH530" s="216">
        <f>IF(N530="sníž. přenesená",J530,0)</f>
        <v>0</v>
      </c>
      <c r="BI530" s="216">
        <f>IF(N530="nulová",J530,0)</f>
        <v>0</v>
      </c>
      <c r="BJ530" s="18" t="s">
        <v>83</v>
      </c>
      <c r="BK530" s="216">
        <f>ROUND(I530*H530,2)</f>
        <v>0</v>
      </c>
      <c r="BL530" s="18" t="s">
        <v>141</v>
      </c>
      <c r="BM530" s="215" t="s">
        <v>835</v>
      </c>
    </row>
    <row r="531" spans="1:65" s="13" customFormat="1">
      <c r="B531" s="217"/>
      <c r="C531" s="218"/>
      <c r="D531" s="219" t="s">
        <v>129</v>
      </c>
      <c r="E531" s="220" t="s">
        <v>1</v>
      </c>
      <c r="F531" s="221" t="s">
        <v>683</v>
      </c>
      <c r="G531" s="218"/>
      <c r="H531" s="220" t="s">
        <v>1</v>
      </c>
      <c r="I531" s="222"/>
      <c r="J531" s="218"/>
      <c r="K531" s="218"/>
      <c r="L531" s="223"/>
      <c r="M531" s="224"/>
      <c r="N531" s="225"/>
      <c r="O531" s="225"/>
      <c r="P531" s="225"/>
      <c r="Q531" s="225"/>
      <c r="R531" s="225"/>
      <c r="S531" s="225"/>
      <c r="T531" s="226"/>
      <c r="AT531" s="227" t="s">
        <v>129</v>
      </c>
      <c r="AU531" s="227" t="s">
        <v>85</v>
      </c>
      <c r="AV531" s="13" t="s">
        <v>83</v>
      </c>
      <c r="AW531" s="13" t="s">
        <v>32</v>
      </c>
      <c r="AX531" s="13" t="s">
        <v>75</v>
      </c>
      <c r="AY531" s="227" t="s">
        <v>119</v>
      </c>
    </row>
    <row r="532" spans="1:65" s="14" customFormat="1">
      <c r="B532" s="228"/>
      <c r="C532" s="229"/>
      <c r="D532" s="219" t="s">
        <v>129</v>
      </c>
      <c r="E532" s="230" t="s">
        <v>1</v>
      </c>
      <c r="F532" s="231" t="s">
        <v>836</v>
      </c>
      <c r="G532" s="229"/>
      <c r="H532" s="232">
        <v>39.4</v>
      </c>
      <c r="I532" s="233"/>
      <c r="J532" s="229"/>
      <c r="K532" s="229"/>
      <c r="L532" s="234"/>
      <c r="M532" s="235"/>
      <c r="N532" s="236"/>
      <c r="O532" s="236"/>
      <c r="P532" s="236"/>
      <c r="Q532" s="236"/>
      <c r="R532" s="236"/>
      <c r="S532" s="236"/>
      <c r="T532" s="237"/>
      <c r="AT532" s="238" t="s">
        <v>129</v>
      </c>
      <c r="AU532" s="238" t="s">
        <v>85</v>
      </c>
      <c r="AV532" s="14" t="s">
        <v>85</v>
      </c>
      <c r="AW532" s="14" t="s">
        <v>32</v>
      </c>
      <c r="AX532" s="14" t="s">
        <v>83</v>
      </c>
      <c r="AY532" s="238" t="s">
        <v>119</v>
      </c>
    </row>
    <row r="533" spans="1:65" s="2" customFormat="1" ht="24">
      <c r="A533" s="35"/>
      <c r="B533" s="36"/>
      <c r="C533" s="204" t="s">
        <v>837</v>
      </c>
      <c r="D533" s="204" t="s">
        <v>122</v>
      </c>
      <c r="E533" s="205" t="s">
        <v>838</v>
      </c>
      <c r="F533" s="206" t="s">
        <v>839</v>
      </c>
      <c r="G533" s="207" t="s">
        <v>199</v>
      </c>
      <c r="H533" s="208">
        <v>6.6</v>
      </c>
      <c r="I533" s="209"/>
      <c r="J533" s="210">
        <f>ROUND(I533*H533,2)</f>
        <v>0</v>
      </c>
      <c r="K533" s="206" t="s">
        <v>126</v>
      </c>
      <c r="L533" s="40"/>
      <c r="M533" s="211" t="s">
        <v>1</v>
      </c>
      <c r="N533" s="212" t="s">
        <v>40</v>
      </c>
      <c r="O533" s="72"/>
      <c r="P533" s="213">
        <f>O533*H533</f>
        <v>0</v>
      </c>
      <c r="Q533" s="213">
        <v>0</v>
      </c>
      <c r="R533" s="213">
        <f>Q533*H533</f>
        <v>0</v>
      </c>
      <c r="S533" s="213">
        <v>0</v>
      </c>
      <c r="T533" s="214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15" t="s">
        <v>141</v>
      </c>
      <c r="AT533" s="215" t="s">
        <v>122</v>
      </c>
      <c r="AU533" s="215" t="s">
        <v>85</v>
      </c>
      <c r="AY533" s="18" t="s">
        <v>119</v>
      </c>
      <c r="BE533" s="216">
        <f>IF(N533="základní",J533,0)</f>
        <v>0</v>
      </c>
      <c r="BF533" s="216">
        <f>IF(N533="snížená",J533,0)</f>
        <v>0</v>
      </c>
      <c r="BG533" s="216">
        <f>IF(N533="zákl. přenesená",J533,0)</f>
        <v>0</v>
      </c>
      <c r="BH533" s="216">
        <f>IF(N533="sníž. přenesená",J533,0)</f>
        <v>0</v>
      </c>
      <c r="BI533" s="216">
        <f>IF(N533="nulová",J533,0)</f>
        <v>0</v>
      </c>
      <c r="BJ533" s="18" t="s">
        <v>83</v>
      </c>
      <c r="BK533" s="216">
        <f>ROUND(I533*H533,2)</f>
        <v>0</v>
      </c>
      <c r="BL533" s="18" t="s">
        <v>141</v>
      </c>
      <c r="BM533" s="215" t="s">
        <v>840</v>
      </c>
    </row>
    <row r="534" spans="1:65" s="13" customFormat="1">
      <c r="B534" s="217"/>
      <c r="C534" s="218"/>
      <c r="D534" s="219" t="s">
        <v>129</v>
      </c>
      <c r="E534" s="220" t="s">
        <v>1</v>
      </c>
      <c r="F534" s="221" t="s">
        <v>683</v>
      </c>
      <c r="G534" s="218"/>
      <c r="H534" s="220" t="s">
        <v>1</v>
      </c>
      <c r="I534" s="222"/>
      <c r="J534" s="218"/>
      <c r="K534" s="218"/>
      <c r="L534" s="223"/>
      <c r="M534" s="224"/>
      <c r="N534" s="225"/>
      <c r="O534" s="225"/>
      <c r="P534" s="225"/>
      <c r="Q534" s="225"/>
      <c r="R534" s="225"/>
      <c r="S534" s="225"/>
      <c r="T534" s="226"/>
      <c r="AT534" s="227" t="s">
        <v>129</v>
      </c>
      <c r="AU534" s="227" t="s">
        <v>85</v>
      </c>
      <c r="AV534" s="13" t="s">
        <v>83</v>
      </c>
      <c r="AW534" s="13" t="s">
        <v>32</v>
      </c>
      <c r="AX534" s="13" t="s">
        <v>75</v>
      </c>
      <c r="AY534" s="227" t="s">
        <v>119</v>
      </c>
    </row>
    <row r="535" spans="1:65" s="14" customFormat="1">
      <c r="B535" s="228"/>
      <c r="C535" s="229"/>
      <c r="D535" s="219" t="s">
        <v>129</v>
      </c>
      <c r="E535" s="230" t="s">
        <v>1</v>
      </c>
      <c r="F535" s="231" t="s">
        <v>841</v>
      </c>
      <c r="G535" s="229"/>
      <c r="H535" s="232">
        <v>6.6</v>
      </c>
      <c r="I535" s="233"/>
      <c r="J535" s="229"/>
      <c r="K535" s="229"/>
      <c r="L535" s="234"/>
      <c r="M535" s="235"/>
      <c r="N535" s="236"/>
      <c r="O535" s="236"/>
      <c r="P535" s="236"/>
      <c r="Q535" s="236"/>
      <c r="R535" s="236"/>
      <c r="S535" s="236"/>
      <c r="T535" s="237"/>
      <c r="AT535" s="238" t="s">
        <v>129</v>
      </c>
      <c r="AU535" s="238" t="s">
        <v>85</v>
      </c>
      <c r="AV535" s="14" t="s">
        <v>85</v>
      </c>
      <c r="AW535" s="14" t="s">
        <v>32</v>
      </c>
      <c r="AX535" s="14" t="s">
        <v>83</v>
      </c>
      <c r="AY535" s="238" t="s">
        <v>119</v>
      </c>
    </row>
    <row r="536" spans="1:65" s="2" customFormat="1" ht="60">
      <c r="A536" s="35"/>
      <c r="B536" s="36"/>
      <c r="C536" s="204" t="s">
        <v>842</v>
      </c>
      <c r="D536" s="204" t="s">
        <v>122</v>
      </c>
      <c r="E536" s="205" t="s">
        <v>843</v>
      </c>
      <c r="F536" s="206" t="s">
        <v>844</v>
      </c>
      <c r="G536" s="207" t="s">
        <v>211</v>
      </c>
      <c r="H536" s="208">
        <v>64.2</v>
      </c>
      <c r="I536" s="209"/>
      <c r="J536" s="210">
        <f>ROUND(I536*H536,2)</f>
        <v>0</v>
      </c>
      <c r="K536" s="206" t="s">
        <v>126</v>
      </c>
      <c r="L536" s="40"/>
      <c r="M536" s="211" t="s">
        <v>1</v>
      </c>
      <c r="N536" s="212" t="s">
        <v>40</v>
      </c>
      <c r="O536" s="72"/>
      <c r="P536" s="213">
        <f>O536*H536</f>
        <v>0</v>
      </c>
      <c r="Q536" s="213">
        <v>0</v>
      </c>
      <c r="R536" s="213">
        <f>Q536*H536</f>
        <v>0</v>
      </c>
      <c r="S536" s="213">
        <v>0.25</v>
      </c>
      <c r="T536" s="214">
        <f>S536*H536</f>
        <v>16.05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15" t="s">
        <v>141</v>
      </c>
      <c r="AT536" s="215" t="s">
        <v>122</v>
      </c>
      <c r="AU536" s="215" t="s">
        <v>85</v>
      </c>
      <c r="AY536" s="18" t="s">
        <v>119</v>
      </c>
      <c r="BE536" s="216">
        <f>IF(N536="základní",J536,0)</f>
        <v>0</v>
      </c>
      <c r="BF536" s="216">
        <f>IF(N536="snížená",J536,0)</f>
        <v>0</v>
      </c>
      <c r="BG536" s="216">
        <f>IF(N536="zákl. přenesená",J536,0)</f>
        <v>0</v>
      </c>
      <c r="BH536" s="216">
        <f>IF(N536="sníž. přenesená",J536,0)</f>
        <v>0</v>
      </c>
      <c r="BI536" s="216">
        <f>IF(N536="nulová",J536,0)</f>
        <v>0</v>
      </c>
      <c r="BJ536" s="18" t="s">
        <v>83</v>
      </c>
      <c r="BK536" s="216">
        <f>ROUND(I536*H536,2)</f>
        <v>0</v>
      </c>
      <c r="BL536" s="18" t="s">
        <v>141</v>
      </c>
      <c r="BM536" s="215" t="s">
        <v>845</v>
      </c>
    </row>
    <row r="537" spans="1:65" s="13" customFormat="1">
      <c r="B537" s="217"/>
      <c r="C537" s="218"/>
      <c r="D537" s="219" t="s">
        <v>129</v>
      </c>
      <c r="E537" s="220" t="s">
        <v>1</v>
      </c>
      <c r="F537" s="221" t="s">
        <v>285</v>
      </c>
      <c r="G537" s="218"/>
      <c r="H537" s="220" t="s">
        <v>1</v>
      </c>
      <c r="I537" s="222"/>
      <c r="J537" s="218"/>
      <c r="K537" s="218"/>
      <c r="L537" s="223"/>
      <c r="M537" s="224"/>
      <c r="N537" s="225"/>
      <c r="O537" s="225"/>
      <c r="P537" s="225"/>
      <c r="Q537" s="225"/>
      <c r="R537" s="225"/>
      <c r="S537" s="225"/>
      <c r="T537" s="226"/>
      <c r="AT537" s="227" t="s">
        <v>129</v>
      </c>
      <c r="AU537" s="227" t="s">
        <v>85</v>
      </c>
      <c r="AV537" s="13" t="s">
        <v>83</v>
      </c>
      <c r="AW537" s="13" t="s">
        <v>32</v>
      </c>
      <c r="AX537" s="13" t="s">
        <v>75</v>
      </c>
      <c r="AY537" s="227" t="s">
        <v>119</v>
      </c>
    </row>
    <row r="538" spans="1:65" s="14" customFormat="1">
      <c r="B538" s="228"/>
      <c r="C538" s="229"/>
      <c r="D538" s="219" t="s">
        <v>129</v>
      </c>
      <c r="E538" s="230" t="s">
        <v>220</v>
      </c>
      <c r="F538" s="231" t="s">
        <v>221</v>
      </c>
      <c r="G538" s="229"/>
      <c r="H538" s="232">
        <v>64.2</v>
      </c>
      <c r="I538" s="233"/>
      <c r="J538" s="229"/>
      <c r="K538" s="229"/>
      <c r="L538" s="234"/>
      <c r="M538" s="235"/>
      <c r="N538" s="236"/>
      <c r="O538" s="236"/>
      <c r="P538" s="236"/>
      <c r="Q538" s="236"/>
      <c r="R538" s="236"/>
      <c r="S538" s="236"/>
      <c r="T538" s="237"/>
      <c r="AT538" s="238" t="s">
        <v>129</v>
      </c>
      <c r="AU538" s="238" t="s">
        <v>85</v>
      </c>
      <c r="AV538" s="14" t="s">
        <v>85</v>
      </c>
      <c r="AW538" s="14" t="s">
        <v>32</v>
      </c>
      <c r="AX538" s="14" t="s">
        <v>83</v>
      </c>
      <c r="AY538" s="238" t="s">
        <v>119</v>
      </c>
    </row>
    <row r="539" spans="1:65" s="12" customFormat="1" ht="12.75">
      <c r="B539" s="188"/>
      <c r="C539" s="189"/>
      <c r="D539" s="190" t="s">
        <v>74</v>
      </c>
      <c r="E539" s="202" t="s">
        <v>846</v>
      </c>
      <c r="F539" s="202" t="s">
        <v>847</v>
      </c>
      <c r="G539" s="189"/>
      <c r="H539" s="189"/>
      <c r="I539" s="192"/>
      <c r="J539" s="203">
        <f>BK539</f>
        <v>0</v>
      </c>
      <c r="K539" s="189"/>
      <c r="L539" s="194"/>
      <c r="M539" s="195"/>
      <c r="N539" s="196"/>
      <c r="O539" s="196"/>
      <c r="P539" s="197">
        <f>SUM(P540:P554)</f>
        <v>0</v>
      </c>
      <c r="Q539" s="196"/>
      <c r="R539" s="197">
        <f>SUM(R540:R554)</f>
        <v>0</v>
      </c>
      <c r="S539" s="196"/>
      <c r="T539" s="198">
        <f>SUM(T540:T554)</f>
        <v>0</v>
      </c>
      <c r="AR539" s="199" t="s">
        <v>83</v>
      </c>
      <c r="AT539" s="200" t="s">
        <v>74</v>
      </c>
      <c r="AU539" s="200" t="s">
        <v>83</v>
      </c>
      <c r="AY539" s="199" t="s">
        <v>119</v>
      </c>
      <c r="BK539" s="201">
        <f>SUM(BK540:BK554)</f>
        <v>0</v>
      </c>
    </row>
    <row r="540" spans="1:65" s="2" customFormat="1" ht="36">
      <c r="A540" s="35"/>
      <c r="B540" s="36"/>
      <c r="C540" s="204" t="s">
        <v>848</v>
      </c>
      <c r="D540" s="204" t="s">
        <v>122</v>
      </c>
      <c r="E540" s="205" t="s">
        <v>849</v>
      </c>
      <c r="F540" s="206" t="s">
        <v>850</v>
      </c>
      <c r="G540" s="207" t="s">
        <v>248</v>
      </c>
      <c r="H540" s="208">
        <v>571.89800000000002</v>
      </c>
      <c r="I540" s="209"/>
      <c r="J540" s="210">
        <f>ROUND(I540*H540,2)</f>
        <v>0</v>
      </c>
      <c r="K540" s="206" t="s">
        <v>126</v>
      </c>
      <c r="L540" s="40"/>
      <c r="M540" s="211" t="s">
        <v>1</v>
      </c>
      <c r="N540" s="212" t="s">
        <v>40</v>
      </c>
      <c r="O540" s="72"/>
      <c r="P540" s="213">
        <f>O540*H540</f>
        <v>0</v>
      </c>
      <c r="Q540" s="213">
        <v>0</v>
      </c>
      <c r="R540" s="213">
        <f>Q540*H540</f>
        <v>0</v>
      </c>
      <c r="S540" s="213">
        <v>0</v>
      </c>
      <c r="T540" s="214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15" t="s">
        <v>141</v>
      </c>
      <c r="AT540" s="215" t="s">
        <v>122</v>
      </c>
      <c r="AU540" s="215" t="s">
        <v>85</v>
      </c>
      <c r="AY540" s="18" t="s">
        <v>119</v>
      </c>
      <c r="BE540" s="216">
        <f>IF(N540="základní",J540,0)</f>
        <v>0</v>
      </c>
      <c r="BF540" s="216">
        <f>IF(N540="snížená",J540,0)</f>
        <v>0</v>
      </c>
      <c r="BG540" s="216">
        <f>IF(N540="zákl. přenesená",J540,0)</f>
        <v>0</v>
      </c>
      <c r="BH540" s="216">
        <f>IF(N540="sníž. přenesená",J540,0)</f>
        <v>0</v>
      </c>
      <c r="BI540" s="216">
        <f>IF(N540="nulová",J540,0)</f>
        <v>0</v>
      </c>
      <c r="BJ540" s="18" t="s">
        <v>83</v>
      </c>
      <c r="BK540" s="216">
        <f>ROUND(I540*H540,2)</f>
        <v>0</v>
      </c>
      <c r="BL540" s="18" t="s">
        <v>141</v>
      </c>
      <c r="BM540" s="215" t="s">
        <v>851</v>
      </c>
    </row>
    <row r="541" spans="1:65" s="14" customFormat="1">
      <c r="B541" s="228"/>
      <c r="C541" s="229"/>
      <c r="D541" s="219" t="s">
        <v>129</v>
      </c>
      <c r="E541" s="230" t="s">
        <v>1</v>
      </c>
      <c r="F541" s="231" t="s">
        <v>852</v>
      </c>
      <c r="G541" s="229"/>
      <c r="H541" s="232">
        <v>571.89800000000002</v>
      </c>
      <c r="I541" s="233"/>
      <c r="J541" s="229"/>
      <c r="K541" s="229"/>
      <c r="L541" s="234"/>
      <c r="M541" s="235"/>
      <c r="N541" s="236"/>
      <c r="O541" s="236"/>
      <c r="P541" s="236"/>
      <c r="Q541" s="236"/>
      <c r="R541" s="236"/>
      <c r="S541" s="236"/>
      <c r="T541" s="237"/>
      <c r="AT541" s="238" t="s">
        <v>129</v>
      </c>
      <c r="AU541" s="238" t="s">
        <v>85</v>
      </c>
      <c r="AV541" s="14" t="s">
        <v>85</v>
      </c>
      <c r="AW541" s="14" t="s">
        <v>32</v>
      </c>
      <c r="AX541" s="14" t="s">
        <v>83</v>
      </c>
      <c r="AY541" s="238" t="s">
        <v>119</v>
      </c>
    </row>
    <row r="542" spans="1:65" s="2" customFormat="1" ht="48">
      <c r="A542" s="35"/>
      <c r="B542" s="36"/>
      <c r="C542" s="204" t="s">
        <v>853</v>
      </c>
      <c r="D542" s="204" t="s">
        <v>122</v>
      </c>
      <c r="E542" s="205" t="s">
        <v>854</v>
      </c>
      <c r="F542" s="206" t="s">
        <v>855</v>
      </c>
      <c r="G542" s="207" t="s">
        <v>248</v>
      </c>
      <c r="H542" s="208">
        <v>5147.0820000000003</v>
      </c>
      <c r="I542" s="209"/>
      <c r="J542" s="210">
        <f>ROUND(I542*H542,2)</f>
        <v>0</v>
      </c>
      <c r="K542" s="206" t="s">
        <v>126</v>
      </c>
      <c r="L542" s="40"/>
      <c r="M542" s="211" t="s">
        <v>1</v>
      </c>
      <c r="N542" s="212" t="s">
        <v>40</v>
      </c>
      <c r="O542" s="72"/>
      <c r="P542" s="213">
        <f>O542*H542</f>
        <v>0</v>
      </c>
      <c r="Q542" s="213">
        <v>0</v>
      </c>
      <c r="R542" s="213">
        <f>Q542*H542</f>
        <v>0</v>
      </c>
      <c r="S542" s="213">
        <v>0</v>
      </c>
      <c r="T542" s="214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15" t="s">
        <v>141</v>
      </c>
      <c r="AT542" s="215" t="s">
        <v>122</v>
      </c>
      <c r="AU542" s="215" t="s">
        <v>85</v>
      </c>
      <c r="AY542" s="18" t="s">
        <v>119</v>
      </c>
      <c r="BE542" s="216">
        <f>IF(N542="základní",J542,0)</f>
        <v>0</v>
      </c>
      <c r="BF542" s="216">
        <f>IF(N542="snížená",J542,0)</f>
        <v>0</v>
      </c>
      <c r="BG542" s="216">
        <f>IF(N542="zákl. přenesená",J542,0)</f>
        <v>0</v>
      </c>
      <c r="BH542" s="216">
        <f>IF(N542="sníž. přenesená",J542,0)</f>
        <v>0</v>
      </c>
      <c r="BI542" s="216">
        <f>IF(N542="nulová",J542,0)</f>
        <v>0</v>
      </c>
      <c r="BJ542" s="18" t="s">
        <v>83</v>
      </c>
      <c r="BK542" s="216">
        <f>ROUND(I542*H542,2)</f>
        <v>0</v>
      </c>
      <c r="BL542" s="18" t="s">
        <v>141</v>
      </c>
      <c r="BM542" s="215" t="s">
        <v>856</v>
      </c>
    </row>
    <row r="543" spans="1:65" s="13" customFormat="1">
      <c r="B543" s="217"/>
      <c r="C543" s="218"/>
      <c r="D543" s="219" t="s">
        <v>129</v>
      </c>
      <c r="E543" s="220" t="s">
        <v>1</v>
      </c>
      <c r="F543" s="221" t="s">
        <v>857</v>
      </c>
      <c r="G543" s="218"/>
      <c r="H543" s="220" t="s">
        <v>1</v>
      </c>
      <c r="I543" s="222"/>
      <c r="J543" s="218"/>
      <c r="K543" s="218"/>
      <c r="L543" s="223"/>
      <c r="M543" s="224"/>
      <c r="N543" s="225"/>
      <c r="O543" s="225"/>
      <c r="P543" s="225"/>
      <c r="Q543" s="225"/>
      <c r="R543" s="225"/>
      <c r="S543" s="225"/>
      <c r="T543" s="226"/>
      <c r="AT543" s="227" t="s">
        <v>129</v>
      </c>
      <c r="AU543" s="227" t="s">
        <v>85</v>
      </c>
      <c r="AV543" s="13" t="s">
        <v>83</v>
      </c>
      <c r="AW543" s="13" t="s">
        <v>32</v>
      </c>
      <c r="AX543" s="13" t="s">
        <v>75</v>
      </c>
      <c r="AY543" s="227" t="s">
        <v>119</v>
      </c>
    </row>
    <row r="544" spans="1:65" s="14" customFormat="1">
      <c r="B544" s="228"/>
      <c r="C544" s="229"/>
      <c r="D544" s="219" t="s">
        <v>129</v>
      </c>
      <c r="E544" s="230" t="s">
        <v>1</v>
      </c>
      <c r="F544" s="231" t="s">
        <v>852</v>
      </c>
      <c r="G544" s="229"/>
      <c r="H544" s="232">
        <v>571.89800000000002</v>
      </c>
      <c r="I544" s="233"/>
      <c r="J544" s="229"/>
      <c r="K544" s="229"/>
      <c r="L544" s="234"/>
      <c r="M544" s="235"/>
      <c r="N544" s="236"/>
      <c r="O544" s="236"/>
      <c r="P544" s="236"/>
      <c r="Q544" s="236"/>
      <c r="R544" s="236"/>
      <c r="S544" s="236"/>
      <c r="T544" s="237"/>
      <c r="AT544" s="238" t="s">
        <v>129</v>
      </c>
      <c r="AU544" s="238" t="s">
        <v>85</v>
      </c>
      <c r="AV544" s="14" t="s">
        <v>85</v>
      </c>
      <c r="AW544" s="14" t="s">
        <v>32</v>
      </c>
      <c r="AX544" s="14" t="s">
        <v>83</v>
      </c>
      <c r="AY544" s="238" t="s">
        <v>119</v>
      </c>
    </row>
    <row r="545" spans="1:65" s="14" customFormat="1">
      <c r="B545" s="228"/>
      <c r="C545" s="229"/>
      <c r="D545" s="219" t="s">
        <v>129</v>
      </c>
      <c r="E545" s="229"/>
      <c r="F545" s="231" t="s">
        <v>858</v>
      </c>
      <c r="G545" s="229"/>
      <c r="H545" s="232">
        <v>5147.0820000000003</v>
      </c>
      <c r="I545" s="233"/>
      <c r="J545" s="229"/>
      <c r="K545" s="229"/>
      <c r="L545" s="234"/>
      <c r="M545" s="235"/>
      <c r="N545" s="236"/>
      <c r="O545" s="236"/>
      <c r="P545" s="236"/>
      <c r="Q545" s="236"/>
      <c r="R545" s="236"/>
      <c r="S545" s="236"/>
      <c r="T545" s="237"/>
      <c r="AT545" s="238" t="s">
        <v>129</v>
      </c>
      <c r="AU545" s="238" t="s">
        <v>85</v>
      </c>
      <c r="AV545" s="14" t="s">
        <v>85</v>
      </c>
      <c r="AW545" s="14" t="s">
        <v>4</v>
      </c>
      <c r="AX545" s="14" t="s">
        <v>83</v>
      </c>
      <c r="AY545" s="238" t="s">
        <v>119</v>
      </c>
    </row>
    <row r="546" spans="1:65" s="2" customFormat="1" ht="36">
      <c r="A546" s="35"/>
      <c r="B546" s="36"/>
      <c r="C546" s="204" t="s">
        <v>859</v>
      </c>
      <c r="D546" s="204" t="s">
        <v>122</v>
      </c>
      <c r="E546" s="205" t="s">
        <v>860</v>
      </c>
      <c r="F546" s="206" t="s">
        <v>861</v>
      </c>
      <c r="G546" s="207" t="s">
        <v>248</v>
      </c>
      <c r="H546" s="208">
        <v>351.79399999999998</v>
      </c>
      <c r="I546" s="209"/>
      <c r="J546" s="210">
        <f>ROUND(I546*H546,2)</f>
        <v>0</v>
      </c>
      <c r="K546" s="206" t="s">
        <v>126</v>
      </c>
      <c r="L546" s="40"/>
      <c r="M546" s="211" t="s">
        <v>1</v>
      </c>
      <c r="N546" s="212" t="s">
        <v>40</v>
      </c>
      <c r="O546" s="72"/>
      <c r="P546" s="213">
        <f>O546*H546</f>
        <v>0</v>
      </c>
      <c r="Q546" s="213">
        <v>0</v>
      </c>
      <c r="R546" s="213">
        <f>Q546*H546</f>
        <v>0</v>
      </c>
      <c r="S546" s="213">
        <v>0</v>
      </c>
      <c r="T546" s="214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15" t="s">
        <v>141</v>
      </c>
      <c r="AT546" s="215" t="s">
        <v>122</v>
      </c>
      <c r="AU546" s="215" t="s">
        <v>85</v>
      </c>
      <c r="AY546" s="18" t="s">
        <v>119</v>
      </c>
      <c r="BE546" s="216">
        <f>IF(N546="základní",J546,0)</f>
        <v>0</v>
      </c>
      <c r="BF546" s="216">
        <f>IF(N546="snížená",J546,0)</f>
        <v>0</v>
      </c>
      <c r="BG546" s="216">
        <f>IF(N546="zákl. přenesená",J546,0)</f>
        <v>0</v>
      </c>
      <c r="BH546" s="216">
        <f>IF(N546="sníž. přenesená",J546,0)</f>
        <v>0</v>
      </c>
      <c r="BI546" s="216">
        <f>IF(N546="nulová",J546,0)</f>
        <v>0</v>
      </c>
      <c r="BJ546" s="18" t="s">
        <v>83</v>
      </c>
      <c r="BK546" s="216">
        <f>ROUND(I546*H546,2)</f>
        <v>0</v>
      </c>
      <c r="BL546" s="18" t="s">
        <v>141</v>
      </c>
      <c r="BM546" s="215" t="s">
        <v>862</v>
      </c>
    </row>
    <row r="547" spans="1:65" s="14" customFormat="1" ht="22.5">
      <c r="B547" s="228"/>
      <c r="C547" s="229"/>
      <c r="D547" s="219" t="s">
        <v>129</v>
      </c>
      <c r="E547" s="230" t="s">
        <v>1</v>
      </c>
      <c r="F547" s="231" t="s">
        <v>863</v>
      </c>
      <c r="G547" s="229"/>
      <c r="H547" s="232">
        <v>313.74400000000003</v>
      </c>
      <c r="I547" s="233"/>
      <c r="J547" s="229"/>
      <c r="K547" s="229"/>
      <c r="L547" s="234"/>
      <c r="M547" s="235"/>
      <c r="N547" s="236"/>
      <c r="O547" s="236"/>
      <c r="P547" s="236"/>
      <c r="Q547" s="236"/>
      <c r="R547" s="236"/>
      <c r="S547" s="236"/>
      <c r="T547" s="237"/>
      <c r="AT547" s="238" t="s">
        <v>129</v>
      </c>
      <c r="AU547" s="238" t="s">
        <v>85</v>
      </c>
      <c r="AV547" s="14" t="s">
        <v>85</v>
      </c>
      <c r="AW547" s="14" t="s">
        <v>32</v>
      </c>
      <c r="AX547" s="14" t="s">
        <v>75</v>
      </c>
      <c r="AY547" s="238" t="s">
        <v>119</v>
      </c>
    </row>
    <row r="548" spans="1:65" s="14" customFormat="1">
      <c r="B548" s="228"/>
      <c r="C548" s="229"/>
      <c r="D548" s="219" t="s">
        <v>129</v>
      </c>
      <c r="E548" s="230" t="s">
        <v>1</v>
      </c>
      <c r="F548" s="231" t="s">
        <v>864</v>
      </c>
      <c r="G548" s="229"/>
      <c r="H548" s="232">
        <v>25.21</v>
      </c>
      <c r="I548" s="233"/>
      <c r="J548" s="229"/>
      <c r="K548" s="229"/>
      <c r="L548" s="234"/>
      <c r="M548" s="235"/>
      <c r="N548" s="236"/>
      <c r="O548" s="236"/>
      <c r="P548" s="236"/>
      <c r="Q548" s="236"/>
      <c r="R548" s="236"/>
      <c r="S548" s="236"/>
      <c r="T548" s="237"/>
      <c r="AT548" s="238" t="s">
        <v>129</v>
      </c>
      <c r="AU548" s="238" t="s">
        <v>85</v>
      </c>
      <c r="AV548" s="14" t="s">
        <v>85</v>
      </c>
      <c r="AW548" s="14" t="s">
        <v>32</v>
      </c>
      <c r="AX548" s="14" t="s">
        <v>75</v>
      </c>
      <c r="AY548" s="238" t="s">
        <v>119</v>
      </c>
    </row>
    <row r="549" spans="1:65" s="14" customFormat="1">
      <c r="B549" s="228"/>
      <c r="C549" s="229"/>
      <c r="D549" s="219" t="s">
        <v>129</v>
      </c>
      <c r="E549" s="230" t="s">
        <v>1</v>
      </c>
      <c r="F549" s="231" t="s">
        <v>865</v>
      </c>
      <c r="G549" s="229"/>
      <c r="H549" s="232">
        <v>12.84</v>
      </c>
      <c r="I549" s="233"/>
      <c r="J549" s="229"/>
      <c r="K549" s="229"/>
      <c r="L549" s="234"/>
      <c r="M549" s="235"/>
      <c r="N549" s="236"/>
      <c r="O549" s="236"/>
      <c r="P549" s="236"/>
      <c r="Q549" s="236"/>
      <c r="R549" s="236"/>
      <c r="S549" s="236"/>
      <c r="T549" s="237"/>
      <c r="AT549" s="238" t="s">
        <v>129</v>
      </c>
      <c r="AU549" s="238" t="s">
        <v>85</v>
      </c>
      <c r="AV549" s="14" t="s">
        <v>85</v>
      </c>
      <c r="AW549" s="14" t="s">
        <v>32</v>
      </c>
      <c r="AX549" s="14" t="s">
        <v>75</v>
      </c>
      <c r="AY549" s="238" t="s">
        <v>119</v>
      </c>
    </row>
    <row r="550" spans="1:65" s="15" customFormat="1">
      <c r="B550" s="244"/>
      <c r="C550" s="245"/>
      <c r="D550" s="219" t="s">
        <v>129</v>
      </c>
      <c r="E550" s="246" t="s">
        <v>247</v>
      </c>
      <c r="F550" s="247" t="s">
        <v>292</v>
      </c>
      <c r="G550" s="245"/>
      <c r="H550" s="248">
        <v>351.79399999999998</v>
      </c>
      <c r="I550" s="249"/>
      <c r="J550" s="245"/>
      <c r="K550" s="245"/>
      <c r="L550" s="250"/>
      <c r="M550" s="251"/>
      <c r="N550" s="252"/>
      <c r="O550" s="252"/>
      <c r="P550" s="252"/>
      <c r="Q550" s="252"/>
      <c r="R550" s="252"/>
      <c r="S550" s="252"/>
      <c r="T550" s="253"/>
      <c r="AT550" s="254" t="s">
        <v>129</v>
      </c>
      <c r="AU550" s="254" t="s">
        <v>85</v>
      </c>
      <c r="AV550" s="15" t="s">
        <v>141</v>
      </c>
      <c r="AW550" s="15" t="s">
        <v>32</v>
      </c>
      <c r="AX550" s="15" t="s">
        <v>83</v>
      </c>
      <c r="AY550" s="254" t="s">
        <v>119</v>
      </c>
    </row>
    <row r="551" spans="1:65" s="2" customFormat="1" ht="48">
      <c r="A551" s="35"/>
      <c r="B551" s="36"/>
      <c r="C551" s="204" t="s">
        <v>866</v>
      </c>
      <c r="D551" s="204" t="s">
        <v>122</v>
      </c>
      <c r="E551" s="205" t="s">
        <v>867</v>
      </c>
      <c r="F551" s="206" t="s">
        <v>868</v>
      </c>
      <c r="G551" s="207" t="s">
        <v>248</v>
      </c>
      <c r="H551" s="208">
        <v>4.8</v>
      </c>
      <c r="I551" s="209"/>
      <c r="J551" s="210">
        <f>ROUND(I551*H551,2)</f>
        <v>0</v>
      </c>
      <c r="K551" s="206" t="s">
        <v>126</v>
      </c>
      <c r="L551" s="40"/>
      <c r="M551" s="211" t="s">
        <v>1</v>
      </c>
      <c r="N551" s="212" t="s">
        <v>40</v>
      </c>
      <c r="O551" s="72"/>
      <c r="P551" s="213">
        <f>O551*H551</f>
        <v>0</v>
      </c>
      <c r="Q551" s="213">
        <v>0</v>
      </c>
      <c r="R551" s="213">
        <f>Q551*H551</f>
        <v>0</v>
      </c>
      <c r="S551" s="213">
        <v>0</v>
      </c>
      <c r="T551" s="214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215" t="s">
        <v>141</v>
      </c>
      <c r="AT551" s="215" t="s">
        <v>122</v>
      </c>
      <c r="AU551" s="215" t="s">
        <v>85</v>
      </c>
      <c r="AY551" s="18" t="s">
        <v>119</v>
      </c>
      <c r="BE551" s="216">
        <f>IF(N551="základní",J551,0)</f>
        <v>0</v>
      </c>
      <c r="BF551" s="216">
        <f>IF(N551="snížená",J551,0)</f>
        <v>0</v>
      </c>
      <c r="BG551" s="216">
        <f>IF(N551="zákl. přenesená",J551,0)</f>
        <v>0</v>
      </c>
      <c r="BH551" s="216">
        <f>IF(N551="sníž. přenesená",J551,0)</f>
        <v>0</v>
      </c>
      <c r="BI551" s="216">
        <f>IF(N551="nulová",J551,0)</f>
        <v>0</v>
      </c>
      <c r="BJ551" s="18" t="s">
        <v>83</v>
      </c>
      <c r="BK551" s="216">
        <f>ROUND(I551*H551,2)</f>
        <v>0</v>
      </c>
      <c r="BL551" s="18" t="s">
        <v>141</v>
      </c>
      <c r="BM551" s="215" t="s">
        <v>869</v>
      </c>
    </row>
    <row r="552" spans="1:65" s="14" customFormat="1">
      <c r="B552" s="228"/>
      <c r="C552" s="229"/>
      <c r="D552" s="219" t="s">
        <v>129</v>
      </c>
      <c r="E552" s="230" t="s">
        <v>1</v>
      </c>
      <c r="F552" s="231" t="s">
        <v>870</v>
      </c>
      <c r="G552" s="229"/>
      <c r="H552" s="232">
        <v>4.8</v>
      </c>
      <c r="I552" s="233"/>
      <c r="J552" s="229"/>
      <c r="K552" s="229"/>
      <c r="L552" s="234"/>
      <c r="M552" s="235"/>
      <c r="N552" s="236"/>
      <c r="O552" s="236"/>
      <c r="P552" s="236"/>
      <c r="Q552" s="236"/>
      <c r="R552" s="236"/>
      <c r="S552" s="236"/>
      <c r="T552" s="237"/>
      <c r="AT552" s="238" t="s">
        <v>129</v>
      </c>
      <c r="AU552" s="238" t="s">
        <v>85</v>
      </c>
      <c r="AV552" s="14" t="s">
        <v>85</v>
      </c>
      <c r="AW552" s="14" t="s">
        <v>32</v>
      </c>
      <c r="AX552" s="14" t="s">
        <v>83</v>
      </c>
      <c r="AY552" s="238" t="s">
        <v>119</v>
      </c>
    </row>
    <row r="553" spans="1:65" s="2" customFormat="1" ht="48">
      <c r="A553" s="35"/>
      <c r="B553" s="36"/>
      <c r="C553" s="204" t="s">
        <v>871</v>
      </c>
      <c r="D553" s="204" t="s">
        <v>122</v>
      </c>
      <c r="E553" s="205" t="s">
        <v>872</v>
      </c>
      <c r="F553" s="206" t="s">
        <v>873</v>
      </c>
      <c r="G553" s="207" t="s">
        <v>248</v>
      </c>
      <c r="H553" s="208">
        <v>215.304</v>
      </c>
      <c r="I553" s="209"/>
      <c r="J553" s="210">
        <f>ROUND(I553*H553,2)</f>
        <v>0</v>
      </c>
      <c r="K553" s="206" t="s">
        <v>126</v>
      </c>
      <c r="L553" s="40"/>
      <c r="M553" s="211" t="s">
        <v>1</v>
      </c>
      <c r="N553" s="212" t="s">
        <v>40</v>
      </c>
      <c r="O553" s="72"/>
      <c r="P553" s="213">
        <f>O553*H553</f>
        <v>0</v>
      </c>
      <c r="Q553" s="213">
        <v>0</v>
      </c>
      <c r="R553" s="213">
        <f>Q553*H553</f>
        <v>0</v>
      </c>
      <c r="S553" s="213">
        <v>0</v>
      </c>
      <c r="T553" s="214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15" t="s">
        <v>141</v>
      </c>
      <c r="AT553" s="215" t="s">
        <v>122</v>
      </c>
      <c r="AU553" s="215" t="s">
        <v>85</v>
      </c>
      <c r="AY553" s="18" t="s">
        <v>119</v>
      </c>
      <c r="BE553" s="216">
        <f>IF(N553="základní",J553,0)</f>
        <v>0</v>
      </c>
      <c r="BF553" s="216">
        <f>IF(N553="snížená",J553,0)</f>
        <v>0</v>
      </c>
      <c r="BG553" s="216">
        <f>IF(N553="zákl. přenesená",J553,0)</f>
        <v>0</v>
      </c>
      <c r="BH553" s="216">
        <f>IF(N553="sníž. přenesená",J553,0)</f>
        <v>0</v>
      </c>
      <c r="BI553" s="216">
        <f>IF(N553="nulová",J553,0)</f>
        <v>0</v>
      </c>
      <c r="BJ553" s="18" t="s">
        <v>83</v>
      </c>
      <c r="BK553" s="216">
        <f>ROUND(I553*H553,2)</f>
        <v>0</v>
      </c>
      <c r="BL553" s="18" t="s">
        <v>141</v>
      </c>
      <c r="BM553" s="215" t="s">
        <v>874</v>
      </c>
    </row>
    <row r="554" spans="1:65" s="14" customFormat="1">
      <c r="B554" s="228"/>
      <c r="C554" s="229"/>
      <c r="D554" s="219" t="s">
        <v>129</v>
      </c>
      <c r="E554" s="230" t="s">
        <v>1</v>
      </c>
      <c r="F554" s="231" t="s">
        <v>875</v>
      </c>
      <c r="G554" s="229"/>
      <c r="H554" s="232">
        <v>215.304</v>
      </c>
      <c r="I554" s="233"/>
      <c r="J554" s="229"/>
      <c r="K554" s="229"/>
      <c r="L554" s="234"/>
      <c r="M554" s="235"/>
      <c r="N554" s="236"/>
      <c r="O554" s="236"/>
      <c r="P554" s="236"/>
      <c r="Q554" s="236"/>
      <c r="R554" s="236"/>
      <c r="S554" s="236"/>
      <c r="T554" s="237"/>
      <c r="AT554" s="238" t="s">
        <v>129</v>
      </c>
      <c r="AU554" s="238" t="s">
        <v>85</v>
      </c>
      <c r="AV554" s="14" t="s">
        <v>85</v>
      </c>
      <c r="AW554" s="14" t="s">
        <v>32</v>
      </c>
      <c r="AX554" s="14" t="s">
        <v>83</v>
      </c>
      <c r="AY554" s="238" t="s">
        <v>119</v>
      </c>
    </row>
    <row r="555" spans="1:65" s="12" customFormat="1" ht="12.75">
      <c r="B555" s="188"/>
      <c r="C555" s="189"/>
      <c r="D555" s="190" t="s">
        <v>74</v>
      </c>
      <c r="E555" s="202" t="s">
        <v>876</v>
      </c>
      <c r="F555" s="202" t="s">
        <v>877</v>
      </c>
      <c r="G555" s="189"/>
      <c r="H555" s="189"/>
      <c r="I555" s="192"/>
      <c r="J555" s="203">
        <f>BK555</f>
        <v>0</v>
      </c>
      <c r="K555" s="189"/>
      <c r="L555" s="194"/>
      <c r="M555" s="195"/>
      <c r="N555" s="196"/>
      <c r="O555" s="196"/>
      <c r="P555" s="197">
        <f>SUM(P556:P559)</f>
        <v>0</v>
      </c>
      <c r="Q555" s="196"/>
      <c r="R555" s="197">
        <f>SUM(R556:R559)</f>
        <v>0</v>
      </c>
      <c r="S555" s="196"/>
      <c r="T555" s="198">
        <f>SUM(T556:T559)</f>
        <v>0</v>
      </c>
      <c r="AR555" s="199" t="s">
        <v>83</v>
      </c>
      <c r="AT555" s="200" t="s">
        <v>74</v>
      </c>
      <c r="AU555" s="200" t="s">
        <v>83</v>
      </c>
      <c r="AY555" s="199" t="s">
        <v>119</v>
      </c>
      <c r="BK555" s="201">
        <f>SUM(BK556:BK559)</f>
        <v>0</v>
      </c>
    </row>
    <row r="556" spans="1:65" s="2" customFormat="1" ht="36">
      <c r="A556" s="35"/>
      <c r="B556" s="36"/>
      <c r="C556" s="204" t="s">
        <v>878</v>
      </c>
      <c r="D556" s="204" t="s">
        <v>122</v>
      </c>
      <c r="E556" s="205" t="s">
        <v>879</v>
      </c>
      <c r="F556" s="206" t="s">
        <v>880</v>
      </c>
      <c r="G556" s="207" t="s">
        <v>248</v>
      </c>
      <c r="H556" s="208">
        <v>246.52</v>
      </c>
      <c r="I556" s="209"/>
      <c r="J556" s="210">
        <f>ROUND(I556*H556,2)</f>
        <v>0</v>
      </c>
      <c r="K556" s="206" t="s">
        <v>126</v>
      </c>
      <c r="L556" s="40"/>
      <c r="M556" s="211" t="s">
        <v>1</v>
      </c>
      <c r="N556" s="212" t="s">
        <v>40</v>
      </c>
      <c r="O556" s="72"/>
      <c r="P556" s="213">
        <f>O556*H556</f>
        <v>0</v>
      </c>
      <c r="Q556" s="213">
        <v>0</v>
      </c>
      <c r="R556" s="213">
        <f>Q556*H556</f>
        <v>0</v>
      </c>
      <c r="S556" s="213">
        <v>0</v>
      </c>
      <c r="T556" s="214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215" t="s">
        <v>141</v>
      </c>
      <c r="AT556" s="215" t="s">
        <v>122</v>
      </c>
      <c r="AU556" s="215" t="s">
        <v>85</v>
      </c>
      <c r="AY556" s="18" t="s">
        <v>119</v>
      </c>
      <c r="BE556" s="216">
        <f>IF(N556="základní",J556,0)</f>
        <v>0</v>
      </c>
      <c r="BF556" s="216">
        <f>IF(N556="snížená",J556,0)</f>
        <v>0</v>
      </c>
      <c r="BG556" s="216">
        <f>IF(N556="zákl. přenesená",J556,0)</f>
        <v>0</v>
      </c>
      <c r="BH556" s="216">
        <f>IF(N556="sníž. přenesená",J556,0)</f>
        <v>0</v>
      </c>
      <c r="BI556" s="216">
        <f>IF(N556="nulová",J556,0)</f>
        <v>0</v>
      </c>
      <c r="BJ556" s="18" t="s">
        <v>83</v>
      </c>
      <c r="BK556" s="216">
        <f>ROUND(I556*H556,2)</f>
        <v>0</v>
      </c>
      <c r="BL556" s="18" t="s">
        <v>141</v>
      </c>
      <c r="BM556" s="215" t="s">
        <v>881</v>
      </c>
    </row>
    <row r="557" spans="1:65" s="14" customFormat="1">
      <c r="B557" s="228"/>
      <c r="C557" s="229"/>
      <c r="D557" s="219" t="s">
        <v>129</v>
      </c>
      <c r="E557" s="229"/>
      <c r="F557" s="231" t="s">
        <v>882</v>
      </c>
      <c r="G557" s="229"/>
      <c r="H557" s="232">
        <v>246.52</v>
      </c>
      <c r="I557" s="233"/>
      <c r="J557" s="229"/>
      <c r="K557" s="229"/>
      <c r="L557" s="234"/>
      <c r="M557" s="235"/>
      <c r="N557" s="236"/>
      <c r="O557" s="236"/>
      <c r="P557" s="236"/>
      <c r="Q557" s="236"/>
      <c r="R557" s="236"/>
      <c r="S557" s="236"/>
      <c r="T557" s="237"/>
      <c r="AT557" s="238" t="s">
        <v>129</v>
      </c>
      <c r="AU557" s="238" t="s">
        <v>85</v>
      </c>
      <c r="AV557" s="14" t="s">
        <v>85</v>
      </c>
      <c r="AW557" s="14" t="s">
        <v>4</v>
      </c>
      <c r="AX557" s="14" t="s">
        <v>83</v>
      </c>
      <c r="AY557" s="238" t="s">
        <v>119</v>
      </c>
    </row>
    <row r="558" spans="1:65" s="2" customFormat="1" ht="36">
      <c r="A558" s="35"/>
      <c r="B558" s="36"/>
      <c r="C558" s="204" t="s">
        <v>883</v>
      </c>
      <c r="D558" s="204" t="s">
        <v>122</v>
      </c>
      <c r="E558" s="205" t="s">
        <v>884</v>
      </c>
      <c r="F558" s="206" t="s">
        <v>885</v>
      </c>
      <c r="G558" s="207" t="s">
        <v>248</v>
      </c>
      <c r="H558" s="208">
        <v>105.651</v>
      </c>
      <c r="I558" s="209"/>
      <c r="J558" s="210">
        <f>ROUND(I558*H558,2)</f>
        <v>0</v>
      </c>
      <c r="K558" s="206" t="s">
        <v>126</v>
      </c>
      <c r="L558" s="40"/>
      <c r="M558" s="211" t="s">
        <v>1</v>
      </c>
      <c r="N558" s="212" t="s">
        <v>40</v>
      </c>
      <c r="O558" s="72"/>
      <c r="P558" s="213">
        <f>O558*H558</f>
        <v>0</v>
      </c>
      <c r="Q558" s="213">
        <v>0</v>
      </c>
      <c r="R558" s="213">
        <f>Q558*H558</f>
        <v>0</v>
      </c>
      <c r="S558" s="213">
        <v>0</v>
      </c>
      <c r="T558" s="214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215" t="s">
        <v>141</v>
      </c>
      <c r="AT558" s="215" t="s">
        <v>122</v>
      </c>
      <c r="AU558" s="215" t="s">
        <v>85</v>
      </c>
      <c r="AY558" s="18" t="s">
        <v>119</v>
      </c>
      <c r="BE558" s="216">
        <f>IF(N558="základní",J558,0)</f>
        <v>0</v>
      </c>
      <c r="BF558" s="216">
        <f>IF(N558="snížená",J558,0)</f>
        <v>0</v>
      </c>
      <c r="BG558" s="216">
        <f>IF(N558="zákl. přenesená",J558,0)</f>
        <v>0</v>
      </c>
      <c r="BH558" s="216">
        <f>IF(N558="sníž. přenesená",J558,0)</f>
        <v>0</v>
      </c>
      <c r="BI558" s="216">
        <f>IF(N558="nulová",J558,0)</f>
        <v>0</v>
      </c>
      <c r="BJ558" s="18" t="s">
        <v>83</v>
      </c>
      <c r="BK558" s="216">
        <f>ROUND(I558*H558,2)</f>
        <v>0</v>
      </c>
      <c r="BL558" s="18" t="s">
        <v>141</v>
      </c>
      <c r="BM558" s="215" t="s">
        <v>886</v>
      </c>
    </row>
    <row r="559" spans="1:65" s="14" customFormat="1">
      <c r="B559" s="228"/>
      <c r="C559" s="229"/>
      <c r="D559" s="219" t="s">
        <v>129</v>
      </c>
      <c r="E559" s="229"/>
      <c r="F559" s="231" t="s">
        <v>887</v>
      </c>
      <c r="G559" s="229"/>
      <c r="H559" s="232">
        <v>105.651</v>
      </c>
      <c r="I559" s="233"/>
      <c r="J559" s="229"/>
      <c r="K559" s="229"/>
      <c r="L559" s="234"/>
      <c r="M559" s="239"/>
      <c r="N559" s="240"/>
      <c r="O559" s="240"/>
      <c r="P559" s="240"/>
      <c r="Q559" s="240"/>
      <c r="R559" s="240"/>
      <c r="S559" s="240"/>
      <c r="T559" s="241"/>
      <c r="AT559" s="238" t="s">
        <v>129</v>
      </c>
      <c r="AU559" s="238" t="s">
        <v>85</v>
      </c>
      <c r="AV559" s="14" t="s">
        <v>85</v>
      </c>
      <c r="AW559" s="14" t="s">
        <v>4</v>
      </c>
      <c r="AX559" s="14" t="s">
        <v>83</v>
      </c>
      <c r="AY559" s="238" t="s">
        <v>119</v>
      </c>
    </row>
    <row r="560" spans="1:65" s="2" customFormat="1">
      <c r="A560" s="35"/>
      <c r="B560" s="55"/>
      <c r="C560" s="56"/>
      <c r="D560" s="56"/>
      <c r="E560" s="56"/>
      <c r="F560" s="56"/>
      <c r="G560" s="56"/>
      <c r="H560" s="56"/>
      <c r="I560" s="153"/>
      <c r="J560" s="56"/>
      <c r="K560" s="56"/>
      <c r="L560" s="40"/>
      <c r="M560" s="35"/>
      <c r="O560" s="35"/>
      <c r="P560" s="35"/>
      <c r="Q560" s="35"/>
      <c r="R560" s="35"/>
      <c r="S560" s="35"/>
      <c r="T560" s="35"/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</row>
  </sheetData>
  <sheetProtection algorithmName="SHA-512" hashValue="jJHrnIgcoEYP4kQ/8xsCQfJV8kdZc1lrlRaf7UbwhQ/GaCQApJxqbSQWvOB9KQyDOmgHyXb16RPfmOI2AoCkCA==" saltValue="miDG1eLZ15pA2QoFlcWAAhQCd9DA/AsuOGmzUDfwxbxwxCrD+3godxDQK79TCcArsKI0/z3WkAx/yUkdqwKOeA==" spinCount="100000" sheet="1" objects="1" scenarios="1" formatColumns="0" formatRows="0" autoFilter="0"/>
  <autoFilter ref="C124:K559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26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0"/>
      <c r="C3" s="111"/>
      <c r="D3" s="111"/>
      <c r="E3" s="111"/>
      <c r="F3" s="111"/>
      <c r="G3" s="111"/>
      <c r="H3" s="21"/>
    </row>
    <row r="4" spans="1:8" s="1" customFormat="1" ht="24.95" customHeight="1">
      <c r="B4" s="21"/>
      <c r="C4" s="113" t="s">
        <v>888</v>
      </c>
      <c r="H4" s="21"/>
    </row>
    <row r="5" spans="1:8" s="1" customFormat="1" ht="12" customHeight="1">
      <c r="B5" s="21"/>
      <c r="C5" s="276" t="s">
        <v>13</v>
      </c>
      <c r="D5" s="340" t="s">
        <v>14</v>
      </c>
      <c r="E5" s="290"/>
      <c r="F5" s="290"/>
      <c r="H5" s="21"/>
    </row>
    <row r="6" spans="1:8" s="1" customFormat="1" ht="36.950000000000003" customHeight="1">
      <c r="B6" s="21"/>
      <c r="C6" s="277" t="s">
        <v>16</v>
      </c>
      <c r="D6" s="341" t="s">
        <v>17</v>
      </c>
      <c r="E6" s="290"/>
      <c r="F6" s="290"/>
      <c r="H6" s="21"/>
    </row>
    <row r="7" spans="1:8" s="1" customFormat="1" ht="16.5" customHeight="1">
      <c r="B7" s="21"/>
      <c r="C7" s="115" t="s">
        <v>22</v>
      </c>
      <c r="D7" s="119" t="str">
        <f>'Rekapitulace stavby'!AN8</f>
        <v>9. 4. 2020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76"/>
      <c r="B9" s="278"/>
      <c r="C9" s="279" t="s">
        <v>56</v>
      </c>
      <c r="D9" s="280" t="s">
        <v>57</v>
      </c>
      <c r="E9" s="280" t="s">
        <v>106</v>
      </c>
      <c r="F9" s="281" t="s">
        <v>889</v>
      </c>
      <c r="G9" s="176"/>
      <c r="H9" s="278"/>
    </row>
    <row r="10" spans="1:8" s="2" customFormat="1" ht="26.45" customHeight="1">
      <c r="A10" s="35"/>
      <c r="B10" s="40"/>
      <c r="C10" s="282" t="s">
        <v>890</v>
      </c>
      <c r="D10" s="282" t="s">
        <v>87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83" t="s">
        <v>198</v>
      </c>
      <c r="D11" s="284" t="s">
        <v>1</v>
      </c>
      <c r="E11" s="285" t="s">
        <v>199</v>
      </c>
      <c r="F11" s="286">
        <v>544.51800000000003</v>
      </c>
      <c r="G11" s="35"/>
      <c r="H11" s="40"/>
    </row>
    <row r="12" spans="1:8" s="2" customFormat="1" ht="16.899999999999999" customHeight="1">
      <c r="A12" s="35"/>
      <c r="B12" s="40"/>
      <c r="C12" s="287" t="s">
        <v>1</v>
      </c>
      <c r="D12" s="287" t="s">
        <v>536</v>
      </c>
      <c r="E12" s="18" t="s">
        <v>1</v>
      </c>
      <c r="F12" s="288">
        <v>0</v>
      </c>
      <c r="G12" s="35"/>
      <c r="H12" s="40"/>
    </row>
    <row r="13" spans="1:8" s="2" customFormat="1" ht="16.899999999999999" customHeight="1">
      <c r="A13" s="35"/>
      <c r="B13" s="40"/>
      <c r="C13" s="287" t="s">
        <v>198</v>
      </c>
      <c r="D13" s="287" t="s">
        <v>537</v>
      </c>
      <c r="E13" s="18" t="s">
        <v>1</v>
      </c>
      <c r="F13" s="288">
        <v>544.51800000000003</v>
      </c>
      <c r="G13" s="35"/>
      <c r="H13" s="40"/>
    </row>
    <row r="14" spans="1:8" s="2" customFormat="1" ht="16.899999999999999" customHeight="1">
      <c r="A14" s="35"/>
      <c r="B14" s="40"/>
      <c r="C14" s="289" t="s">
        <v>891</v>
      </c>
      <c r="D14" s="35"/>
      <c r="E14" s="35"/>
      <c r="F14" s="35"/>
      <c r="G14" s="35"/>
      <c r="H14" s="40"/>
    </row>
    <row r="15" spans="1:8" s="2" customFormat="1" ht="22.5">
      <c r="A15" s="35"/>
      <c r="B15" s="40"/>
      <c r="C15" s="287" t="s">
        <v>533</v>
      </c>
      <c r="D15" s="287" t="s">
        <v>892</v>
      </c>
      <c r="E15" s="18" t="s">
        <v>199</v>
      </c>
      <c r="F15" s="288">
        <v>544.51800000000003</v>
      </c>
      <c r="G15" s="35"/>
      <c r="H15" s="40"/>
    </row>
    <row r="16" spans="1:8" s="2" customFormat="1" ht="16.899999999999999" customHeight="1">
      <c r="A16" s="35"/>
      <c r="B16" s="40"/>
      <c r="C16" s="287" t="s">
        <v>380</v>
      </c>
      <c r="D16" s="287" t="s">
        <v>893</v>
      </c>
      <c r="E16" s="18" t="s">
        <v>199</v>
      </c>
      <c r="F16" s="288">
        <v>2539.982</v>
      </c>
      <c r="G16" s="35"/>
      <c r="H16" s="40"/>
    </row>
    <row r="17" spans="1:8" s="2" customFormat="1" ht="16.899999999999999" customHeight="1">
      <c r="A17" s="35"/>
      <c r="B17" s="40"/>
      <c r="C17" s="287" t="s">
        <v>479</v>
      </c>
      <c r="D17" s="287" t="s">
        <v>894</v>
      </c>
      <c r="E17" s="18" t="s">
        <v>199</v>
      </c>
      <c r="F17" s="288">
        <v>1269.82</v>
      </c>
      <c r="G17" s="35"/>
      <c r="H17" s="40"/>
    </row>
    <row r="18" spans="1:8" s="2" customFormat="1" ht="16.899999999999999" customHeight="1">
      <c r="A18" s="35"/>
      <c r="B18" s="40"/>
      <c r="C18" s="287" t="s">
        <v>503</v>
      </c>
      <c r="D18" s="287" t="s">
        <v>895</v>
      </c>
      <c r="E18" s="18" t="s">
        <v>199</v>
      </c>
      <c r="F18" s="288">
        <v>553.298</v>
      </c>
      <c r="G18" s="35"/>
      <c r="H18" s="40"/>
    </row>
    <row r="19" spans="1:8" s="2" customFormat="1" ht="16.899999999999999" customHeight="1">
      <c r="A19" s="35"/>
      <c r="B19" s="40"/>
      <c r="C19" s="287" t="s">
        <v>515</v>
      </c>
      <c r="D19" s="287" t="s">
        <v>896</v>
      </c>
      <c r="E19" s="18" t="s">
        <v>199</v>
      </c>
      <c r="F19" s="288">
        <v>544.51800000000003</v>
      </c>
      <c r="G19" s="35"/>
      <c r="H19" s="40"/>
    </row>
    <row r="20" spans="1:8" s="2" customFormat="1" ht="16.899999999999999" customHeight="1">
      <c r="A20" s="35"/>
      <c r="B20" s="40"/>
      <c r="C20" s="287" t="s">
        <v>519</v>
      </c>
      <c r="D20" s="287" t="s">
        <v>897</v>
      </c>
      <c r="E20" s="18" t="s">
        <v>199</v>
      </c>
      <c r="F20" s="288">
        <v>645.81700000000001</v>
      </c>
      <c r="G20" s="35"/>
      <c r="H20" s="40"/>
    </row>
    <row r="21" spans="1:8" s="2" customFormat="1" ht="16.899999999999999" customHeight="1">
      <c r="A21" s="35"/>
      <c r="B21" s="40"/>
      <c r="C21" s="287" t="s">
        <v>525</v>
      </c>
      <c r="D21" s="287" t="s">
        <v>898</v>
      </c>
      <c r="E21" s="18" t="s">
        <v>199</v>
      </c>
      <c r="F21" s="288">
        <v>544.51800000000003</v>
      </c>
      <c r="G21" s="35"/>
      <c r="H21" s="40"/>
    </row>
    <row r="22" spans="1:8" s="2" customFormat="1" ht="16.899999999999999" customHeight="1">
      <c r="A22" s="35"/>
      <c r="B22" s="40"/>
      <c r="C22" s="287" t="s">
        <v>529</v>
      </c>
      <c r="D22" s="287" t="s">
        <v>899</v>
      </c>
      <c r="E22" s="18" t="s">
        <v>199</v>
      </c>
      <c r="F22" s="288">
        <v>544.51800000000003</v>
      </c>
      <c r="G22" s="35"/>
      <c r="H22" s="40"/>
    </row>
    <row r="23" spans="1:8" s="2" customFormat="1" ht="16.899999999999999" customHeight="1">
      <c r="A23" s="35"/>
      <c r="B23" s="40"/>
      <c r="C23" s="287" t="s">
        <v>812</v>
      </c>
      <c r="D23" s="287" t="s">
        <v>900</v>
      </c>
      <c r="E23" s="18" t="s">
        <v>199</v>
      </c>
      <c r="F23" s="288">
        <v>4393.5280000000002</v>
      </c>
      <c r="G23" s="35"/>
      <c r="H23" s="40"/>
    </row>
    <row r="24" spans="1:8" s="2" customFormat="1" ht="16.899999999999999" customHeight="1">
      <c r="A24" s="35"/>
      <c r="B24" s="40"/>
      <c r="C24" s="283" t="s">
        <v>201</v>
      </c>
      <c r="D24" s="284" t="s">
        <v>1</v>
      </c>
      <c r="E24" s="285" t="s">
        <v>199</v>
      </c>
      <c r="F24" s="286">
        <v>18.18</v>
      </c>
      <c r="G24" s="35"/>
      <c r="H24" s="40"/>
    </row>
    <row r="25" spans="1:8" s="2" customFormat="1" ht="16.899999999999999" customHeight="1">
      <c r="A25" s="35"/>
      <c r="B25" s="40"/>
      <c r="C25" s="287" t="s">
        <v>1</v>
      </c>
      <c r="D25" s="287" t="s">
        <v>440</v>
      </c>
      <c r="E25" s="18" t="s">
        <v>1</v>
      </c>
      <c r="F25" s="288">
        <v>0</v>
      </c>
      <c r="G25" s="35"/>
      <c r="H25" s="40"/>
    </row>
    <row r="26" spans="1:8" s="2" customFormat="1" ht="16.899999999999999" customHeight="1">
      <c r="A26" s="35"/>
      <c r="B26" s="40"/>
      <c r="C26" s="287" t="s">
        <v>1</v>
      </c>
      <c r="D26" s="287" t="s">
        <v>441</v>
      </c>
      <c r="E26" s="18" t="s">
        <v>1</v>
      </c>
      <c r="F26" s="288">
        <v>2.16</v>
      </c>
      <c r="G26" s="35"/>
      <c r="H26" s="40"/>
    </row>
    <row r="27" spans="1:8" s="2" customFormat="1" ht="16.899999999999999" customHeight="1">
      <c r="A27" s="35"/>
      <c r="B27" s="40"/>
      <c r="C27" s="287" t="s">
        <v>1</v>
      </c>
      <c r="D27" s="287" t="s">
        <v>442</v>
      </c>
      <c r="E27" s="18" t="s">
        <v>1</v>
      </c>
      <c r="F27" s="288">
        <v>11.7</v>
      </c>
      <c r="G27" s="35"/>
      <c r="H27" s="40"/>
    </row>
    <row r="28" spans="1:8" s="2" customFormat="1" ht="16.899999999999999" customHeight="1">
      <c r="A28" s="35"/>
      <c r="B28" s="40"/>
      <c r="C28" s="287" t="s">
        <v>1</v>
      </c>
      <c r="D28" s="287" t="s">
        <v>443</v>
      </c>
      <c r="E28" s="18" t="s">
        <v>1</v>
      </c>
      <c r="F28" s="288">
        <v>4.32</v>
      </c>
      <c r="G28" s="35"/>
      <c r="H28" s="40"/>
    </row>
    <row r="29" spans="1:8" s="2" customFormat="1" ht="16.899999999999999" customHeight="1">
      <c r="A29" s="35"/>
      <c r="B29" s="40"/>
      <c r="C29" s="287" t="s">
        <v>201</v>
      </c>
      <c r="D29" s="287" t="s">
        <v>292</v>
      </c>
      <c r="E29" s="18" t="s">
        <v>1</v>
      </c>
      <c r="F29" s="288">
        <v>18.18</v>
      </c>
      <c r="G29" s="35"/>
      <c r="H29" s="40"/>
    </row>
    <row r="30" spans="1:8" s="2" customFormat="1" ht="16.899999999999999" customHeight="1">
      <c r="A30" s="35"/>
      <c r="B30" s="40"/>
      <c r="C30" s="289" t="s">
        <v>891</v>
      </c>
      <c r="D30" s="35"/>
      <c r="E30" s="35"/>
      <c r="F30" s="35"/>
      <c r="G30" s="35"/>
      <c r="H30" s="40"/>
    </row>
    <row r="31" spans="1:8" s="2" customFormat="1" ht="16.899999999999999" customHeight="1">
      <c r="A31" s="35"/>
      <c r="B31" s="40"/>
      <c r="C31" s="287" t="s">
        <v>437</v>
      </c>
      <c r="D31" s="287" t="s">
        <v>901</v>
      </c>
      <c r="E31" s="18" t="s">
        <v>199</v>
      </c>
      <c r="F31" s="288">
        <v>18.18</v>
      </c>
      <c r="G31" s="35"/>
      <c r="H31" s="40"/>
    </row>
    <row r="32" spans="1:8" s="2" customFormat="1" ht="16.899999999999999" customHeight="1">
      <c r="A32" s="35"/>
      <c r="B32" s="40"/>
      <c r="C32" s="287" t="s">
        <v>445</v>
      </c>
      <c r="D32" s="287" t="s">
        <v>902</v>
      </c>
      <c r="E32" s="18" t="s">
        <v>199</v>
      </c>
      <c r="F32" s="288">
        <v>18.18</v>
      </c>
      <c r="G32" s="35"/>
      <c r="H32" s="40"/>
    </row>
    <row r="33" spans="1:8" s="2" customFormat="1" ht="16.899999999999999" customHeight="1">
      <c r="A33" s="35"/>
      <c r="B33" s="40"/>
      <c r="C33" s="283" t="s">
        <v>203</v>
      </c>
      <c r="D33" s="284" t="s">
        <v>1</v>
      </c>
      <c r="E33" s="285" t="s">
        <v>199</v>
      </c>
      <c r="F33" s="286">
        <v>897.1</v>
      </c>
      <c r="G33" s="35"/>
      <c r="H33" s="40"/>
    </row>
    <row r="34" spans="1:8" s="2" customFormat="1" ht="16.899999999999999" customHeight="1">
      <c r="A34" s="35"/>
      <c r="B34" s="40"/>
      <c r="C34" s="287" t="s">
        <v>1</v>
      </c>
      <c r="D34" s="287" t="s">
        <v>285</v>
      </c>
      <c r="E34" s="18" t="s">
        <v>1</v>
      </c>
      <c r="F34" s="288">
        <v>0</v>
      </c>
      <c r="G34" s="35"/>
      <c r="H34" s="40"/>
    </row>
    <row r="35" spans="1:8" s="2" customFormat="1" ht="16.899999999999999" customHeight="1">
      <c r="A35" s="35"/>
      <c r="B35" s="40"/>
      <c r="C35" s="287" t="s">
        <v>203</v>
      </c>
      <c r="D35" s="287" t="s">
        <v>204</v>
      </c>
      <c r="E35" s="18" t="s">
        <v>1</v>
      </c>
      <c r="F35" s="288">
        <v>897.1</v>
      </c>
      <c r="G35" s="35"/>
      <c r="H35" s="40"/>
    </row>
    <row r="36" spans="1:8" s="2" customFormat="1" ht="16.899999999999999" customHeight="1">
      <c r="A36" s="35"/>
      <c r="B36" s="40"/>
      <c r="C36" s="289" t="s">
        <v>891</v>
      </c>
      <c r="D36" s="35"/>
      <c r="E36" s="35"/>
      <c r="F36" s="35"/>
      <c r="G36" s="35"/>
      <c r="H36" s="40"/>
    </row>
    <row r="37" spans="1:8" s="2" customFormat="1" ht="16.899999999999999" customHeight="1">
      <c r="A37" s="35"/>
      <c r="B37" s="40"/>
      <c r="C37" s="287" t="s">
        <v>296</v>
      </c>
      <c r="D37" s="287" t="s">
        <v>903</v>
      </c>
      <c r="E37" s="18" t="s">
        <v>199</v>
      </c>
      <c r="F37" s="288">
        <v>897.1</v>
      </c>
      <c r="G37" s="35"/>
      <c r="H37" s="40"/>
    </row>
    <row r="38" spans="1:8" s="2" customFormat="1" ht="16.899999999999999" customHeight="1">
      <c r="A38" s="35"/>
      <c r="B38" s="40"/>
      <c r="C38" s="287" t="s">
        <v>849</v>
      </c>
      <c r="D38" s="287" t="s">
        <v>904</v>
      </c>
      <c r="E38" s="18" t="s">
        <v>248</v>
      </c>
      <c r="F38" s="288">
        <v>571.89800000000002</v>
      </c>
      <c r="G38" s="35"/>
      <c r="H38" s="40"/>
    </row>
    <row r="39" spans="1:8" s="2" customFormat="1" ht="16.899999999999999" customHeight="1">
      <c r="A39" s="35"/>
      <c r="B39" s="40"/>
      <c r="C39" s="287" t="s">
        <v>854</v>
      </c>
      <c r="D39" s="287" t="s">
        <v>905</v>
      </c>
      <c r="E39" s="18" t="s">
        <v>248</v>
      </c>
      <c r="F39" s="288">
        <v>5147.0820000000003</v>
      </c>
      <c r="G39" s="35"/>
      <c r="H39" s="40"/>
    </row>
    <row r="40" spans="1:8" s="2" customFormat="1" ht="22.5">
      <c r="A40" s="35"/>
      <c r="B40" s="40"/>
      <c r="C40" s="287" t="s">
        <v>872</v>
      </c>
      <c r="D40" s="287" t="s">
        <v>873</v>
      </c>
      <c r="E40" s="18" t="s">
        <v>248</v>
      </c>
      <c r="F40" s="288">
        <v>215.304</v>
      </c>
      <c r="G40" s="35"/>
      <c r="H40" s="40"/>
    </row>
    <row r="41" spans="1:8" s="2" customFormat="1" ht="16.899999999999999" customHeight="1">
      <c r="A41" s="35"/>
      <c r="B41" s="40"/>
      <c r="C41" s="283" t="s">
        <v>205</v>
      </c>
      <c r="D41" s="284" t="s">
        <v>1</v>
      </c>
      <c r="E41" s="285" t="s">
        <v>199</v>
      </c>
      <c r="F41" s="286">
        <v>897.1</v>
      </c>
      <c r="G41" s="35"/>
      <c r="H41" s="40"/>
    </row>
    <row r="42" spans="1:8" s="2" customFormat="1" ht="16.899999999999999" customHeight="1">
      <c r="A42" s="35"/>
      <c r="B42" s="40"/>
      <c r="C42" s="287" t="s">
        <v>1</v>
      </c>
      <c r="D42" s="287" t="s">
        <v>285</v>
      </c>
      <c r="E42" s="18" t="s">
        <v>1</v>
      </c>
      <c r="F42" s="288">
        <v>0</v>
      </c>
      <c r="G42" s="35"/>
      <c r="H42" s="40"/>
    </row>
    <row r="43" spans="1:8" s="2" customFormat="1" ht="16.899999999999999" customHeight="1">
      <c r="A43" s="35"/>
      <c r="B43" s="40"/>
      <c r="C43" s="287" t="s">
        <v>205</v>
      </c>
      <c r="D43" s="287" t="s">
        <v>204</v>
      </c>
      <c r="E43" s="18" t="s">
        <v>1</v>
      </c>
      <c r="F43" s="288">
        <v>897.1</v>
      </c>
      <c r="G43" s="35"/>
      <c r="H43" s="40"/>
    </row>
    <row r="44" spans="1:8" s="2" customFormat="1" ht="16.899999999999999" customHeight="1">
      <c r="A44" s="35"/>
      <c r="B44" s="40"/>
      <c r="C44" s="289" t="s">
        <v>891</v>
      </c>
      <c r="D44" s="35"/>
      <c r="E44" s="35"/>
      <c r="F44" s="35"/>
      <c r="G44" s="35"/>
      <c r="H44" s="40"/>
    </row>
    <row r="45" spans="1:8" s="2" customFormat="1" ht="16.899999999999999" customHeight="1">
      <c r="A45" s="35"/>
      <c r="B45" s="40"/>
      <c r="C45" s="287" t="s">
        <v>293</v>
      </c>
      <c r="D45" s="287" t="s">
        <v>906</v>
      </c>
      <c r="E45" s="18" t="s">
        <v>199</v>
      </c>
      <c r="F45" s="288">
        <v>897.1</v>
      </c>
      <c r="G45" s="35"/>
      <c r="H45" s="40"/>
    </row>
    <row r="46" spans="1:8" s="2" customFormat="1" ht="22.5">
      <c r="A46" s="35"/>
      <c r="B46" s="40"/>
      <c r="C46" s="287" t="s">
        <v>860</v>
      </c>
      <c r="D46" s="287" t="s">
        <v>907</v>
      </c>
      <c r="E46" s="18" t="s">
        <v>248</v>
      </c>
      <c r="F46" s="288">
        <v>351.79399999999998</v>
      </c>
      <c r="G46" s="35"/>
      <c r="H46" s="40"/>
    </row>
    <row r="47" spans="1:8" s="2" customFormat="1" ht="16.899999999999999" customHeight="1">
      <c r="A47" s="35"/>
      <c r="B47" s="40"/>
      <c r="C47" s="283" t="s">
        <v>206</v>
      </c>
      <c r="D47" s="284" t="s">
        <v>1</v>
      </c>
      <c r="E47" s="285" t="s">
        <v>199</v>
      </c>
      <c r="F47" s="286">
        <v>73.3</v>
      </c>
      <c r="G47" s="35"/>
      <c r="H47" s="40"/>
    </row>
    <row r="48" spans="1:8" s="2" customFormat="1" ht="16.899999999999999" customHeight="1">
      <c r="A48" s="35"/>
      <c r="B48" s="40"/>
      <c r="C48" s="287" t="s">
        <v>1</v>
      </c>
      <c r="D48" s="287" t="s">
        <v>285</v>
      </c>
      <c r="E48" s="18" t="s">
        <v>1</v>
      </c>
      <c r="F48" s="288">
        <v>0</v>
      </c>
      <c r="G48" s="35"/>
      <c r="H48" s="40"/>
    </row>
    <row r="49" spans="1:8" s="2" customFormat="1" ht="16.899999999999999" customHeight="1">
      <c r="A49" s="35"/>
      <c r="B49" s="40"/>
      <c r="C49" s="287" t="s">
        <v>206</v>
      </c>
      <c r="D49" s="287" t="s">
        <v>207</v>
      </c>
      <c r="E49" s="18" t="s">
        <v>1</v>
      </c>
      <c r="F49" s="288">
        <v>73.3</v>
      </c>
      <c r="G49" s="35"/>
      <c r="H49" s="40"/>
    </row>
    <row r="50" spans="1:8" s="2" customFormat="1" ht="16.899999999999999" customHeight="1">
      <c r="A50" s="35"/>
      <c r="B50" s="40"/>
      <c r="C50" s="289" t="s">
        <v>891</v>
      </c>
      <c r="D50" s="35"/>
      <c r="E50" s="35"/>
      <c r="F50" s="35"/>
      <c r="G50" s="35"/>
      <c r="H50" s="40"/>
    </row>
    <row r="51" spans="1:8" s="2" customFormat="1" ht="22.5">
      <c r="A51" s="35"/>
      <c r="B51" s="40"/>
      <c r="C51" s="287" t="s">
        <v>282</v>
      </c>
      <c r="D51" s="287" t="s">
        <v>908</v>
      </c>
      <c r="E51" s="18" t="s">
        <v>199</v>
      </c>
      <c r="F51" s="288">
        <v>73.3</v>
      </c>
      <c r="G51" s="35"/>
      <c r="H51" s="40"/>
    </row>
    <row r="52" spans="1:8" s="2" customFormat="1" ht="22.5">
      <c r="A52" s="35"/>
      <c r="B52" s="40"/>
      <c r="C52" s="287" t="s">
        <v>860</v>
      </c>
      <c r="D52" s="287" t="s">
        <v>907</v>
      </c>
      <c r="E52" s="18" t="s">
        <v>248</v>
      </c>
      <c r="F52" s="288">
        <v>351.79399999999998</v>
      </c>
      <c r="G52" s="35"/>
      <c r="H52" s="40"/>
    </row>
    <row r="53" spans="1:8" s="2" customFormat="1" ht="16.899999999999999" customHeight="1">
      <c r="A53" s="35"/>
      <c r="B53" s="40"/>
      <c r="C53" s="283" t="s">
        <v>208</v>
      </c>
      <c r="D53" s="284" t="s">
        <v>1</v>
      </c>
      <c r="E53" s="285" t="s">
        <v>199</v>
      </c>
      <c r="F53" s="286">
        <v>45.6</v>
      </c>
      <c r="G53" s="35"/>
      <c r="H53" s="40"/>
    </row>
    <row r="54" spans="1:8" s="2" customFormat="1" ht="16.899999999999999" customHeight="1">
      <c r="A54" s="35"/>
      <c r="B54" s="40"/>
      <c r="C54" s="287" t="s">
        <v>1</v>
      </c>
      <c r="D54" s="287" t="s">
        <v>285</v>
      </c>
      <c r="E54" s="18" t="s">
        <v>1</v>
      </c>
      <c r="F54" s="288">
        <v>0</v>
      </c>
      <c r="G54" s="35"/>
      <c r="H54" s="40"/>
    </row>
    <row r="55" spans="1:8" s="2" customFormat="1" ht="16.899999999999999" customHeight="1">
      <c r="A55" s="35"/>
      <c r="B55" s="40"/>
      <c r="C55" s="287" t="s">
        <v>208</v>
      </c>
      <c r="D55" s="287" t="s">
        <v>209</v>
      </c>
      <c r="E55" s="18" t="s">
        <v>1</v>
      </c>
      <c r="F55" s="288">
        <v>45.6</v>
      </c>
      <c r="G55" s="35"/>
      <c r="H55" s="40"/>
    </row>
    <row r="56" spans="1:8" s="2" customFormat="1" ht="16.899999999999999" customHeight="1">
      <c r="A56" s="35"/>
      <c r="B56" s="40"/>
      <c r="C56" s="289" t="s">
        <v>891</v>
      </c>
      <c r="D56" s="35"/>
      <c r="E56" s="35"/>
      <c r="F56" s="35"/>
      <c r="G56" s="35"/>
      <c r="H56" s="40"/>
    </row>
    <row r="57" spans="1:8" s="2" customFormat="1" ht="16.899999999999999" customHeight="1">
      <c r="A57" s="35"/>
      <c r="B57" s="40"/>
      <c r="C57" s="287" t="s">
        <v>286</v>
      </c>
      <c r="D57" s="287" t="s">
        <v>909</v>
      </c>
      <c r="E57" s="18" t="s">
        <v>199</v>
      </c>
      <c r="F57" s="288">
        <v>45.6</v>
      </c>
      <c r="G57" s="35"/>
      <c r="H57" s="40"/>
    </row>
    <row r="58" spans="1:8" s="2" customFormat="1" ht="22.5">
      <c r="A58" s="35"/>
      <c r="B58" s="40"/>
      <c r="C58" s="287" t="s">
        <v>860</v>
      </c>
      <c r="D58" s="287" t="s">
        <v>907</v>
      </c>
      <c r="E58" s="18" t="s">
        <v>248</v>
      </c>
      <c r="F58" s="288">
        <v>351.79399999999998</v>
      </c>
      <c r="G58" s="35"/>
      <c r="H58" s="40"/>
    </row>
    <row r="59" spans="1:8" s="2" customFormat="1" ht="16.899999999999999" customHeight="1">
      <c r="A59" s="35"/>
      <c r="B59" s="40"/>
      <c r="C59" s="283" t="s">
        <v>310</v>
      </c>
      <c r="D59" s="284" t="s">
        <v>1</v>
      </c>
      <c r="E59" s="285" t="s">
        <v>211</v>
      </c>
      <c r="F59" s="286">
        <v>83.9</v>
      </c>
      <c r="G59" s="35"/>
      <c r="H59" s="40"/>
    </row>
    <row r="60" spans="1:8" s="2" customFormat="1" ht="16.899999999999999" customHeight="1">
      <c r="A60" s="35"/>
      <c r="B60" s="40"/>
      <c r="C60" s="287" t="s">
        <v>1</v>
      </c>
      <c r="D60" s="287" t="s">
        <v>285</v>
      </c>
      <c r="E60" s="18" t="s">
        <v>1</v>
      </c>
      <c r="F60" s="288">
        <v>0</v>
      </c>
      <c r="G60" s="35"/>
      <c r="H60" s="40"/>
    </row>
    <row r="61" spans="1:8" s="2" customFormat="1" ht="16.899999999999999" customHeight="1">
      <c r="A61" s="35"/>
      <c r="B61" s="40"/>
      <c r="C61" s="287" t="s">
        <v>310</v>
      </c>
      <c r="D61" s="287" t="s">
        <v>311</v>
      </c>
      <c r="E61" s="18" t="s">
        <v>1</v>
      </c>
      <c r="F61" s="288">
        <v>83.9</v>
      </c>
      <c r="G61" s="35"/>
      <c r="H61" s="40"/>
    </row>
    <row r="62" spans="1:8" s="2" customFormat="1" ht="16.899999999999999" customHeight="1">
      <c r="A62" s="35"/>
      <c r="B62" s="40"/>
      <c r="C62" s="283" t="s">
        <v>210</v>
      </c>
      <c r="D62" s="284" t="s">
        <v>1</v>
      </c>
      <c r="E62" s="285" t="s">
        <v>211</v>
      </c>
      <c r="F62" s="286">
        <v>219.1</v>
      </c>
      <c r="G62" s="35"/>
      <c r="H62" s="40"/>
    </row>
    <row r="63" spans="1:8" s="2" customFormat="1" ht="16.899999999999999" customHeight="1">
      <c r="A63" s="35"/>
      <c r="B63" s="40"/>
      <c r="C63" s="287" t="s">
        <v>1</v>
      </c>
      <c r="D63" s="287" t="s">
        <v>285</v>
      </c>
      <c r="E63" s="18" t="s">
        <v>1</v>
      </c>
      <c r="F63" s="288">
        <v>0</v>
      </c>
      <c r="G63" s="35"/>
      <c r="H63" s="40"/>
    </row>
    <row r="64" spans="1:8" s="2" customFormat="1" ht="16.899999999999999" customHeight="1">
      <c r="A64" s="35"/>
      <c r="B64" s="40"/>
      <c r="C64" s="287" t="s">
        <v>210</v>
      </c>
      <c r="D64" s="287" t="s">
        <v>306</v>
      </c>
      <c r="E64" s="18" t="s">
        <v>1</v>
      </c>
      <c r="F64" s="288">
        <v>219.1</v>
      </c>
      <c r="G64" s="35"/>
      <c r="H64" s="40"/>
    </row>
    <row r="65" spans="1:8" s="2" customFormat="1" ht="16.899999999999999" customHeight="1">
      <c r="A65" s="35"/>
      <c r="B65" s="40"/>
      <c r="C65" s="289" t="s">
        <v>891</v>
      </c>
      <c r="D65" s="35"/>
      <c r="E65" s="35"/>
      <c r="F65" s="35"/>
      <c r="G65" s="35"/>
      <c r="H65" s="40"/>
    </row>
    <row r="66" spans="1:8" s="2" customFormat="1" ht="16.899999999999999" customHeight="1">
      <c r="A66" s="35"/>
      <c r="B66" s="40"/>
      <c r="C66" s="287" t="s">
        <v>303</v>
      </c>
      <c r="D66" s="287" t="s">
        <v>910</v>
      </c>
      <c r="E66" s="18" t="s">
        <v>211</v>
      </c>
      <c r="F66" s="288">
        <v>219.1</v>
      </c>
      <c r="G66" s="35"/>
      <c r="H66" s="40"/>
    </row>
    <row r="67" spans="1:8" s="2" customFormat="1" ht="22.5">
      <c r="A67" s="35"/>
      <c r="B67" s="40"/>
      <c r="C67" s="287" t="s">
        <v>860</v>
      </c>
      <c r="D67" s="287" t="s">
        <v>907</v>
      </c>
      <c r="E67" s="18" t="s">
        <v>248</v>
      </c>
      <c r="F67" s="288">
        <v>351.79399999999998</v>
      </c>
      <c r="G67" s="35"/>
      <c r="H67" s="40"/>
    </row>
    <row r="68" spans="1:8" s="2" customFormat="1" ht="16.899999999999999" customHeight="1">
      <c r="A68" s="35"/>
      <c r="B68" s="40"/>
      <c r="C68" s="283" t="s">
        <v>214</v>
      </c>
      <c r="D68" s="284" t="s">
        <v>1</v>
      </c>
      <c r="E68" s="285" t="s">
        <v>211</v>
      </c>
      <c r="F68" s="286">
        <v>33</v>
      </c>
      <c r="G68" s="35"/>
      <c r="H68" s="40"/>
    </row>
    <row r="69" spans="1:8" s="2" customFormat="1" ht="16.899999999999999" customHeight="1">
      <c r="A69" s="35"/>
      <c r="B69" s="40"/>
      <c r="C69" s="287" t="s">
        <v>1</v>
      </c>
      <c r="D69" s="287" t="s">
        <v>285</v>
      </c>
      <c r="E69" s="18" t="s">
        <v>1</v>
      </c>
      <c r="F69" s="288">
        <v>0</v>
      </c>
      <c r="G69" s="35"/>
      <c r="H69" s="40"/>
    </row>
    <row r="70" spans="1:8" s="2" customFormat="1" ht="16.899999999999999" customHeight="1">
      <c r="A70" s="35"/>
      <c r="B70" s="40"/>
      <c r="C70" s="287" t="s">
        <v>214</v>
      </c>
      <c r="D70" s="287" t="s">
        <v>302</v>
      </c>
      <c r="E70" s="18" t="s">
        <v>1</v>
      </c>
      <c r="F70" s="288">
        <v>33</v>
      </c>
      <c r="G70" s="35"/>
      <c r="H70" s="40"/>
    </row>
    <row r="71" spans="1:8" s="2" customFormat="1" ht="16.899999999999999" customHeight="1">
      <c r="A71" s="35"/>
      <c r="B71" s="40"/>
      <c r="C71" s="289" t="s">
        <v>891</v>
      </c>
      <c r="D71" s="35"/>
      <c r="E71" s="35"/>
      <c r="F71" s="35"/>
      <c r="G71" s="35"/>
      <c r="H71" s="40"/>
    </row>
    <row r="72" spans="1:8" s="2" customFormat="1" ht="16.899999999999999" customHeight="1">
      <c r="A72" s="35"/>
      <c r="B72" s="40"/>
      <c r="C72" s="287" t="s">
        <v>299</v>
      </c>
      <c r="D72" s="287" t="s">
        <v>911</v>
      </c>
      <c r="E72" s="18" t="s">
        <v>211</v>
      </c>
      <c r="F72" s="288">
        <v>33</v>
      </c>
      <c r="G72" s="35"/>
      <c r="H72" s="40"/>
    </row>
    <row r="73" spans="1:8" s="2" customFormat="1" ht="22.5">
      <c r="A73" s="35"/>
      <c r="B73" s="40"/>
      <c r="C73" s="287" t="s">
        <v>860</v>
      </c>
      <c r="D73" s="287" t="s">
        <v>907</v>
      </c>
      <c r="E73" s="18" t="s">
        <v>248</v>
      </c>
      <c r="F73" s="288">
        <v>351.79399999999998</v>
      </c>
      <c r="G73" s="35"/>
      <c r="H73" s="40"/>
    </row>
    <row r="74" spans="1:8" s="2" customFormat="1" ht="16.899999999999999" customHeight="1">
      <c r="A74" s="35"/>
      <c r="B74" s="40"/>
      <c r="C74" s="283" t="s">
        <v>216</v>
      </c>
      <c r="D74" s="284" t="s">
        <v>1</v>
      </c>
      <c r="E74" s="285" t="s">
        <v>199</v>
      </c>
      <c r="F74" s="286">
        <v>1016</v>
      </c>
      <c r="G74" s="35"/>
      <c r="H74" s="40"/>
    </row>
    <row r="75" spans="1:8" s="2" customFormat="1" ht="16.899999999999999" customHeight="1">
      <c r="A75" s="35"/>
      <c r="B75" s="40"/>
      <c r="C75" s="287" t="s">
        <v>1</v>
      </c>
      <c r="D75" s="287" t="s">
        <v>285</v>
      </c>
      <c r="E75" s="18" t="s">
        <v>1</v>
      </c>
      <c r="F75" s="288">
        <v>0</v>
      </c>
      <c r="G75" s="35"/>
      <c r="H75" s="40"/>
    </row>
    <row r="76" spans="1:8" s="2" customFormat="1" ht="16.899999999999999" customHeight="1">
      <c r="A76" s="35"/>
      <c r="B76" s="40"/>
      <c r="C76" s="287" t="s">
        <v>1</v>
      </c>
      <c r="D76" s="287" t="s">
        <v>207</v>
      </c>
      <c r="E76" s="18" t="s">
        <v>1</v>
      </c>
      <c r="F76" s="288">
        <v>73.3</v>
      </c>
      <c r="G76" s="35"/>
      <c r="H76" s="40"/>
    </row>
    <row r="77" spans="1:8" s="2" customFormat="1" ht="16.899999999999999" customHeight="1">
      <c r="A77" s="35"/>
      <c r="B77" s="40"/>
      <c r="C77" s="287" t="s">
        <v>1</v>
      </c>
      <c r="D77" s="287" t="s">
        <v>209</v>
      </c>
      <c r="E77" s="18" t="s">
        <v>1</v>
      </c>
      <c r="F77" s="288">
        <v>45.6</v>
      </c>
      <c r="G77" s="35"/>
      <c r="H77" s="40"/>
    </row>
    <row r="78" spans="1:8" s="2" customFormat="1" ht="16.899999999999999" customHeight="1">
      <c r="A78" s="35"/>
      <c r="B78" s="40"/>
      <c r="C78" s="287" t="s">
        <v>1</v>
      </c>
      <c r="D78" s="287" t="s">
        <v>204</v>
      </c>
      <c r="E78" s="18" t="s">
        <v>1</v>
      </c>
      <c r="F78" s="288">
        <v>897.1</v>
      </c>
      <c r="G78" s="35"/>
      <c r="H78" s="40"/>
    </row>
    <row r="79" spans="1:8" s="2" customFormat="1" ht="16.899999999999999" customHeight="1">
      <c r="A79" s="35"/>
      <c r="B79" s="40"/>
      <c r="C79" s="287" t="s">
        <v>216</v>
      </c>
      <c r="D79" s="287" t="s">
        <v>292</v>
      </c>
      <c r="E79" s="18" t="s">
        <v>1</v>
      </c>
      <c r="F79" s="288">
        <v>1016</v>
      </c>
      <c r="G79" s="35"/>
      <c r="H79" s="40"/>
    </row>
    <row r="80" spans="1:8" s="2" customFormat="1" ht="16.899999999999999" customHeight="1">
      <c r="A80" s="35"/>
      <c r="B80" s="40"/>
      <c r="C80" s="289" t="s">
        <v>891</v>
      </c>
      <c r="D80" s="35"/>
      <c r="E80" s="35"/>
      <c r="F80" s="35"/>
      <c r="G80" s="35"/>
      <c r="H80" s="40"/>
    </row>
    <row r="81" spans="1:8" s="2" customFormat="1" ht="16.899999999999999" customHeight="1">
      <c r="A81" s="35"/>
      <c r="B81" s="40"/>
      <c r="C81" s="287" t="s">
        <v>289</v>
      </c>
      <c r="D81" s="287" t="s">
        <v>912</v>
      </c>
      <c r="E81" s="18" t="s">
        <v>199</v>
      </c>
      <c r="F81" s="288">
        <v>1016</v>
      </c>
      <c r="G81" s="35"/>
      <c r="H81" s="40"/>
    </row>
    <row r="82" spans="1:8" s="2" customFormat="1" ht="22.5">
      <c r="A82" s="35"/>
      <c r="B82" s="40"/>
      <c r="C82" s="287" t="s">
        <v>341</v>
      </c>
      <c r="D82" s="287" t="s">
        <v>913</v>
      </c>
      <c r="E82" s="18" t="s">
        <v>219</v>
      </c>
      <c r="F82" s="288">
        <v>1630.982</v>
      </c>
      <c r="G82" s="35"/>
      <c r="H82" s="40"/>
    </row>
    <row r="83" spans="1:8" s="2" customFormat="1" ht="16.899999999999999" customHeight="1">
      <c r="A83" s="35"/>
      <c r="B83" s="40"/>
      <c r="C83" s="283" t="s">
        <v>218</v>
      </c>
      <c r="D83" s="284" t="s">
        <v>1</v>
      </c>
      <c r="E83" s="285" t="s">
        <v>219</v>
      </c>
      <c r="F83" s="286">
        <v>2</v>
      </c>
      <c r="G83" s="35"/>
      <c r="H83" s="40"/>
    </row>
    <row r="84" spans="1:8" s="2" customFormat="1" ht="16.899999999999999" customHeight="1">
      <c r="A84" s="35"/>
      <c r="B84" s="40"/>
      <c r="C84" s="287" t="s">
        <v>1</v>
      </c>
      <c r="D84" s="287" t="s">
        <v>383</v>
      </c>
      <c r="E84" s="18" t="s">
        <v>1</v>
      </c>
      <c r="F84" s="288">
        <v>0</v>
      </c>
      <c r="G84" s="35"/>
      <c r="H84" s="40"/>
    </row>
    <row r="85" spans="1:8" s="2" customFormat="1" ht="16.899999999999999" customHeight="1">
      <c r="A85" s="35"/>
      <c r="B85" s="40"/>
      <c r="C85" s="287" t="s">
        <v>1</v>
      </c>
      <c r="D85" s="287" t="s">
        <v>826</v>
      </c>
      <c r="E85" s="18" t="s">
        <v>1</v>
      </c>
      <c r="F85" s="288">
        <v>2</v>
      </c>
      <c r="G85" s="35"/>
      <c r="H85" s="40"/>
    </row>
    <row r="86" spans="1:8" s="2" customFormat="1" ht="16.899999999999999" customHeight="1">
      <c r="A86" s="35"/>
      <c r="B86" s="40"/>
      <c r="C86" s="287" t="s">
        <v>218</v>
      </c>
      <c r="D86" s="287" t="s">
        <v>292</v>
      </c>
      <c r="E86" s="18" t="s">
        <v>1</v>
      </c>
      <c r="F86" s="288">
        <v>2</v>
      </c>
      <c r="G86" s="35"/>
      <c r="H86" s="40"/>
    </row>
    <row r="87" spans="1:8" s="2" customFormat="1" ht="16.899999999999999" customHeight="1">
      <c r="A87" s="35"/>
      <c r="B87" s="40"/>
      <c r="C87" s="289" t="s">
        <v>891</v>
      </c>
      <c r="D87" s="35"/>
      <c r="E87" s="35"/>
      <c r="F87" s="35"/>
      <c r="G87" s="35"/>
      <c r="H87" s="40"/>
    </row>
    <row r="88" spans="1:8" s="2" customFormat="1" ht="16.899999999999999" customHeight="1">
      <c r="A88" s="35"/>
      <c r="B88" s="40"/>
      <c r="C88" s="287" t="s">
        <v>823</v>
      </c>
      <c r="D88" s="287" t="s">
        <v>914</v>
      </c>
      <c r="E88" s="18" t="s">
        <v>219</v>
      </c>
      <c r="F88" s="288">
        <v>2</v>
      </c>
      <c r="G88" s="35"/>
      <c r="H88" s="40"/>
    </row>
    <row r="89" spans="1:8" s="2" customFormat="1" ht="16.899999999999999" customHeight="1">
      <c r="A89" s="35"/>
      <c r="B89" s="40"/>
      <c r="C89" s="287" t="s">
        <v>849</v>
      </c>
      <c r="D89" s="287" t="s">
        <v>904</v>
      </c>
      <c r="E89" s="18" t="s">
        <v>248</v>
      </c>
      <c r="F89" s="288">
        <v>571.89800000000002</v>
      </c>
      <c r="G89" s="35"/>
      <c r="H89" s="40"/>
    </row>
    <row r="90" spans="1:8" s="2" customFormat="1" ht="16.899999999999999" customHeight="1">
      <c r="A90" s="35"/>
      <c r="B90" s="40"/>
      <c r="C90" s="287" t="s">
        <v>854</v>
      </c>
      <c r="D90" s="287" t="s">
        <v>905</v>
      </c>
      <c r="E90" s="18" t="s">
        <v>248</v>
      </c>
      <c r="F90" s="288">
        <v>5147.0820000000003</v>
      </c>
      <c r="G90" s="35"/>
      <c r="H90" s="40"/>
    </row>
    <row r="91" spans="1:8" s="2" customFormat="1" ht="22.5">
      <c r="A91" s="35"/>
      <c r="B91" s="40"/>
      <c r="C91" s="287" t="s">
        <v>867</v>
      </c>
      <c r="D91" s="287" t="s">
        <v>915</v>
      </c>
      <c r="E91" s="18" t="s">
        <v>248</v>
      </c>
      <c r="F91" s="288">
        <v>4.8</v>
      </c>
      <c r="G91" s="35"/>
      <c r="H91" s="40"/>
    </row>
    <row r="92" spans="1:8" s="2" customFormat="1" ht="16.899999999999999" customHeight="1">
      <c r="A92" s="35"/>
      <c r="B92" s="40"/>
      <c r="C92" s="283" t="s">
        <v>220</v>
      </c>
      <c r="D92" s="284" t="s">
        <v>1</v>
      </c>
      <c r="E92" s="285" t="s">
        <v>211</v>
      </c>
      <c r="F92" s="286">
        <v>64.2</v>
      </c>
      <c r="G92" s="35"/>
      <c r="H92" s="40"/>
    </row>
    <row r="93" spans="1:8" s="2" customFormat="1" ht="16.899999999999999" customHeight="1">
      <c r="A93" s="35"/>
      <c r="B93" s="40"/>
      <c r="C93" s="287" t="s">
        <v>1</v>
      </c>
      <c r="D93" s="287" t="s">
        <v>285</v>
      </c>
      <c r="E93" s="18" t="s">
        <v>1</v>
      </c>
      <c r="F93" s="288">
        <v>0</v>
      </c>
      <c r="G93" s="35"/>
      <c r="H93" s="40"/>
    </row>
    <row r="94" spans="1:8" s="2" customFormat="1" ht="16.899999999999999" customHeight="1">
      <c r="A94" s="35"/>
      <c r="B94" s="40"/>
      <c r="C94" s="287" t="s">
        <v>220</v>
      </c>
      <c r="D94" s="287" t="s">
        <v>221</v>
      </c>
      <c r="E94" s="18" t="s">
        <v>1</v>
      </c>
      <c r="F94" s="288">
        <v>64.2</v>
      </c>
      <c r="G94" s="35"/>
      <c r="H94" s="40"/>
    </row>
    <row r="95" spans="1:8" s="2" customFormat="1" ht="16.899999999999999" customHeight="1">
      <c r="A95" s="35"/>
      <c r="B95" s="40"/>
      <c r="C95" s="289" t="s">
        <v>891</v>
      </c>
      <c r="D95" s="35"/>
      <c r="E95" s="35"/>
      <c r="F95" s="35"/>
      <c r="G95" s="35"/>
      <c r="H95" s="40"/>
    </row>
    <row r="96" spans="1:8" s="2" customFormat="1" ht="16.899999999999999" customHeight="1">
      <c r="A96" s="35"/>
      <c r="B96" s="40"/>
      <c r="C96" s="287" t="s">
        <v>843</v>
      </c>
      <c r="D96" s="287" t="s">
        <v>916</v>
      </c>
      <c r="E96" s="18" t="s">
        <v>211</v>
      </c>
      <c r="F96" s="288">
        <v>64.2</v>
      </c>
      <c r="G96" s="35"/>
      <c r="H96" s="40"/>
    </row>
    <row r="97" spans="1:8" s="2" customFormat="1" ht="22.5">
      <c r="A97" s="35"/>
      <c r="B97" s="40"/>
      <c r="C97" s="287" t="s">
        <v>860</v>
      </c>
      <c r="D97" s="287" t="s">
        <v>907</v>
      </c>
      <c r="E97" s="18" t="s">
        <v>248</v>
      </c>
      <c r="F97" s="288">
        <v>351.79399999999998</v>
      </c>
      <c r="G97" s="35"/>
      <c r="H97" s="40"/>
    </row>
    <row r="98" spans="1:8" s="2" customFormat="1" ht="16.899999999999999" customHeight="1">
      <c r="A98" s="35"/>
      <c r="B98" s="40"/>
      <c r="C98" s="283" t="s">
        <v>222</v>
      </c>
      <c r="D98" s="284" t="s">
        <v>1</v>
      </c>
      <c r="E98" s="285" t="s">
        <v>199</v>
      </c>
      <c r="F98" s="286">
        <v>11.624000000000001</v>
      </c>
      <c r="G98" s="35"/>
      <c r="H98" s="40"/>
    </row>
    <row r="99" spans="1:8" s="2" customFormat="1" ht="16.899999999999999" customHeight="1">
      <c r="A99" s="35"/>
      <c r="B99" s="40"/>
      <c r="C99" s="287" t="s">
        <v>1</v>
      </c>
      <c r="D99" s="287" t="s">
        <v>536</v>
      </c>
      <c r="E99" s="18" t="s">
        <v>1</v>
      </c>
      <c r="F99" s="288">
        <v>0</v>
      </c>
      <c r="G99" s="35"/>
      <c r="H99" s="40"/>
    </row>
    <row r="100" spans="1:8" s="2" customFormat="1" ht="16.899999999999999" customHeight="1">
      <c r="A100" s="35"/>
      <c r="B100" s="40"/>
      <c r="C100" s="287" t="s">
        <v>222</v>
      </c>
      <c r="D100" s="287" t="s">
        <v>223</v>
      </c>
      <c r="E100" s="18" t="s">
        <v>1</v>
      </c>
      <c r="F100" s="288">
        <v>11.624000000000001</v>
      </c>
      <c r="G100" s="35"/>
      <c r="H100" s="40"/>
    </row>
    <row r="101" spans="1:8" s="2" customFormat="1" ht="16.899999999999999" customHeight="1">
      <c r="A101" s="35"/>
      <c r="B101" s="40"/>
      <c r="C101" s="289" t="s">
        <v>891</v>
      </c>
      <c r="D101" s="35"/>
      <c r="E101" s="35"/>
      <c r="F101" s="35"/>
      <c r="G101" s="35"/>
      <c r="H101" s="40"/>
    </row>
    <row r="102" spans="1:8" s="2" customFormat="1" ht="16.899999999999999" customHeight="1">
      <c r="A102" s="35"/>
      <c r="B102" s="40"/>
      <c r="C102" s="287" t="s">
        <v>554</v>
      </c>
      <c r="D102" s="287" t="s">
        <v>555</v>
      </c>
      <c r="E102" s="18" t="s">
        <v>199</v>
      </c>
      <c r="F102" s="288">
        <v>12.786</v>
      </c>
      <c r="G102" s="35"/>
      <c r="H102" s="40"/>
    </row>
    <row r="103" spans="1:8" s="2" customFormat="1" ht="16.899999999999999" customHeight="1">
      <c r="A103" s="35"/>
      <c r="B103" s="40"/>
      <c r="C103" s="287" t="s">
        <v>380</v>
      </c>
      <c r="D103" s="287" t="s">
        <v>893</v>
      </c>
      <c r="E103" s="18" t="s">
        <v>199</v>
      </c>
      <c r="F103" s="288">
        <v>2539.982</v>
      </c>
      <c r="G103" s="35"/>
      <c r="H103" s="40"/>
    </row>
    <row r="104" spans="1:8" s="2" customFormat="1" ht="16.899999999999999" customHeight="1">
      <c r="A104" s="35"/>
      <c r="B104" s="40"/>
      <c r="C104" s="287" t="s">
        <v>455</v>
      </c>
      <c r="D104" s="287" t="s">
        <v>917</v>
      </c>
      <c r="E104" s="18" t="s">
        <v>199</v>
      </c>
      <c r="F104" s="288">
        <v>128.798</v>
      </c>
      <c r="G104" s="35"/>
      <c r="H104" s="40"/>
    </row>
    <row r="105" spans="1:8" s="2" customFormat="1" ht="16.899999999999999" customHeight="1">
      <c r="A105" s="35"/>
      <c r="B105" s="40"/>
      <c r="C105" s="287" t="s">
        <v>459</v>
      </c>
      <c r="D105" s="287" t="s">
        <v>918</v>
      </c>
      <c r="E105" s="18" t="s">
        <v>199</v>
      </c>
      <c r="F105" s="288">
        <v>150.446</v>
      </c>
      <c r="G105" s="35"/>
      <c r="H105" s="40"/>
    </row>
    <row r="106" spans="1:8" s="2" customFormat="1" ht="16.899999999999999" customHeight="1">
      <c r="A106" s="35"/>
      <c r="B106" s="40"/>
      <c r="C106" s="287" t="s">
        <v>479</v>
      </c>
      <c r="D106" s="287" t="s">
        <v>894</v>
      </c>
      <c r="E106" s="18" t="s">
        <v>199</v>
      </c>
      <c r="F106" s="288">
        <v>1269.82</v>
      </c>
      <c r="G106" s="35"/>
      <c r="H106" s="40"/>
    </row>
    <row r="107" spans="1:8" s="2" customFormat="1" ht="16.899999999999999" customHeight="1">
      <c r="A107" s="35"/>
      <c r="B107" s="40"/>
      <c r="C107" s="287" t="s">
        <v>539</v>
      </c>
      <c r="D107" s="287" t="s">
        <v>919</v>
      </c>
      <c r="E107" s="18" t="s">
        <v>199</v>
      </c>
      <c r="F107" s="288">
        <v>128.798</v>
      </c>
      <c r="G107" s="35"/>
      <c r="H107" s="40"/>
    </row>
    <row r="108" spans="1:8" s="2" customFormat="1" ht="22.5">
      <c r="A108" s="35"/>
      <c r="B108" s="40"/>
      <c r="C108" s="287" t="s">
        <v>565</v>
      </c>
      <c r="D108" s="287" t="s">
        <v>920</v>
      </c>
      <c r="E108" s="18" t="s">
        <v>199</v>
      </c>
      <c r="F108" s="288">
        <v>13.564</v>
      </c>
      <c r="G108" s="35"/>
      <c r="H108" s="40"/>
    </row>
    <row r="109" spans="1:8" s="2" customFormat="1" ht="16.899999999999999" customHeight="1">
      <c r="A109" s="35"/>
      <c r="B109" s="40"/>
      <c r="C109" s="283" t="s">
        <v>224</v>
      </c>
      <c r="D109" s="284" t="s">
        <v>1</v>
      </c>
      <c r="E109" s="285" t="s">
        <v>199</v>
      </c>
      <c r="F109" s="286">
        <v>50.156999999999996</v>
      </c>
      <c r="G109" s="35"/>
      <c r="H109" s="40"/>
    </row>
    <row r="110" spans="1:8" s="2" customFormat="1" ht="16.899999999999999" customHeight="1">
      <c r="A110" s="35"/>
      <c r="B110" s="40"/>
      <c r="C110" s="287" t="s">
        <v>1</v>
      </c>
      <c r="D110" s="287" t="s">
        <v>583</v>
      </c>
      <c r="E110" s="18" t="s">
        <v>1</v>
      </c>
      <c r="F110" s="288">
        <v>0</v>
      </c>
      <c r="G110" s="35"/>
      <c r="H110" s="40"/>
    </row>
    <row r="111" spans="1:8" s="2" customFormat="1" ht="16.899999999999999" customHeight="1">
      <c r="A111" s="35"/>
      <c r="B111" s="40"/>
      <c r="C111" s="287" t="s">
        <v>224</v>
      </c>
      <c r="D111" s="287" t="s">
        <v>225</v>
      </c>
      <c r="E111" s="18" t="s">
        <v>1</v>
      </c>
      <c r="F111" s="288">
        <v>50.156999999999996</v>
      </c>
      <c r="G111" s="35"/>
      <c r="H111" s="40"/>
    </row>
    <row r="112" spans="1:8" s="2" customFormat="1" ht="16.899999999999999" customHeight="1">
      <c r="A112" s="35"/>
      <c r="B112" s="40"/>
      <c r="C112" s="289" t="s">
        <v>891</v>
      </c>
      <c r="D112" s="35"/>
      <c r="E112" s="35"/>
      <c r="F112" s="35"/>
      <c r="G112" s="35"/>
      <c r="H112" s="40"/>
    </row>
    <row r="113" spans="1:8" s="2" customFormat="1" ht="16.899999999999999" customHeight="1">
      <c r="A113" s="35"/>
      <c r="B113" s="40"/>
      <c r="C113" s="287" t="s">
        <v>580</v>
      </c>
      <c r="D113" s="287" t="s">
        <v>581</v>
      </c>
      <c r="E113" s="18" t="s">
        <v>199</v>
      </c>
      <c r="F113" s="288">
        <v>55.173000000000002</v>
      </c>
      <c r="G113" s="35"/>
      <c r="H113" s="40"/>
    </row>
    <row r="114" spans="1:8" s="2" customFormat="1" ht="16.899999999999999" customHeight="1">
      <c r="A114" s="35"/>
      <c r="B114" s="40"/>
      <c r="C114" s="287" t="s">
        <v>380</v>
      </c>
      <c r="D114" s="287" t="s">
        <v>893</v>
      </c>
      <c r="E114" s="18" t="s">
        <v>199</v>
      </c>
      <c r="F114" s="288">
        <v>2539.982</v>
      </c>
      <c r="G114" s="35"/>
      <c r="H114" s="40"/>
    </row>
    <row r="115" spans="1:8" s="2" customFormat="1" ht="16.899999999999999" customHeight="1">
      <c r="A115" s="35"/>
      <c r="B115" s="40"/>
      <c r="C115" s="287" t="s">
        <v>459</v>
      </c>
      <c r="D115" s="287" t="s">
        <v>918</v>
      </c>
      <c r="E115" s="18" t="s">
        <v>199</v>
      </c>
      <c r="F115" s="288">
        <v>150.446</v>
      </c>
      <c r="G115" s="35"/>
      <c r="H115" s="40"/>
    </row>
    <row r="116" spans="1:8" s="2" customFormat="1" ht="16.899999999999999" customHeight="1">
      <c r="A116" s="35"/>
      <c r="B116" s="40"/>
      <c r="C116" s="287" t="s">
        <v>509</v>
      </c>
      <c r="D116" s="287" t="s">
        <v>921</v>
      </c>
      <c r="E116" s="18" t="s">
        <v>199</v>
      </c>
      <c r="F116" s="288">
        <v>568.12300000000005</v>
      </c>
      <c r="G116" s="35"/>
      <c r="H116" s="40"/>
    </row>
    <row r="117" spans="1:8" s="2" customFormat="1" ht="16.899999999999999" customHeight="1">
      <c r="A117" s="35"/>
      <c r="B117" s="40"/>
      <c r="C117" s="287" t="s">
        <v>519</v>
      </c>
      <c r="D117" s="287" t="s">
        <v>897</v>
      </c>
      <c r="E117" s="18" t="s">
        <v>199</v>
      </c>
      <c r="F117" s="288">
        <v>645.81700000000001</v>
      </c>
      <c r="G117" s="35"/>
      <c r="H117" s="40"/>
    </row>
    <row r="118" spans="1:8" s="2" customFormat="1" ht="16.899999999999999" customHeight="1">
      <c r="A118" s="35"/>
      <c r="B118" s="40"/>
      <c r="C118" s="287" t="s">
        <v>570</v>
      </c>
      <c r="D118" s="287" t="s">
        <v>922</v>
      </c>
      <c r="E118" s="18" t="s">
        <v>199</v>
      </c>
      <c r="F118" s="288">
        <v>544.404</v>
      </c>
      <c r="G118" s="35"/>
      <c r="H118" s="40"/>
    </row>
    <row r="119" spans="1:8" s="2" customFormat="1" ht="22.5">
      <c r="A119" s="35"/>
      <c r="B119" s="40"/>
      <c r="C119" s="287" t="s">
        <v>591</v>
      </c>
      <c r="D119" s="287" t="s">
        <v>923</v>
      </c>
      <c r="E119" s="18" t="s">
        <v>199</v>
      </c>
      <c r="F119" s="288">
        <v>50.156999999999996</v>
      </c>
      <c r="G119" s="35"/>
      <c r="H119" s="40"/>
    </row>
    <row r="120" spans="1:8" s="2" customFormat="1" ht="16.899999999999999" customHeight="1">
      <c r="A120" s="35"/>
      <c r="B120" s="40"/>
      <c r="C120" s="283" t="s">
        <v>226</v>
      </c>
      <c r="D120" s="284" t="s">
        <v>1</v>
      </c>
      <c r="E120" s="285" t="s">
        <v>199</v>
      </c>
      <c r="F120" s="286">
        <v>73.95</v>
      </c>
      <c r="G120" s="35"/>
      <c r="H120" s="40"/>
    </row>
    <row r="121" spans="1:8" s="2" customFormat="1" ht="16.899999999999999" customHeight="1">
      <c r="A121" s="35"/>
      <c r="B121" s="40"/>
      <c r="C121" s="287" t="s">
        <v>1</v>
      </c>
      <c r="D121" s="287" t="s">
        <v>536</v>
      </c>
      <c r="E121" s="18" t="s">
        <v>1</v>
      </c>
      <c r="F121" s="288">
        <v>0</v>
      </c>
      <c r="G121" s="35"/>
      <c r="H121" s="40"/>
    </row>
    <row r="122" spans="1:8" s="2" customFormat="1" ht="16.899999999999999" customHeight="1">
      <c r="A122" s="35"/>
      <c r="B122" s="40"/>
      <c r="C122" s="287" t="s">
        <v>226</v>
      </c>
      <c r="D122" s="287" t="s">
        <v>227</v>
      </c>
      <c r="E122" s="18" t="s">
        <v>1</v>
      </c>
      <c r="F122" s="288">
        <v>73.95</v>
      </c>
      <c r="G122" s="35"/>
      <c r="H122" s="40"/>
    </row>
    <row r="123" spans="1:8" s="2" customFormat="1" ht="16.899999999999999" customHeight="1">
      <c r="A123" s="35"/>
      <c r="B123" s="40"/>
      <c r="C123" s="289" t="s">
        <v>891</v>
      </c>
      <c r="D123" s="35"/>
      <c r="E123" s="35"/>
      <c r="F123" s="35"/>
      <c r="G123" s="35"/>
      <c r="H123" s="40"/>
    </row>
    <row r="124" spans="1:8" s="2" customFormat="1" ht="16.899999999999999" customHeight="1">
      <c r="A124" s="35"/>
      <c r="B124" s="40"/>
      <c r="C124" s="287" t="s">
        <v>575</v>
      </c>
      <c r="D124" s="287" t="s">
        <v>576</v>
      </c>
      <c r="E124" s="18" t="s">
        <v>199</v>
      </c>
      <c r="F124" s="288">
        <v>81.344999999999999</v>
      </c>
      <c r="G124" s="35"/>
      <c r="H124" s="40"/>
    </row>
    <row r="125" spans="1:8" s="2" customFormat="1" ht="16.899999999999999" customHeight="1">
      <c r="A125" s="35"/>
      <c r="B125" s="40"/>
      <c r="C125" s="287" t="s">
        <v>380</v>
      </c>
      <c r="D125" s="287" t="s">
        <v>893</v>
      </c>
      <c r="E125" s="18" t="s">
        <v>199</v>
      </c>
      <c r="F125" s="288">
        <v>2539.982</v>
      </c>
      <c r="G125" s="35"/>
      <c r="H125" s="40"/>
    </row>
    <row r="126" spans="1:8" s="2" customFormat="1" ht="16.899999999999999" customHeight="1">
      <c r="A126" s="35"/>
      <c r="B126" s="40"/>
      <c r="C126" s="287" t="s">
        <v>459</v>
      </c>
      <c r="D126" s="287" t="s">
        <v>918</v>
      </c>
      <c r="E126" s="18" t="s">
        <v>199</v>
      </c>
      <c r="F126" s="288">
        <v>150.446</v>
      </c>
      <c r="G126" s="35"/>
      <c r="H126" s="40"/>
    </row>
    <row r="127" spans="1:8" s="2" customFormat="1" ht="16.899999999999999" customHeight="1">
      <c r="A127" s="35"/>
      <c r="B127" s="40"/>
      <c r="C127" s="287" t="s">
        <v>509</v>
      </c>
      <c r="D127" s="287" t="s">
        <v>921</v>
      </c>
      <c r="E127" s="18" t="s">
        <v>199</v>
      </c>
      <c r="F127" s="288">
        <v>568.12300000000005</v>
      </c>
      <c r="G127" s="35"/>
      <c r="H127" s="40"/>
    </row>
    <row r="128" spans="1:8" s="2" customFormat="1" ht="16.899999999999999" customHeight="1">
      <c r="A128" s="35"/>
      <c r="B128" s="40"/>
      <c r="C128" s="287" t="s">
        <v>519</v>
      </c>
      <c r="D128" s="287" t="s">
        <v>897</v>
      </c>
      <c r="E128" s="18" t="s">
        <v>199</v>
      </c>
      <c r="F128" s="288">
        <v>645.81700000000001</v>
      </c>
      <c r="G128" s="35"/>
      <c r="H128" s="40"/>
    </row>
    <row r="129" spans="1:8" s="2" customFormat="1" ht="16.899999999999999" customHeight="1">
      <c r="A129" s="35"/>
      <c r="B129" s="40"/>
      <c r="C129" s="287" t="s">
        <v>570</v>
      </c>
      <c r="D129" s="287" t="s">
        <v>922</v>
      </c>
      <c r="E129" s="18" t="s">
        <v>199</v>
      </c>
      <c r="F129" s="288">
        <v>544.404</v>
      </c>
      <c r="G129" s="35"/>
      <c r="H129" s="40"/>
    </row>
    <row r="130" spans="1:8" s="2" customFormat="1" ht="16.899999999999999" customHeight="1">
      <c r="A130" s="35"/>
      <c r="B130" s="40"/>
      <c r="C130" s="283" t="s">
        <v>228</v>
      </c>
      <c r="D130" s="284" t="s">
        <v>1</v>
      </c>
      <c r="E130" s="285" t="s">
        <v>199</v>
      </c>
      <c r="F130" s="286">
        <v>15.814</v>
      </c>
      <c r="G130" s="35"/>
      <c r="H130" s="40"/>
    </row>
    <row r="131" spans="1:8" s="2" customFormat="1" ht="16.899999999999999" customHeight="1">
      <c r="A131" s="35"/>
      <c r="B131" s="40"/>
      <c r="C131" s="287" t="s">
        <v>1</v>
      </c>
      <c r="D131" s="287" t="s">
        <v>536</v>
      </c>
      <c r="E131" s="18" t="s">
        <v>1</v>
      </c>
      <c r="F131" s="288">
        <v>0</v>
      </c>
      <c r="G131" s="35"/>
      <c r="H131" s="40"/>
    </row>
    <row r="132" spans="1:8" s="2" customFormat="1" ht="16.899999999999999" customHeight="1">
      <c r="A132" s="35"/>
      <c r="B132" s="40"/>
      <c r="C132" s="287" t="s">
        <v>228</v>
      </c>
      <c r="D132" s="287" t="s">
        <v>229</v>
      </c>
      <c r="E132" s="18" t="s">
        <v>1</v>
      </c>
      <c r="F132" s="288">
        <v>15.814</v>
      </c>
      <c r="G132" s="35"/>
      <c r="H132" s="40"/>
    </row>
    <row r="133" spans="1:8" s="2" customFormat="1" ht="16.899999999999999" customHeight="1">
      <c r="A133" s="35"/>
      <c r="B133" s="40"/>
      <c r="C133" s="289" t="s">
        <v>891</v>
      </c>
      <c r="D133" s="35"/>
      <c r="E133" s="35"/>
      <c r="F133" s="35"/>
      <c r="G133" s="35"/>
      <c r="H133" s="40"/>
    </row>
    <row r="134" spans="1:8" s="2" customFormat="1" ht="16.899999999999999" customHeight="1">
      <c r="A134" s="35"/>
      <c r="B134" s="40"/>
      <c r="C134" s="287" t="s">
        <v>549</v>
      </c>
      <c r="D134" s="287" t="s">
        <v>550</v>
      </c>
      <c r="E134" s="18" t="s">
        <v>199</v>
      </c>
      <c r="F134" s="288">
        <v>17.395</v>
      </c>
      <c r="G134" s="35"/>
      <c r="H134" s="40"/>
    </row>
    <row r="135" spans="1:8" s="2" customFormat="1" ht="16.899999999999999" customHeight="1">
      <c r="A135" s="35"/>
      <c r="B135" s="40"/>
      <c r="C135" s="287" t="s">
        <v>380</v>
      </c>
      <c r="D135" s="287" t="s">
        <v>893</v>
      </c>
      <c r="E135" s="18" t="s">
        <v>199</v>
      </c>
      <c r="F135" s="288">
        <v>2539.982</v>
      </c>
      <c r="G135" s="35"/>
      <c r="H135" s="40"/>
    </row>
    <row r="136" spans="1:8" s="2" customFormat="1" ht="16.899999999999999" customHeight="1">
      <c r="A136" s="35"/>
      <c r="B136" s="40"/>
      <c r="C136" s="287" t="s">
        <v>455</v>
      </c>
      <c r="D136" s="287" t="s">
        <v>917</v>
      </c>
      <c r="E136" s="18" t="s">
        <v>199</v>
      </c>
      <c r="F136" s="288">
        <v>128.798</v>
      </c>
      <c r="G136" s="35"/>
      <c r="H136" s="40"/>
    </row>
    <row r="137" spans="1:8" s="2" customFormat="1" ht="16.899999999999999" customHeight="1">
      <c r="A137" s="35"/>
      <c r="B137" s="40"/>
      <c r="C137" s="287" t="s">
        <v>459</v>
      </c>
      <c r="D137" s="287" t="s">
        <v>918</v>
      </c>
      <c r="E137" s="18" t="s">
        <v>199</v>
      </c>
      <c r="F137" s="288">
        <v>150.446</v>
      </c>
      <c r="G137" s="35"/>
      <c r="H137" s="40"/>
    </row>
    <row r="138" spans="1:8" s="2" customFormat="1" ht="16.899999999999999" customHeight="1">
      <c r="A138" s="35"/>
      <c r="B138" s="40"/>
      <c r="C138" s="287" t="s">
        <v>479</v>
      </c>
      <c r="D138" s="287" t="s">
        <v>894</v>
      </c>
      <c r="E138" s="18" t="s">
        <v>199</v>
      </c>
      <c r="F138" s="288">
        <v>1269.82</v>
      </c>
      <c r="G138" s="35"/>
      <c r="H138" s="40"/>
    </row>
    <row r="139" spans="1:8" s="2" customFormat="1" ht="16.899999999999999" customHeight="1">
      <c r="A139" s="35"/>
      <c r="B139" s="40"/>
      <c r="C139" s="287" t="s">
        <v>539</v>
      </c>
      <c r="D139" s="287" t="s">
        <v>919</v>
      </c>
      <c r="E139" s="18" t="s">
        <v>199</v>
      </c>
      <c r="F139" s="288">
        <v>128.798</v>
      </c>
      <c r="G139" s="35"/>
      <c r="H139" s="40"/>
    </row>
    <row r="140" spans="1:8" s="2" customFormat="1" ht="16.899999999999999" customHeight="1">
      <c r="A140" s="35"/>
      <c r="B140" s="40"/>
      <c r="C140" s="283" t="s">
        <v>230</v>
      </c>
      <c r="D140" s="284" t="s">
        <v>1</v>
      </c>
      <c r="E140" s="285" t="s">
        <v>199</v>
      </c>
      <c r="F140" s="286">
        <v>99.42</v>
      </c>
      <c r="G140" s="35"/>
      <c r="H140" s="40"/>
    </row>
    <row r="141" spans="1:8" s="2" customFormat="1" ht="16.899999999999999" customHeight="1">
      <c r="A141" s="35"/>
      <c r="B141" s="40"/>
      <c r="C141" s="287" t="s">
        <v>1</v>
      </c>
      <c r="D141" s="287" t="s">
        <v>536</v>
      </c>
      <c r="E141" s="18" t="s">
        <v>1</v>
      </c>
      <c r="F141" s="288">
        <v>0</v>
      </c>
      <c r="G141" s="35"/>
      <c r="H141" s="40"/>
    </row>
    <row r="142" spans="1:8" s="2" customFormat="1" ht="16.899999999999999" customHeight="1">
      <c r="A142" s="35"/>
      <c r="B142" s="40"/>
      <c r="C142" s="287" t="s">
        <v>230</v>
      </c>
      <c r="D142" s="287" t="s">
        <v>231</v>
      </c>
      <c r="E142" s="18" t="s">
        <v>1</v>
      </c>
      <c r="F142" s="288">
        <v>99.42</v>
      </c>
      <c r="G142" s="35"/>
      <c r="H142" s="40"/>
    </row>
    <row r="143" spans="1:8" s="2" customFormat="1" ht="16.899999999999999" customHeight="1">
      <c r="A143" s="35"/>
      <c r="B143" s="40"/>
      <c r="C143" s="289" t="s">
        <v>891</v>
      </c>
      <c r="D143" s="35"/>
      <c r="E143" s="35"/>
      <c r="F143" s="35"/>
      <c r="G143" s="35"/>
      <c r="H143" s="40"/>
    </row>
    <row r="144" spans="1:8" s="2" customFormat="1" ht="16.899999999999999" customHeight="1">
      <c r="A144" s="35"/>
      <c r="B144" s="40"/>
      <c r="C144" s="287" t="s">
        <v>544</v>
      </c>
      <c r="D144" s="287" t="s">
        <v>545</v>
      </c>
      <c r="E144" s="18" t="s">
        <v>199</v>
      </c>
      <c r="F144" s="288">
        <v>109.36199999999999</v>
      </c>
      <c r="G144" s="35"/>
      <c r="H144" s="40"/>
    </row>
    <row r="145" spans="1:8" s="2" customFormat="1" ht="16.899999999999999" customHeight="1">
      <c r="A145" s="35"/>
      <c r="B145" s="40"/>
      <c r="C145" s="287" t="s">
        <v>380</v>
      </c>
      <c r="D145" s="287" t="s">
        <v>893</v>
      </c>
      <c r="E145" s="18" t="s">
        <v>199</v>
      </c>
      <c r="F145" s="288">
        <v>2539.982</v>
      </c>
      <c r="G145" s="35"/>
      <c r="H145" s="40"/>
    </row>
    <row r="146" spans="1:8" s="2" customFormat="1" ht="16.899999999999999" customHeight="1">
      <c r="A146" s="35"/>
      <c r="B146" s="40"/>
      <c r="C146" s="287" t="s">
        <v>455</v>
      </c>
      <c r="D146" s="287" t="s">
        <v>917</v>
      </c>
      <c r="E146" s="18" t="s">
        <v>199</v>
      </c>
      <c r="F146" s="288">
        <v>128.798</v>
      </c>
      <c r="G146" s="35"/>
      <c r="H146" s="40"/>
    </row>
    <row r="147" spans="1:8" s="2" customFormat="1" ht="16.899999999999999" customHeight="1">
      <c r="A147" s="35"/>
      <c r="B147" s="40"/>
      <c r="C147" s="287" t="s">
        <v>459</v>
      </c>
      <c r="D147" s="287" t="s">
        <v>918</v>
      </c>
      <c r="E147" s="18" t="s">
        <v>199</v>
      </c>
      <c r="F147" s="288">
        <v>150.446</v>
      </c>
      <c r="G147" s="35"/>
      <c r="H147" s="40"/>
    </row>
    <row r="148" spans="1:8" s="2" customFormat="1" ht="16.899999999999999" customHeight="1">
      <c r="A148" s="35"/>
      <c r="B148" s="40"/>
      <c r="C148" s="287" t="s">
        <v>479</v>
      </c>
      <c r="D148" s="287" t="s">
        <v>894</v>
      </c>
      <c r="E148" s="18" t="s">
        <v>199</v>
      </c>
      <c r="F148" s="288">
        <v>1269.82</v>
      </c>
      <c r="G148" s="35"/>
      <c r="H148" s="40"/>
    </row>
    <row r="149" spans="1:8" s="2" customFormat="1" ht="16.899999999999999" customHeight="1">
      <c r="A149" s="35"/>
      <c r="B149" s="40"/>
      <c r="C149" s="287" t="s">
        <v>539</v>
      </c>
      <c r="D149" s="287" t="s">
        <v>919</v>
      </c>
      <c r="E149" s="18" t="s">
        <v>199</v>
      </c>
      <c r="F149" s="288">
        <v>128.798</v>
      </c>
      <c r="G149" s="35"/>
      <c r="H149" s="40"/>
    </row>
    <row r="150" spans="1:8" s="2" customFormat="1" ht="16.899999999999999" customHeight="1">
      <c r="A150" s="35"/>
      <c r="B150" s="40"/>
      <c r="C150" s="283" t="s">
        <v>232</v>
      </c>
      <c r="D150" s="284" t="s">
        <v>1</v>
      </c>
      <c r="E150" s="285" t="s">
        <v>199</v>
      </c>
      <c r="F150" s="286">
        <v>1.94</v>
      </c>
      <c r="G150" s="35"/>
      <c r="H150" s="40"/>
    </row>
    <row r="151" spans="1:8" s="2" customFormat="1" ht="16.899999999999999" customHeight="1">
      <c r="A151" s="35"/>
      <c r="B151" s="40"/>
      <c r="C151" s="289" t="s">
        <v>891</v>
      </c>
      <c r="D151" s="35"/>
      <c r="E151" s="35"/>
      <c r="F151" s="35"/>
      <c r="G151" s="35"/>
      <c r="H151" s="40"/>
    </row>
    <row r="152" spans="1:8" s="2" customFormat="1" ht="16.899999999999999" customHeight="1">
      <c r="A152" s="35"/>
      <c r="B152" s="40"/>
      <c r="C152" s="287" t="s">
        <v>554</v>
      </c>
      <c r="D152" s="287" t="s">
        <v>555</v>
      </c>
      <c r="E152" s="18" t="s">
        <v>199</v>
      </c>
      <c r="F152" s="288">
        <v>12.786</v>
      </c>
      <c r="G152" s="35"/>
      <c r="H152" s="40"/>
    </row>
    <row r="153" spans="1:8" s="2" customFormat="1" ht="16.899999999999999" customHeight="1">
      <c r="A153" s="35"/>
      <c r="B153" s="40"/>
      <c r="C153" s="287" t="s">
        <v>380</v>
      </c>
      <c r="D153" s="287" t="s">
        <v>893</v>
      </c>
      <c r="E153" s="18" t="s">
        <v>199</v>
      </c>
      <c r="F153" s="288">
        <v>2539.982</v>
      </c>
      <c r="G153" s="35"/>
      <c r="H153" s="40"/>
    </row>
    <row r="154" spans="1:8" s="2" customFormat="1" ht="16.899999999999999" customHeight="1">
      <c r="A154" s="35"/>
      <c r="B154" s="40"/>
      <c r="C154" s="287" t="s">
        <v>455</v>
      </c>
      <c r="D154" s="287" t="s">
        <v>917</v>
      </c>
      <c r="E154" s="18" t="s">
        <v>199</v>
      </c>
      <c r="F154" s="288">
        <v>128.798</v>
      </c>
      <c r="G154" s="35"/>
      <c r="H154" s="40"/>
    </row>
    <row r="155" spans="1:8" s="2" customFormat="1" ht="16.899999999999999" customHeight="1">
      <c r="A155" s="35"/>
      <c r="B155" s="40"/>
      <c r="C155" s="287" t="s">
        <v>459</v>
      </c>
      <c r="D155" s="287" t="s">
        <v>918</v>
      </c>
      <c r="E155" s="18" t="s">
        <v>199</v>
      </c>
      <c r="F155" s="288">
        <v>150.446</v>
      </c>
      <c r="G155" s="35"/>
      <c r="H155" s="40"/>
    </row>
    <row r="156" spans="1:8" s="2" customFormat="1" ht="16.899999999999999" customHeight="1">
      <c r="A156" s="35"/>
      <c r="B156" s="40"/>
      <c r="C156" s="287" t="s">
        <v>479</v>
      </c>
      <c r="D156" s="287" t="s">
        <v>894</v>
      </c>
      <c r="E156" s="18" t="s">
        <v>199</v>
      </c>
      <c r="F156" s="288">
        <v>1269.82</v>
      </c>
      <c r="G156" s="35"/>
      <c r="H156" s="40"/>
    </row>
    <row r="157" spans="1:8" s="2" customFormat="1" ht="16.899999999999999" customHeight="1">
      <c r="A157" s="35"/>
      <c r="B157" s="40"/>
      <c r="C157" s="287" t="s">
        <v>539</v>
      </c>
      <c r="D157" s="287" t="s">
        <v>919</v>
      </c>
      <c r="E157" s="18" t="s">
        <v>199</v>
      </c>
      <c r="F157" s="288">
        <v>128.798</v>
      </c>
      <c r="G157" s="35"/>
      <c r="H157" s="40"/>
    </row>
    <row r="158" spans="1:8" s="2" customFormat="1" ht="22.5">
      <c r="A158" s="35"/>
      <c r="B158" s="40"/>
      <c r="C158" s="287" t="s">
        <v>565</v>
      </c>
      <c r="D158" s="287" t="s">
        <v>920</v>
      </c>
      <c r="E158" s="18" t="s">
        <v>199</v>
      </c>
      <c r="F158" s="288">
        <v>13.564</v>
      </c>
      <c r="G158" s="35"/>
      <c r="H158" s="40"/>
    </row>
    <row r="159" spans="1:8" s="2" customFormat="1" ht="16.899999999999999" customHeight="1">
      <c r="A159" s="35"/>
      <c r="B159" s="40"/>
      <c r="C159" s="287" t="s">
        <v>559</v>
      </c>
      <c r="D159" s="287" t="s">
        <v>560</v>
      </c>
      <c r="E159" s="18" t="s">
        <v>199</v>
      </c>
      <c r="F159" s="288">
        <v>2.1339999999999999</v>
      </c>
      <c r="G159" s="35"/>
      <c r="H159" s="40"/>
    </row>
    <row r="160" spans="1:8" s="2" customFormat="1" ht="16.899999999999999" customHeight="1">
      <c r="A160" s="35"/>
      <c r="B160" s="40"/>
      <c r="C160" s="283" t="s">
        <v>234</v>
      </c>
      <c r="D160" s="284" t="s">
        <v>1</v>
      </c>
      <c r="E160" s="285" t="s">
        <v>199</v>
      </c>
      <c r="F160" s="286">
        <v>420.29700000000003</v>
      </c>
      <c r="G160" s="35"/>
      <c r="H160" s="40"/>
    </row>
    <row r="161" spans="1:8" s="2" customFormat="1" ht="16.899999999999999" customHeight="1">
      <c r="A161" s="35"/>
      <c r="B161" s="40"/>
      <c r="C161" s="287" t="s">
        <v>1</v>
      </c>
      <c r="D161" s="287" t="s">
        <v>536</v>
      </c>
      <c r="E161" s="18" t="s">
        <v>1</v>
      </c>
      <c r="F161" s="288">
        <v>0</v>
      </c>
      <c r="G161" s="35"/>
      <c r="H161" s="40"/>
    </row>
    <row r="162" spans="1:8" s="2" customFormat="1" ht="16.899999999999999" customHeight="1">
      <c r="A162" s="35"/>
      <c r="B162" s="40"/>
      <c r="C162" s="287" t="s">
        <v>234</v>
      </c>
      <c r="D162" s="287" t="s">
        <v>235</v>
      </c>
      <c r="E162" s="18" t="s">
        <v>1</v>
      </c>
      <c r="F162" s="288">
        <v>420.29700000000003</v>
      </c>
      <c r="G162" s="35"/>
      <c r="H162" s="40"/>
    </row>
    <row r="163" spans="1:8" s="2" customFormat="1" ht="16.899999999999999" customHeight="1">
      <c r="A163" s="35"/>
      <c r="B163" s="40"/>
      <c r="C163" s="289" t="s">
        <v>891</v>
      </c>
      <c r="D163" s="35"/>
      <c r="E163" s="35"/>
      <c r="F163" s="35"/>
      <c r="G163" s="35"/>
      <c r="H163" s="40"/>
    </row>
    <row r="164" spans="1:8" s="2" customFormat="1" ht="16.899999999999999" customHeight="1">
      <c r="A164" s="35"/>
      <c r="B164" s="40"/>
      <c r="C164" s="287" t="s">
        <v>586</v>
      </c>
      <c r="D164" s="287" t="s">
        <v>587</v>
      </c>
      <c r="E164" s="18" t="s">
        <v>199</v>
      </c>
      <c r="F164" s="288">
        <v>462.327</v>
      </c>
      <c r="G164" s="35"/>
      <c r="H164" s="40"/>
    </row>
    <row r="165" spans="1:8" s="2" customFormat="1" ht="16.899999999999999" customHeight="1">
      <c r="A165" s="35"/>
      <c r="B165" s="40"/>
      <c r="C165" s="287" t="s">
        <v>380</v>
      </c>
      <c r="D165" s="287" t="s">
        <v>893</v>
      </c>
      <c r="E165" s="18" t="s">
        <v>199</v>
      </c>
      <c r="F165" s="288">
        <v>2539.982</v>
      </c>
      <c r="G165" s="35"/>
      <c r="H165" s="40"/>
    </row>
    <row r="166" spans="1:8" s="2" customFormat="1" ht="16.899999999999999" customHeight="1">
      <c r="A166" s="35"/>
      <c r="B166" s="40"/>
      <c r="C166" s="287" t="s">
        <v>467</v>
      </c>
      <c r="D166" s="287" t="s">
        <v>924</v>
      </c>
      <c r="E166" s="18" t="s">
        <v>199</v>
      </c>
      <c r="F166" s="288">
        <v>436.827</v>
      </c>
      <c r="G166" s="35"/>
      <c r="H166" s="40"/>
    </row>
    <row r="167" spans="1:8" s="2" customFormat="1" ht="16.899999999999999" customHeight="1">
      <c r="A167" s="35"/>
      <c r="B167" s="40"/>
      <c r="C167" s="287" t="s">
        <v>509</v>
      </c>
      <c r="D167" s="287" t="s">
        <v>921</v>
      </c>
      <c r="E167" s="18" t="s">
        <v>199</v>
      </c>
      <c r="F167" s="288">
        <v>568.12300000000005</v>
      </c>
      <c r="G167" s="35"/>
      <c r="H167" s="40"/>
    </row>
    <row r="168" spans="1:8" s="2" customFormat="1" ht="16.899999999999999" customHeight="1">
      <c r="A168" s="35"/>
      <c r="B168" s="40"/>
      <c r="C168" s="287" t="s">
        <v>570</v>
      </c>
      <c r="D168" s="287" t="s">
        <v>922</v>
      </c>
      <c r="E168" s="18" t="s">
        <v>199</v>
      </c>
      <c r="F168" s="288">
        <v>544.404</v>
      </c>
      <c r="G168" s="35"/>
      <c r="H168" s="40"/>
    </row>
    <row r="169" spans="1:8" s="2" customFormat="1" ht="16.899999999999999" customHeight="1">
      <c r="A169" s="35"/>
      <c r="B169" s="40"/>
      <c r="C169" s="283" t="s">
        <v>236</v>
      </c>
      <c r="D169" s="284" t="s">
        <v>1</v>
      </c>
      <c r="E169" s="285" t="s">
        <v>219</v>
      </c>
      <c r="F169" s="286">
        <v>30.9</v>
      </c>
      <c r="G169" s="35"/>
      <c r="H169" s="40"/>
    </row>
    <row r="170" spans="1:8" s="2" customFormat="1" ht="16.899999999999999" customHeight="1">
      <c r="A170" s="35"/>
      <c r="B170" s="40"/>
      <c r="C170" s="287" t="s">
        <v>1</v>
      </c>
      <c r="D170" s="287" t="s">
        <v>319</v>
      </c>
      <c r="E170" s="18" t="s">
        <v>1</v>
      </c>
      <c r="F170" s="288">
        <v>0</v>
      </c>
      <c r="G170" s="35"/>
      <c r="H170" s="40"/>
    </row>
    <row r="171" spans="1:8" s="2" customFormat="1" ht="16.899999999999999" customHeight="1">
      <c r="A171" s="35"/>
      <c r="B171" s="40"/>
      <c r="C171" s="287" t="s">
        <v>236</v>
      </c>
      <c r="D171" s="287" t="s">
        <v>357</v>
      </c>
      <c r="E171" s="18" t="s">
        <v>1</v>
      </c>
      <c r="F171" s="288">
        <v>30.9</v>
      </c>
      <c r="G171" s="35"/>
      <c r="H171" s="40"/>
    </row>
    <row r="172" spans="1:8" s="2" customFormat="1" ht="16.899999999999999" customHeight="1">
      <c r="A172" s="35"/>
      <c r="B172" s="40"/>
      <c r="C172" s="289" t="s">
        <v>891</v>
      </c>
      <c r="D172" s="35"/>
      <c r="E172" s="35"/>
      <c r="F172" s="35"/>
      <c r="G172" s="35"/>
      <c r="H172" s="40"/>
    </row>
    <row r="173" spans="1:8" s="2" customFormat="1" ht="16.899999999999999" customHeight="1">
      <c r="A173" s="35"/>
      <c r="B173" s="40"/>
      <c r="C173" s="287" t="s">
        <v>354</v>
      </c>
      <c r="D173" s="287" t="s">
        <v>925</v>
      </c>
      <c r="E173" s="18" t="s">
        <v>219</v>
      </c>
      <c r="F173" s="288">
        <v>30.9</v>
      </c>
      <c r="G173" s="35"/>
      <c r="H173" s="40"/>
    </row>
    <row r="174" spans="1:8" s="2" customFormat="1" ht="16.899999999999999" customHeight="1">
      <c r="A174" s="35"/>
      <c r="B174" s="40"/>
      <c r="C174" s="287" t="s">
        <v>335</v>
      </c>
      <c r="D174" s="287" t="s">
        <v>926</v>
      </c>
      <c r="E174" s="18" t="s">
        <v>219</v>
      </c>
      <c r="F174" s="288">
        <v>135.84</v>
      </c>
      <c r="G174" s="35"/>
      <c r="H174" s="40"/>
    </row>
    <row r="175" spans="1:8" s="2" customFormat="1" ht="22.5">
      <c r="A175" s="35"/>
      <c r="B175" s="40"/>
      <c r="C175" s="287" t="s">
        <v>341</v>
      </c>
      <c r="D175" s="287" t="s">
        <v>913</v>
      </c>
      <c r="E175" s="18" t="s">
        <v>219</v>
      </c>
      <c r="F175" s="288">
        <v>1630.982</v>
      </c>
      <c r="G175" s="35"/>
      <c r="H175" s="40"/>
    </row>
    <row r="176" spans="1:8" s="2" customFormat="1" ht="16.899999999999999" customHeight="1">
      <c r="A176" s="35"/>
      <c r="B176" s="40"/>
      <c r="C176" s="287" t="s">
        <v>348</v>
      </c>
      <c r="D176" s="287" t="s">
        <v>927</v>
      </c>
      <c r="E176" s="18" t="s">
        <v>219</v>
      </c>
      <c r="F176" s="288">
        <v>67.92</v>
      </c>
      <c r="G176" s="35"/>
      <c r="H176" s="40"/>
    </row>
    <row r="177" spans="1:8" s="2" customFormat="1" ht="16.899999999999999" customHeight="1">
      <c r="A177" s="35"/>
      <c r="B177" s="40"/>
      <c r="C177" s="287" t="s">
        <v>364</v>
      </c>
      <c r="D177" s="287" t="s">
        <v>928</v>
      </c>
      <c r="E177" s="18" t="s">
        <v>219</v>
      </c>
      <c r="F177" s="288">
        <v>67.92</v>
      </c>
      <c r="G177" s="35"/>
      <c r="H177" s="40"/>
    </row>
    <row r="178" spans="1:8" s="2" customFormat="1" ht="16.899999999999999" customHeight="1">
      <c r="A178" s="35"/>
      <c r="B178" s="40"/>
      <c r="C178" s="283" t="s">
        <v>929</v>
      </c>
      <c r="D178" s="284" t="s">
        <v>1</v>
      </c>
      <c r="E178" s="285" t="s">
        <v>199</v>
      </c>
      <c r="F178" s="286">
        <v>10.8</v>
      </c>
      <c r="G178" s="35"/>
      <c r="H178" s="40"/>
    </row>
    <row r="179" spans="1:8" s="2" customFormat="1" ht="16.899999999999999" customHeight="1">
      <c r="A179" s="35"/>
      <c r="B179" s="40"/>
      <c r="C179" s="283" t="s">
        <v>238</v>
      </c>
      <c r="D179" s="284" t="s">
        <v>1</v>
      </c>
      <c r="E179" s="285" t="s">
        <v>211</v>
      </c>
      <c r="F179" s="286">
        <v>26.56</v>
      </c>
      <c r="G179" s="35"/>
      <c r="H179" s="40"/>
    </row>
    <row r="180" spans="1:8" s="2" customFormat="1" ht="16.899999999999999" customHeight="1">
      <c r="A180" s="35"/>
      <c r="B180" s="40"/>
      <c r="C180" s="287" t="s">
        <v>1</v>
      </c>
      <c r="D180" s="287" t="s">
        <v>536</v>
      </c>
      <c r="E180" s="18" t="s">
        <v>1</v>
      </c>
      <c r="F180" s="288">
        <v>0</v>
      </c>
      <c r="G180" s="35"/>
      <c r="H180" s="40"/>
    </row>
    <row r="181" spans="1:8" s="2" customFormat="1" ht="16.899999999999999" customHeight="1">
      <c r="A181" s="35"/>
      <c r="B181" s="40"/>
      <c r="C181" s="287" t="s">
        <v>238</v>
      </c>
      <c r="D181" s="287" t="s">
        <v>239</v>
      </c>
      <c r="E181" s="18" t="s">
        <v>1</v>
      </c>
      <c r="F181" s="288">
        <v>26.56</v>
      </c>
      <c r="G181" s="35"/>
      <c r="H181" s="40"/>
    </row>
    <row r="182" spans="1:8" s="2" customFormat="1" ht="16.899999999999999" customHeight="1">
      <c r="A182" s="35"/>
      <c r="B182" s="40"/>
      <c r="C182" s="289" t="s">
        <v>891</v>
      </c>
      <c r="D182" s="35"/>
      <c r="E182" s="35"/>
      <c r="F182" s="35"/>
      <c r="G182" s="35"/>
      <c r="H182" s="40"/>
    </row>
    <row r="183" spans="1:8" s="2" customFormat="1" ht="16.899999999999999" customHeight="1">
      <c r="A183" s="35"/>
      <c r="B183" s="40"/>
      <c r="C183" s="287" t="s">
        <v>785</v>
      </c>
      <c r="D183" s="287" t="s">
        <v>786</v>
      </c>
      <c r="E183" s="18" t="s">
        <v>211</v>
      </c>
      <c r="F183" s="288">
        <v>29.216000000000001</v>
      </c>
      <c r="G183" s="35"/>
      <c r="H183" s="40"/>
    </row>
    <row r="184" spans="1:8" s="2" customFormat="1" ht="22.5">
      <c r="A184" s="35"/>
      <c r="B184" s="40"/>
      <c r="C184" s="287" t="s">
        <v>781</v>
      </c>
      <c r="D184" s="287" t="s">
        <v>930</v>
      </c>
      <c r="E184" s="18" t="s">
        <v>211</v>
      </c>
      <c r="F184" s="288">
        <v>26.56</v>
      </c>
      <c r="G184" s="35"/>
      <c r="H184" s="40"/>
    </row>
    <row r="185" spans="1:8" s="2" customFormat="1" ht="16.899999999999999" customHeight="1">
      <c r="A185" s="35"/>
      <c r="B185" s="40"/>
      <c r="C185" s="283" t="s">
        <v>240</v>
      </c>
      <c r="D185" s="284" t="s">
        <v>1</v>
      </c>
      <c r="E185" s="285" t="s">
        <v>211</v>
      </c>
      <c r="F185" s="286">
        <v>170.58</v>
      </c>
      <c r="G185" s="35"/>
      <c r="H185" s="40"/>
    </row>
    <row r="186" spans="1:8" s="2" customFormat="1" ht="16.899999999999999" customHeight="1">
      <c r="A186" s="35"/>
      <c r="B186" s="40"/>
      <c r="C186" s="287" t="s">
        <v>1</v>
      </c>
      <c r="D186" s="287" t="s">
        <v>536</v>
      </c>
      <c r="E186" s="18" t="s">
        <v>1</v>
      </c>
      <c r="F186" s="288">
        <v>0</v>
      </c>
      <c r="G186" s="35"/>
      <c r="H186" s="40"/>
    </row>
    <row r="187" spans="1:8" s="2" customFormat="1" ht="16.899999999999999" customHeight="1">
      <c r="A187" s="35"/>
      <c r="B187" s="40"/>
      <c r="C187" s="287" t="s">
        <v>240</v>
      </c>
      <c r="D187" s="287" t="s">
        <v>241</v>
      </c>
      <c r="E187" s="18" t="s">
        <v>1</v>
      </c>
      <c r="F187" s="288">
        <v>170.58</v>
      </c>
      <c r="G187" s="35"/>
      <c r="H187" s="40"/>
    </row>
    <row r="188" spans="1:8" s="2" customFormat="1" ht="16.899999999999999" customHeight="1">
      <c r="A188" s="35"/>
      <c r="B188" s="40"/>
      <c r="C188" s="289" t="s">
        <v>891</v>
      </c>
      <c r="D188" s="35"/>
      <c r="E188" s="35"/>
      <c r="F188" s="35"/>
      <c r="G188" s="35"/>
      <c r="H188" s="40"/>
    </row>
    <row r="189" spans="1:8" s="2" customFormat="1" ht="16.899999999999999" customHeight="1">
      <c r="A189" s="35"/>
      <c r="B189" s="40"/>
      <c r="C189" s="287" t="s">
        <v>776</v>
      </c>
      <c r="D189" s="287" t="s">
        <v>777</v>
      </c>
      <c r="E189" s="18" t="s">
        <v>211</v>
      </c>
      <c r="F189" s="288">
        <v>187.63800000000001</v>
      </c>
      <c r="G189" s="35"/>
      <c r="H189" s="40"/>
    </row>
    <row r="190" spans="1:8" s="2" customFormat="1" ht="16.899999999999999" customHeight="1">
      <c r="A190" s="35"/>
      <c r="B190" s="40"/>
      <c r="C190" s="287" t="s">
        <v>760</v>
      </c>
      <c r="D190" s="287" t="s">
        <v>931</v>
      </c>
      <c r="E190" s="18" t="s">
        <v>211</v>
      </c>
      <c r="F190" s="288">
        <v>371.29</v>
      </c>
      <c r="G190" s="35"/>
      <c r="H190" s="40"/>
    </row>
    <row r="191" spans="1:8" s="2" customFormat="1" ht="16.899999999999999" customHeight="1">
      <c r="A191" s="35"/>
      <c r="B191" s="40"/>
      <c r="C191" s="283" t="s">
        <v>932</v>
      </c>
      <c r="D191" s="284" t="s">
        <v>1</v>
      </c>
      <c r="E191" s="285" t="s">
        <v>211</v>
      </c>
      <c r="F191" s="286">
        <v>0</v>
      </c>
      <c r="G191" s="35"/>
      <c r="H191" s="40"/>
    </row>
    <row r="192" spans="1:8" s="2" customFormat="1" ht="16.899999999999999" customHeight="1">
      <c r="A192" s="35"/>
      <c r="B192" s="40"/>
      <c r="C192" s="283" t="s">
        <v>242</v>
      </c>
      <c r="D192" s="284" t="s">
        <v>1</v>
      </c>
      <c r="E192" s="285" t="s">
        <v>211</v>
      </c>
      <c r="F192" s="286">
        <v>2</v>
      </c>
      <c r="G192" s="35"/>
      <c r="H192" s="40"/>
    </row>
    <row r="193" spans="1:8" s="2" customFormat="1" ht="16.899999999999999" customHeight="1">
      <c r="A193" s="35"/>
      <c r="B193" s="40"/>
      <c r="C193" s="287" t="s">
        <v>1</v>
      </c>
      <c r="D193" s="287" t="s">
        <v>536</v>
      </c>
      <c r="E193" s="18" t="s">
        <v>1</v>
      </c>
      <c r="F193" s="288">
        <v>0</v>
      </c>
      <c r="G193" s="35"/>
      <c r="H193" s="40"/>
    </row>
    <row r="194" spans="1:8" s="2" customFormat="1" ht="16.899999999999999" customHeight="1">
      <c r="A194" s="35"/>
      <c r="B194" s="40"/>
      <c r="C194" s="287" t="s">
        <v>1</v>
      </c>
      <c r="D194" s="287" t="s">
        <v>773</v>
      </c>
      <c r="E194" s="18" t="s">
        <v>1</v>
      </c>
      <c r="F194" s="288">
        <v>1</v>
      </c>
      <c r="G194" s="35"/>
      <c r="H194" s="40"/>
    </row>
    <row r="195" spans="1:8" s="2" customFormat="1" ht="16.899999999999999" customHeight="1">
      <c r="A195" s="35"/>
      <c r="B195" s="40"/>
      <c r="C195" s="287" t="s">
        <v>1</v>
      </c>
      <c r="D195" s="287" t="s">
        <v>774</v>
      </c>
      <c r="E195" s="18" t="s">
        <v>1</v>
      </c>
      <c r="F195" s="288">
        <v>1</v>
      </c>
      <c r="G195" s="35"/>
      <c r="H195" s="40"/>
    </row>
    <row r="196" spans="1:8" s="2" customFormat="1" ht="16.899999999999999" customHeight="1">
      <c r="A196" s="35"/>
      <c r="B196" s="40"/>
      <c r="C196" s="287" t="s">
        <v>242</v>
      </c>
      <c r="D196" s="287" t="s">
        <v>292</v>
      </c>
      <c r="E196" s="18" t="s">
        <v>1</v>
      </c>
      <c r="F196" s="288">
        <v>2</v>
      </c>
      <c r="G196" s="35"/>
      <c r="H196" s="40"/>
    </row>
    <row r="197" spans="1:8" s="2" customFormat="1" ht="16.899999999999999" customHeight="1">
      <c r="A197" s="35"/>
      <c r="B197" s="40"/>
      <c r="C197" s="289" t="s">
        <v>891</v>
      </c>
      <c r="D197" s="35"/>
      <c r="E197" s="35"/>
      <c r="F197" s="35"/>
      <c r="G197" s="35"/>
      <c r="H197" s="40"/>
    </row>
    <row r="198" spans="1:8" s="2" customFormat="1" ht="16.899999999999999" customHeight="1">
      <c r="A198" s="35"/>
      <c r="B198" s="40"/>
      <c r="C198" s="287" t="s">
        <v>770</v>
      </c>
      <c r="D198" s="287" t="s">
        <v>771</v>
      </c>
      <c r="E198" s="18" t="s">
        <v>211</v>
      </c>
      <c r="F198" s="288">
        <v>2</v>
      </c>
      <c r="G198" s="35"/>
      <c r="H198" s="40"/>
    </row>
    <row r="199" spans="1:8" s="2" customFormat="1" ht="16.899999999999999" customHeight="1">
      <c r="A199" s="35"/>
      <c r="B199" s="40"/>
      <c r="C199" s="287" t="s">
        <v>760</v>
      </c>
      <c r="D199" s="287" t="s">
        <v>931</v>
      </c>
      <c r="E199" s="18" t="s">
        <v>211</v>
      </c>
      <c r="F199" s="288">
        <v>371.29</v>
      </c>
      <c r="G199" s="35"/>
      <c r="H199" s="40"/>
    </row>
    <row r="200" spans="1:8" s="2" customFormat="1" ht="16.899999999999999" customHeight="1">
      <c r="A200" s="35"/>
      <c r="B200" s="40"/>
      <c r="C200" s="283" t="s">
        <v>243</v>
      </c>
      <c r="D200" s="284" t="s">
        <v>1</v>
      </c>
      <c r="E200" s="285" t="s">
        <v>211</v>
      </c>
      <c r="F200" s="286">
        <v>198.71</v>
      </c>
      <c r="G200" s="35"/>
      <c r="H200" s="40"/>
    </row>
    <row r="201" spans="1:8" s="2" customFormat="1" ht="16.899999999999999" customHeight="1">
      <c r="A201" s="35"/>
      <c r="B201" s="40"/>
      <c r="C201" s="287" t="s">
        <v>1</v>
      </c>
      <c r="D201" s="287" t="s">
        <v>536</v>
      </c>
      <c r="E201" s="18" t="s">
        <v>1</v>
      </c>
      <c r="F201" s="288">
        <v>0</v>
      </c>
      <c r="G201" s="35"/>
      <c r="H201" s="40"/>
    </row>
    <row r="202" spans="1:8" s="2" customFormat="1" ht="16.899999999999999" customHeight="1">
      <c r="A202" s="35"/>
      <c r="B202" s="40"/>
      <c r="C202" s="287" t="s">
        <v>243</v>
      </c>
      <c r="D202" s="287" t="s">
        <v>244</v>
      </c>
      <c r="E202" s="18" t="s">
        <v>1</v>
      </c>
      <c r="F202" s="288">
        <v>198.71</v>
      </c>
      <c r="G202" s="35"/>
      <c r="H202" s="40"/>
    </row>
    <row r="203" spans="1:8" s="2" customFormat="1" ht="16.899999999999999" customHeight="1">
      <c r="A203" s="35"/>
      <c r="B203" s="40"/>
      <c r="C203" s="289" t="s">
        <v>891</v>
      </c>
      <c r="D203" s="35"/>
      <c r="E203" s="35"/>
      <c r="F203" s="35"/>
      <c r="G203" s="35"/>
      <c r="H203" s="40"/>
    </row>
    <row r="204" spans="1:8" s="2" customFormat="1" ht="16.899999999999999" customHeight="1">
      <c r="A204" s="35"/>
      <c r="B204" s="40"/>
      <c r="C204" s="287" t="s">
        <v>765</v>
      </c>
      <c r="D204" s="287" t="s">
        <v>766</v>
      </c>
      <c r="E204" s="18" t="s">
        <v>211</v>
      </c>
      <c r="F204" s="288">
        <v>218.58099999999999</v>
      </c>
      <c r="G204" s="35"/>
      <c r="H204" s="40"/>
    </row>
    <row r="205" spans="1:8" s="2" customFormat="1" ht="16.899999999999999" customHeight="1">
      <c r="A205" s="35"/>
      <c r="B205" s="40"/>
      <c r="C205" s="287" t="s">
        <v>760</v>
      </c>
      <c r="D205" s="287" t="s">
        <v>931</v>
      </c>
      <c r="E205" s="18" t="s">
        <v>211</v>
      </c>
      <c r="F205" s="288">
        <v>371.29</v>
      </c>
      <c r="G205" s="35"/>
      <c r="H205" s="40"/>
    </row>
    <row r="206" spans="1:8" s="2" customFormat="1" ht="16.899999999999999" customHeight="1">
      <c r="A206" s="35"/>
      <c r="B206" s="40"/>
      <c r="C206" s="283" t="s">
        <v>245</v>
      </c>
      <c r="D206" s="284" t="s">
        <v>1</v>
      </c>
      <c r="E206" s="285" t="s">
        <v>219</v>
      </c>
      <c r="F206" s="286">
        <v>849.20100000000002</v>
      </c>
      <c r="G206" s="35"/>
      <c r="H206" s="40"/>
    </row>
    <row r="207" spans="1:8" s="2" customFormat="1" ht="16.899999999999999" customHeight="1">
      <c r="A207" s="35"/>
      <c r="B207" s="40"/>
      <c r="C207" s="287" t="s">
        <v>1</v>
      </c>
      <c r="D207" s="287" t="s">
        <v>319</v>
      </c>
      <c r="E207" s="18" t="s">
        <v>1</v>
      </c>
      <c r="F207" s="288">
        <v>0</v>
      </c>
      <c r="G207" s="35"/>
      <c r="H207" s="40"/>
    </row>
    <row r="208" spans="1:8" s="2" customFormat="1" ht="16.899999999999999" customHeight="1">
      <c r="A208" s="35"/>
      <c r="B208" s="40"/>
      <c r="C208" s="287" t="s">
        <v>1</v>
      </c>
      <c r="D208" s="287" t="s">
        <v>320</v>
      </c>
      <c r="E208" s="18" t="s">
        <v>1</v>
      </c>
      <c r="F208" s="288">
        <v>424.8</v>
      </c>
      <c r="G208" s="35"/>
      <c r="H208" s="40"/>
    </row>
    <row r="209" spans="1:8" s="2" customFormat="1" ht="16.899999999999999" customHeight="1">
      <c r="A209" s="35"/>
      <c r="B209" s="40"/>
      <c r="C209" s="287" t="s">
        <v>1</v>
      </c>
      <c r="D209" s="287" t="s">
        <v>321</v>
      </c>
      <c r="E209" s="18" t="s">
        <v>1</v>
      </c>
      <c r="F209" s="288">
        <v>424.40100000000001</v>
      </c>
      <c r="G209" s="35"/>
      <c r="H209" s="40"/>
    </row>
    <row r="210" spans="1:8" s="2" customFormat="1" ht="16.899999999999999" customHeight="1">
      <c r="A210" s="35"/>
      <c r="B210" s="40"/>
      <c r="C210" s="287" t="s">
        <v>245</v>
      </c>
      <c r="D210" s="287" t="s">
        <v>292</v>
      </c>
      <c r="E210" s="18" t="s">
        <v>1</v>
      </c>
      <c r="F210" s="288">
        <v>849.20100000000002</v>
      </c>
      <c r="G210" s="35"/>
      <c r="H210" s="40"/>
    </row>
    <row r="211" spans="1:8" s="2" customFormat="1" ht="16.899999999999999" customHeight="1">
      <c r="A211" s="35"/>
      <c r="B211" s="40"/>
      <c r="C211" s="289" t="s">
        <v>891</v>
      </c>
      <c r="D211" s="35"/>
      <c r="E211" s="35"/>
      <c r="F211" s="35"/>
      <c r="G211" s="35"/>
      <c r="H211" s="40"/>
    </row>
    <row r="212" spans="1:8" s="2" customFormat="1" ht="22.5">
      <c r="A212" s="35"/>
      <c r="B212" s="40"/>
      <c r="C212" s="287" t="s">
        <v>316</v>
      </c>
      <c r="D212" s="287" t="s">
        <v>933</v>
      </c>
      <c r="E212" s="18" t="s">
        <v>219</v>
      </c>
      <c r="F212" s="288">
        <v>849.20100000000002</v>
      </c>
      <c r="G212" s="35"/>
      <c r="H212" s="40"/>
    </row>
    <row r="213" spans="1:8" s="2" customFormat="1" ht="22.5">
      <c r="A213" s="35"/>
      <c r="B213" s="40"/>
      <c r="C213" s="287" t="s">
        <v>341</v>
      </c>
      <c r="D213" s="287" t="s">
        <v>913</v>
      </c>
      <c r="E213" s="18" t="s">
        <v>219</v>
      </c>
      <c r="F213" s="288">
        <v>1630.982</v>
      </c>
      <c r="G213" s="35"/>
      <c r="H213" s="40"/>
    </row>
    <row r="214" spans="1:8" s="2" customFormat="1" ht="16.899999999999999" customHeight="1">
      <c r="A214" s="35"/>
      <c r="B214" s="40"/>
      <c r="C214" s="283" t="s">
        <v>247</v>
      </c>
      <c r="D214" s="284" t="s">
        <v>1</v>
      </c>
      <c r="E214" s="285" t="s">
        <v>248</v>
      </c>
      <c r="F214" s="286">
        <v>351.79399999999998</v>
      </c>
      <c r="G214" s="35"/>
      <c r="H214" s="40"/>
    </row>
    <row r="215" spans="1:8" s="2" customFormat="1" ht="16.899999999999999" customHeight="1">
      <c r="A215" s="35"/>
      <c r="B215" s="40"/>
      <c r="C215" s="287" t="s">
        <v>1</v>
      </c>
      <c r="D215" s="287" t="s">
        <v>863</v>
      </c>
      <c r="E215" s="18" t="s">
        <v>1</v>
      </c>
      <c r="F215" s="288">
        <v>313.74400000000003</v>
      </c>
      <c r="G215" s="35"/>
      <c r="H215" s="40"/>
    </row>
    <row r="216" spans="1:8" s="2" customFormat="1" ht="16.899999999999999" customHeight="1">
      <c r="A216" s="35"/>
      <c r="B216" s="40"/>
      <c r="C216" s="287" t="s">
        <v>1</v>
      </c>
      <c r="D216" s="287" t="s">
        <v>864</v>
      </c>
      <c r="E216" s="18" t="s">
        <v>1</v>
      </c>
      <c r="F216" s="288">
        <v>25.21</v>
      </c>
      <c r="G216" s="35"/>
      <c r="H216" s="40"/>
    </row>
    <row r="217" spans="1:8" s="2" customFormat="1" ht="16.899999999999999" customHeight="1">
      <c r="A217" s="35"/>
      <c r="B217" s="40"/>
      <c r="C217" s="287" t="s">
        <v>1</v>
      </c>
      <c r="D217" s="287" t="s">
        <v>865</v>
      </c>
      <c r="E217" s="18" t="s">
        <v>1</v>
      </c>
      <c r="F217" s="288">
        <v>12.84</v>
      </c>
      <c r="G217" s="35"/>
      <c r="H217" s="40"/>
    </row>
    <row r="218" spans="1:8" s="2" customFormat="1" ht="16.899999999999999" customHeight="1">
      <c r="A218" s="35"/>
      <c r="B218" s="40"/>
      <c r="C218" s="287" t="s">
        <v>247</v>
      </c>
      <c r="D218" s="287" t="s">
        <v>292</v>
      </c>
      <c r="E218" s="18" t="s">
        <v>1</v>
      </c>
      <c r="F218" s="288">
        <v>351.79399999999998</v>
      </c>
      <c r="G218" s="35"/>
      <c r="H218" s="40"/>
    </row>
    <row r="219" spans="1:8" s="2" customFormat="1" ht="16.899999999999999" customHeight="1">
      <c r="A219" s="35"/>
      <c r="B219" s="40"/>
      <c r="C219" s="289" t="s">
        <v>891</v>
      </c>
      <c r="D219" s="35"/>
      <c r="E219" s="35"/>
      <c r="F219" s="35"/>
      <c r="G219" s="35"/>
      <c r="H219" s="40"/>
    </row>
    <row r="220" spans="1:8" s="2" customFormat="1" ht="22.5">
      <c r="A220" s="35"/>
      <c r="B220" s="40"/>
      <c r="C220" s="287" t="s">
        <v>860</v>
      </c>
      <c r="D220" s="287" t="s">
        <v>907</v>
      </c>
      <c r="E220" s="18" t="s">
        <v>248</v>
      </c>
      <c r="F220" s="288">
        <v>351.79399999999998</v>
      </c>
      <c r="G220" s="35"/>
      <c r="H220" s="40"/>
    </row>
    <row r="221" spans="1:8" s="2" customFormat="1" ht="16.899999999999999" customHeight="1">
      <c r="A221" s="35"/>
      <c r="B221" s="40"/>
      <c r="C221" s="287" t="s">
        <v>849</v>
      </c>
      <c r="D221" s="287" t="s">
        <v>904</v>
      </c>
      <c r="E221" s="18" t="s">
        <v>248</v>
      </c>
      <c r="F221" s="288">
        <v>571.89800000000002</v>
      </c>
      <c r="G221" s="35"/>
      <c r="H221" s="40"/>
    </row>
    <row r="222" spans="1:8" s="2" customFormat="1" ht="16.899999999999999" customHeight="1">
      <c r="A222" s="35"/>
      <c r="B222" s="40"/>
      <c r="C222" s="287" t="s">
        <v>854</v>
      </c>
      <c r="D222" s="287" t="s">
        <v>905</v>
      </c>
      <c r="E222" s="18" t="s">
        <v>248</v>
      </c>
      <c r="F222" s="288">
        <v>5147.0820000000003</v>
      </c>
      <c r="G222" s="35"/>
      <c r="H222" s="40"/>
    </row>
    <row r="223" spans="1:8" s="2" customFormat="1" ht="16.899999999999999" customHeight="1">
      <c r="A223" s="35"/>
      <c r="B223" s="40"/>
      <c r="C223" s="283" t="s">
        <v>250</v>
      </c>
      <c r="D223" s="284" t="s">
        <v>1</v>
      </c>
      <c r="E223" s="285" t="s">
        <v>219</v>
      </c>
      <c r="F223" s="286">
        <v>1630.982</v>
      </c>
      <c r="G223" s="35"/>
      <c r="H223" s="40"/>
    </row>
    <row r="224" spans="1:8" s="2" customFormat="1" ht="16.899999999999999" customHeight="1">
      <c r="A224" s="35"/>
      <c r="B224" s="40"/>
      <c r="C224" s="287" t="s">
        <v>1</v>
      </c>
      <c r="D224" s="287" t="s">
        <v>344</v>
      </c>
      <c r="E224" s="18" t="s">
        <v>1</v>
      </c>
      <c r="F224" s="288">
        <v>0</v>
      </c>
      <c r="G224" s="35"/>
      <c r="H224" s="40"/>
    </row>
    <row r="225" spans="1:8" s="2" customFormat="1" ht="16.899999999999999" customHeight="1">
      <c r="A225" s="35"/>
      <c r="B225" s="40"/>
      <c r="C225" s="287" t="s">
        <v>1</v>
      </c>
      <c r="D225" s="287" t="s">
        <v>345</v>
      </c>
      <c r="E225" s="18" t="s">
        <v>1</v>
      </c>
      <c r="F225" s="288">
        <v>861.74099999999999</v>
      </c>
      <c r="G225" s="35"/>
      <c r="H225" s="40"/>
    </row>
    <row r="226" spans="1:8" s="2" customFormat="1" ht="16.899999999999999" customHeight="1">
      <c r="A226" s="35"/>
      <c r="B226" s="40"/>
      <c r="C226" s="287" t="s">
        <v>1</v>
      </c>
      <c r="D226" s="287" t="s">
        <v>346</v>
      </c>
      <c r="E226" s="18" t="s">
        <v>1</v>
      </c>
      <c r="F226" s="288">
        <v>40.04</v>
      </c>
      <c r="G226" s="35"/>
      <c r="H226" s="40"/>
    </row>
    <row r="227" spans="1:8" s="2" customFormat="1" ht="16.899999999999999" customHeight="1">
      <c r="A227" s="35"/>
      <c r="B227" s="40"/>
      <c r="C227" s="287" t="s">
        <v>1</v>
      </c>
      <c r="D227" s="287" t="s">
        <v>347</v>
      </c>
      <c r="E227" s="18" t="s">
        <v>1</v>
      </c>
      <c r="F227" s="288">
        <v>304.8</v>
      </c>
      <c r="G227" s="35"/>
      <c r="H227" s="40"/>
    </row>
    <row r="228" spans="1:8" s="2" customFormat="1" ht="16.899999999999999" customHeight="1">
      <c r="A228" s="35"/>
      <c r="B228" s="40"/>
      <c r="C228" s="287" t="s">
        <v>1</v>
      </c>
      <c r="D228" s="287" t="s">
        <v>321</v>
      </c>
      <c r="E228" s="18" t="s">
        <v>1</v>
      </c>
      <c r="F228" s="288">
        <v>424.40100000000001</v>
      </c>
      <c r="G228" s="35"/>
      <c r="H228" s="40"/>
    </row>
    <row r="229" spans="1:8" s="2" customFormat="1" ht="16.899999999999999" customHeight="1">
      <c r="A229" s="35"/>
      <c r="B229" s="40"/>
      <c r="C229" s="287" t="s">
        <v>250</v>
      </c>
      <c r="D229" s="287" t="s">
        <v>292</v>
      </c>
      <c r="E229" s="18" t="s">
        <v>1</v>
      </c>
      <c r="F229" s="288">
        <v>1630.982</v>
      </c>
      <c r="G229" s="35"/>
      <c r="H229" s="40"/>
    </row>
    <row r="230" spans="1:8" s="2" customFormat="1" ht="16.899999999999999" customHeight="1">
      <c r="A230" s="35"/>
      <c r="B230" s="40"/>
      <c r="C230" s="289" t="s">
        <v>891</v>
      </c>
      <c r="D230" s="35"/>
      <c r="E230" s="35"/>
      <c r="F230" s="35"/>
      <c r="G230" s="35"/>
      <c r="H230" s="40"/>
    </row>
    <row r="231" spans="1:8" s="2" customFormat="1" ht="22.5">
      <c r="A231" s="35"/>
      <c r="B231" s="40"/>
      <c r="C231" s="287" t="s">
        <v>341</v>
      </c>
      <c r="D231" s="287" t="s">
        <v>913</v>
      </c>
      <c r="E231" s="18" t="s">
        <v>219</v>
      </c>
      <c r="F231" s="288">
        <v>1630.982</v>
      </c>
      <c r="G231" s="35"/>
      <c r="H231" s="40"/>
    </row>
    <row r="232" spans="1:8" s="2" customFormat="1" ht="16.899999999999999" customHeight="1">
      <c r="A232" s="35"/>
      <c r="B232" s="40"/>
      <c r="C232" s="287" t="s">
        <v>359</v>
      </c>
      <c r="D232" s="287" t="s">
        <v>934</v>
      </c>
      <c r="E232" s="18" t="s">
        <v>248</v>
      </c>
      <c r="F232" s="288">
        <v>2772.6689999999999</v>
      </c>
      <c r="G232" s="35"/>
      <c r="H232" s="40"/>
    </row>
    <row r="233" spans="1:8" s="2" customFormat="1" ht="16.899999999999999" customHeight="1">
      <c r="A233" s="35"/>
      <c r="B233" s="40"/>
      <c r="C233" s="283" t="s">
        <v>252</v>
      </c>
      <c r="D233" s="284" t="s">
        <v>1</v>
      </c>
      <c r="E233" s="285" t="s">
        <v>199</v>
      </c>
      <c r="F233" s="286">
        <v>185.1</v>
      </c>
      <c r="G233" s="35"/>
      <c r="H233" s="40"/>
    </row>
    <row r="234" spans="1:8" s="2" customFormat="1" ht="16.899999999999999" customHeight="1">
      <c r="A234" s="35"/>
      <c r="B234" s="40"/>
      <c r="C234" s="287" t="s">
        <v>1</v>
      </c>
      <c r="D234" s="287" t="s">
        <v>399</v>
      </c>
      <c r="E234" s="18" t="s">
        <v>1</v>
      </c>
      <c r="F234" s="288">
        <v>0</v>
      </c>
      <c r="G234" s="35"/>
      <c r="H234" s="40"/>
    </row>
    <row r="235" spans="1:8" s="2" customFormat="1" ht="16.899999999999999" customHeight="1">
      <c r="A235" s="35"/>
      <c r="B235" s="40"/>
      <c r="C235" s="287" t="s">
        <v>1</v>
      </c>
      <c r="D235" s="287" t="s">
        <v>400</v>
      </c>
      <c r="E235" s="18" t="s">
        <v>1</v>
      </c>
      <c r="F235" s="288">
        <v>185.1</v>
      </c>
      <c r="G235" s="35"/>
      <c r="H235" s="40"/>
    </row>
    <row r="236" spans="1:8" s="2" customFormat="1" ht="16.899999999999999" customHeight="1">
      <c r="A236" s="35"/>
      <c r="B236" s="40"/>
      <c r="C236" s="287" t="s">
        <v>252</v>
      </c>
      <c r="D236" s="287" t="s">
        <v>292</v>
      </c>
      <c r="E236" s="18" t="s">
        <v>1</v>
      </c>
      <c r="F236" s="288">
        <v>185.1</v>
      </c>
      <c r="G236" s="35"/>
      <c r="H236" s="40"/>
    </row>
    <row r="237" spans="1:8" s="2" customFormat="1" ht="16.899999999999999" customHeight="1">
      <c r="A237" s="35"/>
      <c r="B237" s="40"/>
      <c r="C237" s="289" t="s">
        <v>891</v>
      </c>
      <c r="D237" s="35"/>
      <c r="E237" s="35"/>
      <c r="F237" s="35"/>
      <c r="G237" s="35"/>
      <c r="H237" s="40"/>
    </row>
    <row r="238" spans="1:8" s="2" customFormat="1" ht="16.899999999999999" customHeight="1">
      <c r="A238" s="35"/>
      <c r="B238" s="40"/>
      <c r="C238" s="287" t="s">
        <v>396</v>
      </c>
      <c r="D238" s="287" t="s">
        <v>935</v>
      </c>
      <c r="E238" s="18" t="s">
        <v>199</v>
      </c>
      <c r="F238" s="288">
        <v>185.1</v>
      </c>
      <c r="G238" s="35"/>
      <c r="H238" s="40"/>
    </row>
    <row r="239" spans="1:8" s="2" customFormat="1" ht="16.899999999999999" customHeight="1">
      <c r="A239" s="35"/>
      <c r="B239" s="40"/>
      <c r="C239" s="287" t="s">
        <v>335</v>
      </c>
      <c r="D239" s="287" t="s">
        <v>926</v>
      </c>
      <c r="E239" s="18" t="s">
        <v>219</v>
      </c>
      <c r="F239" s="288">
        <v>135.84</v>
      </c>
      <c r="G239" s="35"/>
      <c r="H239" s="40"/>
    </row>
    <row r="240" spans="1:8" s="2" customFormat="1" ht="22.5">
      <c r="A240" s="35"/>
      <c r="B240" s="40"/>
      <c r="C240" s="287" t="s">
        <v>341</v>
      </c>
      <c r="D240" s="287" t="s">
        <v>913</v>
      </c>
      <c r="E240" s="18" t="s">
        <v>219</v>
      </c>
      <c r="F240" s="288">
        <v>1630.982</v>
      </c>
      <c r="G240" s="35"/>
      <c r="H240" s="40"/>
    </row>
    <row r="241" spans="1:8" s="2" customFormat="1" ht="16.899999999999999" customHeight="1">
      <c r="A241" s="35"/>
      <c r="B241" s="40"/>
      <c r="C241" s="287" t="s">
        <v>348</v>
      </c>
      <c r="D241" s="287" t="s">
        <v>927</v>
      </c>
      <c r="E241" s="18" t="s">
        <v>219</v>
      </c>
      <c r="F241" s="288">
        <v>67.92</v>
      </c>
      <c r="G241" s="35"/>
      <c r="H241" s="40"/>
    </row>
    <row r="242" spans="1:8" s="2" customFormat="1" ht="16.899999999999999" customHeight="1">
      <c r="A242" s="35"/>
      <c r="B242" s="40"/>
      <c r="C242" s="287" t="s">
        <v>364</v>
      </c>
      <c r="D242" s="287" t="s">
        <v>928</v>
      </c>
      <c r="E242" s="18" t="s">
        <v>219</v>
      </c>
      <c r="F242" s="288">
        <v>67.92</v>
      </c>
      <c r="G242" s="35"/>
      <c r="H242" s="40"/>
    </row>
    <row r="243" spans="1:8" s="2" customFormat="1" ht="16.899999999999999" customHeight="1">
      <c r="A243" s="35"/>
      <c r="B243" s="40"/>
      <c r="C243" s="287" t="s">
        <v>402</v>
      </c>
      <c r="D243" s="287" t="s">
        <v>936</v>
      </c>
      <c r="E243" s="18" t="s">
        <v>199</v>
      </c>
      <c r="F243" s="288">
        <v>185.1</v>
      </c>
      <c r="G243" s="35"/>
      <c r="H243" s="40"/>
    </row>
    <row r="244" spans="1:8" s="2" customFormat="1" ht="16.899999999999999" customHeight="1">
      <c r="A244" s="35"/>
      <c r="B244" s="40"/>
      <c r="C244" s="287" t="s">
        <v>412</v>
      </c>
      <c r="D244" s="287" t="s">
        <v>937</v>
      </c>
      <c r="E244" s="18" t="s">
        <v>199</v>
      </c>
      <c r="F244" s="288">
        <v>185.1</v>
      </c>
      <c r="G244" s="35"/>
      <c r="H244" s="40"/>
    </row>
    <row r="245" spans="1:8" s="2" customFormat="1" ht="16.899999999999999" customHeight="1">
      <c r="A245" s="35"/>
      <c r="B245" s="40"/>
      <c r="C245" s="287" t="s">
        <v>406</v>
      </c>
      <c r="D245" s="287" t="s">
        <v>407</v>
      </c>
      <c r="E245" s="18" t="s">
        <v>408</v>
      </c>
      <c r="F245" s="288">
        <v>2.7770000000000001</v>
      </c>
      <c r="G245" s="35"/>
      <c r="H245" s="40"/>
    </row>
    <row r="246" spans="1:8" s="2" customFormat="1" ht="16.899999999999999" customHeight="1">
      <c r="A246" s="35"/>
      <c r="B246" s="40"/>
      <c r="C246" s="283" t="s">
        <v>254</v>
      </c>
      <c r="D246" s="284" t="s">
        <v>1</v>
      </c>
      <c r="E246" s="285" t="s">
        <v>199</v>
      </c>
      <c r="F246" s="286">
        <v>1269.991</v>
      </c>
      <c r="G246" s="35"/>
      <c r="H246" s="40"/>
    </row>
    <row r="247" spans="1:8" s="2" customFormat="1" ht="16.899999999999999" customHeight="1">
      <c r="A247" s="35"/>
      <c r="B247" s="40"/>
      <c r="C247" s="287" t="s">
        <v>1</v>
      </c>
      <c r="D247" s="287" t="s">
        <v>383</v>
      </c>
      <c r="E247" s="18" t="s">
        <v>1</v>
      </c>
      <c r="F247" s="288">
        <v>0</v>
      </c>
      <c r="G247" s="35"/>
      <c r="H247" s="40"/>
    </row>
    <row r="248" spans="1:8" s="2" customFormat="1" ht="16.899999999999999" customHeight="1">
      <c r="A248" s="35"/>
      <c r="B248" s="40"/>
      <c r="C248" s="287" t="s">
        <v>1</v>
      </c>
      <c r="D248" s="287" t="s">
        <v>384</v>
      </c>
      <c r="E248" s="18" t="s">
        <v>1</v>
      </c>
      <c r="F248" s="288">
        <v>0</v>
      </c>
      <c r="G248" s="35"/>
      <c r="H248" s="40"/>
    </row>
    <row r="249" spans="1:8" s="2" customFormat="1" ht="16.899999999999999" customHeight="1">
      <c r="A249" s="35"/>
      <c r="B249" s="40"/>
      <c r="C249" s="287" t="s">
        <v>1</v>
      </c>
      <c r="D249" s="287" t="s">
        <v>198</v>
      </c>
      <c r="E249" s="18" t="s">
        <v>1</v>
      </c>
      <c r="F249" s="288">
        <v>544.51800000000003</v>
      </c>
      <c r="G249" s="35"/>
      <c r="H249" s="40"/>
    </row>
    <row r="250" spans="1:8" s="2" customFormat="1" ht="16.899999999999999" customHeight="1">
      <c r="A250" s="35"/>
      <c r="B250" s="40"/>
      <c r="C250" s="287" t="s">
        <v>1</v>
      </c>
      <c r="D250" s="287" t="s">
        <v>385</v>
      </c>
      <c r="E250" s="18" t="s">
        <v>1</v>
      </c>
      <c r="F250" s="288">
        <v>-6.2779999999999996</v>
      </c>
      <c r="G250" s="35"/>
      <c r="H250" s="40"/>
    </row>
    <row r="251" spans="1:8" s="2" customFormat="1" ht="16.899999999999999" customHeight="1">
      <c r="A251" s="35"/>
      <c r="B251" s="40"/>
      <c r="C251" s="287" t="s">
        <v>1</v>
      </c>
      <c r="D251" s="287" t="s">
        <v>1</v>
      </c>
      <c r="E251" s="18" t="s">
        <v>1</v>
      </c>
      <c r="F251" s="288">
        <v>0</v>
      </c>
      <c r="G251" s="35"/>
      <c r="H251" s="40"/>
    </row>
    <row r="252" spans="1:8" s="2" customFormat="1" ht="16.899999999999999" customHeight="1">
      <c r="A252" s="35"/>
      <c r="B252" s="40"/>
      <c r="C252" s="287" t="s">
        <v>1</v>
      </c>
      <c r="D252" s="287" t="s">
        <v>386</v>
      </c>
      <c r="E252" s="18" t="s">
        <v>1</v>
      </c>
      <c r="F252" s="288">
        <v>0</v>
      </c>
      <c r="G252" s="35"/>
      <c r="H252" s="40"/>
    </row>
    <row r="253" spans="1:8" s="2" customFormat="1" ht="16.899999999999999" customHeight="1">
      <c r="A253" s="35"/>
      <c r="B253" s="40"/>
      <c r="C253" s="287" t="s">
        <v>1</v>
      </c>
      <c r="D253" s="287" t="s">
        <v>387</v>
      </c>
      <c r="E253" s="18" t="s">
        <v>1</v>
      </c>
      <c r="F253" s="288">
        <v>128.798</v>
      </c>
      <c r="G253" s="35"/>
      <c r="H253" s="40"/>
    </row>
    <row r="254" spans="1:8" s="2" customFormat="1" ht="16.899999999999999" customHeight="1">
      <c r="A254" s="35"/>
      <c r="B254" s="40"/>
      <c r="C254" s="287" t="s">
        <v>1</v>
      </c>
      <c r="D254" s="287" t="s">
        <v>388</v>
      </c>
      <c r="E254" s="18" t="s">
        <v>1</v>
      </c>
      <c r="F254" s="288">
        <v>5.1180000000000003</v>
      </c>
      <c r="G254" s="35"/>
      <c r="H254" s="40"/>
    </row>
    <row r="255" spans="1:8" s="2" customFormat="1" ht="16.899999999999999" customHeight="1">
      <c r="A255" s="35"/>
      <c r="B255" s="40"/>
      <c r="C255" s="287" t="s">
        <v>1</v>
      </c>
      <c r="D255" s="287" t="s">
        <v>1</v>
      </c>
      <c r="E255" s="18" t="s">
        <v>1</v>
      </c>
      <c r="F255" s="288">
        <v>0</v>
      </c>
      <c r="G255" s="35"/>
      <c r="H255" s="40"/>
    </row>
    <row r="256" spans="1:8" s="2" customFormat="1" ht="16.899999999999999" customHeight="1">
      <c r="A256" s="35"/>
      <c r="B256" s="40"/>
      <c r="C256" s="287" t="s">
        <v>1</v>
      </c>
      <c r="D256" s="287" t="s">
        <v>389</v>
      </c>
      <c r="E256" s="18" t="s">
        <v>1</v>
      </c>
      <c r="F256" s="288">
        <v>0</v>
      </c>
      <c r="G256" s="35"/>
      <c r="H256" s="40"/>
    </row>
    <row r="257" spans="1:8" s="2" customFormat="1" ht="16.899999999999999" customHeight="1">
      <c r="A257" s="35"/>
      <c r="B257" s="40"/>
      <c r="C257" s="287" t="s">
        <v>1</v>
      </c>
      <c r="D257" s="287" t="s">
        <v>234</v>
      </c>
      <c r="E257" s="18" t="s">
        <v>1</v>
      </c>
      <c r="F257" s="288">
        <v>420.29700000000003</v>
      </c>
      <c r="G257" s="35"/>
      <c r="H257" s="40"/>
    </row>
    <row r="258" spans="1:8" s="2" customFormat="1" ht="22.5">
      <c r="A258" s="35"/>
      <c r="B258" s="40"/>
      <c r="C258" s="287" t="s">
        <v>1</v>
      </c>
      <c r="D258" s="287" t="s">
        <v>390</v>
      </c>
      <c r="E258" s="18" t="s">
        <v>1</v>
      </c>
      <c r="F258" s="288">
        <v>43.345999999999997</v>
      </c>
      <c r="G258" s="35"/>
      <c r="H258" s="40"/>
    </row>
    <row r="259" spans="1:8" s="2" customFormat="1" ht="16.899999999999999" customHeight="1">
      <c r="A259" s="35"/>
      <c r="B259" s="40"/>
      <c r="C259" s="287" t="s">
        <v>1</v>
      </c>
      <c r="D259" s="287" t="s">
        <v>391</v>
      </c>
      <c r="E259" s="18" t="s">
        <v>1</v>
      </c>
      <c r="F259" s="288">
        <v>124.107</v>
      </c>
      <c r="G259" s="35"/>
      <c r="H259" s="40"/>
    </row>
    <row r="260" spans="1:8" s="2" customFormat="1" ht="22.5">
      <c r="A260" s="35"/>
      <c r="B260" s="40"/>
      <c r="C260" s="287" t="s">
        <v>1</v>
      </c>
      <c r="D260" s="287" t="s">
        <v>392</v>
      </c>
      <c r="E260" s="18" t="s">
        <v>1</v>
      </c>
      <c r="F260" s="288">
        <v>10.085000000000001</v>
      </c>
      <c r="G260" s="35"/>
      <c r="H260" s="40"/>
    </row>
    <row r="261" spans="1:8" s="2" customFormat="1" ht="16.899999999999999" customHeight="1">
      <c r="A261" s="35"/>
      <c r="B261" s="40"/>
      <c r="C261" s="287" t="s">
        <v>1</v>
      </c>
      <c r="D261" s="287" t="s">
        <v>1</v>
      </c>
      <c r="E261" s="18" t="s">
        <v>1</v>
      </c>
      <c r="F261" s="288">
        <v>0</v>
      </c>
      <c r="G261" s="35"/>
      <c r="H261" s="40"/>
    </row>
    <row r="262" spans="1:8" s="2" customFormat="1" ht="16.899999999999999" customHeight="1">
      <c r="A262" s="35"/>
      <c r="B262" s="40"/>
      <c r="C262" s="287" t="s">
        <v>254</v>
      </c>
      <c r="D262" s="287" t="s">
        <v>393</v>
      </c>
      <c r="E262" s="18" t="s">
        <v>1</v>
      </c>
      <c r="F262" s="288">
        <v>1269.991</v>
      </c>
      <c r="G262" s="35"/>
      <c r="H262" s="40"/>
    </row>
    <row r="263" spans="1:8" s="2" customFormat="1" ht="16.899999999999999" customHeight="1">
      <c r="A263" s="35"/>
      <c r="B263" s="40"/>
      <c r="C263" s="289" t="s">
        <v>891</v>
      </c>
      <c r="D263" s="35"/>
      <c r="E263" s="35"/>
      <c r="F263" s="35"/>
      <c r="G263" s="35"/>
      <c r="H263" s="40"/>
    </row>
    <row r="264" spans="1:8" s="2" customFormat="1" ht="16.899999999999999" customHeight="1">
      <c r="A264" s="35"/>
      <c r="B264" s="40"/>
      <c r="C264" s="287" t="s">
        <v>380</v>
      </c>
      <c r="D264" s="287" t="s">
        <v>893</v>
      </c>
      <c r="E264" s="18" t="s">
        <v>199</v>
      </c>
      <c r="F264" s="288">
        <v>2539.982</v>
      </c>
      <c r="G264" s="35"/>
      <c r="H264" s="40"/>
    </row>
    <row r="265" spans="1:8" s="2" customFormat="1" ht="16.899999999999999" customHeight="1">
      <c r="A265" s="35"/>
      <c r="B265" s="40"/>
      <c r="C265" s="287" t="s">
        <v>790</v>
      </c>
      <c r="D265" s="287" t="s">
        <v>938</v>
      </c>
      <c r="E265" s="18" t="s">
        <v>199</v>
      </c>
      <c r="F265" s="288">
        <v>1396.99</v>
      </c>
      <c r="G265" s="35"/>
      <c r="H265" s="40"/>
    </row>
    <row r="266" spans="1:8" s="2" customFormat="1" ht="16.899999999999999" customHeight="1">
      <c r="A266" s="35"/>
      <c r="B266" s="40"/>
      <c r="C266" s="283" t="s">
        <v>256</v>
      </c>
      <c r="D266" s="284" t="s">
        <v>1</v>
      </c>
      <c r="E266" s="285" t="s">
        <v>211</v>
      </c>
      <c r="F266" s="286">
        <v>31.39</v>
      </c>
      <c r="G266" s="35"/>
      <c r="H266" s="40"/>
    </row>
    <row r="267" spans="1:8" s="2" customFormat="1" ht="16.899999999999999" customHeight="1">
      <c r="A267" s="35"/>
      <c r="B267" s="40"/>
      <c r="C267" s="287" t="s">
        <v>1</v>
      </c>
      <c r="D267" s="287" t="s">
        <v>536</v>
      </c>
      <c r="E267" s="18" t="s">
        <v>1</v>
      </c>
      <c r="F267" s="288">
        <v>0</v>
      </c>
      <c r="G267" s="35"/>
      <c r="H267" s="40"/>
    </row>
    <row r="268" spans="1:8" s="2" customFormat="1" ht="16.899999999999999" customHeight="1">
      <c r="A268" s="35"/>
      <c r="B268" s="40"/>
      <c r="C268" s="287" t="s">
        <v>256</v>
      </c>
      <c r="D268" s="287" t="s">
        <v>257</v>
      </c>
      <c r="E268" s="18" t="s">
        <v>1</v>
      </c>
      <c r="F268" s="288">
        <v>31.39</v>
      </c>
      <c r="G268" s="35"/>
      <c r="H268" s="40"/>
    </row>
    <row r="269" spans="1:8" s="2" customFormat="1" ht="16.899999999999999" customHeight="1">
      <c r="A269" s="35"/>
      <c r="B269" s="40"/>
      <c r="C269" s="289" t="s">
        <v>891</v>
      </c>
      <c r="D269" s="35"/>
      <c r="E269" s="35"/>
      <c r="F269" s="35"/>
      <c r="G269" s="35"/>
      <c r="H269" s="40"/>
    </row>
    <row r="270" spans="1:8" s="2" customFormat="1" ht="16.899999999999999" customHeight="1">
      <c r="A270" s="35"/>
      <c r="B270" s="40"/>
      <c r="C270" s="287" t="s">
        <v>756</v>
      </c>
      <c r="D270" s="287" t="s">
        <v>757</v>
      </c>
      <c r="E270" s="18" t="s">
        <v>211</v>
      </c>
      <c r="F270" s="288">
        <v>31.39</v>
      </c>
      <c r="G270" s="35"/>
      <c r="H270" s="40"/>
    </row>
    <row r="271" spans="1:8" s="2" customFormat="1" ht="22.5">
      <c r="A271" s="35"/>
      <c r="B271" s="40"/>
      <c r="C271" s="287" t="s">
        <v>752</v>
      </c>
      <c r="D271" s="287" t="s">
        <v>939</v>
      </c>
      <c r="E271" s="18" t="s">
        <v>211</v>
      </c>
      <c r="F271" s="288">
        <v>31.39</v>
      </c>
      <c r="G271" s="35"/>
      <c r="H271" s="40"/>
    </row>
    <row r="272" spans="1:8" s="2" customFormat="1" ht="16.899999999999999" customHeight="1">
      <c r="A272" s="35"/>
      <c r="B272" s="40"/>
      <c r="C272" s="283" t="s">
        <v>258</v>
      </c>
      <c r="D272" s="284" t="s">
        <v>1</v>
      </c>
      <c r="E272" s="285" t="s">
        <v>219</v>
      </c>
      <c r="F272" s="286">
        <v>77.06</v>
      </c>
      <c r="G272" s="35"/>
      <c r="H272" s="40"/>
    </row>
    <row r="273" spans="1:8" s="2" customFormat="1" ht="16.899999999999999" customHeight="1">
      <c r="A273" s="35"/>
      <c r="B273" s="40"/>
      <c r="C273" s="287" t="s">
        <v>1</v>
      </c>
      <c r="D273" s="287" t="s">
        <v>285</v>
      </c>
      <c r="E273" s="18" t="s">
        <v>1</v>
      </c>
      <c r="F273" s="288">
        <v>0</v>
      </c>
      <c r="G273" s="35"/>
      <c r="H273" s="40"/>
    </row>
    <row r="274" spans="1:8" s="2" customFormat="1" ht="16.899999999999999" customHeight="1">
      <c r="A274" s="35"/>
      <c r="B274" s="40"/>
      <c r="C274" s="287" t="s">
        <v>1</v>
      </c>
      <c r="D274" s="287" t="s">
        <v>315</v>
      </c>
      <c r="E274" s="18" t="s">
        <v>1</v>
      </c>
      <c r="F274" s="288">
        <v>77.06</v>
      </c>
      <c r="G274" s="35"/>
      <c r="H274" s="40"/>
    </row>
    <row r="275" spans="1:8" s="2" customFormat="1" ht="16.899999999999999" customHeight="1">
      <c r="A275" s="35"/>
      <c r="B275" s="40"/>
      <c r="C275" s="287" t="s">
        <v>258</v>
      </c>
      <c r="D275" s="287" t="s">
        <v>292</v>
      </c>
      <c r="E275" s="18" t="s">
        <v>1</v>
      </c>
      <c r="F275" s="288">
        <v>77.06</v>
      </c>
      <c r="G275" s="35"/>
      <c r="H275" s="40"/>
    </row>
    <row r="276" spans="1:8" s="2" customFormat="1" ht="16.899999999999999" customHeight="1">
      <c r="A276" s="35"/>
      <c r="B276" s="40"/>
      <c r="C276" s="289" t="s">
        <v>891</v>
      </c>
      <c r="D276" s="35"/>
      <c r="E276" s="35"/>
      <c r="F276" s="35"/>
      <c r="G276" s="35"/>
      <c r="H276" s="40"/>
    </row>
    <row r="277" spans="1:8" s="2" customFormat="1" ht="16.899999999999999" customHeight="1">
      <c r="A277" s="35"/>
      <c r="B277" s="40"/>
      <c r="C277" s="287" t="s">
        <v>312</v>
      </c>
      <c r="D277" s="287" t="s">
        <v>940</v>
      </c>
      <c r="E277" s="18" t="s">
        <v>219</v>
      </c>
      <c r="F277" s="288">
        <v>77.06</v>
      </c>
      <c r="G277" s="35"/>
      <c r="H277" s="40"/>
    </row>
    <row r="278" spans="1:8" s="2" customFormat="1" ht="22.5">
      <c r="A278" s="35"/>
      <c r="B278" s="40"/>
      <c r="C278" s="287" t="s">
        <v>341</v>
      </c>
      <c r="D278" s="287" t="s">
        <v>913</v>
      </c>
      <c r="E278" s="18" t="s">
        <v>219</v>
      </c>
      <c r="F278" s="288">
        <v>1630.982</v>
      </c>
      <c r="G278" s="35"/>
      <c r="H278" s="40"/>
    </row>
    <row r="279" spans="1:8" s="2" customFormat="1" ht="16.899999999999999" customHeight="1">
      <c r="A279" s="35"/>
      <c r="B279" s="40"/>
      <c r="C279" s="283" t="s">
        <v>260</v>
      </c>
      <c r="D279" s="284" t="s">
        <v>1</v>
      </c>
      <c r="E279" s="285" t="s">
        <v>219</v>
      </c>
      <c r="F279" s="286">
        <v>22.356000000000002</v>
      </c>
      <c r="G279" s="35"/>
      <c r="H279" s="40"/>
    </row>
    <row r="280" spans="1:8" s="2" customFormat="1" ht="16.899999999999999" customHeight="1">
      <c r="A280" s="35"/>
      <c r="B280" s="40"/>
      <c r="C280" s="287" t="s">
        <v>1</v>
      </c>
      <c r="D280" s="287" t="s">
        <v>326</v>
      </c>
      <c r="E280" s="18" t="s">
        <v>1</v>
      </c>
      <c r="F280" s="288">
        <v>0</v>
      </c>
      <c r="G280" s="35"/>
      <c r="H280" s="40"/>
    </row>
    <row r="281" spans="1:8" s="2" customFormat="1" ht="16.899999999999999" customHeight="1">
      <c r="A281" s="35"/>
      <c r="B281" s="40"/>
      <c r="C281" s="287" t="s">
        <v>260</v>
      </c>
      <c r="D281" s="287" t="s">
        <v>327</v>
      </c>
      <c r="E281" s="18" t="s">
        <v>1</v>
      </c>
      <c r="F281" s="288">
        <v>22.356000000000002</v>
      </c>
      <c r="G281" s="35"/>
      <c r="H281" s="40"/>
    </row>
    <row r="282" spans="1:8" s="2" customFormat="1" ht="16.899999999999999" customHeight="1">
      <c r="A282" s="35"/>
      <c r="B282" s="40"/>
      <c r="C282" s="289" t="s">
        <v>891</v>
      </c>
      <c r="D282" s="35"/>
      <c r="E282" s="35"/>
      <c r="F282" s="35"/>
      <c r="G282" s="35"/>
      <c r="H282" s="40"/>
    </row>
    <row r="283" spans="1:8" s="2" customFormat="1" ht="16.899999999999999" customHeight="1">
      <c r="A283" s="35"/>
      <c r="B283" s="40"/>
      <c r="C283" s="287" t="s">
        <v>323</v>
      </c>
      <c r="D283" s="287" t="s">
        <v>941</v>
      </c>
      <c r="E283" s="18" t="s">
        <v>219</v>
      </c>
      <c r="F283" s="288">
        <v>22.356000000000002</v>
      </c>
      <c r="G283" s="35"/>
      <c r="H283" s="40"/>
    </row>
    <row r="284" spans="1:8" s="2" customFormat="1" ht="22.5">
      <c r="A284" s="35"/>
      <c r="B284" s="40"/>
      <c r="C284" s="287" t="s">
        <v>341</v>
      </c>
      <c r="D284" s="287" t="s">
        <v>913</v>
      </c>
      <c r="E284" s="18" t="s">
        <v>219</v>
      </c>
      <c r="F284" s="288">
        <v>1630.982</v>
      </c>
      <c r="G284" s="35"/>
      <c r="H284" s="40"/>
    </row>
    <row r="285" spans="1:8" s="2" customFormat="1" ht="16.899999999999999" customHeight="1">
      <c r="A285" s="35"/>
      <c r="B285" s="40"/>
      <c r="C285" s="283" t="s">
        <v>262</v>
      </c>
      <c r="D285" s="284" t="s">
        <v>1</v>
      </c>
      <c r="E285" s="285" t="s">
        <v>219</v>
      </c>
      <c r="F285" s="286">
        <v>21.084</v>
      </c>
      <c r="G285" s="35"/>
      <c r="H285" s="40"/>
    </row>
    <row r="286" spans="1:8" s="2" customFormat="1" ht="16.899999999999999" customHeight="1">
      <c r="A286" s="35"/>
      <c r="B286" s="40"/>
      <c r="C286" s="287" t="s">
        <v>1</v>
      </c>
      <c r="D286" s="287" t="s">
        <v>332</v>
      </c>
      <c r="E286" s="18" t="s">
        <v>1</v>
      </c>
      <c r="F286" s="288">
        <v>0</v>
      </c>
      <c r="G286" s="35"/>
      <c r="H286" s="40"/>
    </row>
    <row r="287" spans="1:8" s="2" customFormat="1" ht="16.899999999999999" customHeight="1">
      <c r="A287" s="35"/>
      <c r="B287" s="40"/>
      <c r="C287" s="287" t="s">
        <v>262</v>
      </c>
      <c r="D287" s="287" t="s">
        <v>333</v>
      </c>
      <c r="E287" s="18" t="s">
        <v>1</v>
      </c>
      <c r="F287" s="288">
        <v>21.084</v>
      </c>
      <c r="G287" s="35"/>
      <c r="H287" s="40"/>
    </row>
    <row r="288" spans="1:8" s="2" customFormat="1" ht="16.899999999999999" customHeight="1">
      <c r="A288" s="35"/>
      <c r="B288" s="40"/>
      <c r="C288" s="289" t="s">
        <v>891</v>
      </c>
      <c r="D288" s="35"/>
      <c r="E288" s="35"/>
      <c r="F288" s="35"/>
      <c r="G288" s="35"/>
      <c r="H288" s="40"/>
    </row>
    <row r="289" spans="1:8" s="2" customFormat="1" ht="22.5">
      <c r="A289" s="35"/>
      <c r="B289" s="40"/>
      <c r="C289" s="287" t="s">
        <v>329</v>
      </c>
      <c r="D289" s="287" t="s">
        <v>942</v>
      </c>
      <c r="E289" s="18" t="s">
        <v>219</v>
      </c>
      <c r="F289" s="288">
        <v>21.084</v>
      </c>
      <c r="G289" s="35"/>
      <c r="H289" s="40"/>
    </row>
    <row r="290" spans="1:8" s="2" customFormat="1" ht="22.5">
      <c r="A290" s="35"/>
      <c r="B290" s="40"/>
      <c r="C290" s="287" t="s">
        <v>341</v>
      </c>
      <c r="D290" s="287" t="s">
        <v>913</v>
      </c>
      <c r="E290" s="18" t="s">
        <v>219</v>
      </c>
      <c r="F290" s="288">
        <v>1630.982</v>
      </c>
      <c r="G290" s="35"/>
      <c r="H290" s="40"/>
    </row>
    <row r="291" spans="1:8" s="2" customFormat="1" ht="16.899999999999999" customHeight="1">
      <c r="A291" s="35"/>
      <c r="B291" s="40"/>
      <c r="C291" s="283" t="s">
        <v>264</v>
      </c>
      <c r="D291" s="284" t="s">
        <v>1</v>
      </c>
      <c r="E291" s="285" t="s">
        <v>199</v>
      </c>
      <c r="F291" s="286">
        <v>1269.82</v>
      </c>
      <c r="G291" s="35"/>
      <c r="H291" s="40"/>
    </row>
    <row r="292" spans="1:8" s="2" customFormat="1" ht="16.899999999999999" customHeight="1">
      <c r="A292" s="35"/>
      <c r="B292" s="40"/>
      <c r="C292" s="287" t="s">
        <v>1</v>
      </c>
      <c r="D292" s="287" t="s">
        <v>458</v>
      </c>
      <c r="E292" s="18" t="s">
        <v>1</v>
      </c>
      <c r="F292" s="288">
        <v>0</v>
      </c>
      <c r="G292" s="35"/>
      <c r="H292" s="40"/>
    </row>
    <row r="293" spans="1:8" s="2" customFormat="1" ht="16.899999999999999" customHeight="1">
      <c r="A293" s="35"/>
      <c r="B293" s="40"/>
      <c r="C293" s="287" t="s">
        <v>1</v>
      </c>
      <c r="D293" s="287" t="s">
        <v>482</v>
      </c>
      <c r="E293" s="18" t="s">
        <v>1</v>
      </c>
      <c r="F293" s="288">
        <v>0</v>
      </c>
      <c r="G293" s="35"/>
      <c r="H293" s="40"/>
    </row>
    <row r="294" spans="1:8" s="2" customFormat="1" ht="16.899999999999999" customHeight="1">
      <c r="A294" s="35"/>
      <c r="B294" s="40"/>
      <c r="C294" s="287" t="s">
        <v>1</v>
      </c>
      <c r="D294" s="287" t="s">
        <v>483</v>
      </c>
      <c r="E294" s="18" t="s">
        <v>1</v>
      </c>
      <c r="F294" s="288">
        <v>1089.0360000000001</v>
      </c>
      <c r="G294" s="35"/>
      <c r="H294" s="40"/>
    </row>
    <row r="295" spans="1:8" s="2" customFormat="1" ht="16.899999999999999" customHeight="1">
      <c r="A295" s="35"/>
      <c r="B295" s="40"/>
      <c r="C295" s="287" t="s">
        <v>1</v>
      </c>
      <c r="D295" s="287" t="s">
        <v>484</v>
      </c>
      <c r="E295" s="18" t="s">
        <v>1</v>
      </c>
      <c r="F295" s="288">
        <v>-12.555999999999999</v>
      </c>
      <c r="G295" s="35"/>
      <c r="H295" s="40"/>
    </row>
    <row r="296" spans="1:8" s="2" customFormat="1" ht="16.899999999999999" customHeight="1">
      <c r="A296" s="35"/>
      <c r="B296" s="40"/>
      <c r="C296" s="287" t="s">
        <v>1</v>
      </c>
      <c r="D296" s="287" t="s">
        <v>485</v>
      </c>
      <c r="E296" s="18" t="s">
        <v>1</v>
      </c>
      <c r="F296" s="288">
        <v>0</v>
      </c>
      <c r="G296" s="35"/>
      <c r="H296" s="40"/>
    </row>
    <row r="297" spans="1:8" s="2" customFormat="1" ht="16.899999999999999" customHeight="1">
      <c r="A297" s="35"/>
      <c r="B297" s="40"/>
      <c r="C297" s="287" t="s">
        <v>1</v>
      </c>
      <c r="D297" s="287" t="s">
        <v>486</v>
      </c>
      <c r="E297" s="18" t="s">
        <v>1</v>
      </c>
      <c r="F297" s="288">
        <v>59.423999999999999</v>
      </c>
      <c r="G297" s="35"/>
      <c r="H297" s="40"/>
    </row>
    <row r="298" spans="1:8" s="2" customFormat="1" ht="16.899999999999999" customHeight="1">
      <c r="A298" s="35"/>
      <c r="B298" s="40"/>
      <c r="C298" s="287" t="s">
        <v>1</v>
      </c>
      <c r="D298" s="287" t="s">
        <v>487</v>
      </c>
      <c r="E298" s="18" t="s">
        <v>1</v>
      </c>
      <c r="F298" s="288">
        <v>0</v>
      </c>
      <c r="G298" s="35"/>
      <c r="H298" s="40"/>
    </row>
    <row r="299" spans="1:8" s="2" customFormat="1" ht="16.899999999999999" customHeight="1">
      <c r="A299" s="35"/>
      <c r="B299" s="40"/>
      <c r="C299" s="287" t="s">
        <v>1</v>
      </c>
      <c r="D299" s="287" t="s">
        <v>387</v>
      </c>
      <c r="E299" s="18" t="s">
        <v>1</v>
      </c>
      <c r="F299" s="288">
        <v>128.798</v>
      </c>
      <c r="G299" s="35"/>
      <c r="H299" s="40"/>
    </row>
    <row r="300" spans="1:8" s="2" customFormat="1" ht="16.899999999999999" customHeight="1">
      <c r="A300" s="35"/>
      <c r="B300" s="40"/>
      <c r="C300" s="287" t="s">
        <v>1</v>
      </c>
      <c r="D300" s="287" t="s">
        <v>488</v>
      </c>
      <c r="E300" s="18" t="s">
        <v>1</v>
      </c>
      <c r="F300" s="288">
        <v>5.1180000000000003</v>
      </c>
      <c r="G300" s="35"/>
      <c r="H300" s="40"/>
    </row>
    <row r="301" spans="1:8" s="2" customFormat="1" ht="16.899999999999999" customHeight="1">
      <c r="A301" s="35"/>
      <c r="B301" s="40"/>
      <c r="C301" s="287" t="s">
        <v>264</v>
      </c>
      <c r="D301" s="287" t="s">
        <v>292</v>
      </c>
      <c r="E301" s="18" t="s">
        <v>1</v>
      </c>
      <c r="F301" s="288">
        <v>1269.82</v>
      </c>
      <c r="G301" s="35"/>
      <c r="H301" s="40"/>
    </row>
    <row r="302" spans="1:8" s="2" customFormat="1" ht="16.899999999999999" customHeight="1">
      <c r="A302" s="35"/>
      <c r="B302" s="40"/>
      <c r="C302" s="289" t="s">
        <v>891</v>
      </c>
      <c r="D302" s="35"/>
      <c r="E302" s="35"/>
      <c r="F302" s="35"/>
      <c r="G302" s="35"/>
      <c r="H302" s="40"/>
    </row>
    <row r="303" spans="1:8" s="2" customFormat="1" ht="16.899999999999999" customHeight="1">
      <c r="A303" s="35"/>
      <c r="B303" s="40"/>
      <c r="C303" s="287" t="s">
        <v>479</v>
      </c>
      <c r="D303" s="287" t="s">
        <v>894</v>
      </c>
      <c r="E303" s="18" t="s">
        <v>199</v>
      </c>
      <c r="F303" s="288">
        <v>1269.82</v>
      </c>
      <c r="G303" s="35"/>
      <c r="H303" s="40"/>
    </row>
    <row r="304" spans="1:8" s="2" customFormat="1" ht="22.5">
      <c r="A304" s="35"/>
      <c r="B304" s="40"/>
      <c r="C304" s="287" t="s">
        <v>316</v>
      </c>
      <c r="D304" s="287" t="s">
        <v>933</v>
      </c>
      <c r="E304" s="18" t="s">
        <v>219</v>
      </c>
      <c r="F304" s="288">
        <v>849.20100000000002</v>
      </c>
      <c r="G304" s="35"/>
      <c r="H304" s="40"/>
    </row>
    <row r="305" spans="1:8" s="2" customFormat="1" ht="22.5">
      <c r="A305" s="35"/>
      <c r="B305" s="40"/>
      <c r="C305" s="287" t="s">
        <v>341</v>
      </c>
      <c r="D305" s="287" t="s">
        <v>913</v>
      </c>
      <c r="E305" s="18" t="s">
        <v>219</v>
      </c>
      <c r="F305" s="288">
        <v>1630.982</v>
      </c>
      <c r="G305" s="35"/>
      <c r="H305" s="40"/>
    </row>
    <row r="306" spans="1:8" s="2" customFormat="1" ht="16.899999999999999" customHeight="1">
      <c r="A306" s="35"/>
      <c r="B306" s="40"/>
      <c r="C306" s="283" t="s">
        <v>266</v>
      </c>
      <c r="D306" s="284" t="s">
        <v>1</v>
      </c>
      <c r="E306" s="285" t="s">
        <v>199</v>
      </c>
      <c r="F306" s="286">
        <v>568.12300000000005</v>
      </c>
      <c r="G306" s="35"/>
      <c r="H306" s="40"/>
    </row>
    <row r="307" spans="1:8" s="2" customFormat="1" ht="16.899999999999999" customHeight="1">
      <c r="A307" s="35"/>
      <c r="B307" s="40"/>
      <c r="C307" s="287" t="s">
        <v>1</v>
      </c>
      <c r="D307" s="287" t="s">
        <v>458</v>
      </c>
      <c r="E307" s="18" t="s">
        <v>1</v>
      </c>
      <c r="F307" s="288">
        <v>0</v>
      </c>
      <c r="G307" s="35"/>
      <c r="H307" s="40"/>
    </row>
    <row r="308" spans="1:8" s="2" customFormat="1" ht="16.899999999999999" customHeight="1">
      <c r="A308" s="35"/>
      <c r="B308" s="40"/>
      <c r="C308" s="287" t="s">
        <v>1</v>
      </c>
      <c r="D308" s="287" t="s">
        <v>512</v>
      </c>
      <c r="E308" s="18" t="s">
        <v>1</v>
      </c>
      <c r="F308" s="288">
        <v>0</v>
      </c>
      <c r="G308" s="35"/>
      <c r="H308" s="40"/>
    </row>
    <row r="309" spans="1:8" s="2" customFormat="1" ht="16.899999999999999" customHeight="1">
      <c r="A309" s="35"/>
      <c r="B309" s="40"/>
      <c r="C309" s="287" t="s">
        <v>1</v>
      </c>
      <c r="D309" s="287" t="s">
        <v>234</v>
      </c>
      <c r="E309" s="18" t="s">
        <v>1</v>
      </c>
      <c r="F309" s="288">
        <v>420.29700000000003</v>
      </c>
      <c r="G309" s="35"/>
      <c r="H309" s="40"/>
    </row>
    <row r="310" spans="1:8" s="2" customFormat="1" ht="22.5">
      <c r="A310" s="35"/>
      <c r="B310" s="40"/>
      <c r="C310" s="287" t="s">
        <v>1</v>
      </c>
      <c r="D310" s="287" t="s">
        <v>390</v>
      </c>
      <c r="E310" s="18" t="s">
        <v>1</v>
      </c>
      <c r="F310" s="288">
        <v>43.345999999999997</v>
      </c>
      <c r="G310" s="35"/>
      <c r="H310" s="40"/>
    </row>
    <row r="311" spans="1:8" s="2" customFormat="1" ht="16.899999999999999" customHeight="1">
      <c r="A311" s="35"/>
      <c r="B311" s="40"/>
      <c r="C311" s="287" t="s">
        <v>1</v>
      </c>
      <c r="D311" s="287" t="s">
        <v>391</v>
      </c>
      <c r="E311" s="18" t="s">
        <v>1</v>
      </c>
      <c r="F311" s="288">
        <v>124.107</v>
      </c>
      <c r="G311" s="35"/>
      <c r="H311" s="40"/>
    </row>
    <row r="312" spans="1:8" s="2" customFormat="1" ht="16.899999999999999" customHeight="1">
      <c r="A312" s="35"/>
      <c r="B312" s="40"/>
      <c r="C312" s="287" t="s">
        <v>1</v>
      </c>
      <c r="D312" s="287" t="s">
        <v>465</v>
      </c>
      <c r="E312" s="18" t="s">
        <v>1</v>
      </c>
      <c r="F312" s="288">
        <v>-29.712</v>
      </c>
      <c r="G312" s="35"/>
      <c r="H312" s="40"/>
    </row>
    <row r="313" spans="1:8" s="2" customFormat="1" ht="22.5">
      <c r="A313" s="35"/>
      <c r="B313" s="40"/>
      <c r="C313" s="287" t="s">
        <v>1</v>
      </c>
      <c r="D313" s="287" t="s">
        <v>513</v>
      </c>
      <c r="E313" s="18" t="s">
        <v>1</v>
      </c>
      <c r="F313" s="288">
        <v>10.085000000000001</v>
      </c>
      <c r="G313" s="35"/>
      <c r="H313" s="40"/>
    </row>
    <row r="314" spans="1:8" s="2" customFormat="1" ht="16.899999999999999" customHeight="1">
      <c r="A314" s="35"/>
      <c r="B314" s="40"/>
      <c r="C314" s="287" t="s">
        <v>266</v>
      </c>
      <c r="D314" s="287" t="s">
        <v>292</v>
      </c>
      <c r="E314" s="18" t="s">
        <v>1</v>
      </c>
      <c r="F314" s="288">
        <v>568.12300000000005</v>
      </c>
      <c r="G314" s="35"/>
      <c r="H314" s="40"/>
    </row>
    <row r="315" spans="1:8" s="2" customFormat="1" ht="16.899999999999999" customHeight="1">
      <c r="A315" s="35"/>
      <c r="B315" s="40"/>
      <c r="C315" s="289" t="s">
        <v>891</v>
      </c>
      <c r="D315" s="35"/>
      <c r="E315" s="35"/>
      <c r="F315" s="35"/>
      <c r="G315" s="35"/>
      <c r="H315" s="40"/>
    </row>
    <row r="316" spans="1:8" s="2" customFormat="1" ht="16.899999999999999" customHeight="1">
      <c r="A316" s="35"/>
      <c r="B316" s="40"/>
      <c r="C316" s="287" t="s">
        <v>509</v>
      </c>
      <c r="D316" s="287" t="s">
        <v>921</v>
      </c>
      <c r="E316" s="18" t="s">
        <v>199</v>
      </c>
      <c r="F316" s="288">
        <v>568.12300000000005</v>
      </c>
      <c r="G316" s="35"/>
      <c r="H316" s="40"/>
    </row>
    <row r="317" spans="1:8" s="2" customFormat="1" ht="22.5">
      <c r="A317" s="35"/>
      <c r="B317" s="40"/>
      <c r="C317" s="287" t="s">
        <v>316</v>
      </c>
      <c r="D317" s="287" t="s">
        <v>933</v>
      </c>
      <c r="E317" s="18" t="s">
        <v>219</v>
      </c>
      <c r="F317" s="288">
        <v>849.20100000000002</v>
      </c>
      <c r="G317" s="35"/>
      <c r="H317" s="40"/>
    </row>
    <row r="318" spans="1:8" s="2" customFormat="1" ht="22.5">
      <c r="A318" s="35"/>
      <c r="B318" s="40"/>
      <c r="C318" s="287" t="s">
        <v>341</v>
      </c>
      <c r="D318" s="287" t="s">
        <v>913</v>
      </c>
      <c r="E318" s="18" t="s">
        <v>219</v>
      </c>
      <c r="F318" s="288">
        <v>1630.982</v>
      </c>
      <c r="G318" s="35"/>
      <c r="H318" s="40"/>
    </row>
    <row r="319" spans="1:8" s="2" customFormat="1" ht="16.899999999999999" customHeight="1">
      <c r="A319" s="35"/>
      <c r="B319" s="40"/>
      <c r="C319" s="283" t="s">
        <v>268</v>
      </c>
      <c r="D319" s="284" t="s">
        <v>1</v>
      </c>
      <c r="E319" s="285" t="s">
        <v>219</v>
      </c>
      <c r="F319" s="286">
        <v>6.3719999999999999</v>
      </c>
      <c r="G319" s="35"/>
      <c r="H319" s="40"/>
    </row>
    <row r="320" spans="1:8" s="2" customFormat="1" ht="16.899999999999999" customHeight="1">
      <c r="A320" s="35"/>
      <c r="B320" s="40"/>
      <c r="C320" s="287" t="s">
        <v>1</v>
      </c>
      <c r="D320" s="287" t="s">
        <v>372</v>
      </c>
      <c r="E320" s="18" t="s">
        <v>1</v>
      </c>
      <c r="F320" s="288">
        <v>0</v>
      </c>
      <c r="G320" s="35"/>
      <c r="H320" s="40"/>
    </row>
    <row r="321" spans="1:8" s="2" customFormat="1" ht="16.899999999999999" customHeight="1">
      <c r="A321" s="35"/>
      <c r="B321" s="40"/>
      <c r="C321" s="287" t="s">
        <v>268</v>
      </c>
      <c r="D321" s="287" t="s">
        <v>373</v>
      </c>
      <c r="E321" s="18" t="s">
        <v>1</v>
      </c>
      <c r="F321" s="288">
        <v>6.3719999999999999</v>
      </c>
      <c r="G321" s="35"/>
      <c r="H321" s="40"/>
    </row>
    <row r="322" spans="1:8" s="2" customFormat="1" ht="16.899999999999999" customHeight="1">
      <c r="A322" s="35"/>
      <c r="B322" s="40"/>
      <c r="C322" s="289" t="s">
        <v>891</v>
      </c>
      <c r="D322" s="35"/>
      <c r="E322" s="35"/>
      <c r="F322" s="35"/>
      <c r="G322" s="35"/>
      <c r="H322" s="40"/>
    </row>
    <row r="323" spans="1:8" s="2" customFormat="1" ht="16.899999999999999" customHeight="1">
      <c r="A323" s="35"/>
      <c r="B323" s="40"/>
      <c r="C323" s="287" t="s">
        <v>369</v>
      </c>
      <c r="D323" s="287" t="s">
        <v>943</v>
      </c>
      <c r="E323" s="18" t="s">
        <v>219</v>
      </c>
      <c r="F323" s="288">
        <v>6.3719999999999999</v>
      </c>
      <c r="G323" s="35"/>
      <c r="H323" s="40"/>
    </row>
    <row r="324" spans="1:8" s="2" customFormat="1" ht="16.899999999999999" customHeight="1">
      <c r="A324" s="35"/>
      <c r="B324" s="40"/>
      <c r="C324" s="287" t="s">
        <v>376</v>
      </c>
      <c r="D324" s="287" t="s">
        <v>377</v>
      </c>
      <c r="E324" s="18" t="s">
        <v>248</v>
      </c>
      <c r="F324" s="288">
        <v>10.832000000000001</v>
      </c>
      <c r="G324" s="35"/>
      <c r="H324" s="40"/>
    </row>
    <row r="325" spans="1:8" s="2" customFormat="1" ht="7.35" customHeight="1">
      <c r="A325" s="35"/>
      <c r="B325" s="151"/>
      <c r="C325" s="152"/>
      <c r="D325" s="152"/>
      <c r="E325" s="152"/>
      <c r="F325" s="152"/>
      <c r="G325" s="152"/>
      <c r="H325" s="40"/>
    </row>
    <row r="326" spans="1:8" s="2" customFormat="1">
      <c r="A326" s="35"/>
      <c r="B326" s="35"/>
      <c r="C326" s="35"/>
      <c r="D326" s="35"/>
      <c r="E326" s="35"/>
      <c r="F326" s="35"/>
      <c r="G326" s="35"/>
      <c r="H326" s="35"/>
    </row>
  </sheetData>
  <sheetProtection algorithmName="SHA-512" hashValue="YDTgMoefW4jfNTfcC4Q+BC6oPmNLwWX/04eIrwB5ybHxuAS7psAblGkkarATYg+qQYk3nxAuG502R/Mv9PVYSw==" saltValue="nwnZjm2F5ClFppSsQQwsiDsexZu0+wN8Lf+NojEwJTIFxHImSrWPtmw/14eCjnb7FHHogWRmC6T7PnSagXQgiQ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IO200.VRN - Vedlejší rozp...</vt:lpstr>
      <vt:lpstr>IO200.1 - Komunikace a zp...</vt:lpstr>
      <vt:lpstr>Seznam figur</vt:lpstr>
      <vt:lpstr>'IO200.1 - Komunikace a zp...'!Názvy_tisku</vt:lpstr>
      <vt:lpstr>'IO200.VRN - Vedlejší rozp...'!Názvy_tisku</vt:lpstr>
      <vt:lpstr>'Rekapitulace stavby'!Názvy_tisku</vt:lpstr>
      <vt:lpstr>'Seznam figur'!Názvy_tisku</vt:lpstr>
      <vt:lpstr>'IO200.1 - Komunikace a zp...'!Oblast_tisku</vt:lpstr>
      <vt:lpstr>'IO200.VRN - Vedlejší rozp...'!Oblast_tisku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petr-PC\petr</dc:creator>
  <cp:lastModifiedBy>PetrLB</cp:lastModifiedBy>
  <cp:lastPrinted>2020-06-28T14:29:51Z</cp:lastPrinted>
  <dcterms:created xsi:type="dcterms:W3CDTF">2020-06-28T14:26:43Z</dcterms:created>
  <dcterms:modified xsi:type="dcterms:W3CDTF">2020-06-29T05:58:49Z</dcterms:modified>
</cp:coreProperties>
</file>