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3"/>
  </bookViews>
  <sheets>
    <sheet name="Pokyny pro vyplnění" sheetId="1" state="hidden" r:id="rId2"/>
    <sheet name="Stavba" sheetId="2" state="visible" r:id="rId3"/>
    <sheet name="VzorPolozky" sheetId="3" state="hidden" r:id="rId4"/>
    <sheet name="SO 01" sheetId="4" state="visible" r:id="rId5"/>
    <sheet name="SO 02" sheetId="5" state="visible" r:id="rId6"/>
    <sheet name="SO 01 ZTI" sheetId="6" state="visible" r:id="rId7"/>
    <sheet name="SO 02 ZTI" sheetId="7" state="visible" r:id="rId8"/>
    <sheet name="SO 01 Silnoproud" sheetId="8" state="visible" r:id="rId9"/>
    <sheet name="SO 02 Silnoproud" sheetId="9" state="visible" r:id="rId10"/>
    <sheet name="SO 01 Slaboproud" sheetId="10" state="visible" r:id="rId11"/>
    <sheet name="SO 02 Slaboproud" sheetId="11" state="visible" r:id="rId12"/>
    <sheet name="VZT SO 01- 2.NP" sheetId="12" state="visible" r:id="rId13"/>
    <sheet name="VZT SO 02 - 1. NP" sheetId="13" state="visible" r:id="rId14"/>
    <sheet name="Vytápění" sheetId="14" state="visible" r:id="rId15"/>
  </sheets>
  <externalReferences>
    <externalReference r:id="rId16"/>
  </externalReferences>
  <definedNames>
    <definedName function="false" hidden="false" localSheetId="3" name="_xlnm.Print_Area" vbProcedure="false">'SO 01'!$A$1:$U$356</definedName>
    <definedName function="false" hidden="false" localSheetId="1" name="_xlnm.Print_Area" vbProcedure="false">Stavba!$A$1:$J$74</definedName>
    <definedName function="false" hidden="false" name="CenaCelkem" vbProcedure="false">Stavba!$G$35</definedName>
    <definedName function="false" hidden="false" name="CenaCelkemBezDPH" vbProcedure="false">Stavba!$G$34</definedName>
    <definedName function="false" hidden="false" name="cisloobjektu" vbProcedure="false">Stavba!$C$3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Stavba!$G$30</definedName>
    <definedName function="false" hidden="false" name="DPHZakl" vbProcedure="false">Stavba!$G$32</definedName>
    <definedName function="false" hidden="false" name="Mena" vbProcedure="false">Stavba!$J$35</definedName>
    <definedName function="false" hidden="false" name="MistoStavby" vbProcedure="false">Stavba!$D$4</definedName>
    <definedName function="false" hidden="false" name="nazevobjektu" vbProcedure="false">Stavba!$D$3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Stavba!$G$29</definedName>
    <definedName function="false" hidden="false" name="ZakladDPHZakl" vbProcedure="false">Stavba!$G$31</definedName>
    <definedName function="false" hidden="false" name="Zaokrouhleni" vbProcedure="false">Stavba!$G$33</definedName>
    <definedName function="false" hidden="false" name="Zhotovitel" vbProcedure="false">Stavba!$D$11:$G$11</definedName>
    <definedName function="false" hidden="false" localSheetId="1" name="CelkemDPHVypocet" vbProcedure="false">Stavba!$H$46</definedName>
    <definedName function="false" hidden="false" localSheetId="1" name="CenaCelkemVypocet" vbProcedure="false">Stavba!$I$46</definedName>
    <definedName function="false" hidden="false" localSheetId="1" name="CisloStavby" vbProcedure="false">Stavba!$C$2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Stavba!$D$2</definedName>
    <definedName function="false" hidden="false" localSheetId="1" name="Objednatel" vbProcedure="false">Stavba!$D$5</definedName>
    <definedName function="false" hidden="false" localSheetId="1" name="Objekt" vbProcedure="false">Stavba!$B$44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Stavba!$E$29</definedName>
    <definedName function="false" hidden="false" localSheetId="1" name="SazbaDPH2" vbProcedure="false">Stavba!$E$31</definedName>
    <definedName function="false" hidden="false" localSheetId="1" name="ZakladDPHSniVypocet" vbProcedure="false">Stavba!$F$46</definedName>
    <definedName function="false" hidden="false" localSheetId="1" name="ZakladDPHZaklVypocet" vbProcedure="false">Stavba!$G$46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<sst xmlns="http://schemas.openxmlformats.org/spreadsheetml/2006/main" count="4116" uniqueCount="1626">
  <si>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</si>
  <si>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</si>
  <si>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</si>
  <si>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Neoceněný soupis prací</t>
  </si>
  <si>
    <t xml:space="preserve">Zakázka:</t>
  </si>
  <si>
    <t xml:space="preserve">Rekonstrukce administrativní části radnice Brno – Maloměřice a Obřany, Selská 66</t>
  </si>
  <si>
    <t xml:space="preserve">Misto</t>
  </si>
  <si>
    <t xml:space="preserve">Selská 66, Brno 614 00 </t>
  </si>
  <si>
    <t xml:space="preserve">Rozpočet:</t>
  </si>
  <si>
    <t xml:space="preserve">Objednatel:</t>
  </si>
  <si>
    <t xml:space="preserve">MČ Maloměřice a Obřany, Selská 32/66, 614 00 Brno</t>
  </si>
  <si>
    <t xml:space="preserve">IČ:</t>
  </si>
  <si>
    <t xml:space="preserve">DIČ:</t>
  </si>
  <si>
    <t xml:space="preserve">Projektant:</t>
  </si>
  <si>
    <t xml:space="preserve">Zhotovitel:</t>
  </si>
  <si>
    <t xml:space="preserve"> POParch s.r.o., Volfova 8, Brno 61200</t>
  </si>
  <si>
    <t xml:space="preserve">Vypracoval: Ing. Jaroslav Chytil</t>
  </si>
  <si>
    <t xml:space="preserve">Rozpis ceny</t>
  </si>
  <si>
    <t xml:space="preserve">Celkem</t>
  </si>
  <si>
    <t xml:space="preserve">HSV</t>
  </si>
  <si>
    <t xml:space="preserve">SO 01 HSV+PSV+MON+VN+ON</t>
  </si>
  <si>
    <t xml:space="preserve">SO 02 HSV+PSV+MON+VN+ON</t>
  </si>
  <si>
    <t xml:space="preserve">SO 01 ZTI</t>
  </si>
  <si>
    <t xml:space="preserve">SO 02 ZTI</t>
  </si>
  <si>
    <t xml:space="preserve">SO 01 Silnoproud</t>
  </si>
  <si>
    <t xml:space="preserve">SO 02 Silnoproud</t>
  </si>
  <si>
    <t xml:space="preserve">SO 01 Slaboproud</t>
  </si>
  <si>
    <t xml:space="preserve">SO 02 Slaboproud</t>
  </si>
  <si>
    <t xml:space="preserve">VZT SO 01 2. NP</t>
  </si>
  <si>
    <t xml:space="preserve">VZT SO 02 1. NP</t>
  </si>
  <si>
    <t xml:space="preserve">Vytápění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</si>
  <si>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</si>
  <si>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</si>
  <si>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</si>
  <si>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</si>
  <si>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</si>
  <si>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</si>
  <si>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</si>
  <si>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</si>
  <si>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</si>
  <si>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</si>
  <si>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</si>
  <si>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</si>
  <si>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</si>
  <si>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</si>
  <si>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</si>
  <si>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</si>
  <si>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</si>
  <si>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</si>
  <si>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</si>
  <si>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</si>
  <si>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Rozpočet</t>
  </si>
  <si>
    <t xml:space="preserve">Rekonstrukce MěÚ - 1. etapa</t>
  </si>
  <si>
    <t xml:space="preserve">Celkem za stavbu</t>
  </si>
  <si>
    <t xml:space="preserve">Rekapitulace dílů</t>
  </si>
  <si>
    <t xml:space="preserve">Typ dílu</t>
  </si>
  <si>
    <t xml:space="preserve">SO 01</t>
  </si>
  <si>
    <t xml:space="preserve">SO 02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</si>
  <si>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</si>
  <si>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</si>
  <si>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</si>
  <si>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</si>
  <si>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60</t>
  </si>
  <si>
    <t xml:space="preserve">Úpravy povrchů, omítky</t>
  </si>
  <si>
    <t xml:space="preserve">61</t>
  </si>
  <si>
    <t xml:space="preserve">Úpravy povrchů vnitřní</t>
  </si>
  <si>
    <t xml:space="preserve">63</t>
  </si>
  <si>
    <t xml:space="preserve">Podlahy a podlahové konstrukce</t>
  </si>
  <si>
    <t xml:space="preserve">94</t>
  </si>
  <si>
    <t xml:space="preserve">Lešení a stavební výtahy</t>
  </si>
  <si>
    <t xml:space="preserve">95</t>
  </si>
  <si>
    <t xml:space="preserve">Dokončovací kce na pozem. Stav.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</si>
  <si>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</si>
  <si>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</si>
  <si>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</si>
  <si>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</si>
  <si>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</si>
  <si>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</si>
  <si>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</si>
  <si>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</si>
  <si>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PSV</t>
  </si>
  <si>
    <t xml:space="preserve">712</t>
  </si>
  <si>
    <t xml:space="preserve">Živičné krytiny</t>
  </si>
  <si>
    <t xml:space="preserve">713</t>
  </si>
  <si>
    <t xml:space="preserve">Izolace tepelné</t>
  </si>
  <si>
    <t xml:space="preserve">714</t>
  </si>
  <si>
    <t xml:space="preserve">Izol akustické a protiotřesové</t>
  </si>
  <si>
    <t xml:space="preserve">767</t>
  </si>
  <si>
    <t xml:space="preserve">Konstrukce zámečnické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</si>
  <si>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</si>
  <si>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</si>
  <si>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</si>
  <si>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</si>
  <si>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781</t>
  </si>
  <si>
    <t xml:space="preserve">Obklady keramické</t>
  </si>
  <si>
    <t xml:space="preserve">784</t>
  </si>
  <si>
    <t xml:space="preserve">Malby</t>
  </si>
  <si>
    <t xml:space="preserve">VN</t>
  </si>
  <si>
    <t xml:space="preserve">Vedlejší náklady</t>
  </si>
  <si>
    <t xml:space="preserve">766X</t>
  </si>
  <si>
    <t xml:space="preserve">Konstrukce truhlářské a hliníkové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</si>
  <si>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</si>
  <si>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</si>
  <si>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</si>
  <si>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</si>
  <si>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</si>
  <si>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</si>
  <si>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STA</t>
  </si>
  <si>
    <t xml:space="preserve">SO 01 - stavební část – 1. etapa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</si>
  <si>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</si>
  <si>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</si>
  <si>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</si>
  <si>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</si>
  <si>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</si>
  <si>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</si>
  <si>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</si>
  <si>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</si>
  <si>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</si>
  <si>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</si>
  <si>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</si>
  <si>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</si>
  <si>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</si>
  <si>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</si>
  <si>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</si>
  <si>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</si>
  <si>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</si>
  <si>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</si>
  <si>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</si>
  <si>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</si>
  <si>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</si>
  <si>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</si>
  <si>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</si>
  <si>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</si>
  <si>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</si>
  <si>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</si>
  <si>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317100011RAA</t>
  </si>
  <si>
    <t xml:space="preserve">Dodatečná montáž překladu, otvor šířky do 105 cm, vybourání rýhy, dodávka překladu</t>
  </si>
  <si>
    <t xml:space="preserve">kus</t>
  </si>
  <si>
    <t xml:space="preserve">POL2_0</t>
  </si>
  <si>
    <t xml:space="preserve">317168112R00</t>
  </si>
  <si>
    <t xml:space="preserve">Překlad  plochý 115x71x1250 mm</t>
  </si>
  <si>
    <t xml:space="preserve">POL1_0</t>
  </si>
  <si>
    <t xml:space="preserve">317168115R00</t>
  </si>
  <si>
    <t xml:space="preserve">Překlad plochý 115x71x2000 mm</t>
  </si>
  <si>
    <t xml:space="preserve">317168114R00</t>
  </si>
  <si>
    <t xml:space="preserve">Překlad plochý 115x71x1750 mm</t>
  </si>
  <si>
    <t xml:space="preserve">317941121RX1</t>
  </si>
  <si>
    <t xml:space="preserve">Osazení ocelových válcovaných nosníků do č.12, včetně dodávky profilu I č.8</t>
  </si>
  <si>
    <t xml:space="preserve">t</t>
  </si>
  <si>
    <t xml:space="preserve">5,94/1000*1,3*2</t>
  </si>
  <si>
    <t xml:space="preserve">VV</t>
  </si>
  <si>
    <t xml:space="preserve">342248120R00</t>
  </si>
  <si>
    <t xml:space="preserve">Příčky 11,5 AKU na MVC 5, tl. 115 mm</t>
  </si>
  <si>
    <t xml:space="preserve">m2</t>
  </si>
  <si>
    <t xml:space="preserve">3,3*(7,77+1,825+1,895+0,145+1,5+3,695+2,19+2,5+0,125+2,445)</t>
  </si>
  <si>
    <t xml:space="preserve">3,3*(1,29+3,475+6,275+2,4+6,275)</t>
  </si>
  <si>
    <t xml:space="preserve">3,3*(0,28+5+3,905+0,125+2,725+0,125+2,995+3,905+5,907)</t>
  </si>
  <si>
    <t xml:space="preserve">otvory:-1*2*6</t>
  </si>
  <si>
    <t xml:space="preserve">-0,9*2*4</t>
  </si>
  <si>
    <t xml:space="preserve">342248140R00</t>
  </si>
  <si>
    <t xml:space="preserve">Příčky Profi na DBM, tl. 80 mm</t>
  </si>
  <si>
    <t xml:space="preserve">wc:3,3*(4,48+0,8+2,705+2,705)</t>
  </si>
  <si>
    <t xml:space="preserve">342948112R00</t>
  </si>
  <si>
    <t xml:space="preserve">Ukotvení příček k beton.kcím přistřelenými kotvami</t>
  </si>
  <si>
    <t xml:space="preserve">m</t>
  </si>
  <si>
    <t xml:space="preserve">3,3*20</t>
  </si>
  <si>
    <t xml:space="preserve">346244315R00</t>
  </si>
  <si>
    <t xml:space="preserve">Obezdívky van z desek pórobetonových tl. 150 mm</t>
  </si>
  <si>
    <t xml:space="preserve">1,2*0,7</t>
  </si>
  <si>
    <t xml:space="preserve">342263410R00</t>
  </si>
  <si>
    <t xml:space="preserve">Osazení revizních dvířek do SDK příček, do 0,25 m2</t>
  </si>
  <si>
    <t xml:space="preserve">RX1</t>
  </si>
  <si>
    <t xml:space="preserve">Revizní dvířka do podhledu, RBI, 400x400 mm</t>
  </si>
  <si>
    <t xml:space="preserve">Revizní dvířka do podhledu, RB, 600x600 mm</t>
  </si>
  <si>
    <t xml:space="preserve">Revizní dvířka do podhledu, RB, 300x300 mm</t>
  </si>
  <si>
    <t xml:space="preserve">Revizní dvířka do podhledu, RB, 600x400 mm</t>
  </si>
  <si>
    <t xml:space="preserve">416022121R00</t>
  </si>
  <si>
    <t xml:space="preserve">Podhledy SDK,ocel.dvouúrov.křížový rošt,1x RB 12,5</t>
  </si>
  <si>
    <t xml:space="preserve">1. NP B.13:0,75*4,36</t>
  </si>
  <si>
    <t xml:space="preserve">1*1,67</t>
  </si>
  <si>
    <t xml:space="preserve">3,62*0,75</t>
  </si>
  <si>
    <t xml:space="preserve">4,5*8</t>
  </si>
  <si>
    <t xml:space="preserve">2.np:23,65+33+5,3+31,6+9,6+37+11,7+10,65+21,2+4,65</t>
  </si>
  <si>
    <t xml:space="preserve">416022123R00</t>
  </si>
  <si>
    <t xml:space="preserve">Podhled SDK,ocel.dvouúrov.křížový rošt,1x RBI 12,5</t>
  </si>
  <si>
    <t xml:space="preserve">8,7+8,55+2,45+2,45</t>
  </si>
  <si>
    <t xml:space="preserve">342264098RT1</t>
  </si>
  <si>
    <t xml:space="preserve">Příplatek k podhledu sádrokart. za plochu do 10 m2, pro plochy do 2 m2</t>
  </si>
  <si>
    <t xml:space="preserve">342264098RT2</t>
  </si>
  <si>
    <t xml:space="preserve">Příplatek k podhledu sádrokart. za plochu do 10 m2, pro plochy 2 - 5 m2</t>
  </si>
  <si>
    <t xml:space="preserve">2.np:4,65</t>
  </si>
  <si>
    <t xml:space="preserve">2,45+2,45</t>
  </si>
  <si>
    <t xml:space="preserve">411354171R00</t>
  </si>
  <si>
    <t xml:space="preserve">Podpěrná konstr. stropů do 5 kPa - zřízení</t>
  </si>
  <si>
    <t xml:space="preserve">pro bourání:</t>
  </si>
  <si>
    <t xml:space="preserve">1,2*5,7</t>
  </si>
  <si>
    <t xml:space="preserve">1,2*(1,415+1,8+1,2-0,8)*2</t>
  </si>
  <si>
    <t xml:space="preserve">411354172R00</t>
  </si>
  <si>
    <t xml:space="preserve">Podpěrná konstr. stropů do 5 kPa - odstranění</t>
  </si>
  <si>
    <t xml:space="preserve">602016211RT3</t>
  </si>
  <si>
    <t xml:space="preserve">Omítka stěn jádrová, strojně, tloušťka vrstvy 15 mm</t>
  </si>
  <si>
    <t xml:space="preserve">3,3*(1,825+4,84)</t>
  </si>
  <si>
    <t xml:space="preserve">3,3*(1,895+4,84+4,84)</t>
  </si>
  <si>
    <t xml:space="preserve">3,3*(0,9+2,705+2,705)</t>
  </si>
  <si>
    <t xml:space="preserve">3,3*(0,975+2,705+2,705)</t>
  </si>
  <si>
    <t xml:space="preserve">3,3*(2,705+2,705+1,745)</t>
  </si>
  <si>
    <t xml:space="preserve">3,3*(7,77+3,695+1,55)</t>
  </si>
  <si>
    <t xml:space="preserve">3,3*(2,5+0,5+2,19+2,445+2,445+2,19)</t>
  </si>
  <si>
    <t xml:space="preserve">3,3*(2,5+0,125+2,445+1,2+3,475)</t>
  </si>
  <si>
    <t xml:space="preserve">3,3*(5,04-0,4+6,275)</t>
  </si>
  <si>
    <t xml:space="preserve">3,3*(4+4+2,4+2,4+2,275+2,275)</t>
  </si>
  <si>
    <t xml:space="preserve">3,3*(5,97+6,275)</t>
  </si>
  <si>
    <t xml:space="preserve">3,3*(2,995+3,905+3,905)</t>
  </si>
  <si>
    <t xml:space="preserve">3,3*(2,725+3,905+3,905)</t>
  </si>
  <si>
    <t xml:space="preserve">3,3*(4,305+5)</t>
  </si>
  <si>
    <t xml:space="preserve">3,3*(1+0,28+4,36+3,09+2,91+1,57+0,4+2,125)</t>
  </si>
  <si>
    <t xml:space="preserve">602016141R00</t>
  </si>
  <si>
    <t xml:space="preserve">Štuk na stěnách vnitřní, ručně</t>
  </si>
  <si>
    <t xml:space="preserve">obklady:-1,2*(0,975+0,975+2,705+2,705)</t>
  </si>
  <si>
    <t xml:space="preserve">-2,03*(2,705+2,705+0,9+0,9)</t>
  </si>
  <si>
    <t xml:space="preserve">-2,03*(1,895+4,84+4,84+1,895)</t>
  </si>
  <si>
    <t xml:space="preserve">Upravy povrchů vnitřní</t>
  </si>
  <si>
    <t xml:space="preserve">612100033RAA</t>
  </si>
  <si>
    <t xml:space="preserve">Oprava omítek stěn vnitřních vápenocem. štukových, oprava z 50 %, malba</t>
  </si>
  <si>
    <t xml:space="preserve">plocha všech zbylých omítek:3,22*(4,97+3,075+2,66+2,94+3,1+5,97+0,15+3,72+0,2+3,62+3,56+0,15+6,25+0,1+2,19+0,15+4,36+0,15+1,625+0,1+1,945)*2</t>
  </si>
  <si>
    <t xml:space="preserve">Opravy stávající mazaniny, předpoklad je 50% plochy mazanin</t>
  </si>
  <si>
    <t xml:space="preserve">SP.1:2,65+33+18,08+5,35+37+11,7+10,65+21,2</t>
  </si>
  <si>
    <t xml:space="preserve">SP.2:5,35+4,65+2,45+2,45+8,55+8,7</t>
  </si>
  <si>
    <t xml:space="preserve">SP.3:5,3+31,6+9,6</t>
  </si>
  <si>
    <t xml:space="preserve">632418115RX1</t>
  </si>
  <si>
    <t xml:space="preserve">Potěr ze SMS ruční zpracování, tl. 13 mm,, samonivelační, vč. penetrace</t>
  </si>
  <si>
    <t xml:space="preserve">632418104RT1</t>
  </si>
  <si>
    <t xml:space="preserve">Potěr ze SMS ruční zpracování, tl. 3 mm,, samonivelační, vč. penetrace</t>
  </si>
  <si>
    <t xml:space="preserve">631315621R00</t>
  </si>
  <si>
    <t xml:space="preserve">Mazanina betonová tl. 12 - 24 cm C 20/25</t>
  </si>
  <si>
    <t xml:space="preserve">m3</t>
  </si>
  <si>
    <t xml:space="preserve">(3,2*5,7+4,5*5,6)*0,125</t>
  </si>
  <si>
    <t xml:space="preserve">plocha světlíků:-(1,8*1,03*3)*0,125</t>
  </si>
  <si>
    <t xml:space="preserve">941955001R00</t>
  </si>
  <si>
    <t xml:space="preserve">Lešení lehké pomocné, výška podlahy do 1,2 m</t>
  </si>
  <si>
    <t xml:space="preserve">1.np:70</t>
  </si>
  <si>
    <t xml:space="preserve">2.np:26+34,18+2,25+2,96+8,42+6,24+6,96+7,53+48,47+4,1+3,19+12,72+13,03+18,44+15,7+12,34+9,58+10,89+19,82</t>
  </si>
  <si>
    <t xml:space="preserve">Dokončovací kce na pozem.stav.</t>
  </si>
  <si>
    <t xml:space="preserve">952901111R00</t>
  </si>
  <si>
    <t xml:space="preserve">Vyčištění budov o výšce podlaží do 4 m</t>
  </si>
  <si>
    <t xml:space="preserve">954312301R00</t>
  </si>
  <si>
    <t xml:space="preserve">P1 Opláštění z SDK,2.str.,do 800x800 mm,RB tl.12,5, mm</t>
  </si>
  <si>
    <t xml:space="preserve">968061125R00</t>
  </si>
  <si>
    <t xml:space="preserve">Vyvěšení dřevěných dveřních křídel pl. do 2 m2</t>
  </si>
  <si>
    <t xml:space="preserve">B.3:15</t>
  </si>
  <si>
    <t xml:space="preserve">B.3.2:4</t>
  </si>
  <si>
    <t xml:space="preserve">968061126R00</t>
  </si>
  <si>
    <t xml:space="preserve">Vyvěšení dřevěných dveřních křídel pl. nad 2 m2</t>
  </si>
  <si>
    <t xml:space="preserve">B.3.1:1+2</t>
  </si>
  <si>
    <t xml:space="preserve">968072245R00</t>
  </si>
  <si>
    <t xml:space="preserve">Vybourání kovových rámů jednod. pl. 2 m2</t>
  </si>
  <si>
    <t xml:space="preserve">B.3.1:(1+2)*1,5</t>
  </si>
  <si>
    <t xml:space="preserve">968072455R00</t>
  </si>
  <si>
    <t xml:space="preserve">Vybourání kovových dveřních zárubní pl. do 2 m2</t>
  </si>
  <si>
    <t xml:space="preserve">B.3:15*0,8</t>
  </si>
  <si>
    <t xml:space="preserve">968062455R00</t>
  </si>
  <si>
    <t xml:space="preserve">Vybourání dřevěných dveřních zárubní pl. do 2 m2</t>
  </si>
  <si>
    <t xml:space="preserve">B.3.2:4*0,8</t>
  </si>
  <si>
    <t xml:space="preserve">Bourání pásů luxferů</t>
  </si>
  <si>
    <t xml:space="preserve">B.12:2,8*0,4</t>
  </si>
  <si>
    <t xml:space="preserve">962036112R00</t>
  </si>
  <si>
    <t xml:space="preserve">DMTZ SDK příčky, 1x kov.kce., 1x opláštěné 12,5 mm</t>
  </si>
  <si>
    <t xml:space="preserve">211 210:3,22*(3,665+2,19+2,19)</t>
  </si>
  <si>
    <t xml:space="preserve">965081813RT3</t>
  </si>
  <si>
    <t xml:space="preserve">Bourání dlažeb terac.,čedič. tl.do 30 mm, nad 1 m2, ručně, kamenná dlažba</t>
  </si>
  <si>
    <t xml:space="preserve">B.2.1:7,53+48,47</t>
  </si>
  <si>
    <t xml:space="preserve">968096002R00</t>
  </si>
  <si>
    <t xml:space="preserve">Bourání parapetů plastových š. do 50 cm </t>
  </si>
  <si>
    <t xml:space="preserve">B.14:0,885+0,875</t>
  </si>
  <si>
    <t xml:space="preserve">B.7 Odstranění opláštění dešťové kanalizace</t>
  </si>
  <si>
    <t xml:space="preserve">kpl</t>
  </si>
  <si>
    <t xml:space="preserve">963016111R00</t>
  </si>
  <si>
    <t xml:space="preserve">DMTZ podhledu SDK, kovová kce., 1xoplášť.12,5 mm</t>
  </si>
  <si>
    <t xml:space="preserve">1,2*4*2</t>
  </si>
  <si>
    <t xml:space="preserve">1,2*4,5</t>
  </si>
  <si>
    <t xml:space="preserve">963051113R00</t>
  </si>
  <si>
    <t xml:space="preserve">Bourání ŽB stropů deskových tl. nad 8 cm</t>
  </si>
  <si>
    <t xml:space="preserve">1,2*5,7*0,25</t>
  </si>
  <si>
    <t xml:space="preserve">1,2*(1,415+1,8+1,2-0,8)*2*0,25</t>
  </si>
  <si>
    <t xml:space="preserve">962100014RA0</t>
  </si>
  <si>
    <t xml:space="preserve">Bourání nadzákladového zdiva z cihel dutých</t>
  </si>
  <si>
    <t xml:space="preserve">Stěny 2.NP:3,22*0,15*(7,54+3,1+2,75+1,065+0,49+1,82+4,97+3,6+3+4,36+1,5+3+1,5+1,2+1,2+1,2+1,2+1,2)</t>
  </si>
  <si>
    <t xml:space="preserve">212 213:3,22*0,2*(3,56)</t>
  </si>
  <si>
    <t xml:space="preserve">3,22*0,18*(4,235+4,235+1,55+0,18+5,855)</t>
  </si>
  <si>
    <t xml:space="preserve">WC apod:3,22*0,1*(1,015+1,625+1,625+1,35+0,1+0,19+0,6+1,7+4,22+1,925+1,945+1,945+1,5+1,5)</t>
  </si>
  <si>
    <t xml:space="preserve">978500010RA0</t>
  </si>
  <si>
    <t xml:space="preserve">Odsekání vnitřních obkladů</t>
  </si>
  <si>
    <t xml:space="preserve">B.5:1,7*(0,925+1,015+0,1+0,92+1,015+1,015+0,7)</t>
  </si>
  <si>
    <t xml:space="preserve">1,7*(1,625+1+1,625+1+2+1)</t>
  </si>
  <si>
    <t xml:space="preserve">1,7*(1,945+1+1,5)</t>
  </si>
  <si>
    <t xml:space="preserve">B.9:1*1,7</t>
  </si>
  <si>
    <t xml:space="preserve">971100021RA0</t>
  </si>
  <si>
    <t xml:space="preserve">Vybourání otvorů ve zdivu cihelném</t>
  </si>
  <si>
    <t xml:space="preserve">B.9:1*2,03*0,2</t>
  </si>
  <si>
    <t xml:space="preserve">979017111R00</t>
  </si>
  <si>
    <t xml:space="preserve">Svislé přemístění suti nošením na H do 3,5 m</t>
  </si>
  <si>
    <t xml:space="preserve">0,06+6,56+63</t>
  </si>
  <si>
    <t xml:space="preserve">979087311R00</t>
  </si>
  <si>
    <t xml:space="preserve">Vodorovné přemístění suti nošením do 10 m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</si>
  <si>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</si>
  <si>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</si>
  <si>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</si>
  <si>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</si>
  <si>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8,5*69,62</t>
  </si>
  <si>
    <t xml:space="preserve">979999998R00</t>
  </si>
  <si>
    <t xml:space="preserve">Poplatek za skládku suti 5% příměsí - Brno</t>
  </si>
  <si>
    <t xml:space="preserve">999281108R00</t>
  </si>
  <si>
    <t xml:space="preserve">Přesun hmot pro opravy a údržbu do výšky 12 m</t>
  </si>
  <si>
    <t xml:space="preserve">33+3,2+13,6+8,7+24+0,4+0,07+0,122</t>
  </si>
  <si>
    <t xml:space="preserve">711111001RZ1</t>
  </si>
  <si>
    <t xml:space="preserve">Izolace proti vlhkosti vodor. nátěr ALP za studena, 1x nátěr - včetně dodávky penetračního laku ALP</t>
  </si>
  <si>
    <t xml:space="preserve">(3,2*5,7+4,5*5,6)</t>
  </si>
  <si>
    <t xml:space="preserve">plocha světlíků:-(1,8*1,03*3)</t>
  </si>
  <si>
    <t xml:space="preserve">711141559RY1</t>
  </si>
  <si>
    <t xml:space="preserve">Izolace proti vlhk. vodorovná pásy přitavením, 1 vrstva - včetně dod. materiálu</t>
  </si>
  <si>
    <t xml:space="preserve">711112001RZ1</t>
  </si>
  <si>
    <t xml:space="preserve">Izolace proti vlhkosti svis. nátěr ALP, za studena, 1x nátěr - včetně dodávky asfaltového laku</t>
  </si>
  <si>
    <t xml:space="preserve">3*(1,8+1,8+1,03+1,03)*0,12*4</t>
  </si>
  <si>
    <t xml:space="preserve">711142559RY1</t>
  </si>
  <si>
    <t xml:space="preserve">Izolace proti vlhkosti svislá pásy přitavením, 1 vrstva - včetně dod. materálu</t>
  </si>
  <si>
    <t xml:space="preserve">712300832R00</t>
  </si>
  <si>
    <t xml:space="preserve">Odstranění povlakové krytiny střech do 10° 2vrstvé</t>
  </si>
  <si>
    <t xml:space="preserve">5,6*4,5</t>
  </si>
  <si>
    <t xml:space="preserve">5,7*3,2</t>
  </si>
  <si>
    <t xml:space="preserve">712370010RAB</t>
  </si>
  <si>
    <t xml:space="preserve">Povlaková krytina střech do 10°, termoplasty, fólie 810 tl. 1,5 mm</t>
  </si>
  <si>
    <t xml:space="preserve">3,2*5,7+4,5*5,6</t>
  </si>
  <si>
    <t xml:space="preserve">713102113RX1</t>
  </si>
  <si>
    <t xml:space="preserve">Odstr.tep.izolace podlah,volně, tl.nad 200 mm</t>
  </si>
  <si>
    <t xml:space="preserve">Odstr. parozábrany</t>
  </si>
  <si>
    <t xml:space="preserve">713100090RAA</t>
  </si>
  <si>
    <t xml:space="preserve">Izolace tepelné volně položené, položení, materiál v specifikaci</t>
  </si>
  <si>
    <t xml:space="preserve">(3,2*5,7+4,5*5,6)*4</t>
  </si>
  <si>
    <t xml:space="preserve">plocha světlíků:-(1,8*1,03*3)*4</t>
  </si>
  <si>
    <t xml:space="preserve">Tepelná čedičová vata, tl. 120 mm, včetně spádových klínů</t>
  </si>
  <si>
    <t xml:space="preserve">prořez:15</t>
  </si>
  <si>
    <t xml:space="preserve">714211111RT2</t>
  </si>
  <si>
    <t xml:space="preserve">Montáž akustického podhledu z miner.panelů,lepením, včetně dodávky panelu dle specifikace v PD</t>
  </si>
  <si>
    <t xml:space="preserve">33</t>
  </si>
  <si>
    <t xml:space="preserve">Dodávka a montáž světlíků, konstrukce + prosvětlená kopule</t>
  </si>
  <si>
    <t xml:space="preserve">771990010RA0</t>
  </si>
  <si>
    <t xml:space="preserve">Vybourání keramické nebo teracové dlažby</t>
  </si>
  <si>
    <t xml:space="preserve">26+34,18+2,25+2,96+8,42+6,24+6,96+4,1+3,19</t>
  </si>
  <si>
    <t xml:space="preserve">771101210R00</t>
  </si>
  <si>
    <t xml:space="preserve">Penetrace podkladu pod dlažby</t>
  </si>
  <si>
    <t xml:space="preserve">771575109R00</t>
  </si>
  <si>
    <t xml:space="preserve">Montáž podlah keram.,hladké, tmel, 60x60 cm</t>
  </si>
  <si>
    <t xml:space="preserve">771475014R00</t>
  </si>
  <si>
    <t xml:space="preserve">Obklad soklíků keram.rovných, tmel,výška 10 cm</t>
  </si>
  <si>
    <t xml:space="preserve">214:1,745+1,745+2,705+2,705-0,7-0,8*3</t>
  </si>
  <si>
    <t xml:space="preserve">771479001R00</t>
  </si>
  <si>
    <t xml:space="preserve">Řezání dlaždic keramických pro soklíky</t>
  </si>
  <si>
    <t xml:space="preserve">597642000R</t>
  </si>
  <si>
    <t xml:space="preserve">Dlažba dle specifikace v, PD</t>
  </si>
  <si>
    <t xml:space="preserve">POL3_0</t>
  </si>
  <si>
    <t xml:space="preserve">Dlažba dle specifikace v, PD - protiskluz</t>
  </si>
  <si>
    <t xml:space="preserve">998771103R00</t>
  </si>
  <si>
    <t xml:space="preserve">Přesun hmot pro podlahy z dlaždic, výšky do 24 m</t>
  </si>
  <si>
    <t xml:space="preserve">776401800R00</t>
  </si>
  <si>
    <t xml:space="preserve">Demontáž soklíků nebo lišt, pryžových nebo z PVC</t>
  </si>
  <si>
    <t xml:space="preserve">B.1:</t>
  </si>
  <si>
    <t xml:space="preserve">212-219:3,62+3,62+3,56+3,56-0,8</t>
  </si>
  <si>
    <t xml:space="preserve">3,72+3,72+3,56+3,56-0,8</t>
  </si>
  <si>
    <t xml:space="preserve">5,97+5,97+3,1+3,1-0,8</t>
  </si>
  <si>
    <t xml:space="preserve">4,235+4,235+2,94+2,94-0,8</t>
  </si>
  <si>
    <t xml:space="preserve">2,66+2,66+3,6+3,6-0,8</t>
  </si>
  <si>
    <t xml:space="preserve">3,6+3,6+3,075+3,075-0,8</t>
  </si>
  <si>
    <t xml:space="preserve">4+4+4,97+4,97-0,8</t>
  </si>
  <si>
    <t xml:space="preserve">776511810R00</t>
  </si>
  <si>
    <t xml:space="preserve">Odstranění PVC a koberců lepených bez podložky</t>
  </si>
  <si>
    <t xml:space="preserve">B.1:12,72+13,03+18,44+15,7+12,34+9,58+10,89+19,82</t>
  </si>
  <si>
    <t xml:space="preserve">77642110RX1</t>
  </si>
  <si>
    <t xml:space="preserve">Montáž soklíku z hliníku, dle specifikace v PD - soklík ve specifikaci</t>
  </si>
  <si>
    <t xml:space="preserve">202:3,09+0,4+2,125-1+0,435+0,4+0,285+0,285+2,91-0,9+3,09-0,9+4,36-0,9</t>
  </si>
  <si>
    <t xml:space="preserve">204:3,56+2,66+2,66+0,12+2,5+2,445+1,29+0,4+3,475</t>
  </si>
  <si>
    <t xml:space="preserve">205:2,445+2,445+2,19+2,19-0,9</t>
  </si>
  <si>
    <t xml:space="preserve">210:5,97+5,97+6,275+6,272-0,9</t>
  </si>
  <si>
    <t xml:space="preserve">211:2,99+2,99+3,905+3,905-0,9</t>
  </si>
  <si>
    <t xml:space="preserve">212:2,725+2,725+3,905+3,905-0,9</t>
  </si>
  <si>
    <t xml:space="preserve">213:5+5+4,305+4,305-0,9</t>
  </si>
  <si>
    <t xml:space="preserve">7764211RX1</t>
  </si>
  <si>
    <t xml:space="preserve">Soklík dle spefikace v PD</t>
  </si>
  <si>
    <t xml:space="preserve">776521200RT1</t>
  </si>
  <si>
    <t xml:space="preserve">Lepení povlakových podlah z dílců PVC a CV (vinyl), pouze položení - PVC ve specifikaci</t>
  </si>
  <si>
    <t xml:space="preserve">77652120RX2</t>
  </si>
  <si>
    <t xml:space="preserve">Vinyl dle specfikace v PD</t>
  </si>
  <si>
    <t xml:space="preserve">77652120RX23</t>
  </si>
  <si>
    <t xml:space="preserve">Vinyl dle specifikace v, PD - antistatický vinyl</t>
  </si>
  <si>
    <t xml:space="preserve">776572100RT1</t>
  </si>
  <si>
    <t xml:space="preserve">Lepení povlakových podlah z pásů textilních, pouze položení - koberec ve specifikaci</t>
  </si>
  <si>
    <t xml:space="preserve">33+5,3+31,6+9,6</t>
  </si>
  <si>
    <t xml:space="preserve">697411RX1</t>
  </si>
  <si>
    <t xml:space="preserve">Koberec dle specifikace v, PD</t>
  </si>
  <si>
    <t xml:space="preserve">776431020RX1</t>
  </si>
  <si>
    <t xml:space="preserve">203:7,77+3,41+3,41+0,12+7,77</t>
  </si>
  <si>
    <t xml:space="preserve">207:2,275+2,275+2,4+2,7-0,9-1-1</t>
  </si>
  <si>
    <t xml:space="preserve">208:5,04+5,04+6,275+6,275+0,3+0,3-0,9-0,9</t>
  </si>
  <si>
    <t xml:space="preserve">209:4+4+2,4+2,4-1-1</t>
  </si>
  <si>
    <t xml:space="preserve">7764310RX10</t>
  </si>
  <si>
    <t xml:space="preserve">Soklík pro koberce</t>
  </si>
  <si>
    <t xml:space="preserve">65</t>
  </si>
  <si>
    <t xml:space="preserve">82a</t>
  </si>
  <si>
    <t xml:space="preserve">D+M přechové lišty, dle specifikace v PD</t>
  </si>
  <si>
    <t xml:space="preserve">998776102R00</t>
  </si>
  <si>
    <t xml:space="preserve">Přesun hmot pro podlahy povlakové, výšky do 12 m</t>
  </si>
  <si>
    <t xml:space="preserve">781101142R00</t>
  </si>
  <si>
    <t xml:space="preserve">Hydroizolační stěrka dvouvrstvá pod obklady</t>
  </si>
  <si>
    <t xml:space="preserve">pod dlažbu:</t>
  </si>
  <si>
    <t xml:space="preserve">216:</t>
  </si>
  <si>
    <t xml:space="preserve">215:</t>
  </si>
  <si>
    <t xml:space="preserve">217:</t>
  </si>
  <si>
    <t xml:space="preserve">218:</t>
  </si>
  <si>
    <t xml:space="preserve">obklady:1,2*(2,705+2,705-0,8+0,975+0,975)</t>
  </si>
  <si>
    <t xml:space="preserve">2,03*(2,705+2,705+0,9+0,9-0,7)</t>
  </si>
  <si>
    <t xml:space="preserve">2,03*(1,895+1,895+4,84+4,84-0,7)</t>
  </si>
  <si>
    <t xml:space="preserve">2,03*(1,825+1,825-0,7+4,84+4,84)</t>
  </si>
  <si>
    <t xml:space="preserve">781101210R00</t>
  </si>
  <si>
    <t xml:space="preserve">Penetrace podkladu pod obklady</t>
  </si>
  <si>
    <t xml:space="preserve">7814751RX1</t>
  </si>
  <si>
    <t xml:space="preserve">Obklad vnitřní stěn keramický, mozaika</t>
  </si>
  <si>
    <t xml:space="preserve">59781345R</t>
  </si>
  <si>
    <t xml:space="preserve">Obkládačka mozaika dle, specifikace v PD</t>
  </si>
  <si>
    <t xml:space="preserve">781475118R00</t>
  </si>
  <si>
    <t xml:space="preserve">Obklad vnitřní stěn keramický, do tmele</t>
  </si>
  <si>
    <t xml:space="preserve">Obkládačka dle, specifikace v PD</t>
  </si>
  <si>
    <t xml:space="preserve">998781103R00</t>
  </si>
  <si>
    <t xml:space="preserve">Přesun hmot pro obklady keramické, výšky do 24 m</t>
  </si>
  <si>
    <t xml:space="preserve">784191201R00</t>
  </si>
  <si>
    <t xml:space="preserve">Penetrace podkladu hloubková  1x</t>
  </si>
  <si>
    <t xml:space="preserve">stropy 2.np:</t>
  </si>
  <si>
    <t xml:space="preserve">nutné upřesnit rozsah:</t>
  </si>
  <si>
    <t xml:space="preserve">stávající shocdiště? bude výmalba?:23,65+33+18,05+5,35+5,35+5,3+31,6+9,6+37+11,7+10,65+21,2+4,65+2,45+2,45+8,55+8,7</t>
  </si>
  <si>
    <t xml:space="preserve">stěny:2,95*(5+5+4,305+4,305+2,725+2,725+3,905+3,905+3,905+3,905+2,995+2,955)</t>
  </si>
  <si>
    <t xml:space="preserve">2,95*(6,275+6,275+5,97+5,97)</t>
  </si>
  <si>
    <t xml:space="preserve">2,95*(2,4+2,4+4+4)</t>
  </si>
  <si>
    <t xml:space="preserve">2,95*(2,275+2,275+2,4+2,4)</t>
  </si>
  <si>
    <t xml:space="preserve">2,95*(6,275+6,275+5,04+5,04)</t>
  </si>
  <si>
    <t xml:space="preserve">2,95*(3,56+3,56+5,065+5,065)</t>
  </si>
  <si>
    <t xml:space="preserve">2,95*(2,445+2,445+2,19+2,19)</t>
  </si>
  <si>
    <t xml:space="preserve">2,95*(2,5+2,5+2,19+2,19)</t>
  </si>
  <si>
    <t xml:space="preserve">2,95*(4,235+7,77+7,77)</t>
  </si>
  <si>
    <t xml:space="preserve">chodba:2,75*(4,36+3,09+2,91+1,57+0,4+2,125+2,91+2,125+0,4+3,09)</t>
  </si>
  <si>
    <t xml:space="preserve">WC:0,5*(2,705+2,705+0,9+0,9)</t>
  </si>
  <si>
    <t xml:space="preserve">2,5*(2,705+2,705+1,745+1,745)</t>
  </si>
  <si>
    <t xml:space="preserve">1*(1,895+1,895+4,84+4,84)</t>
  </si>
  <si>
    <t xml:space="preserve">1*(1,825+1,825+4,84+4,84)</t>
  </si>
  <si>
    <t xml:space="preserve">otvory:-0,8*2*2*6</t>
  </si>
  <si>
    <t xml:space="preserve">-0,9*2*2*8</t>
  </si>
  <si>
    <t xml:space="preserve">784195122R00</t>
  </si>
  <si>
    <t xml:space="preserve">Malba Standard, barva, bez penetrace, 2 x</t>
  </si>
  <si>
    <t xml:space="preserve">2.08:2,95*(5,6+0,275+0,275+5,025+5,025)</t>
  </si>
  <si>
    <t xml:space="preserve">-1*2*2</t>
  </si>
  <si>
    <t xml:space="preserve">2.03:2,95*(5,98+5,98)</t>
  </si>
  <si>
    <t xml:space="preserve">2.02:2,75*(10,8+2,405+2,75+3,09)</t>
  </si>
  <si>
    <t xml:space="preserve">-1*2*5</t>
  </si>
  <si>
    <t xml:space="preserve">784195112R00</t>
  </si>
  <si>
    <t xml:space="preserve">Malba Standard, bílá, bez penetrace, 2 x</t>
  </si>
  <si>
    <t xml:space="preserve">810,29625</t>
  </si>
  <si>
    <t xml:space="preserve">barva:-121,44575</t>
  </si>
  <si>
    <t xml:space="preserve">784900010RAB</t>
  </si>
  <si>
    <t xml:space="preserve">Odstranění stávajících maleb, oškrábáním</t>
  </si>
  <si>
    <t xml:space="preserve">Protipožární prostupy</t>
  </si>
  <si>
    <t xml:space="preserve">Přesun sirény </t>
  </si>
  <si>
    <t xml:space="preserve">P7 Do sloupu ukotven L profil 100/100/8, kotva 2x M12</t>
  </si>
  <si>
    <t xml:space="preserve">Ochrana stávající konstrukcí před poškozením a, zněčištěním - P3, původní plastika</t>
  </si>
  <si>
    <t xml:space="preserve">Ochrana stávající konstrukcí před poškozením a, zněčištěním - okna a parapety</t>
  </si>
  <si>
    <t xml:space="preserve">Ochrana stávající konstrukcí před poškozením a, zněčištěním - schodiště</t>
  </si>
  <si>
    <t xml:space="preserve">Ochrana stávající konstrukcí před poškozením a, zněčištěním - komponenty místnosti 211</t>
  </si>
  <si>
    <t xml:space="preserve">Ochrana stávající konstrukcí před poškozením a, zněčištěním - výtah</t>
  </si>
  <si>
    <t xml:space="preserve">Ochrana stávající konstrukcí před poškozením a, zněčištěním - hromosvod</t>
  </si>
  <si>
    <t xml:space="preserve">Ochrana stávající konstrukcí před poškozením a, zněčištěním - servrovna 2.06</t>
  </si>
  <si>
    <t xml:space="preserve">Náklady na zabezpečení dle projektu BOZP</t>
  </si>
  <si>
    <t xml:space="preserve">Náklady nutné na průzkum stávajících konstrukcí</t>
  </si>
  <si>
    <t xml:space="preserve">AL/01 Prosklení interiérová dělící příčka s dveřmi, dle specifikace v PD - 2. etapa</t>
  </si>
  <si>
    <t xml:space="preserve">AL/02 Prosklení interiérová dělící příčka s dveřmi, dle specifikace v PD</t>
  </si>
  <si>
    <t xml:space="preserve">AL/03 Prosklení interiérová dělící příčka s dveřmi, dle specifikace v PD</t>
  </si>
  <si>
    <t xml:space="preserve">AL/04 Prosklení interiérová dělící příčka s dveřmi, dle specifikace v PD</t>
  </si>
  <si>
    <t xml:space="preserve">AL/05 Prosklení interiérová dělící příčka s dveřmi, dle specifikace v PD</t>
  </si>
  <si>
    <t xml:space="preserve">ST/01 Japonská roleta, dle specifikace v PD</t>
  </si>
  <si>
    <t xml:space="preserve">AL/02 Japonská roleta, dle specifikace v PD</t>
  </si>
  <si>
    <t xml:space="preserve">T/01 Sanitární příčka, dle specifikace v PD</t>
  </si>
  <si>
    <t xml:space="preserve">T/02 Sanitární příčka, dle specifikace v PD</t>
  </si>
  <si>
    <t xml:space="preserve">T/03 Umyvadlová deska, dle specifikace v PD</t>
  </si>
  <si>
    <t xml:space="preserve">T/04 Umyvadlová deska, dle specifikace v PD</t>
  </si>
  <si>
    <t xml:space="preserve">T/05 Umyvadlová skříňka, dle specifikace v PD - 2. etapa</t>
  </si>
  <si>
    <t xml:space="preserve">T/06 Vestavěná úložná stěna se zabudovanou, kuchyňskou linkou dle specifikace v PD</t>
  </si>
  <si>
    <t xml:space="preserve">T/07 Vestavěná úložná stěna se zabudovanou, kuchyňskou linkou dle specifikace v PD</t>
  </si>
  <si>
    <t xml:space="preserve">T/08 Kuschyňská linka, dle specifikace v PD - 2. etapa</t>
  </si>
  <si>
    <t xml:space="preserve">T/11 Polopříčka, dle specifikace v PD</t>
  </si>
  <si>
    <t xml:space="preserve">T/12 Polopříčka, dle specifikace v PD</t>
  </si>
  <si>
    <t xml:space="preserve">T/13 Dveře otočné plné, obložková zárubeň, dle specifikace v PD - část prvků je 2. etapa</t>
  </si>
  <si>
    <t xml:space="preserve">T/14 Dveře otočné plné, obložková zárubeň, dle specifikace v PD - 2. etapa</t>
  </si>
  <si>
    <t xml:space="preserve">T/15 Dveře otočné plné, obložková zárubeň, s požární odolností, dle specifikace v PD</t>
  </si>
  <si>
    <t xml:space="preserve">T/16 Dveře otočné plné, obložková zárubeň, dle specifikace v PD - část prvků je 2. etapa</t>
  </si>
  <si>
    <t xml:space="preserve">T/17 Dveře otočné plné, obložková zárubeň, dle specifikace v PD</t>
  </si>
  <si>
    <t xml:space="preserve">T/18 Dveře posuvné, obložková zárubeň, dle specifikace v PD - 2. etapa</t>
  </si>
  <si>
    <t xml:space="preserve">T/19 Dveře posuvné, obložková zárubeň, dle specifikace v PD - 2. etapa</t>
  </si>
  <si>
    <t xml:space="preserve">1. etapa</t>
  </si>
  <si>
    <t xml:space="preserve">Keramická dlažba</t>
  </si>
  <si>
    <t xml:space="preserve">5,35+4,65+2,45+2,45+8,55+8,7</t>
  </si>
  <si>
    <t xml:space="preserve">Koberec</t>
  </si>
  <si>
    <t xml:space="preserve">12,72+13,03+18,44+15,7+12,34+9,58+10,89+19,82</t>
  </si>
  <si>
    <t xml:space="preserve">2. etapa</t>
  </si>
  <si>
    <t xml:space="preserve">1,5+1,4</t>
  </si>
  <si>
    <t xml:space="preserve">END</t>
  </si>
  <si>
    <t xml:space="preserve">SO 02 - stavební část – 2. etapa</t>
  </si>
  <si>
    <t xml:space="preserve">Revizní dvířka 400x400 mm, RBI</t>
  </si>
  <si>
    <t xml:space="preserve">Revizní dvířka 600x600 mm, RB</t>
  </si>
  <si>
    <t xml:space="preserve">317168116R00</t>
  </si>
  <si>
    <t xml:space="preserve">Překlad plochý 115x71x2250 mm</t>
  </si>
  <si>
    <t xml:space="preserve">317941121RU3</t>
  </si>
  <si>
    <t xml:space="preserve">Osazení ocelových válcovaných nosníků do č.12, Včetně dodávky profilu U č.12</t>
  </si>
  <si>
    <t xml:space="preserve">13,4*2*2,85/1000</t>
  </si>
  <si>
    <t xml:space="preserve">3,2*(7,76+3,875+3,875+1,575+1,8+0,9+0,135+1+2,185+1,6+0,175+0,8+0,87+1,72+0,9+0,9+0,125)</t>
  </si>
  <si>
    <t xml:space="preserve">otvory:-(0,7*2*2+0,9*24+1,6*2+0,7*2)</t>
  </si>
  <si>
    <t xml:space="preserve">3,2*8</t>
  </si>
  <si>
    <t xml:space="preserve">Obezdívky z desek pórobetonových tl. 150 mm</t>
  </si>
  <si>
    <t xml:space="preserve">1,2*0,9</t>
  </si>
  <si>
    <t xml:space="preserve">17,15+1,5+3,1+11,65+8,7+9,35</t>
  </si>
  <si>
    <t xml:space="preserve">1,4</t>
  </si>
  <si>
    <t xml:space="preserve">3,1</t>
  </si>
  <si>
    <t xml:space="preserve">3,3*(7,76+1,75+0,87+0,8+0,175+1,6)</t>
  </si>
  <si>
    <t xml:space="preserve">3,3*(1,72+1,72+1,72+0,9+0,9+1,925+1,925+1,6)</t>
  </si>
  <si>
    <t xml:space="preserve">3,3*(0,135+1+2,185+2,7)</t>
  </si>
  <si>
    <t xml:space="preserve">3,3*(1,575+1,8+0,9+3,875+0,66+1+0,45+2,415+3,875+3,875+3,875+3,875+2,86)</t>
  </si>
  <si>
    <t xml:space="preserve">obklady:-1,2*(1,72+0,9+0,87+0,87+0,9+0,87)</t>
  </si>
  <si>
    <t xml:space="preserve">3,3*(7,76+1,27+1,72+1,6+2,7+1,2+4,52+2,11+2,415+2,86+1,96+1,2+0,84)</t>
  </si>
  <si>
    <t xml:space="preserve">61,05+2,9</t>
  </si>
  <si>
    <t xml:space="preserve">SP.1:17,15+3,1+11,65+8,7+9,35+11,1</t>
  </si>
  <si>
    <t xml:space="preserve">SP.2:1,5+1,4</t>
  </si>
  <si>
    <t xml:space="preserve">64</t>
  </si>
  <si>
    <t xml:space="preserve">Výplně otvorů</t>
  </si>
  <si>
    <t xml:space="preserve">642941111RT2</t>
  </si>
  <si>
    <t xml:space="preserve">Pouzdro pro posuvné dveře jednostranné, do zdiva, jednostranné pouzdro 700/1970 mm</t>
  </si>
  <si>
    <t xml:space="preserve">642941111RT3</t>
  </si>
  <si>
    <t xml:space="preserve">Pouzdro pro posuvné dveře jednostranné, do zdiva, jednostranné pouzdro 800/1970 mm</t>
  </si>
  <si>
    <t xml:space="preserve">17,15+1,5+1,4+3,1+11,65+8,7+9,35+11,1</t>
  </si>
  <si>
    <t xml:space="preserve">954313201R00</t>
  </si>
  <si>
    <t xml:space="preserve">Opláštění z SDK,3.str.,do 500x500 mm,RB tl.12,5 mm</t>
  </si>
  <si>
    <t xml:space="preserve">6</t>
  </si>
  <si>
    <t xml:space="preserve">0,6*2*2+0,8*2*4</t>
  </si>
  <si>
    <t xml:space="preserve">3,3*0,1*(2,395+0,17+3,355+0,34+4,82+1,78+1,78+1,61)</t>
  </si>
  <si>
    <t xml:space="preserve">3,3*0,34*3,99</t>
  </si>
  <si>
    <t xml:space="preserve">3,3*0,17*(3,99+0,4)</t>
  </si>
  <si>
    <t xml:space="preserve">3,3*(1,68+1+1+1+0,955+1,78)</t>
  </si>
  <si>
    <t xml:space="preserve">2,122+14,829+1,66+1,5+0,04+0,2</t>
  </si>
  <si>
    <t xml:space="preserve">20,351*8,5</t>
  </si>
  <si>
    <t xml:space="preserve">10,05+0,65+5,4+2,8+3,6+0,08+0,07+0,06</t>
  </si>
  <si>
    <t xml:space="preserve">12,76+3+1,7</t>
  </si>
  <si>
    <t xml:space="preserve">0,9+0,9</t>
  </si>
  <si>
    <t xml:space="preserve">998771101R00</t>
  </si>
  <si>
    <t xml:space="preserve">Přesun hmot pro podlahy z dlaždic, výšky do 6 m</t>
  </si>
  <si>
    <t xml:space="preserve">105:6,02+6,02+4,39+4,39-0,8</t>
  </si>
  <si>
    <t xml:space="preserve">106:3,355+3,355+3,99+3,99-0,8</t>
  </si>
  <si>
    <t xml:space="preserve">107:2,795+2,795+3,99+3,99-0,8</t>
  </si>
  <si>
    <t xml:space="preserve">23,78+12,43+10,44</t>
  </si>
  <si>
    <t xml:space="preserve">776421100RT1</t>
  </si>
  <si>
    <t xml:space="preserve">Lepení podlahových soklíků z hliníku, pouze lepení - soklík ve specifikaci</t>
  </si>
  <si>
    <t xml:space="preserve">102 105:7,76+7,76+0,4+0,4-0,9*3+3+1,575+0,87+0,175+0,8+1,6+1,6-0,7+1,925+1,925</t>
  </si>
  <si>
    <t xml:space="preserve">106:4,52+4,52-0,9-0,8+2,7+2,7</t>
  </si>
  <si>
    <t xml:space="preserve">107:2,11+2,11+1,575+1,8+0,9-0,8-0,9</t>
  </si>
  <si>
    <t xml:space="preserve">108:2,415+2,415+3,875+3,875-0,9</t>
  </si>
  <si>
    <t xml:space="preserve">109:2,86+2,86+3,875+3,875-0,9</t>
  </si>
  <si>
    <t xml:space="preserve">17,15+3,1+11,65+8,7+9,35+11,1</t>
  </si>
  <si>
    <t xml:space="preserve">48a</t>
  </si>
  <si>
    <t xml:space="preserve">998776101R00</t>
  </si>
  <si>
    <t xml:space="preserve">Přesun hmot pro podlahy povlakové, výšky do 6 m</t>
  </si>
  <si>
    <t xml:space="preserve">Obklad vnitřní stěn mozaika</t>
  </si>
  <si>
    <t xml:space="preserve">87a</t>
  </si>
  <si>
    <t xml:space="preserve">Rx1</t>
  </si>
  <si>
    <t xml:space="preserve">Mozaika dle specifikace v PD</t>
  </si>
  <si>
    <t xml:space="preserve">1.03: 2,03*1*2+2,03*0,9</t>
  </si>
  <si>
    <t xml:space="preserve">1.04: 1,2*(1,72+1,72-0,6+0,9)</t>
  </si>
  <si>
    <t xml:space="preserve">998781101R00</t>
  </si>
  <si>
    <t xml:space="preserve">Přesun hmot pro obklady keramické, výšky do 6 m</t>
  </si>
  <si>
    <t xml:space="preserve">stropy:17,15+1,5+1,4+3,1+11,65+8,7+9,35+11,1</t>
  </si>
  <si>
    <t xml:space="preserve">2,75*(2,86+2,86+3,875+3,875)</t>
  </si>
  <si>
    <t xml:space="preserve">2,75*(2,415+2,415+3,875+3,875)</t>
  </si>
  <si>
    <t xml:space="preserve">2,75*(3,875+0,66+1+0,45+0,66+1+0,45+1,575+1,8+0,9)</t>
  </si>
  <si>
    <t xml:space="preserve">2,75*(4,52+4,52+2,7+2,7)</t>
  </si>
  <si>
    <t xml:space="preserve">2,75*(1,6+1,6+1,925+1,925)</t>
  </si>
  <si>
    <t xml:space="preserve">2,75*(0,9+0,9)</t>
  </si>
  <si>
    <t xml:space="preserve">(2,75-1,2)*(1,72+1,72+1,72+1,72)</t>
  </si>
  <si>
    <t xml:space="preserve">chodba:2,75*(7,76+1,6+7,76+1,27+0,87+0,6+0,8+0,175+1,6)</t>
  </si>
  <si>
    <t xml:space="preserve">otvory:-0,9*2*2*4</t>
  </si>
  <si>
    <t xml:space="preserve">-0,7*2*2*3</t>
  </si>
  <si>
    <t xml:space="preserve">-0,8*2*2*1</t>
  </si>
  <si>
    <t xml:space="preserve">280,01275</t>
  </si>
  <si>
    <t xml:space="preserve">barva:-51,725</t>
  </si>
  <si>
    <t xml:space="preserve">1.02:2,75*(1,575+3,445+5,81+2,42+9,05)</t>
  </si>
  <si>
    <t xml:space="preserve">-1*2*3</t>
  </si>
  <si>
    <t xml:space="preserve">-0,9*2*2</t>
  </si>
  <si>
    <t xml:space="preserve">Ochrana stávající konstrukcí před poškozením a, zněčištěním - P3, původní plastika a napojení na nové konstruk</t>
  </si>
  <si>
    <t xml:space="preserve">Ochrana stávající konstrukcí před poškozením a, zněčištěním - schodiště a chodba</t>
  </si>
  <si>
    <t xml:space="preserve">62b</t>
  </si>
  <si>
    <t xml:space="preserve">T/08 Kuchyňská linka, dle specifikace v PD - 2. etapa</t>
  </si>
  <si>
    <t xml:space="preserve">T/13 Dveře otočné plné obložková zárubeň, dle, specifikace v PD - část prvků je 2. etapa</t>
  </si>
  <si>
    <t xml:space="preserve">T/16 Dveře otočné plné obložková zárubeň, dle, specifikace v PD - část prvků je 2. etapa</t>
  </si>
  <si>
    <t xml:space="preserve">34,18+2,25+2,96+8,42+6,24+6,96+7,53+48,47+4,1+3,19</t>
  </si>
  <si>
    <t xml:space="preserve">SO 01 – ZTI - 1. etapa</t>
  </si>
  <si>
    <t xml:space="preserve">D.1.4.3. Zdravotechnické instalace</t>
  </si>
  <si>
    <t xml:space="preserve">721</t>
  </si>
  <si>
    <t xml:space="preserve">Vnitřní kanalizace</t>
  </si>
  <si>
    <t xml:space="preserve">721176102R00</t>
  </si>
  <si>
    <t xml:space="preserve">Potrubí HT připojovací DN 40 x 1,8 mm</t>
  </si>
  <si>
    <t xml:space="preserve">721176103R00</t>
  </si>
  <si>
    <t xml:space="preserve">Potrubí HT připojovací DN 50 x 1,8 mm</t>
  </si>
  <si>
    <t xml:space="preserve">721176104R00</t>
  </si>
  <si>
    <t xml:space="preserve">Potrubí HT připojovací DN 70 x 1,9 mm</t>
  </si>
  <si>
    <t xml:space="preserve">721176105R00</t>
  </si>
  <si>
    <t xml:space="preserve">Potrubí HT připojovací DN 100 x 2,7 mm</t>
  </si>
  <si>
    <t xml:space="preserve">721176113R00</t>
  </si>
  <si>
    <t xml:space="preserve">Potrubí HT odpadní svislé DN 50 x 1,8 mm</t>
  </si>
  <si>
    <t xml:space="preserve">721176114R00</t>
  </si>
  <si>
    <t xml:space="preserve">Potrubí HT odpadní svislé DN 70 x 1,9 mm</t>
  </si>
  <si>
    <t xml:space="preserve">721176115R00</t>
  </si>
  <si>
    <t xml:space="preserve">Potrubí HT odpadní svislé DN 100 x 2,7 mm</t>
  </si>
  <si>
    <t xml:space="preserve">55162150.A</t>
  </si>
  <si>
    <t xml:space="preserve">Odpadní kalich se suchou zápachovou uzávěrkou</t>
  </si>
  <si>
    <t xml:space="preserve">721273145R00</t>
  </si>
  <si>
    <t xml:space="preserve">Hlavice ventilační z PVC DN50-100</t>
  </si>
  <si>
    <t xml:space="preserve">721194104R00</t>
  </si>
  <si>
    <t xml:space="preserve">Vyvedení odpadních výpustek D 40 x 1,8</t>
  </si>
  <si>
    <t xml:space="preserve">721194105R00</t>
  </si>
  <si>
    <t xml:space="preserve">Vyvedení odpadních výpustek D 50 x 1,8</t>
  </si>
  <si>
    <t xml:space="preserve">721194109R00</t>
  </si>
  <si>
    <t xml:space="preserve">Vyvedení odpadních výpustek D 110 x 2,3</t>
  </si>
  <si>
    <t xml:space="preserve">Mimo RTS</t>
  </si>
  <si>
    <t xml:space="preserve">Přivzdušňovací ventil+mřížka 300x300mm</t>
  </si>
  <si>
    <t xml:space="preserve">ks</t>
  </si>
  <si>
    <t xml:space="preserve">Demontáž stáva</t>
  </si>
  <si>
    <t xml:space="preserve">Demontáž stávajícího kanalizace, vč. ekologické likvidace</t>
  </si>
  <si>
    <t xml:space="preserve">Vrtání prostupů do DN150</t>
  </si>
  <si>
    <t xml:space="preserve">Protipožární manžety odolnost dle PBŘ</t>
  </si>
  <si>
    <t xml:space="preserve">721290111R00</t>
  </si>
  <si>
    <t xml:space="preserve">Zkouška těsnosti kanalizace vodou DN 125</t>
  </si>
  <si>
    <t xml:space="preserve">998721101R00</t>
  </si>
  <si>
    <t xml:space="preserve">Přesun hmot pro vnitřní kanalizaci, výšky do 6 m</t>
  </si>
  <si>
    <t xml:space="preserve">Případné zednické přípomoci</t>
  </si>
  <si>
    <t xml:space="preserve">soubor</t>
  </si>
  <si>
    <t xml:space="preserve">722</t>
  </si>
  <si>
    <t xml:space="preserve">Vnitřní vodovod</t>
  </si>
  <si>
    <t xml:space="preserve">722172411R00</t>
  </si>
  <si>
    <t xml:space="preserve">Potrubí z PPR D 20/2,8 mm,včetně izolace</t>
  </si>
  <si>
    <t xml:space="preserve">722172412R00</t>
  </si>
  <si>
    <t xml:space="preserve">Potrubí z PPR D 25/3,5 mm, včetně izolace</t>
  </si>
  <si>
    <t xml:space="preserve">722172413R00</t>
  </si>
  <si>
    <t xml:space="preserve">Potrubí z PPR D 32/4,4 mm, včetně izolace</t>
  </si>
  <si>
    <t xml:space="preserve">722190401R00</t>
  </si>
  <si>
    <t xml:space="preserve">Vyvedení a upevnění výpustek DN 15</t>
  </si>
  <si>
    <t xml:space="preserve">Kulový kohout s vypouštěním DN15 </t>
  </si>
  <si>
    <t xml:space="preserve">Kulový kohout s vypouštěním DN25</t>
  </si>
  <si>
    <t xml:space="preserve">Protipožární tmel 310ml</t>
  </si>
  <si>
    <t xml:space="preserve">Ohřívač pod umyvadlo 2kW 230V, vč. pojistné sady</t>
  </si>
  <si>
    <t xml:space="preserve">Cirkulační čerpadlo+ spínací hodiny, Filtr DN15,ZK DN15, ZK DN25</t>
  </si>
  <si>
    <t xml:space="preserve">sobor</t>
  </si>
  <si>
    <t xml:space="preserve">722254231RT2</t>
  </si>
  <si>
    <t xml:space="preserve">Hydrantový systém, box nerez, průměr 19/30, stálotvará hadice, mléčné sklo, proudnice 6mm</t>
  </si>
  <si>
    <t xml:space="preserve">722290215R00</t>
  </si>
  <si>
    <t xml:space="preserve">Zkouška tlaku potrubí přírub.nebo hrdlového DN 100</t>
  </si>
  <si>
    <t xml:space="preserve">722290234R00</t>
  </si>
  <si>
    <t xml:space="preserve">Proplach a dezinfekce vodovod.potrubí DN 80</t>
  </si>
  <si>
    <t xml:space="preserve">Demontáž stávajícího vodovodu, vč. ekologické likvidace</t>
  </si>
  <si>
    <t xml:space="preserve">998722101R00</t>
  </si>
  <si>
    <t xml:space="preserve">Přesun hmot pro vnitřní vodovod, výšky do 6 m</t>
  </si>
  <si>
    <t xml:space="preserve">725</t>
  </si>
  <si>
    <t xml:space="preserve">Zařizovací předměty</t>
  </si>
  <si>
    <t xml:space="preserve">U 2.15</t>
  </si>
  <si>
    <t xml:space="preserve">umyvadlo volné 50x42 cm, s otvorem pro baterii, s přepadem, sifon -mosaz/chrom; páková umyvadlová baterie, povrch chrom, výtok 154 mm, rozsah otáčení 120°, normální proud, průtok při 0,3 MPa: 5 l/min, ,2x rohový ventil DN15,2x pancéřová propojovací hadice 3/8", upevňovací prvky</t>
  </si>
  <si>
    <t xml:space="preserve">U 2.17, 2.18</t>
  </si>
  <si>
    <t xml:space="preserve">umyvadlo 55x48 cm, pro umístění na desku, oblé, s otvorem pro baterii, s přepadem, sifon -mosaz/chrom; páková umyvadlová baterie, povrch chrom, výtok 154 mm, rozsah otáčení 120°, normální proud, průtok při 0,3 MPa: 5 l/min, ,2x rohový ventil DN15,2x pancéřová propojovací hadice 3/8", upevňovací prvky</t>
  </si>
  <si>
    <t xml:space="preserve">WC</t>
  </si>
  <si>
    <t xml:space="preserve">bílý  s hlubokým splachováním, 6 l, délka 53 cm s nádrží 12 cm pro montáž do lehkých sádrokartonových příček nebo k instalaci před masivní stěnu, pro ovládání zepředu, nastavitelné splachování, s připojovacím kolenem 90 mm, rozměry: 112 x 50 x 12 cm, vč. sedátka; skrytý systém uchycení, tlačítko chrom , nádrž, upevňovací prvky, předstěnová instalace, duroplastové sedátko pro závěsné klozety, upevňovací prvky, bidetová sprška držák, směšovací ventil pod omítku s nastavitelnou teplotou chromové provedení</t>
  </si>
  <si>
    <t xml:space="preserve">D</t>
  </si>
  <si>
    <t xml:space="preserve">Dřez nerezový, páková kuchyňská baterie 260, výška baterie 332 mm, těleso kov, povrchová úprava lesklý chrom, rozsah otáčení nastavitelný do 3 rozmezí 110°, 150° nebo 360°, rukojeť je možné technicky umístit i vlevo, normální proud, součásti dodávky: páková kuchyňská baterie, sifon umyvadlový chrom,2x rohový ventil DN15,2x pancéřová propojovací hadice 3/8", upevňovací prvky</t>
  </si>
  <si>
    <t xml:space="preserve">S</t>
  </si>
  <si>
    <t xml:space="preserve">sprchová nástěnná baterie 150 mm CR 032.00/150 keramická kartuš o průměru 35 mm , velikost sprchové hlavice: 100 mm, otočné spoje zabraňují zapletení hadice, jezdec nastavitelný v úhlu 90°, možnost natočení vlevo a vpravo, nahoru a dolů, kompletně chromovaný jezdec sprchy, maximální průtok (při 0,3 MPa): 14 l/ min, šířka tyče: 22 mm, plastové chromované opěrky na stěnu, obsahuje: sprchovou hlavici, nástěnnou tyč, sprchovou hadici, Akrylátová sprchová vanička s protiskluzovou úpravou, hloubka 3 cm. Odtok: O 90 mm, sprchové dveře šířka dveří: 880-920mm; Výška: 1950mm, 6 mm čiré bezpečnostní sklo, Antikalová úprava skla "EASY CLEAN", Panty se zdvihovým mechanismem, Panty jsou integrovány ve skle, Barva hliníkových a kovových částí - chrom</t>
  </si>
  <si>
    <t xml:space="preserve">VYL</t>
  </si>
  <si>
    <t xml:space="preserve">keramická výlevka s otvory se sklopnou nerezovou mřížkou, rozměry: 45 x 35 x 35 cm, Sprchová nástěnná baterie, rozsah otáčení 180°, normální proud, rozteč středů 150 mm ± 12 mm, průtokové množství 12 l/min, keramická kartuše, upevňovací a systémové prvky</t>
  </si>
  <si>
    <t xml:space="preserve">Pi</t>
  </si>
  <si>
    <t xml:space="preserve">keramický pisoár s automatickým radarový splachovačem, odpadní sifón 1L, odtok vodorovný, napájení z elektrické sítě 230V (integrovaný zdroj), upevňovací prvky.</t>
  </si>
  <si>
    <t xml:space="preserve">725860182R00</t>
  </si>
  <si>
    <t xml:space="preserve">Sifon pračkový HL405, D 40/50 mm</t>
  </si>
  <si>
    <t xml:space="preserve">725980121R00</t>
  </si>
  <si>
    <t xml:space="preserve">Dvířka ocelové v barvě stěny, 150 x 150 mm</t>
  </si>
  <si>
    <t xml:space="preserve">Dvířka ocelové v barvě stěny, 300 x 300 mm</t>
  </si>
  <si>
    <t xml:space="preserve">Demontáž stávajících zařizovacích předmětů, vč. ekologické likvidace</t>
  </si>
  <si>
    <t xml:space="preserve">998725101R00</t>
  </si>
  <si>
    <t xml:space="preserve">Přesun hmot pro zařizovací předměty, výšky do 6 m</t>
  </si>
  <si>
    <t xml:space="preserve">Systémové uložení potrubí a zařízení</t>
  </si>
  <si>
    <t xml:space="preserve">kg</t>
  </si>
  <si>
    <t xml:space="preserve">998767101R00</t>
  </si>
  <si>
    <t xml:space="preserve">Přesun hmot pro zámečnické konstr., výšky do 6 m</t>
  </si>
  <si>
    <t xml:space="preserve">SO 02 – ZTI – 2. etapa</t>
  </si>
  <si>
    <t xml:space="preserve">U</t>
  </si>
  <si>
    <t xml:space="preserve">SO 01 – SI – 1. etapa</t>
  </si>
  <si>
    <t xml:space="preserve">D.1.4.4. Silnoproudé instalace</t>
  </si>
  <si>
    <t xml:space="preserve">Č. P.</t>
  </si>
  <si>
    <t xml:space="preserve">ZKRÁCENÝ POPIS</t>
  </si>
  <si>
    <t xml:space="preserve">M.J.</t>
  </si>
  <si>
    <t xml:space="preserve">MNOŽSTVÍ</t>
  </si>
  <si>
    <t xml:space="preserve">JEDN. CENA</t>
  </si>
  <si>
    <t xml:space="preserve">CELKEM</t>
  </si>
  <si>
    <t xml:space="preserve">1.ETAPA - 2NP</t>
  </si>
  <si>
    <t xml:space="preserve">ELEKTROMONTÁŽE - MATERIÁL NOSNÝ</t>
  </si>
  <si>
    <t xml:space="preserve">TRUBKA MONOFLEX MNF 16</t>
  </si>
  <si>
    <t xml:space="preserve">M</t>
  </si>
  <si>
    <t xml:space="preserve">TRUBKA MONOFLEX MNF 25</t>
  </si>
  <si>
    <t xml:space="preserve">TRUBKA MONOFLEX MNF 29</t>
  </si>
  <si>
    <t xml:space="preserve">TRUBKA MONOFLEX MNF 36</t>
  </si>
  <si>
    <t xml:space="preserve">KRABICE PŘÍSTROJOVÁ KP 67 - ZDIVO</t>
  </si>
  <si>
    <t xml:space="preserve">KS</t>
  </si>
  <si>
    <t xml:space="preserve">KRABICE PŘÍSTROJOVÁ KPR 68 - ZDIVO</t>
  </si>
  <si>
    <t xml:space="preserve">KRABICE ROZVODNÁ KR 68 - ZDIVO</t>
  </si>
  <si>
    <t xml:space="preserve">KRABICE ROZVODNÁ KR 97 - ZDIVO</t>
  </si>
  <si>
    <t xml:space="preserve">KRABICE ROZVODNÁ KR 125 - ZDIVO</t>
  </si>
  <si>
    <t xml:space="preserve">KRABICE ODBOČNÁ KO 68 - ZDIVO</t>
  </si>
  <si>
    <t xml:space="preserve">KRABICE ODBOČNÁ KO 97 - ZDIVO</t>
  </si>
  <si>
    <t xml:space="preserve">KRABICE ACD 8102, IP54</t>
  </si>
  <si>
    <t xml:space="preserve">KABEL CYKYO 2 x 1,5</t>
  </si>
  <si>
    <t xml:space="preserve">KABEL CYKYO 3 x 1,5</t>
  </si>
  <si>
    <t xml:space="preserve">KABEL CYKYJ 3 x 1,5</t>
  </si>
  <si>
    <t xml:space="preserve">KABEL CYKYJ 5 x 1,5</t>
  </si>
  <si>
    <t xml:space="preserve">KABEL CYKYJ 3 x 2,5</t>
  </si>
  <si>
    <t xml:space="preserve">KABEL CYKYJ 5 x 2,5</t>
  </si>
  <si>
    <t xml:space="preserve">KABEL CYKYJ 5 X 4</t>
  </si>
  <si>
    <t xml:space="preserve">KABEL CYKYJ 5 x 6</t>
  </si>
  <si>
    <t xml:space="preserve">KABEL CYKYJ 5 X 16</t>
  </si>
  <si>
    <t xml:space="preserve">VODIČ CY 1,5</t>
  </si>
  <si>
    <t xml:space="preserve">VODIČ CYA 4 zž</t>
  </si>
  <si>
    <t xml:space="preserve">VODIČ CYA 10 zž</t>
  </si>
  <si>
    <t xml:space="preserve">ŠŇŮRA HO7RN-F 3 X 1,5</t>
  </si>
  <si>
    <t xml:space="preserve">ŠŇŮRA HO7RN-F 3 X 2,5</t>
  </si>
  <si>
    <t xml:space="preserve">ŠŇŮRA HO7RN-F 5 X 2,5</t>
  </si>
  <si>
    <t xml:space="preserve">UKONČENÍ KABELŮ DO 5 X 4</t>
  </si>
  <si>
    <t xml:space="preserve">UKONČENÍ KABELŮ DO 5 X 10</t>
  </si>
  <si>
    <t xml:space="preserve">UKONČENÍ KABELŮ DO 5 X 16</t>
  </si>
  <si>
    <t xml:space="preserve">UKONČENÍ VODIČŮ DO 2,5 MM2</t>
  </si>
  <si>
    <t xml:space="preserve">UKONČENÍ VODIČŮ DO 6 MM2</t>
  </si>
  <si>
    <t xml:space="preserve">UKONČENÍ VODIČŮ DO 16 MM2</t>
  </si>
  <si>
    <t xml:space="preserve">VYPÍNAČ č.1, 250 V, 10 A, VČ. RÁMEČKU</t>
  </si>
  <si>
    <t xml:space="preserve">VYPÍNAČ č.5, 250 V, 10 A, VČ. RÁMEČKU</t>
  </si>
  <si>
    <t xml:space="preserve">VYPÍNAČ č.6, 250 V, 10 A, VČ. RÁMEČKU</t>
  </si>
  <si>
    <t xml:space="preserve">VYPÍNAČ č.7, 250 V, 10 A, VČ. RÁMEČKU</t>
  </si>
  <si>
    <t xml:space="preserve">OVLA.ZAPÍNACÍ, 1/0, SE SIG.,10 A,250V, VČ. RÁMEČKU</t>
  </si>
  <si>
    <t xml:space="preserve">OVLADAČ STMÍVACÍ 0 - 10V, 8A, TLAČÍTKOVÝ</t>
  </si>
  <si>
    <t xml:space="preserve">OVLADAČ ŽALUZIOVÝ 10A, 250V, VČ.VÍČKA</t>
  </si>
  <si>
    <t xml:space="preserve">ZÁSUVKA JEDNONÁS., 250 V,16 A,VČ. RÁMEČKU</t>
  </si>
  <si>
    <t xml:space="preserve">ZÁSUVKA JEDNONÁS.,250 V,16 A,VČ. RÁMEČKU,T3</t>
  </si>
  <si>
    <t xml:space="preserve">DETEKTOR POHYBU STROPNÍ,16A,250V,BEG LUXOMAT</t>
  </si>
  <si>
    <t xml:space="preserve">SVORKA ZEMNÍCÍ ZSA 16</t>
  </si>
  <si>
    <t xml:space="preserve">ZENÍCÍ PÁSEK PRO ZSA 16,  Cu DL. 0,5 M</t>
  </si>
  <si>
    <t xml:space="preserve">SVORKA SP</t>
  </si>
  <si>
    <t xml:space="preserve">SVODOVÝ VODIČ AlMgSi 8</t>
  </si>
  <si>
    <t xml:space="preserve">SVORKA SU, UNIVERZÁLNÍ</t>
  </si>
  <si>
    <t xml:space="preserve">SVORKA SS, SPOJOVACÍ</t>
  </si>
  <si>
    <t xml:space="preserve">SVORKA SK, KŘÍŽOVÁ</t>
  </si>
  <si>
    <t xml:space="preserve">SVORKA SP, PŘIPOJOVACÍ</t>
  </si>
  <si>
    <t xml:space="preserve">PODPĚRA VEDENÍ PV 21</t>
  </si>
  <si>
    <t xml:space="preserve">JISTIČ 63C/3</t>
  </si>
  <si>
    <t xml:space="preserve">nová přístrojová náplň rozvaděče R2 - 2NP</t>
  </si>
  <si>
    <t xml:space="preserve">VYPINAČ 80/3</t>
  </si>
  <si>
    <t xml:space="preserve">PROUDOVÝ CHRÁNIČ OLI 10C/1N/0,03</t>
  </si>
  <si>
    <t xml:space="preserve">PROUDOVÝ CHRÁNIČ OLI 16C/1N/0,03</t>
  </si>
  <si>
    <t xml:space="preserve">PROUDOVÝ CHRÁNIČ FI 63/4/0,03</t>
  </si>
  <si>
    <t xml:space="preserve">JISTIČ 10C/1</t>
  </si>
  <si>
    <t xml:space="preserve">JISTIČ 16C/1</t>
  </si>
  <si>
    <t xml:space="preserve">JISTIČ 16C/3</t>
  </si>
  <si>
    <t xml:space="preserve">JISTIČ 20C/3</t>
  </si>
  <si>
    <t xml:space="preserve">JISTIČ 32C/3</t>
  </si>
  <si>
    <t xml:space="preserve">PODRUŽNÝ MATERIÁL</t>
  </si>
  <si>
    <t xml:space="preserve">KPL</t>
  </si>
  <si>
    <t xml:space="preserve">CELKEM KČ:</t>
  </si>
  <si>
    <t xml:space="preserve">Poznámka:
Design přístrojů např. ABB, Levit, barva bílá (nutno odsouhlasit s investorem a architektem dle předložených vzorků)</t>
  </si>
  <si>
    <t xml:space="preserve">SVÍTIDLA VČ.ZDROJŮ</t>
  </si>
  <si>
    <t xml:space="preserve">A1</t>
  </si>
  <si>
    <t xml:space="preserve">příslušenství 2</t>
  </si>
  <si>
    <t xml:space="preserve">příslušenství 1</t>
  </si>
  <si>
    <t xml:space="preserve">sv. přisazené/závěsné Led o příkonu 27,6W, světelný tok svítidla 3 240lm, IP20, Ra80+, 4000K, (1403 x 80 x 93) mm, šedá</t>
  </si>
  <si>
    <t xml:space="preserve">A2</t>
  </si>
  <si>
    <t xml:space="preserve">sv. přisazené/závěsné Led o příkonu 48,3W, světelný tok svítidla 5 430lm, IP20, Ra80+, 4000K, ( 1683 × 80 × 93 )mm, DALI, šedá</t>
  </si>
  <si>
    <t xml:space="preserve">B1</t>
  </si>
  <si>
    <t xml:space="preserve">sv. vestavné led o příkonu 15,9W, světelný tok svítidla 1 810lm, ( 132 × 132 × 90 )mm, šedá</t>
  </si>
  <si>
    <t xml:space="preserve">C1</t>
  </si>
  <si>
    <t xml:space="preserve">sv. závěsné Led o příkonu 56,8W, světelný tok svítidla 8 050lm, ( 1415 × 125 × 50 ) mm, šedá</t>
  </si>
  <si>
    <t xml:space="preserve">E1</t>
  </si>
  <si>
    <t xml:space="preserve">přísazné, lin 60, 1100 lm, 11W,562mm, 4000K, opal diffuser</t>
  </si>
  <si>
    <t xml:space="preserve">J</t>
  </si>
  <si>
    <t xml:space="preserve">sv. přisazené led o příkonu 11W, světelný tok svítidla 1 110lm, 562 x57 x 67 mm, šedá</t>
  </si>
  <si>
    <t xml:space="preserve">F</t>
  </si>
  <si>
    <t xml:space="preserve">Závěsné svítidlo dle výběru architekta a investora</t>
  </si>
  <si>
    <t xml:space="preserve">G</t>
  </si>
  <si>
    <t xml:space="preserve">Stojací lampa dle výběru architekta a investora</t>
  </si>
  <si>
    <t xml:space="preserve">I</t>
  </si>
  <si>
    <t xml:space="preserve">Al vkládací profil bez límce, 15W/m, 4 000K, DALI - touch dim + napájecí TR</t>
  </si>
  <si>
    <t xml:space="preserve">N1</t>
  </si>
  <si>
    <t xml:space="preserve">sv. nouzové autotest, autonomita 1H, IP65, exit</t>
  </si>
  <si>
    <t xml:space="preserve">ELEKTROMONTÁŽE - MONTÁŽNÍ PRÁCE</t>
  </si>
  <si>
    <t xml:space="preserve">MONTÁŽNÍ PRÁCE DLE KAPITOLY "MATERIÁL NOSNÝ"
VČETNĚ MOTÁŽE NOVÉ.PŘÍSTROJ.NÁPLNĚ ROZV. R2 </t>
  </si>
  <si>
    <t xml:space="preserve">MONTÁŽ SVÍTIDLA</t>
  </si>
  <si>
    <t xml:space="preserve">PŘIDRUŽENÉ PRACOVNÍ VÝKONY</t>
  </si>
  <si>
    <t xml:space="preserve">KOMPLETACE ROZVADĚČE R2</t>
  </si>
  <si>
    <t xml:space="preserve">KPL </t>
  </si>
  <si>
    <t xml:space="preserve">HZS - PRÁCE NEZAHRNUTNÉ DO MONTÁŽNÍHO CENÍKU</t>
  </si>
  <si>
    <t xml:space="preserve">DEMONT.STÁV.ROZVODŮ, SVÍT.,VYPINAČŮ,ZÁSUVEK</t>
  </si>
  <si>
    <t xml:space="preserve">HOD</t>
  </si>
  <si>
    <t xml:space="preserve">DEMONT.PŘÍSTROJ.NÁPLNĚ ROZVADĚČE R2</t>
  </si>
  <si>
    <t xml:space="preserve">VÝMĚNA PŘÍSTROJ.NÁPLNĚ ROZVADĚČE RH</t>
  </si>
  <si>
    <t xml:space="preserve">ÚPRAVA HROMOSVODOVÉ SOUSTAVY</t>
  </si>
  <si>
    <t xml:space="preserve">PRÁCE SPOJENÉ S NAPOJENÍM NA STÁV.ZAŘÍZENÍ</t>
  </si>
  <si>
    <t xml:space="preserve">KOORDINACE POSTUPU PRACÍ S OSTATNÍMI PROFESEMI</t>
  </si>
  <si>
    <t xml:space="preserve">PRÁCE SPOJENÉ SE ZABEZPEČENÍM MONTÁŽNÍCH PRACOVIŠŤ</t>
  </si>
  <si>
    <t xml:space="preserve">STAVEBNÍ PŘÍPOMOCE</t>
  </si>
  <si>
    <t xml:space="preserve">NEPŘEDVÍDANÉ ČINNOSTI</t>
  </si>
  <si>
    <t xml:space="preserve">HZS - REVIZE</t>
  </si>
  <si>
    <t xml:space="preserve">PROVEDENÍ VÝCHOZÍ REVIZE A VYPRACOVÁNÍ REVIZNÍ ZPRÁVY</t>
  </si>
  <si>
    <t xml:space="preserve">SO 02 - SI – 2. etapa</t>
  </si>
  <si>
    <t xml:space="preserve">D.1.4.4. Silnoproudé instalace </t>
  </si>
  <si>
    <t xml:space="preserve">2.ETAPA - 1NP</t>
  </si>
  <si>
    <t xml:space="preserve">KABEL CYKYJ 5 X 10</t>
  </si>
  <si>
    <t xml:space="preserve">SPOJKA KABELOVÁ 1 kV PRO KABEL CYKY 5 X 10</t>
  </si>
  <si>
    <t xml:space="preserve">UKONČENÍ VODIČŮ DO 10 MM2</t>
  </si>
  <si>
    <t xml:space="preserve">nová přístrojová náplň rozvaděče R3 - 1NP</t>
  </si>
  <si>
    <t xml:space="preserve">VYPINAČ 63/3</t>
  </si>
  <si>
    <t xml:space="preserve">ZVONKOVÉ TRAFO 3-5-8V/230V</t>
  </si>
  <si>
    <t xml:space="preserve">PROUDOVÝ CHRÁNIČ FI 40/4/0,03</t>
  </si>
  <si>
    <t xml:space="preserve">přísazné lin60, 1110 lm, 11W, 562mm, 4000K, opal diffuser </t>
  </si>
  <si>
    <t xml:space="preserve">N2</t>
  </si>
  <si>
    <t xml:space="preserve">sv. nouzové autotest, autonomita 1H, IP65, koridor</t>
  </si>
  <si>
    <t xml:space="preserve">MONTÁŽNÍ PRÁCE DLE KAPITOLY "MATERIÁL NOSNÝ"
VČETNĚ MOTÁŽE NOVÉ.PŘÍSTROJ.NÁPLNĚ ROZV. R3</t>
  </si>
  <si>
    <t xml:space="preserve">KOMPLETACE ROZVADĚČE R3</t>
  </si>
  <si>
    <t xml:space="preserve">DEMONT.PŘÍSTROJ.NÁPLNĚ ROZVADĚČE R3</t>
  </si>
  <si>
    <t xml:space="preserve">PŘEMÍSTĚNÍ SKŘÍNĚ ROZVADĚČE R3 - 1NP</t>
  </si>
  <si>
    <t xml:space="preserve">SO 01 – SLP – 1. etapa</t>
  </si>
  <si>
    <t xml:space="preserve">D.1.4.5. Slaboproudé instalace</t>
  </si>
  <si>
    <t xml:space="preserve">Strukturovaná kabeláž kat. 6A</t>
  </si>
  <si>
    <t xml:space="preserve">I. Etapa</t>
  </si>
  <si>
    <t xml:space="preserve">II. Etapa</t>
  </si>
  <si>
    <t xml:space="preserve">No.</t>
  </si>
  <si>
    <t xml:space="preserve">CÚ</t>
  </si>
  <si>
    <t xml:space="preserve">Popis položky</t>
  </si>
  <si>
    <t xml:space="preserve">Počet mj</t>
  </si>
  <si>
    <t xml:space="preserve">Mj</t>
  </si>
  <si>
    <t xml:space="preserve">Jedn cena</t>
  </si>
  <si>
    <t xml:space="preserve"> </t>
  </si>
  <si>
    <t xml:space="preserve">vlastní</t>
  </si>
  <si>
    <t xml:space="preserve">MONT A DODAVKA ZÁSUVKY UTP 2xRJ45</t>
  </si>
  <si>
    <t xml:space="preserve">Kabel 6A dodávka</t>
  </si>
  <si>
    <t xml:space="preserve">Kabel 6A montáž</t>
  </si>
  <si>
    <t xml:space="preserve">UKONČENÍ - FORMA NA KABELU 6A</t>
  </si>
  <si>
    <t xml:space="preserve">Měření kabelu KAT6</t>
  </si>
  <si>
    <t xml:space="preserve">Panel 24pt cat 6A</t>
  </si>
  <si>
    <t xml:space="preserve">montáž patch panelu</t>
  </si>
  <si>
    <t xml:space="preserve">Práce ve stávajícím racku</t>
  </si>
  <si>
    <t xml:space="preserve">hod</t>
  </si>
  <si>
    <t xml:space="preserve">Práce související s ochranou stávající technologie před zaprášením (včetně dodávky pomocného materiálu)</t>
  </si>
  <si>
    <t xml:space="preserve">Odborné vyčištění</t>
  </si>
  <si>
    <t xml:space="preserve">Podlahopvá krabice - D+M, včetně kompletní výbavy (víko, záslepky, bez SILNO zásuvek, včetně rezervy prosotrové) - min. 12 modulů</t>
  </si>
  <si>
    <t xml:space="preserve">Žlab instalační v podhledu (D+M), 100x50</t>
  </si>
  <si>
    <t xml:space="preserve">bm</t>
  </si>
  <si>
    <t xml:space="preserve">Prostup do d=50mm</t>
  </si>
  <si>
    <t xml:space="preserve">Požární ucpávka do 100x100mm</t>
  </si>
  <si>
    <t xml:space="preserve">Drobný nespecifikovaný montážní materiál</t>
  </si>
  <si>
    <t xml:space="preserve">Krabice KO 68 pod omítku vč. vysekání lůžka</t>
  </si>
  <si>
    <t xml:space="preserve">Trubka pevná PVC  pod omítkou, v podlaze 23-36 mm, včetně vysekání a zapravení drážky</t>
  </si>
  <si>
    <t xml:space="preserve">AY 2,5 B</t>
  </si>
  <si>
    <t xml:space="preserve">Vodič v trubkovodu AY 2,5</t>
  </si>
  <si>
    <t xml:space="preserve">AV technika</t>
  </si>
  <si>
    <t xml:space="preserve">Trubka Monoflex,PVC  pod omítkou, na provrch nad podled 16-29 mm</t>
  </si>
  <si>
    <t xml:space="preserve">Televize SMART LED, 189cm, 4K Ultra HD, PQI 1400,  DVB-T2/S2/C, H.265/HEVC, 3x HDMI, 2x USB, LAN, WiFi, Bluetooth,  párování s mobilním zařízením, repro 20W,</t>
  </si>
  <si>
    <t xml:space="preserve">Kabeláž HDbaseT nebo dle vytendrovaného televizoru D+M</t>
  </si>
  <si>
    <t xml:space="preserve">HDbaseT vysílač/přijímač </t>
  </si>
  <si>
    <t xml:space="preserve">pár</t>
  </si>
  <si>
    <t xml:space="preserve">Zásuvka HDMI nebo HDbaseT (do přípojného místa)</t>
  </si>
  <si>
    <t xml:space="preserve">Elektrická zabezpečovací signalizace EZS</t>
  </si>
  <si>
    <t xml:space="preserve">Hlásič – detektor pohybu </t>
  </si>
  <si>
    <t xml:space="preserve">Montáž hlásiče </t>
  </si>
  <si>
    <t xml:space="preserve">Demontáž stávajícího hlásiče ODBORNÁ</t>
  </si>
  <si>
    <t xml:space="preserve">Klávesnice pro systém EZS</t>
  </si>
  <si>
    <t xml:space="preserve">Doplnění koncentrátoru včetně zdroje a boxu</t>
  </si>
  <si>
    <t xml:space="preserve">Montáž drátové klávesnice</t>
  </si>
  <si>
    <t xml:space="preserve">UVEDENÍ HLÁSIČE DO PROVOZU (programování)</t>
  </si>
  <si>
    <t xml:space="preserve">Kabel pro EZS</t>
  </si>
  <si>
    <t xml:space="preserve">Montáž kabelu do trubky</t>
  </si>
  <si>
    <t xml:space="preserve">Dveřní interkom - domácí telefon</t>
  </si>
  <si>
    <t xml:space="preserve">Dveřní panel, nerez, antivandal, 6 tlačítek, (+ 2x rezerva), s využitím telefonní ústředny (a/b drát)</t>
  </si>
  <si>
    <t xml:space="preserve">Povětrnostní kryt</t>
  </si>
  <si>
    <t xml:space="preserve">Elektromechanický zámek, s panikovou funkcí</t>
  </si>
  <si>
    <t xml:space="preserve">Prostup do křídla dveří pro zámek</t>
  </si>
  <si>
    <t xml:space="preserve">Zdroj pro zámek</t>
  </si>
  <si>
    <t xml:space="preserve">Montáž zařízení</t>
  </si>
  <si>
    <t xml:space="preserve">Oživení</t>
  </si>
  <si>
    <t xml:space="preserve">CCTV kamerový systém</t>
  </si>
  <si>
    <t xml:space="preserve">CCTV kamera, min. 2Mpix, kompaktní, design ball, přísvit 30m, PoE IP provedení, kompaktní IP66</t>
  </si>
  <si>
    <t xml:space="preserve">Kamerová zkouška den/nov</t>
  </si>
  <si>
    <t xml:space="preserve">Montáž kamery (kabeláž je v první kapitole)</t>
  </si>
  <si>
    <t xml:space="preserve">Záznam - DVR, 16 vstupů, podpora 3MP, HDMI 4K, Audio, I/O, H.265</t>
  </si>
  <si>
    <t xml:space="preserve">HDD 4TB</t>
  </si>
  <si>
    <t xml:space="preserve">Switch 4-Port Gigabit PoE+ Managed Switch with 4 SFP, 400W</t>
  </si>
  <si>
    <t xml:space="preserve">Oživení, zaškolení obsluhy</t>
  </si>
  <si>
    <t xml:space="preserve">Zvukový varovný systém - siréna</t>
  </si>
  <si>
    <t xml:space="preserve">Úpravu provede správce systému, rozpočtově tato úprava není zahrnuta do předmětného projektu slaboproudu.</t>
  </si>
  <si>
    <t xml:space="preserve">nEOceněný soupis prací</t>
  </si>
  <si>
    <t xml:space="preserve">SO 02 - SLP – 2. etapa</t>
  </si>
  <si>
    <t xml:space="preserve">SO 01 – VZT- 1. etapa</t>
  </si>
  <si>
    <t xml:space="preserve">D.1.4.2. Vzduchotechnika a chlazení</t>
  </si>
  <si>
    <t xml:space="preserve">Poz. číslo</t>
  </si>
  <si>
    <t xml:space="preserve">Měrná jednotka</t>
  </si>
  <si>
    <t xml:space="preserve">Počet </t>
  </si>
  <si>
    <t xml:space="preserve">Cena dodávky jednotková</t>
  </si>
  <si>
    <t xml:space="preserve">Cena montáže jednotková</t>
  </si>
  <si>
    <t xml:space="preserve">Cena dodávky celkem</t>
  </si>
  <si>
    <t xml:space="preserve">Cena montáže celkem</t>
  </si>
  <si>
    <t xml:space="preserve">1</t>
  </si>
  <si>
    <t xml:space="preserve">VĚTRÁNÍ PRACOVEN</t>
  </si>
  <si>
    <t xml:space="preserve">Přívod čerstvého vzduchu</t>
  </si>
  <si>
    <t xml:space="preserve">1.01</t>
  </si>
  <si>
    <t xml:space="preserve">VZDUCHOTECHNICKÁ JEDNOTKA</t>
  </si>
  <si>
    <t xml:space="preserve">Ztížená  montáž - omezený prostor</t>
  </si>
  <si>
    <t xml:space="preserve">Délka jednotky                                2123 mm</t>
  </si>
  <si>
    <t xml:space="preserve">Šířka jednotky                                   640 mm</t>
  </si>
  <si>
    <t xml:space="preserve">Výška jednotky                               1200 mm</t>
  </si>
  <si>
    <t xml:space="preserve">Hmotnost jednotky                           278 kg</t>
  </si>
  <si>
    <t xml:space="preserve">Údaje o vzduchu                           Přívod              Odvod                 Jednotky</t>
  </si>
  <si>
    <t xml:space="preserve">Průtok vzduchu (1,205 kg/m³)           1 800                 1 800                  m³/h</t>
  </si>
  <si>
    <t xml:space="preserve">Průřezová rychlost (jednotka)           1,7                     1,7                      m/s</t>
  </si>
  <si>
    <t xml:space="preserve">Externí tlak                                        300                    300                     Pa</t>
  </si>
  <si>
    <t xml:space="preserve">Otáčky ventilátoru                            2 456                  2 387                 ot. / min</t>
  </si>
  <si>
    <t xml:space="preserve">Filtr                                                  ePM1 60% (F7)   ePM10 60% (M5)</t>
  </si>
  <si>
    <t xml:space="preserve">Hluk do okolí                                   57 dB (A)</t>
  </si>
  <si>
    <t xml:space="preserve">Ohřev, elektrický                             6,28 kW ; 9,9/20,0°C ; 3x400V  </t>
  </si>
  <si>
    <t xml:space="preserve">Energie</t>
  </si>
  <si>
    <t xml:space="preserve">Tepelná účinnost (EN 308)             79,8 %</t>
  </si>
  <si>
    <t xml:space="preserve">SFPv, výpočtová tlak. ztráta filtrů včetně regulace                        2 198 W/(m³/s)</t>
  </si>
  <si>
    <t xml:space="preserve">SFPe, počáteční tlak. ztráta filtrů včetně regulace                       2 387 W/(m³/s)</t>
  </si>
  <si>
    <t xml:space="preserve">Splňuje Ecodesign 2018                                                           Ano</t>
  </si>
  <si>
    <t xml:space="preserve">Celková hmotnost                                                                   278 kg</t>
  </si>
  <si>
    <t xml:space="preserve">Energetická třída                                                                    B</t>
  </si>
  <si>
    <t xml:space="preserve">Ekodesign</t>
  </si>
  <si>
    <t xml:space="preserve">Kategorie jednotky                                                              NRVU</t>
  </si>
  <si>
    <t xml:space="preserve">Typ jednotky                                                                       BVU</t>
  </si>
  <si>
    <t xml:space="preserve">Typ pohonu Integrovaný                                                       VSD</t>
  </si>
  <si>
    <t xml:space="preserve">Typ rekuperace                                                                   Regenerační</t>
  </si>
  <si>
    <t xml:space="preserve">Tepelná účinnost rekuperace                                                80,0 %</t>
  </si>
  <si>
    <t xml:space="preserve">qv nom                                                                               1 746 m³/h</t>
  </si>
  <si>
    <t xml:space="preserve">P nom                                                                                867 W</t>
  </si>
  <si>
    <t xml:space="preserve">SFP int                                                                              1 139 W/(m³/s)</t>
  </si>
  <si>
    <t xml:space="preserve">Průřezová rychlost                                                              1,7 m/s</t>
  </si>
  <si>
    <t xml:space="preserve">Ps nom                                                                              200 Pa</t>
  </si>
  <si>
    <t xml:space="preserve">Ps int. Přívod                                                                      360 Pa</t>
  </si>
  <si>
    <t xml:space="preserve">Ps int. Odvod                                                                      322 Pa</t>
  </si>
  <si>
    <t xml:space="preserve">Účinnost přívodního ventilátoru                                              59,4 %</t>
  </si>
  <si>
    <t xml:space="preserve">Účinnost odvodního ventilátoru                                              60,5 %</t>
  </si>
  <si>
    <t xml:space="preserve">Vnější netěsnost                                                                 2 % </t>
  </si>
  <si>
    <t xml:space="preserve">Vnitřní netěsnost                                                                 3 %</t>
  </si>
  <si>
    <t xml:space="preserve">Zima</t>
  </si>
  <si>
    <t xml:space="preserve">                                            63 125 250 500 1000 2000 4000 8000  Hz Total</t>
  </si>
  <si>
    <t xml:space="preserve">Výtlak přívodu                        78  78   82  72   73   69     61     54    dB   78    dB(A)</t>
  </si>
  <si>
    <t xml:space="preserve">Sání přívodu                           76  76   71  53   50   43     34     37    dB   64   dB(A)</t>
  </si>
  <si>
    <t xml:space="preserve">Sání odvodu                           76  77   71  51   45   39     24     20    dB   65   dB(A)</t>
  </si>
  <si>
    <t xml:space="preserve">Výtlak odvodu                        81  77   84  73   74   69     55     46    dB   79   dB(A)</t>
  </si>
  <si>
    <t xml:space="preserve">Okolí                                      63  64   67   48   42   39    33     31    dB    59  dB(A)</t>
  </si>
  <si>
    <t xml:space="preserve">Léto</t>
  </si>
  <si>
    <t xml:space="preserve">                                          63 125 250 500 1000 2000 4000 8000 Hz Total</t>
  </si>
  <si>
    <t xml:space="preserve">Výtlak přívodu                     78   78   82   72   73    69    61    54   dB   78     dB(A)</t>
  </si>
  <si>
    <t xml:space="preserve">Sání přívodu                        76   76   71   53   50    43    34    37   dB   64     dB(A)</t>
  </si>
  <si>
    <t xml:space="preserve">Sání odvodu                        76   77   71   51   45    39    24    20   dB   65     dB(A)</t>
  </si>
  <si>
    <t xml:space="preserve">Výtlak odvodu                     81   77   84   73   74    69    55    46   dB   79     dB(A)</t>
  </si>
  <si>
    <t xml:space="preserve">Okolí                                   63   64   67   48   42    39    33    31  dB   59      dB(A)</t>
  </si>
  <si>
    <t xml:space="preserve">Plášť</t>
  </si>
  <si>
    <t xml:space="preserve">Tloušťka panelu                                                              50 mm</t>
  </si>
  <si>
    <t xml:space="preserve">Izolační materiál                                                             Minerální vlna</t>
  </si>
  <si>
    <t xml:space="preserve">Tloušťka interního a externího plechu                               0.7 - 2 mm</t>
  </si>
  <si>
    <t xml:space="preserve">Jedno nebo dvouplášťové                                                Dvojitý</t>
  </si>
  <si>
    <t xml:space="preserve">CAL @ -400 Pa (EN1886)                                               L2 (R)</t>
  </si>
  <si>
    <t xml:space="preserve">CAL @ 400 Pa (EN1886)                                                L2 (R)</t>
  </si>
  <si>
    <t xml:space="preserve">Regulátor</t>
  </si>
  <si>
    <t xml:space="preserve">Regulace průtoku vzduchu                                              CAV</t>
  </si>
  <si>
    <t xml:space="preserve">Hlavní napájení                                                              3x400V</t>
  </si>
  <si>
    <t xml:space="preserve">Externí komunikace                                                       Modbus, vestavěný WEB</t>
  </si>
  <si>
    <t xml:space="preserve">Regulace teploty                                    Kaskádní regulace dle odvodního vzduchu</t>
  </si>
  <si>
    <t xml:space="preserve">Doporučená pojistka                                                      3 x 20 A</t>
  </si>
  <si>
    <t xml:space="preserve">     </t>
  </si>
  <si>
    <t xml:space="preserve">Výtlak přívodního vzduchu</t>
  </si>
  <si>
    <t xml:space="preserve">Sání - Připojení</t>
  </si>
  <si>
    <t xml:space="preserve">Rozměry                                                                 Ø 400 mm</t>
  </si>
  <si>
    <t xml:space="preserve">                                               (1)                               (2)</t>
  </si>
  <si>
    <t xml:space="preserve">Teplota vzduchu                   -15,0                            32,0                 °C</t>
  </si>
  <si>
    <t xml:space="preserve">Relativní vlhkost vzduchu        90                              38                    %</t>
  </si>
  <si>
    <t xml:space="preserve">Průtok vzduchu                     1 800                          1 800               m³/h</t>
  </si>
  <si>
    <t xml:space="preserve">Sání - Filtr</t>
  </si>
  <si>
    <t xml:space="preserve">Typ                                                                BFT FR06 Filter ePM1 60%</t>
  </si>
  <si>
    <t xml:space="preserve">Typ filtru                                                         Kapsový filtr</t>
  </si>
  <si>
    <t xml:space="preserve">Třída filtrace                                                    ePM1 60% (F7)</t>
  </si>
  <si>
    <t xml:space="preserve">Délka                                                             500 mm</t>
  </si>
  <si>
    <t xml:space="preserve">Šířka                                                              530 mm</t>
  </si>
  <si>
    <t xml:space="preserve">Výška                                                            539 mm</t>
  </si>
  <si>
    <t xml:space="preserve">Požadovaný počet filtrů                                    1</t>
  </si>
  <si>
    <t xml:space="preserve">                                                (1)                           (2)</t>
  </si>
  <si>
    <t xml:space="preserve">Počáteční tlaková ztráta         67                            67               Pa</t>
  </si>
  <si>
    <t xml:space="preserve">Výpočtová tlaková ztráta        121                          121              Pa</t>
  </si>
  <si>
    <t xml:space="preserve">Koncová tlaková ztráta           174                          174              Pa</t>
  </si>
  <si>
    <t xml:space="preserve">Průřezová rychlost                 1,8                           1,8              m/s</t>
  </si>
  <si>
    <t xml:space="preserve">Spotřeba energie                   615                          615              W</t>
  </si>
  <si>
    <t xml:space="preserve">Dvojitý rotační výměník tepla</t>
  </si>
  <si>
    <t xml:space="preserve">                                                       (1)                          (2)</t>
  </si>
  <si>
    <t xml:space="preserve">Průtok přívodního vzduchu            1 800                    1 800       m³/h</t>
  </si>
  <si>
    <t xml:space="preserve">Průtok vzduchu - odvod                1 800                    1 800       m³/h</t>
  </si>
  <si>
    <t xml:space="preserve">Teplotní účinnost                           79,8                      79,8         %</t>
  </si>
  <si>
    <t xml:space="preserve">Suchá účinnost dle EN308           80                         80           %</t>
  </si>
  <si>
    <t xml:space="preserve">Vlhkostní účinnost                         75,5                       0,0          %</t>
  </si>
  <si>
    <t xml:space="preserve">Přenesený výkon                          16 980                  -2 972       W</t>
  </si>
  <si>
    <t xml:space="preserve">Tlaková ztráta, přívod                   184                      184           Pa</t>
  </si>
  <si>
    <t xml:space="preserve">Tlaková ztráta, odvod                   184                      184           Pa</t>
  </si>
  <si>
    <t xml:space="preserve">Vstupní teplota, přívod                -15,0                     32,0          °C</t>
  </si>
  <si>
    <t xml:space="preserve">Vstupní teplota, odvod                 20,0                     26,0          °C</t>
  </si>
  <si>
    <t xml:space="preserve">Výstupní teplota, přívod              12,9                      27,2           °C</t>
  </si>
  <si>
    <t xml:space="preserve">Výstupní teplota, odvod             -7,9                       30,8            °C</t>
  </si>
  <si>
    <t xml:space="preserve">Vstupní vlhkost, přívod                90                       38               %</t>
  </si>
  <si>
    <t xml:space="preserve">Vstupní vlhkost, odvod                40                       50               %</t>
  </si>
  <si>
    <t xml:space="preserve">Výstupní vlhkost, odvod             100                       38               %</t>
  </si>
  <si>
    <t xml:space="preserve">Přívod - EC Ventilátor</t>
  </si>
  <si>
    <t xml:space="preserve">Druh pohonu                                                        Přímý pohon</t>
  </si>
  <si>
    <t xml:space="preserve">Typ ventilátoru                                                     Vysoká účinnost</t>
  </si>
  <si>
    <t xml:space="preserve">Typ oběžného kola                                               Plastový/Kompozitní</t>
  </si>
  <si>
    <t xml:space="preserve">Ochrana motoru                                                   Thermistor</t>
  </si>
  <si>
    <t xml:space="preserve">Ventilátor byl navržen na vlhké prostředí.</t>
  </si>
  <si>
    <t xml:space="preserve">Nominální napětí                                                  3x400V</t>
  </si>
  <si>
    <t xml:space="preserve">Průtok vzduchu                                 1 800                      1 800                m³/h</t>
  </si>
  <si>
    <t xml:space="preserve">Externí statický tlak                          300                         300                   Pa</t>
  </si>
  <si>
    <t xml:space="preserve">Interní statický tlak                           430                          430                  Pa</t>
  </si>
  <si>
    <t xml:space="preserve">Celkový statický tlak                        730                          730                  Pa</t>
  </si>
  <si>
    <t xml:space="preserve">Příkon                                             620                          620                  W</t>
  </si>
  <si>
    <t xml:space="preserve">Rychlost otáček                              2 456                        2 456               ot. / min</t>
  </si>
  <si>
    <t xml:space="preserve">SFPe                                             1 241                        1 241               W/(m³/s)</t>
  </si>
  <si>
    <t xml:space="preserve">Celková účinnost při celkovém tlaku, 58,8                         58,8                  %</t>
  </si>
  <si>
    <t xml:space="preserve">včetně motoru a regulace otáček</t>
  </si>
  <si>
    <t xml:space="preserve">Přívod - Elektrický ohřívač</t>
  </si>
  <si>
    <t xml:space="preserve">Napětí                                                                                         3x400 V</t>
  </si>
  <si>
    <t xml:space="preserve">Výkon                                                                                         9,9 kW</t>
  </si>
  <si>
    <t xml:space="preserve">                                                      (1)                              (2)</t>
  </si>
  <si>
    <t xml:space="preserve">Průtok vzduchu                               1 800                           0               m³/h</t>
  </si>
  <si>
    <t xml:space="preserve">Vstupní teplota vzduchu                   9,9                                              °C</t>
  </si>
  <si>
    <t xml:space="preserve">Výstupní teplota vzduchu                20,0                                              °C</t>
  </si>
  <si>
    <t xml:space="preserve">Maximální výkon                            9 900                                            W</t>
  </si>
  <si>
    <t xml:space="preserve">Výstupní absolutní vlhkost              3,76                                              g/kg</t>
  </si>
  <si>
    <t xml:space="preserve">Vstupní absolutní vlhkost                3,76                                             g/kg</t>
  </si>
  <si>
    <t xml:space="preserve">Požadovaný výkon                         6 283                                            W</t>
  </si>
  <si>
    <t xml:space="preserve">Výkon [%]                                     63                                               %</t>
  </si>
  <si>
    <t xml:space="preserve">Přívod - Připojení</t>
  </si>
  <si>
    <t xml:space="preserve">Rozměry                                                                                   Ø 400 mm</t>
  </si>
  <si>
    <t xml:space="preserve">                                                      (1)                             (2)</t>
  </si>
  <si>
    <t xml:space="preserve">Teplota vzduchu                              20,0                           27,2             °C</t>
  </si>
  <si>
    <t xml:space="preserve">Relativní vlhkost vzduchu                 26 50                                             %</t>
  </si>
  <si>
    <t xml:space="preserve">Průtok vzduchu                              1 800                         1 800             m³/h</t>
  </si>
  <si>
    <t xml:space="preserve">Sání odvodního vzduchu</t>
  </si>
  <si>
    <t xml:space="preserve">Odvod - Připojení</t>
  </si>
  <si>
    <t xml:space="preserve">Rozměry                                                                                  Ø 400 mm</t>
  </si>
  <si>
    <t xml:space="preserve">                                                     (1)                             (2)</t>
  </si>
  <si>
    <t xml:space="preserve">Teplota vzduchu                             20,0                           26,0             °C</t>
  </si>
  <si>
    <t xml:space="preserve">Relativní vlhkost vzduchu                40                              50                %</t>
  </si>
  <si>
    <t xml:space="preserve">Průtok vzduchu                             1 800                          1 800           m³/h</t>
  </si>
  <si>
    <t xml:space="preserve">Odvod - Filtr</t>
  </si>
  <si>
    <t xml:space="preserve">Typ                                                BFT FR06 Filter ePM10 60%</t>
  </si>
  <si>
    <t xml:space="preserve">Typ filtru                                         Kapsový filtr</t>
  </si>
  <si>
    <t xml:space="preserve">Třída filtrace                                   ePM10 60% (M5)</t>
  </si>
  <si>
    <t xml:space="preserve">Délka                                            500 mm</t>
  </si>
  <si>
    <t xml:space="preserve">Šířka                                             530 mm</t>
  </si>
  <si>
    <t xml:space="preserve">Výška                                           539 mm</t>
  </si>
  <si>
    <t xml:space="preserve">Požadovaný počet filtrů                   1</t>
  </si>
  <si>
    <t xml:space="preserve">                                                     (1)                          (2)</t>
  </si>
  <si>
    <t xml:space="preserve">Počáteční tlaková ztráta                  28                           28                   Pa</t>
  </si>
  <si>
    <t xml:space="preserve">Výpočtová tlaková ztráta                 77                            77                   Pa</t>
  </si>
  <si>
    <t xml:space="preserve">Koncová tlaková ztráta                   127                          127                  Pa</t>
  </si>
  <si>
    <t xml:space="preserve">Průřezová rychlost                        1,8                           1,8                   m/s</t>
  </si>
  <si>
    <t xml:space="preserve">Spotřeba energie                          387                          387                   W</t>
  </si>
  <si>
    <t xml:space="preserve">Data - viz přívod</t>
  </si>
  <si>
    <t xml:space="preserve">Výtlak - EC Ventilátor</t>
  </si>
  <si>
    <t xml:space="preserve">Druh pohonu                                                            Přímý pohon</t>
  </si>
  <si>
    <t xml:space="preserve">Typ ventilátoru                                                         Vysoká účinnost</t>
  </si>
  <si>
    <t xml:space="preserve">Typ oběžného kola                                                   Plastový/Kompozitní</t>
  </si>
  <si>
    <t xml:space="preserve">Ochrana motoru                                                       Thermistor</t>
  </si>
  <si>
    <t xml:space="preserve">Nominální napětí                                                      3x400V</t>
  </si>
  <si>
    <t xml:space="preserve">                                                       (1)                    (2)</t>
  </si>
  <si>
    <t xml:space="preserve">Průtok vzduchu                                 1 800               1 800             m³/h</t>
  </si>
  <si>
    <t xml:space="preserve">Externí statický tlak                          300                  300               Pa</t>
  </si>
  <si>
    <t xml:space="preserve">Interní statický tlak                           386                  386                Pa</t>
  </si>
  <si>
    <t xml:space="preserve">Celkový statický tlak                        686                  686                 Pa</t>
  </si>
  <si>
    <t xml:space="preserve">Příkon                                             573                  573                W</t>
  </si>
  <si>
    <t xml:space="preserve">Rychlost otáček                              2 387                2 387             ot. / min</t>
  </si>
  <si>
    <t xml:space="preserve">SFPe                                             1 146                1 146             W/(m³/s)</t>
  </si>
  <si>
    <t xml:space="preserve">Celková účinnost při celkovém tlaku, 59,9                 59,9                %</t>
  </si>
  <si>
    <t xml:space="preserve">59,9 59,9 %</t>
  </si>
  <si>
    <t xml:space="preserve">Výtlak - Připojení</t>
  </si>
  <si>
    <t xml:space="preserve">Rozměry                                                                                 Ø 400 mm</t>
  </si>
  <si>
    <t xml:space="preserve">                                                          (1)               (2)</t>
  </si>
  <si>
    <t xml:space="preserve">Teplota vzduchu                                  -7,9              30,8             °C</t>
  </si>
  <si>
    <t xml:space="preserve">Relativní vlhkost vzduchu                      100              38                %</t>
  </si>
  <si>
    <t xml:space="preserve">Průtok vzduchu                                    1 800           1 800         m³/h</t>
  </si>
  <si>
    <t xml:space="preserve">Zabudovaný regulační systém</t>
  </si>
  <si>
    <t xml:space="preserve">VZT jednotka je vybavena kompletním a plně integrovaným řídícím systém.</t>
  </si>
  <si>
    <t xml:space="preserve">Rozvaděč a hlavní napájení</t>
  </si>
  <si>
    <t xml:space="preserve">Připojovací box obsahuje nezbytné komponenty jako svorkovnice, pojistky, </t>
  </si>
  <si>
    <t xml:space="preserve">napájecí zdroj 24 V AC a regulátor. Na místě je třeba připojit </t>
  </si>
  <si>
    <t xml:space="preserve">napájecí napěơ k připojovacímu boxu. Instalační Įrma nese plnou zodpovědnost </t>
  </si>
  <si>
    <t xml:space="preserve">za to, aby jakákoli další potřebná dodatečná ochrana síťového napájení byla</t>
  </si>
  <si>
    <t xml:space="preserve">provedena v souladu s místními zákonnými požadavky. Bezpečnostní vypínač</t>
  </si>
  <si>
    <t xml:space="preserve">jednotky není součásơ dodávky.</t>
  </si>
  <si>
    <t xml:space="preserve">Externí elektrické komponenty</t>
  </si>
  <si>
    <t xml:space="preserve">Teplotní čidlo do potrubí </t>
  </si>
  <si>
    <t xml:space="preserve">Uživatelské rozhraní regulace</t>
  </si>
  <si>
    <t xml:space="preserve">Regulační systém s dotykovým 7” ovladačem (tabletem) připojeným kabelem (3 m) </t>
  </si>
  <si>
    <t xml:space="preserve">k regulátoru v rozvaděči.</t>
  </si>
  <si>
    <t xml:space="preserve">Časový harmonogram</t>
  </si>
  <si>
    <t xml:space="preserve">Regulační systém má individuální časový program pro spuštění, vypnutí a přepntí </t>
  </si>
  <si>
    <t xml:space="preserve">vysokého/nízkého průtoku vzduchu pro každý den v týdnu a také </t>
  </si>
  <si>
    <t xml:space="preserve">pro dovolenou. Přepínání zimního a letního času probíhá automaticky.</t>
  </si>
  <si>
    <t xml:space="preserve">Alarmy a bezpečnostní funkce</t>
  </si>
  <si>
    <t xml:space="preserve">Pokud nastanou podmínky pro ohlášení alarmu, rozsvítí se ve spodní části </t>
  </si>
  <si>
    <t xml:space="preserve">obrazovky kontrolka.</t>
  </si>
  <si>
    <t xml:space="preserve">Alarmy se zapisují na seznam alarmů. Seznam zobrazuje typ alarmu, datum </t>
  </si>
  <si>
    <t xml:space="preserve">a čas vyhlášení alarmu a jeho typ.</t>
  </si>
  <si>
    <t xml:space="preserve">Flexibilní systém</t>
  </si>
  <si>
    <t xml:space="preserve">Regulační systém lze přenastavit tak, aby splňoval další požadavky uživatele.</t>
  </si>
  <si>
    <t xml:space="preserve">Možnosti komunikace</t>
  </si>
  <si>
    <t xml:space="preserve">Řídící jednotka obsahuje hardware a porty, které mohou být později naprogramovány technikem podle požadavků uživatele.</t>
  </si>
  <si>
    <t xml:space="preserve">Rekuperátor B</t>
  </si>
  <si>
    <t xml:space="preserve">Výkon výměníku tepla lze regulovat plynule.</t>
  </si>
  <si>
    <t xml:space="preserve">Přívodní ventilátor s EC motorem</t>
  </si>
  <si>
    <t xml:space="preserve">Přívodní ventilátor je poháněn EC-motorem s oběžným kolem přímo na hřídeli</t>
  </si>
  <si>
    <t xml:space="preserve">motoru. Všechny parametry byly nakonfigurovány a testovány z výroby.</t>
  </si>
  <si>
    <t xml:space="preserve">Odvodní ventilátor s EC motorem</t>
  </si>
  <si>
    <t xml:space="preserve">Odvodní ventilátor je poháněn EC-motorem s oběžným kolem přímo na hřídeli motoru. Všechny parametry byly nakonĮgurovány a testovány z </t>
  </si>
  <si>
    <t xml:space="preserve">Elektrický ohřívač (jednotky s EL ohřevem)</t>
  </si>
  <si>
    <t xml:space="preserve">Modulované ovládání elektrického ohřívače je umístěno ve skříni vedle ohřívače </t>
  </si>
  <si>
    <t xml:space="preserve">ve stejné sekci jako topení.</t>
  </si>
  <si>
    <t xml:space="preserve">Monitorování filtru</t>
  </si>
  <si>
    <t xml:space="preserve">Monitorování zanesení Įltrů. Tlakový limit je závislý na průtoku vzduchu. </t>
  </si>
  <si>
    <t xml:space="preserve">Nízký průtok = nízký tlakový limit, vysoký průtok = vysoký limit. Snímače </t>
  </si>
  <si>
    <t xml:space="preserve">jsou napojeny do regulačního systému. Na displeji je možné vidět aktuální tlak a </t>
  </si>
  <si>
    <t xml:space="preserve">nastavené limity pro alarm. Snímače jsou umístěny tak, jak je indikováno v diagramu.</t>
  </si>
  <si>
    <t xml:space="preserve">Rekuperace chladu</t>
  </si>
  <si>
    <t xml:space="preserve">Pokud je teplota odváděného vzduchu nižší než teplota venkovního vzduchu</t>
  </si>
  <si>
    <t xml:space="preserve">a v prostoru je požadavek na chlazení, bude aktivována rekuperace chladu.</t>
  </si>
  <si>
    <t xml:space="preserve">Signál pro výměník je reverzní a zajisơ zvýšení rekuperace chladu při rostoucím </t>
  </si>
  <si>
    <t xml:space="preserve">požadavku na chlazení.</t>
  </si>
  <si>
    <t xml:space="preserve">Konstantní teplota přiváděného vzduchu</t>
  </si>
  <si>
    <t xml:space="preserve">Regulace teploty přívodního vzduchu je založena na teplotním čidle umístěném </t>
  </si>
  <si>
    <t xml:space="preserve">v potrubí přívodního vzduchu.</t>
  </si>
  <si>
    <t xml:space="preserve">Regulace průtoku pracovního vzduchu - m3/h </t>
  </si>
  <si>
    <t xml:space="preserve">1.10</t>
  </si>
  <si>
    <t xml:space="preserve">Nasávací díl 500x600 se sítí proti ptactvu a hlodavcům</t>
  </si>
  <si>
    <t xml:space="preserve">1.15</t>
  </si>
  <si>
    <t xml:space="preserve">Tlumič hluku 500 x 600 x 2000</t>
  </si>
  <si>
    <t xml:space="preserve">Buňky G 200x500x2000 - 3 ks buněk s náběhem a výběhem</t>
  </si>
  <si>
    <t xml:space="preserve">1.16</t>
  </si>
  <si>
    <t xml:space="preserve">Tlumič hluku 500 x 400 x 1500</t>
  </si>
  <si>
    <t xml:space="preserve">Buňky G 200x500x1500 - 2 ks buněk s náběhem a výběhem</t>
  </si>
  <si>
    <t xml:space="preserve">1.20</t>
  </si>
  <si>
    <t xml:space="preserve">Regulační klapka  - ruční s aretací</t>
  </si>
  <si>
    <t xml:space="preserve">D 160</t>
  </si>
  <si>
    <t xml:space="preserve">1.21</t>
  </si>
  <si>
    <t xml:space="preserve">D 200</t>
  </si>
  <si>
    <t xml:space="preserve">1.40</t>
  </si>
  <si>
    <t xml:space="preserve">Vyúsť s vířivým výtokem vzduchu - přívodní</t>
  </si>
  <si>
    <t xml:space="preserve">300 x 300, 8 lamel</t>
  </si>
  <si>
    <t xml:space="preserve">1.41</t>
  </si>
  <si>
    <t xml:space="preserve">400 x 400, 16 lamel</t>
  </si>
  <si>
    <t xml:space="preserve">1.50</t>
  </si>
  <si>
    <t xml:space="preserve">Ohebná hadice - zvukově izolovaná</t>
  </si>
  <si>
    <t xml:space="preserve">1.51</t>
  </si>
  <si>
    <t xml:space="preserve">1.70</t>
  </si>
  <si>
    <t xml:space="preserve">Potrubí čtyřhranné sk.I - pozinkovaný plech </t>
  </si>
  <si>
    <r>
      <rPr>
        <sz val="10"/>
        <rFont val="Arial CE"/>
        <family val="2"/>
        <charset val="238"/>
      </rPr>
      <t xml:space="preserve">m</t>
    </r>
    <r>
      <rPr>
        <vertAlign val="superscript"/>
        <sz val="10"/>
        <rFont val="Arial CE"/>
        <family val="2"/>
        <charset val="238"/>
      </rPr>
      <t xml:space="preserve">2</t>
    </r>
  </si>
  <si>
    <t xml:space="preserve">rovné potrubní díly</t>
  </si>
  <si>
    <t xml:space="preserve">tvarové potrubní díly</t>
  </si>
  <si>
    <t xml:space="preserve">1.75</t>
  </si>
  <si>
    <t xml:space="preserve">Potrubí kruhové Spiro</t>
  </si>
  <si>
    <t xml:space="preserve">1.76</t>
  </si>
  <si>
    <t xml:space="preserve">1.77</t>
  </si>
  <si>
    <t xml:space="preserve">1.79</t>
  </si>
  <si>
    <t xml:space="preserve">Zaslepení potrubí uzavření I.etapy</t>
  </si>
  <si>
    <t xml:space="preserve">250x125</t>
  </si>
  <si>
    <t xml:space="preserve">1.81</t>
  </si>
  <si>
    <t xml:space="preserve">Izolace tepelná a hluková - 40 mm minerální vlna na Al folii</t>
  </si>
  <si>
    <t xml:space="preserve">1.82</t>
  </si>
  <si>
    <t xml:space="preserve">Izolace tepelná a hluková - 60 mm minerální vlna a oplechováním Al</t>
  </si>
  <si>
    <t xml:space="preserve">16</t>
  </si>
  <si>
    <t xml:space="preserve">1.85</t>
  </si>
  <si>
    <t xml:space="preserve">Střešní průchodka pro potrubí 400x400 </t>
  </si>
  <si>
    <t xml:space="preserve">1.90</t>
  </si>
  <si>
    <t xml:space="preserve">Spojovací, montážní a těsnící materiál</t>
  </si>
  <si>
    <t xml:space="preserve">Závěsy pro vzt jednotku</t>
  </si>
  <si>
    <t xml:space="preserve">Celkem:</t>
  </si>
  <si>
    <t xml:space="preserve">1A</t>
  </si>
  <si>
    <t xml:space="preserve">Odvod odpadního vzduchu</t>
  </si>
  <si>
    <t xml:space="preserve">1A.10</t>
  </si>
  <si>
    <t xml:space="preserve">Výfuková hlavice D 500</t>
  </si>
  <si>
    <t xml:space="preserve">1A.15</t>
  </si>
  <si>
    <t xml:space="preserve">Buňky Greif G 200x500x2000 - 3 ks buněk s náběhem a výběhem</t>
  </si>
  <si>
    <t xml:space="preserve">1A.16</t>
  </si>
  <si>
    <t xml:space="preserve">Tlumič hluku 200 x 250 x 1500 - kulisový</t>
  </si>
  <si>
    <t xml:space="preserve">Kulisa100x250x1500 - 1 ks  s náběhem a výběhem</t>
  </si>
  <si>
    <t xml:space="preserve">1A.17</t>
  </si>
  <si>
    <t xml:space="preserve">1A.20</t>
  </si>
  <si>
    <t xml:space="preserve">1A.21</t>
  </si>
  <si>
    <t xml:space="preserve">1A.22</t>
  </si>
  <si>
    <t xml:space="preserve">D 225</t>
  </si>
  <si>
    <t xml:space="preserve">1A.40</t>
  </si>
  <si>
    <t xml:space="preserve">Vyúsť s vířivým výtokem vzduchu - odvodní</t>
  </si>
  <si>
    <t xml:space="preserve">1A.41</t>
  </si>
  <si>
    <t xml:space="preserve">1A.42</t>
  </si>
  <si>
    <t xml:space="preserve">Ventil kruhový odvodní </t>
  </si>
  <si>
    <t xml:space="preserve">D 100</t>
  </si>
  <si>
    <t xml:space="preserve">1A.43</t>
  </si>
  <si>
    <t xml:space="preserve">1A.50</t>
  </si>
  <si>
    <t xml:space="preserve">1A.51</t>
  </si>
  <si>
    <t xml:space="preserve">1A.70</t>
  </si>
  <si>
    <t xml:space="preserve">1A.75</t>
  </si>
  <si>
    <t xml:space="preserve">1A.76</t>
  </si>
  <si>
    <t xml:space="preserve">1A.77</t>
  </si>
  <si>
    <t xml:space="preserve">1A.78</t>
  </si>
  <si>
    <t xml:space="preserve">1A.79</t>
  </si>
  <si>
    <t xml:space="preserve">1A.82</t>
  </si>
  <si>
    <t xml:space="preserve">1A.85</t>
  </si>
  <si>
    <t xml:space="preserve">1A.90</t>
  </si>
  <si>
    <t xml:space="preserve">2</t>
  </si>
  <si>
    <t xml:space="preserve">VĚTRÁNÍ ZASEDACÍ MÍSTNOSTI</t>
  </si>
  <si>
    <t xml:space="preserve">2.01</t>
  </si>
  <si>
    <t xml:space="preserve">Technické parametry</t>
  </si>
  <si>
    <t xml:space="preserve">Jednotka</t>
  </si>
  <si>
    <t xml:space="preserve">Délka jednotky                                1170 mm</t>
  </si>
  <si>
    <t xml:space="preserve">Šířka jednotky                                   860 mm</t>
  </si>
  <si>
    <t xml:space="preserve">Výška jednotky                               1215 mm</t>
  </si>
  <si>
    <t xml:space="preserve">Hmotnost jednotky                           188 kg</t>
  </si>
  <si>
    <t xml:space="preserve">Napětí                                             230 V</t>
  </si>
  <si>
    <t xml:space="preserve">Frekvence                                      50 Hz</t>
  </si>
  <si>
    <t xml:space="preserve">Fáze                                              1 ~</t>
  </si>
  <si>
    <t xml:space="preserve">Doporučená pojistka                     13 A</t>
  </si>
  <si>
    <t xml:space="preserve">Třída krytí                                       IP24</t>
  </si>
  <si>
    <t xml:space="preserve">Barva pláště                                  RAL9010</t>
  </si>
  <si>
    <t xml:space="preserve">Rekuperátor</t>
  </si>
  <si>
    <t xml:space="preserve">Pohon rotoru                                Proměnné otáčky</t>
  </si>
  <si>
    <t xml:space="preserve">Typ výměníku                               Rotační</t>
  </si>
  <si>
    <t xml:space="preserve">Ohřívač</t>
  </si>
  <si>
    <t xml:space="preserve">Typ ohřevu                                   Elektrický</t>
  </si>
  <si>
    <t xml:space="preserve">Příkon, elektrický ohřívač             1,67 kW</t>
  </si>
  <si>
    <t xml:space="preserve">Přívodní ventilátor</t>
  </si>
  <si>
    <t xml:space="preserve">Příkon (P1)                                  168 W</t>
  </si>
  <si>
    <t xml:space="preserve">Odvodní ventilátor</t>
  </si>
  <si>
    <t xml:space="preserve">Příkon (P1)                                 168 W</t>
  </si>
  <si>
    <t xml:space="preserve">Přívodní filtr</t>
  </si>
  <si>
    <t xml:space="preserve">Filtr, přívod vzduchu                   ePM10 50%</t>
  </si>
  <si>
    <t xml:space="preserve">Odvodní filtr</t>
  </si>
  <si>
    <t xml:space="preserve">Filtr, odvod vzduch                      ePM10 50%</t>
  </si>
  <si>
    <t xml:space="preserve">Ostatní</t>
  </si>
  <si>
    <t xml:space="preserve">Typ montáže                               Vertikální jednotky</t>
  </si>
  <si>
    <t xml:space="preserve">Přívodní strana                            Pravá</t>
  </si>
  <si>
    <t xml:space="preserve">Energetická třída</t>
  </si>
  <si>
    <t xml:space="preserve">Energetická třída, základní jednotka                       A</t>
  </si>
  <si>
    <t xml:space="preserve">Splňuje požadavky ErP:                                        2016/2018</t>
  </si>
  <si>
    <t xml:space="preserve">Základní provedení</t>
  </si>
  <si>
    <t xml:space="preserve">Vyhovuje                                                             ErP 2018</t>
  </si>
  <si>
    <t xml:space="preserve">SEC průměrné klima                                        -38,7 kWh/(m².r)</t>
  </si>
  <si>
    <t xml:space="preserve">SEC chladné klima                                           -80,9 kWh/(m².r)</t>
  </si>
  <si>
    <t xml:space="preserve">SEC teplé klima                                                -14,5 kWh/(m².r)</t>
  </si>
  <si>
    <t xml:space="preserve">Třída SEC                                                           A</t>
  </si>
  <si>
    <t xml:space="preserve">Kategorie jednotky                                             RVU</t>
  </si>
  <si>
    <t xml:space="preserve">Typ jednotky                                                      BVU</t>
  </si>
  <si>
    <t xml:space="preserve">Typ pohonu                                                        Integrovaný VSD</t>
  </si>
  <si>
    <t xml:space="preserve">Typ rekuperace(ZZT)                                         Regenerační</t>
  </si>
  <si>
    <t xml:space="preserve">Tepelná účinnost rekuperace                            82 %</t>
  </si>
  <si>
    <t xml:space="preserve">qv max                                                               954 m³/h</t>
  </si>
  <si>
    <t xml:space="preserve">P max                                                                354 W</t>
  </si>
  <si>
    <t xml:space="preserve">Hladina akustického výkonu                              39 dB(A)</t>
  </si>
  <si>
    <t xml:space="preserve">qv ref                                                                 670 m³/h</t>
  </si>
  <si>
    <t xml:space="preserve">Ps ref                                                                50 Pa</t>
  </si>
  <si>
    <t xml:space="preserve">SPI                                                                    0,239 W/(m³/h)</t>
  </si>
  <si>
    <t xml:space="preserve">CTRL                                                                0,85 </t>
  </si>
  <si>
    <t xml:space="preserve">MISC                                                                 1,1 </t>
  </si>
  <si>
    <t xml:space="preserve">Hodnota x                                                          2 </t>
  </si>
  <si>
    <t xml:space="preserve">Vnější netěsnost                                               2 %</t>
  </si>
  <si>
    <t xml:space="preserve">Vnitřní netěsnost                                              N/A %</t>
  </si>
  <si>
    <t xml:space="preserve">Carry over                                                        4 %</t>
  </si>
  <si>
    <t xml:space="preserve">Typ výrobku                                                     RAHU/AARE</t>
  </si>
  <si>
    <t xml:space="preserve">AEC průměrné klima                                      216 kWh</t>
  </si>
  <si>
    <t xml:space="preserve">AEC chladné klima                                         216 kWh</t>
  </si>
  <si>
    <t xml:space="preserve">AEC teplé klima                                              216 kWh</t>
  </si>
  <si>
    <t xml:space="preserve">AHS průměrné klima                                     4413 kWh/r</t>
  </si>
  <si>
    <t xml:space="preserve">AHS chladné klima                                        8633 kWh/r</t>
  </si>
  <si>
    <t xml:space="preserve">AHS teplé klima                                            1996 kWh/r</t>
  </si>
  <si>
    <t xml:space="preserve">Jednotky                                       Přívod                             Odvod</t>
  </si>
  <si>
    <t xml:space="preserve">Požadovaný průtok vzduchu         700                                    700                  m³/h</t>
  </si>
  <si>
    <t xml:space="preserve">Průtok vzduchu                              700                                   700                  m³/h</t>
  </si>
  <si>
    <t xml:space="preserve">Požadovaná tlaková ztráta            230                                   230                  Pa</t>
  </si>
  <si>
    <t xml:space="preserve">Tlaková ztráta                                230                                   230                  Pa</t>
  </si>
  <si>
    <t xml:space="preserve">Příkon                                            134                                   137                   W</t>
  </si>
  <si>
    <t xml:space="preserve">Otáčky                                           2339                                 2343                ot/min</t>
  </si>
  <si>
    <t xml:space="preserve">SFP čisté filtry                                                  1,4                                         kW/m³/s</t>
  </si>
  <si>
    <t xml:space="preserve">Teplota přívodního vzduchu                             20                                         °C</t>
  </si>
  <si>
    <t xml:space="preserve">Hladina akustického výkonu                       63 125 250 500 1k 2k 4k 8k      Celk.</t>
  </si>
  <si>
    <t xml:space="preserve">Přívod                                                              80   73  75   66  61 60 54 46 dB 70 dB(A)</t>
  </si>
  <si>
    <t xml:space="preserve">Přívod - sání                                                    73   65   64   51 49 45 46 33 dB 59 dB(A)</t>
  </si>
  <si>
    <t xml:space="preserve">Odvod - výtlak                                                 77   75   73   69 59 59 48 40 dB 70 dB(A)</t>
  </si>
  <si>
    <t xml:space="preserve">Odvod                                                             71   75   66   52  52 43 36 26 dB 61 dB(A)</t>
  </si>
  <si>
    <t xml:space="preserve">Okolí                                                               58   53   53   40  34 29 26 18 dB 46 dB(A)</t>
  </si>
  <si>
    <t xml:space="preserve">Hladina akustického tlaku (reverberant field)                                              Celk.</t>
  </si>
  <si>
    <t xml:space="preserve">Okolí                              (-7 dB) dB                                20m² (Sabin)                  39</t>
  </si>
  <si>
    <t xml:space="preserve">Rekuperace tepla                                                Přívod               Odvod</t>
  </si>
  <si>
    <t xml:space="preserve">Vstupní teplota vzduchu                                        -15                       20                  °C</t>
  </si>
  <si>
    <t xml:space="preserve">Výstupní teplota vzduchu                                        14                       -10                 °C</t>
  </si>
  <si>
    <t xml:space="preserve">Vstupní vlhkost vzduchu                                         90                       45                    %</t>
  </si>
  <si>
    <t xml:space="preserve">Vlhkost výstupního vzduchu                                   56                         -                     %</t>
  </si>
  <si>
    <t xml:space="preserve">Výkon rekuperátoru                                                                 6,85                           kW</t>
  </si>
  <si>
    <t xml:space="preserve">Temperature efficiency unit (EN 13141-7)                             83                               %</t>
  </si>
  <si>
    <t xml:space="preserve">Temperature efficiency component (EN 308)                        86                               %</t>
  </si>
  <si>
    <t xml:space="preserve">Humidity efficiency                                                                  82                              %</t>
  </si>
  <si>
    <t xml:space="preserve">Typ výměníku                                                                         Rotační</t>
  </si>
  <si>
    <t xml:space="preserve">Elektrický ohřívač</t>
  </si>
  <si>
    <t xml:space="preserve">Výstupní teplota vzduchu                                                    20 °C</t>
  </si>
  <si>
    <t xml:space="preserve">Vlhkost výstupního vzduchu                                                38 %</t>
  </si>
  <si>
    <t xml:space="preserve">Topný výkon                                                                       1,67 kW</t>
  </si>
  <si>
    <t xml:space="preserve">Využitý výkon                                                                      84,9 %</t>
  </si>
  <si>
    <t xml:space="preserve">Potřebný dohřev                                                                 0 kW</t>
  </si>
  <si>
    <t xml:space="preserve">Popis jednotky</t>
  </si>
  <si>
    <t xml:space="preserve">Větrací rekuperační jednotka uložená na konzolách na stěně.</t>
  </si>
  <si>
    <t xml:space="preserve">Jednotka se skládá z panelových filtrů M5/ePM10 50%,</t>
  </si>
  <si>
    <t xml:space="preserve">nízkoenergetických ventilátorů s EC motory a rotačního rekuperátoru poháněného EC</t>
  </si>
  <si>
    <t xml:space="preserve">motorem. Jednotka je doplněna elektrickým ohřívačem. Dvojitý plášť jednotky je</t>
  </si>
  <si>
    <t xml:space="preserve">vyroben z pozinkovaného ocelového plechu s RAL9016-30 a je vyplněn 30 mm</t>
  </si>
  <si>
    <t xml:space="preserve">vrstvou tepelné a protihlukové izolace z minerální vlny.
</t>
  </si>
  <si>
    <t xml:space="preserve">Pohonem rotačního rekuperátoru je plynule regulovatelný nízkoenergetický EC motor</t>
  </si>
  <si>
    <t xml:space="preserve">s minimálním příkonem.</t>
  </si>
  <si>
    <t xml:space="preserve">Řídicí systém</t>
  </si>
  <si>
    <t xml:space="preserve">Jednotka je vybavena inteligentním vestavěným řídicím systémem.</t>
  </si>
  <si>
    <t xml:space="preserve">Intuitivní dotykový ovladač je koncipován jako Smartphone a je jen jednou z možností, </t>
  </si>
  <si>
    <t xml:space="preserve">jak provoz jednotky řídit. K ovládání jednotky jsou určeny konfigurovatelné vstupy</t>
  </si>
  <si>
    <t xml:space="preserve">2.20</t>
  </si>
  <si>
    <t xml:space="preserve">Zpětná klapka D 250 - podtlaková</t>
  </si>
  <si>
    <t xml:space="preserve">2.41</t>
  </si>
  <si>
    <t xml:space="preserve">2.51</t>
  </si>
  <si>
    <t xml:space="preserve">Ohebná hadice - zvukově izolovaná - zvukově tlumící</t>
  </si>
  <si>
    <t xml:space="preserve">2.52</t>
  </si>
  <si>
    <t xml:space="preserve">D 250</t>
  </si>
  <si>
    <t xml:space="preserve">2.78</t>
  </si>
  <si>
    <t xml:space="preserve">2.90</t>
  </si>
  <si>
    <t xml:space="preserve">Konzola pro osazení vzt jednotky</t>
  </si>
  <si>
    <t xml:space="preserve">2A</t>
  </si>
  <si>
    <t xml:space="preserve">2A.20</t>
  </si>
  <si>
    <t xml:space="preserve">2A.21</t>
  </si>
  <si>
    <t xml:space="preserve">Zpětná klapka D 250 - přetlaková</t>
  </si>
  <si>
    <t xml:space="preserve">2A.40</t>
  </si>
  <si>
    <t xml:space="preserve">Odvodní anemostat</t>
  </si>
  <si>
    <t xml:space="preserve">300x300</t>
  </si>
  <si>
    <t xml:space="preserve">2A.50</t>
  </si>
  <si>
    <t xml:space="preserve">2A.52</t>
  </si>
  <si>
    <t xml:space="preserve">2A.75</t>
  </si>
  <si>
    <t xml:space="preserve">2A.77</t>
  </si>
  <si>
    <t xml:space="preserve">2A.78</t>
  </si>
  <si>
    <t xml:space="preserve">2A.90</t>
  </si>
  <si>
    <t xml:space="preserve">VĚTRÁNÍ SOCIÁLNÍCH ZAŘÍZENÍ</t>
  </si>
  <si>
    <t xml:space="preserve">3.01</t>
  </si>
  <si>
    <t xml:space="preserve">Diagonální ventilátor do kruhového potrubí,</t>
  </si>
  <si>
    <t xml:space="preserve">ultratichý ventilátor</t>
  </si>
  <si>
    <t xml:space="preserve">Otáčky 2480/2060/1610 min-1</t>
  </si>
  <si>
    <t xml:space="preserve">Příkon 59/50/45 W</t>
  </si>
  <si>
    <t xml:space="preserve">Proud 0,26/0,22/0,20 A</t>
  </si>
  <si>
    <t xml:space="preserve">Napětí 230 V</t>
  </si>
  <si>
    <t xml:space="preserve">Průtok (0 Pa) 550/450/350 m3/h</t>
  </si>
  <si>
    <t xml:space="preserve">Teplota  -20 až +60 °C</t>
  </si>
  <si>
    <t xml:space="preserve">Průměr připojení 150/160 mm</t>
  </si>
  <si>
    <t xml:space="preserve">Hmotnost 6,0 kg</t>
  </si>
  <si>
    <t xml:space="preserve">3.02</t>
  </si>
  <si>
    <t xml:space="preserve">Otáčky 2100/1650 min-1</t>
  </si>
  <si>
    <t xml:space="preserve">Příkon 27/21W</t>
  </si>
  <si>
    <t xml:space="preserve">Proud 0,12/0,10 A</t>
  </si>
  <si>
    <t xml:space="preserve">Průtok (0 Pa) 330/260  m3/h</t>
  </si>
  <si>
    <t xml:space="preserve">Teplota  -20 až +40 °C</t>
  </si>
  <si>
    <t xml:space="preserve">Průměr připojení 125 mm</t>
  </si>
  <si>
    <t xml:space="preserve">Hmotnost 5,0 kg</t>
  </si>
  <si>
    <t xml:space="preserve">3.10</t>
  </si>
  <si>
    <t xml:space="preserve">Výdechová hlavice</t>
  </si>
  <si>
    <t xml:space="preserve">3.15</t>
  </si>
  <si>
    <t xml:space="preserve">Tlumič</t>
  </si>
  <si>
    <t xml:space="preserve">D225 - 600</t>
  </si>
  <si>
    <t xml:space="preserve">3.20</t>
  </si>
  <si>
    <t xml:space="preserve">D 125</t>
  </si>
  <si>
    <t xml:space="preserve">3.21</t>
  </si>
  <si>
    <t xml:space="preserve">Zpětná klapka</t>
  </si>
  <si>
    <t xml:space="preserve">3.40</t>
  </si>
  <si>
    <t xml:space="preserve">3.41</t>
  </si>
  <si>
    <t xml:space="preserve">3.51</t>
  </si>
  <si>
    <t xml:space="preserve">Ohebná hadice </t>
  </si>
  <si>
    <t xml:space="preserve">3.52</t>
  </si>
  <si>
    <t xml:space="preserve">Ohebná hadice</t>
  </si>
  <si>
    <t xml:space="preserve">3.75</t>
  </si>
  <si>
    <t xml:space="preserve">3.76</t>
  </si>
  <si>
    <t xml:space="preserve">3.77</t>
  </si>
  <si>
    <t xml:space="preserve">3.78</t>
  </si>
  <si>
    <t xml:space="preserve">3.85</t>
  </si>
  <si>
    <t xml:space="preserve">Střešní průchodka pro potrubí D 225</t>
  </si>
  <si>
    <t xml:space="preserve">3.90</t>
  </si>
  <si>
    <t xml:space="preserve">CHLAZENÍ</t>
  </si>
  <si>
    <t xml:space="preserve">2. NP</t>
  </si>
  <si>
    <t xml:space="preserve">4.01</t>
  </si>
  <si>
    <t xml:space="preserve">VENKOVNÍ JEDNOTKA</t>
  </si>
  <si>
    <t xml:space="preserve">Chladící /topný výkon: 28/ 31,5 kW</t>
  </si>
  <si>
    <t xml:space="preserve">Chladící/topný příkon  5,49/5,86 kW</t>
  </si>
  <si>
    <t xml:space="preserve">účinnost EER:                  5.1</t>
  </si>
  <si>
    <t xml:space="preserve">účinnost SEER:                9.11 </t>
  </si>
  <si>
    <t xml:space="preserve">účinnost COP:                 5.37</t>
  </si>
  <si>
    <t xml:space="preserve">účinnost SCOP:              4.52</t>
  </si>
  <si>
    <t xml:space="preserve">Zdroj napětí (V, fáze, Hz)     380 – 415, 3+N, 50</t>
  </si>
  <si>
    <t xml:space="preserve">Provozní el. proud: 9,2/9,8 A</t>
  </si>
  <si>
    <t xml:space="preserve">Doporučené jištění 32 A </t>
  </si>
  <si>
    <t xml:space="preserve">Akustický tlak 60 dB(A)</t>
  </si>
  <si>
    <t xml:space="preserve">Rozměry: 920/740/1858 mm, hmotnost: 231 kg</t>
  </si>
  <si>
    <t xml:space="preserve">Celková délka vedení (m)        1000</t>
  </si>
  <si>
    <t xml:space="preserve">Max. výškový rozdíl (m)          50</t>
  </si>
  <si>
    <t xml:space="preserve">Typ chladiva / množství (kg) / max. množství (kg)     R410A / 6,2 / 29,4 </t>
  </si>
  <si>
    <t xml:space="preserve">GWP/ekvivalent CO2 (t)/ekvivalent CO2 max. (t)       2088 / 13,57 / 61,39</t>
  </si>
  <si>
    <t xml:space="preserve">průměr připojení chladiva Ø (mm) kap./plyn       10/22</t>
  </si>
  <si>
    <t xml:space="preserve">Včetně centrálního ovladače EW-50E</t>
  </si>
  <si>
    <t xml:space="preserve">Systémové uložení na pružné tlumící pražce, výška uložení 500 mm </t>
  </si>
  <si>
    <t xml:space="preserve">4.203</t>
  </si>
  <si>
    <t xml:space="preserve">VNITŘNÍ KAZETOVÁ JEDNOTKA</t>
  </si>
  <si>
    <t xml:space="preserve">chladící/ topný výkon celkový 3,6/4,0 kW</t>
  </si>
  <si>
    <t xml:space="preserve">chladící/ topný příkon 0,02/0,02 kW</t>
  </si>
  <si>
    <t xml:space="preserve">proud vzduchu (m3/ h)   420 / 480 / 570</t>
  </si>
  <si>
    <t xml:space="preserve">hladina akustického tlaku (dB(A)  26 / 30 / 34</t>
  </si>
  <si>
    <t xml:space="preserve">rozměry (mm)        570 (625)/570 (625)/ 245 (10)</t>
  </si>
  <si>
    <t xml:space="preserve">hmotnost (kg)      15 (3)</t>
  </si>
  <si>
    <t xml:space="preserve">průměr připojení chladiva Ø (mm) kap./plyn       6/12</t>
  </si>
  <si>
    <t xml:space="preserve">zdroj napětí (V, fáze, Hz)     220 – 240, 1, 50</t>
  </si>
  <si>
    <t xml:space="preserve">provozní el. proud (A)        0,23/0,18</t>
  </si>
  <si>
    <t xml:space="preserve">včetně čerpadla kondenzátu a nástěnného ovladače</t>
  </si>
  <si>
    <t xml:space="preserve">Dotykový kabelový ovladač PAR-33MAA</t>
  </si>
  <si>
    <t xml:space="preserve">včetně propojení ovladače</t>
  </si>
  <si>
    <t xml:space="preserve">4.204</t>
  </si>
  <si>
    <t xml:space="preserve">VNITŘNÍ NÁSTĚNNÁ JEDNOTKA</t>
  </si>
  <si>
    <t xml:space="preserve">chladící/ topný výkon celkový 2,2/2,5 kW</t>
  </si>
  <si>
    <t xml:space="preserve">chladící/ topný příkon 0,02 kW</t>
  </si>
  <si>
    <t xml:space="preserve">proud vzduchu (m3/min)   4,0/4,4/4,9/5,4</t>
  </si>
  <si>
    <t xml:space="preserve">akustický tlak (dB(A)   22/26/29/31</t>
  </si>
  <si>
    <t xml:space="preserve">akustický výkon (dB(A)) 45/48/50/52</t>
  </si>
  <si>
    <t xml:space="preserve">rozměry (mm)        299/773/237</t>
  </si>
  <si>
    <t xml:space="preserve">hmotnost (kg)      11</t>
  </si>
  <si>
    <t xml:space="preserve">provozní el. proud (A)        0,2</t>
  </si>
  <si>
    <t xml:space="preserve">4.208</t>
  </si>
  <si>
    <t xml:space="preserve">4.209</t>
  </si>
  <si>
    <t xml:space="preserve">chladící/ topný výkon celkový 1,7/1,9 kW</t>
  </si>
  <si>
    <t xml:space="preserve">proud vzduchu (m3/min)   4,0/4,2/4,4/4,7</t>
  </si>
  <si>
    <t xml:space="preserve">akustický tlak (dB(A)    22/24/26/28</t>
  </si>
  <si>
    <t xml:space="preserve">akustický výkon (dB(A)   44/45/47/49</t>
  </si>
  <si>
    <t xml:space="preserve">4.210</t>
  </si>
  <si>
    <t xml:space="preserve">4.211</t>
  </si>
  <si>
    <t xml:space="preserve">4.212</t>
  </si>
  <si>
    <t xml:space="preserve">4.213</t>
  </si>
  <si>
    <t xml:space="preserve">chladící/ topný výkon celkový 2,8/3,2 kW</t>
  </si>
  <si>
    <t xml:space="preserve">chladící/ topný příkon 0,03 kW</t>
  </si>
  <si>
    <t xml:space="preserve">proud vzduchu (m3/min)   4,0/4,6/5,4/6,7</t>
  </si>
  <si>
    <t xml:space="preserve">akustický tlak (dB(A)   22/27/31/35</t>
  </si>
  <si>
    <t xml:space="preserve">akustický výkon (dB(A)) 46/49/52/56</t>
  </si>
  <si>
    <t xml:space="preserve">4.10</t>
  </si>
  <si>
    <t xml:space="preserve">Chladivové rozvody kompletní, potrubí vč náplní</t>
  </si>
  <si>
    <t xml:space="preserve">včetě T rozboček, izolací</t>
  </si>
  <si>
    <t xml:space="preserve">ovládací a komunikační projení propojení vnitřních a vnější jednotky</t>
  </si>
  <si>
    <t xml:space="preserve">propojení nástěnných ovladačů a jednotek, pájení v ochranné atmosféře</t>
  </si>
  <si>
    <t xml:space="preserve">P1</t>
  </si>
  <si>
    <t xml:space="preserve">Potrubí chladivové 9,52/22,2</t>
  </si>
  <si>
    <t xml:space="preserve">P2</t>
  </si>
  <si>
    <t xml:space="preserve">Potrubí chladivové 6,35/12,7</t>
  </si>
  <si>
    <t xml:space="preserve">J1</t>
  </si>
  <si>
    <t xml:space="preserve">Rozbočovací díly T  - kapalina +plyn </t>
  </si>
  <si>
    <t xml:space="preserve">4.90</t>
  </si>
  <si>
    <t xml:space="preserve">Montážní, spojovací a těsnící materíál</t>
  </si>
  <si>
    <t xml:space="preserve">Materiál na podpěry a závěsy potrubí, uložení jednotek</t>
  </si>
  <si>
    <t xml:space="preserve">Střešní průchodka pro chladivové potrubí</t>
  </si>
  <si>
    <t xml:space="preserve">4.95</t>
  </si>
  <si>
    <t xml:space="preserve">Protipožární ucpávky</t>
  </si>
  <si>
    <t xml:space="preserve">sada</t>
  </si>
  <si>
    <t xml:space="preserve">4.96</t>
  </si>
  <si>
    <t xml:space="preserve">Stavební přípomoci</t>
  </si>
  <si>
    <t xml:space="preserve">zhotovení prostupů pro instalaci rozvodů chladiva a prodrátování </t>
  </si>
  <si>
    <t xml:space="preserve">SO 02 – VZT – 2. etapa</t>
  </si>
  <si>
    <t xml:space="preserve">1.17</t>
  </si>
  <si>
    <t xml:space="preserve">Tlumič hluku 400 x 250 x 2000</t>
  </si>
  <si>
    <t xml:space="preserve">kulisy 100x250x2000 - 2 ks kulis s náběhem a výběhem</t>
  </si>
  <si>
    <t xml:space="preserve">1.25</t>
  </si>
  <si>
    <t xml:space="preserve">Požární klapka</t>
  </si>
  <si>
    <t xml:space="preserve">315 x 250, ovládáni ruční a teplotní s koncovým spínačem</t>
  </si>
  <si>
    <t xml:space="preserve">1.26</t>
  </si>
  <si>
    <t xml:space="preserve">200 x 160, ovládáni ruční a teplotní s koncovým spínačem</t>
  </si>
  <si>
    <t xml:space="preserve">5</t>
  </si>
  <si>
    <t xml:space="preserve">1.80</t>
  </si>
  <si>
    <t xml:space="preserve">Izolace protipožární - požární odolnost izolace dle PBŘ </t>
  </si>
  <si>
    <t xml:space="preserve">8</t>
  </si>
  <si>
    <t xml:space="preserve">při doizolování potrubí k požární klapce musí odpovídat izolace certifikovanému provedení</t>
  </si>
  <si>
    <t xml:space="preserve">dle Technických podmínek výrobce klapek</t>
  </si>
  <si>
    <t xml:space="preserve">1A.25</t>
  </si>
  <si>
    <t xml:space="preserve">1A.26</t>
  </si>
  <si>
    <t xml:space="preserve">200 x 160,  ovládáni ruční a teplotní s koncovým spínačem</t>
  </si>
  <si>
    <t xml:space="preserve">1A.80</t>
  </si>
  <si>
    <t xml:space="preserve">tichý potrubní ventilátor s doběhem</t>
  </si>
  <si>
    <t xml:space="preserve">Otáčky 2400 min-1</t>
  </si>
  <si>
    <t xml:space="preserve">Výkon 29 W</t>
  </si>
  <si>
    <t xml:space="preserve">Proud 0,17 A</t>
  </si>
  <si>
    <t xml:space="preserve">Průtok (0 Pa) 180  m3/h</t>
  </si>
  <si>
    <t xml:space="preserve">Akustický tlak (dB(A))  24</t>
  </si>
  <si>
    <t xml:space="preserve">Průměr připojení 100 mm</t>
  </si>
  <si>
    <t xml:space="preserve">Hmotnost 1,4 kg</t>
  </si>
  <si>
    <t xml:space="preserve">Protidešťová žaluzie v provedení plast</t>
  </si>
  <si>
    <t xml:space="preserve">DN 160, prodloužené kotvení přes vrstvu fasádní tepelné izolace tl. 160 mm</t>
  </si>
  <si>
    <t xml:space="preserve">3.50</t>
  </si>
  <si>
    <t xml:space="preserve">3.80</t>
  </si>
  <si>
    <t xml:space="preserve">Tepelná izolace</t>
  </si>
  <si>
    <t xml:space="preserve">min. vlna na Al folii - 40 mm</t>
  </si>
  <si>
    <t xml:space="preserve">4.106</t>
  </si>
  <si>
    <t xml:space="preserve">4.107</t>
  </si>
  <si>
    <t xml:space="preserve">Technický standard MITSUBISHI ELECTRIC PKFY-P15VLM-E</t>
  </si>
  <si>
    <t xml:space="preserve">4.108</t>
  </si>
  <si>
    <t xml:space="preserve">4.109</t>
  </si>
  <si>
    <t xml:space="preserve">4.70</t>
  </si>
  <si>
    <t xml:space="preserve">Chladivové rozvody kompletní, potrubí vč. náplní a izolací</t>
  </si>
  <si>
    <t xml:space="preserve">Náplň chladiva </t>
  </si>
  <si>
    <t xml:space="preserve">Doplnění chladiva - celé potrubí + jednotka</t>
  </si>
  <si>
    <t xml:space="preserve">Materiál na podpěry a závěsy</t>
  </si>
  <si>
    <t xml:space="preserve">Stavební přpomoci</t>
  </si>
  <si>
    <t xml:space="preserve">zhotovení porstupů pro instalaci rozvodů chladiva a prodrátování </t>
  </si>
  <si>
    <t xml:space="preserve">4       </t>
  </si>
  <si>
    <t xml:space="preserve">Neoceněný soupis prací  </t>
  </si>
  <si>
    <t xml:space="preserve">SO 01 – UT – 1. etapa</t>
  </si>
  <si>
    <t xml:space="preserve">D.1.4.1. Vytápění</t>
  </si>
  <si>
    <t xml:space="preserve">Poř.</t>
  </si>
  <si>
    <t xml:space="preserve">Cena</t>
  </si>
  <si>
    <t xml:space="preserve">číslo</t>
  </si>
  <si>
    <t xml:space="preserve">Měrná </t>
  </si>
  <si>
    <t xml:space="preserve">Množství</t>
  </si>
  <si>
    <t xml:space="preserve">pol.</t>
  </si>
  <si>
    <t xml:space="preserve">položky</t>
  </si>
  <si>
    <t xml:space="preserve">jednotka</t>
  </si>
  <si>
    <t xml:space="preserve">jednotková</t>
  </si>
  <si>
    <t xml:space="preserve">celkem</t>
  </si>
  <si>
    <t xml:space="preserve">před.cena</t>
  </si>
  <si>
    <t xml:space="preserve">Přesun hmot pro izolace tepelné</t>
  </si>
  <si>
    <t xml:space="preserve">sbr</t>
  </si>
  <si>
    <t xml:space="preserve">před.cena montáže izolace Cu. potrubí </t>
  </si>
  <si>
    <t xml:space="preserve">Izolace návlekovou izolací z PE 18/20</t>
  </si>
  <si>
    <t xml:space="preserve">Izolace návlekovou izolací z PE 22/20</t>
  </si>
  <si>
    <t xml:space="preserve">733</t>
  </si>
  <si>
    <t xml:space="preserve">Ústřední vytápění - rozvodné potrubí</t>
  </si>
  <si>
    <t xml:space="preserve">Přesun hmot pro rozvody potrubí</t>
  </si>
  <si>
    <t xml:space="preserve">před.cena provedení prostupů, drážek vč. zapravení</t>
  </si>
  <si>
    <t xml:space="preserve">7</t>
  </si>
  <si>
    <t xml:space="preserve">montáž Cu. potrubí</t>
  </si>
  <si>
    <t xml:space="preserve">Cu potrubí 15x1, vč. fitinek</t>
  </si>
  <si>
    <t xml:space="preserve">9</t>
  </si>
  <si>
    <t xml:space="preserve">Cu potrubí 22x1, vč. fitinek</t>
  </si>
  <si>
    <t xml:space="preserve">10</t>
  </si>
  <si>
    <t xml:space="preserve">Zkouška těsnosti Cu potrubí</t>
  </si>
  <si>
    <t xml:space="preserve">734</t>
  </si>
  <si>
    <t xml:space="preserve">Ústřední vytápění - armatury</t>
  </si>
  <si>
    <t xml:space="preserve">11</t>
  </si>
  <si>
    <t xml:space="preserve">Přesun hmot pro armatury</t>
  </si>
  <si>
    <t xml:space="preserve">12</t>
  </si>
  <si>
    <t xml:space="preserve">montáž armatur</t>
  </si>
  <si>
    <t xml:space="preserve">13</t>
  </si>
  <si>
    <t xml:space="preserve">Termostat. hlavice ruční pro tělesa VK</t>
  </si>
  <si>
    <t xml:space="preserve">14</t>
  </si>
  <si>
    <t xml:space="preserve">H připojení ( šroubení ) DN15 pro tělesa VK</t>
  </si>
  <si>
    <t xml:space="preserve">15</t>
  </si>
  <si>
    <t xml:space="preserve">Připoj. set (ventil+šroubení DN15 ) vč. termostatické hlavice pro vertikální tělesa a top.žebřík</t>
  </si>
  <si>
    <t xml:space="preserve">Odvzdušnění</t>
  </si>
  <si>
    <t xml:space="preserve">17</t>
  </si>
  <si>
    <t xml:space="preserve">Termostat. hlavice ruční pro tělesa stávající</t>
  </si>
  <si>
    <t xml:space="preserve">18</t>
  </si>
  <si>
    <t xml:space="preserve">indikátory topných nákladů</t>
  </si>
  <si>
    <t xml:space="preserve">735</t>
  </si>
  <si>
    <t xml:space="preserve">Ústřední vytápění - otopná plocha</t>
  </si>
  <si>
    <t xml:space="preserve">19</t>
  </si>
  <si>
    <t xml:space="preserve">Přesun hmot  pro tělesa</t>
  </si>
  <si>
    <t xml:space="preserve">20</t>
  </si>
  <si>
    <t xml:space="preserve">montáž radiátorů</t>
  </si>
  <si>
    <t xml:space="preserve">21</t>
  </si>
  <si>
    <t xml:space="preserve">Radiátor deskový v provedení VK, 10-050080</t>
  </si>
  <si>
    <t xml:space="preserve">22</t>
  </si>
  <si>
    <t xml:space="preserve">Radiátor deskový v provedení VK, 11-050070</t>
  </si>
  <si>
    <t xml:space="preserve">23</t>
  </si>
  <si>
    <t xml:space="preserve">Radiátor deskový v provedení VK, 11-050160</t>
  </si>
  <si>
    <t xml:space="preserve">24</t>
  </si>
  <si>
    <t xml:space="preserve">Radiátor deskový v provedení PLAN VK, 11-050160, + barva dle výběru</t>
  </si>
  <si>
    <t xml:space="preserve">25</t>
  </si>
  <si>
    <t xml:space="preserve">Radiátor vertikální se střed. připojením v provedení PLAN 10-180040 + barva dle výběru</t>
  </si>
  <si>
    <t xml:space="preserve">26</t>
  </si>
  <si>
    <t xml:space="preserve">Radiátor vertikální se střed. připojením v provedení PLAN 10-180060 + barva dle výběru</t>
  </si>
  <si>
    <t xml:space="preserve">27</t>
  </si>
  <si>
    <t xml:space="preserve">Radiátor vertikální se střed. připojením v provedení PLAN 20-200060 + barva dle výběru</t>
  </si>
  <si>
    <t xml:space="preserve">28</t>
  </si>
  <si>
    <t xml:space="preserve">Radiátor vertikální se střed. připojením v provedení PLAN 20-200090 + barva dle výběru</t>
  </si>
  <si>
    <t xml:space="preserve">29</t>
  </si>
  <si>
    <t xml:space="preserve">Topný žebřík 1820/450 + elektro patrona 300W</t>
  </si>
  <si>
    <t xml:space="preserve">783</t>
  </si>
  <si>
    <t xml:space="preserve">Nátěry, ostatní</t>
  </si>
  <si>
    <t xml:space="preserve">30</t>
  </si>
  <si>
    <t xml:space="preserve">HZS</t>
  </si>
  <si>
    <t xml:space="preserve">proplach, topná zkouška,</t>
  </si>
  <si>
    <t xml:space="preserve">31</t>
  </si>
  <si>
    <t xml:space="preserve">synt. nátěry Cu. potrubí</t>
  </si>
  <si>
    <t xml:space="preserve">32</t>
  </si>
  <si>
    <t xml:space="preserve">Demontáže stávajícíh radiátorů vč. armatur a přípojek</t>
  </si>
  <si>
    <t xml:space="preserve">Demontáže stávajícího trubního rozvodu</t>
  </si>
  <si>
    <t xml:space="preserve">34</t>
  </si>
  <si>
    <t xml:space="preserve">Odvoz demont. materiálu</t>
  </si>
  <si>
    <t xml:space="preserve">35</t>
  </si>
  <si>
    <t xml:space="preserve">vypracování dokumentace skut. provedení stavby</t>
  </si>
  <si>
    <t xml:space="preserve">36</t>
  </si>
  <si>
    <t xml:space="preserve">vypuštění a opětovné napuštění topného systému</t>
  </si>
  <si>
    <t xml:space="preserve">37</t>
  </si>
  <si>
    <t xml:space="preserve">napojení na stáv. rozvod, zablindování apod…</t>
  </si>
  <si>
    <t xml:space="preserve">38</t>
  </si>
  <si>
    <t xml:space="preserve">Demontáže stávajících radiátorů a po proplachu opětovná montáž a připojení na UT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</si>
</sst>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#,##0"/>
    <numFmt numFmtId="170" formatCode="#,##0.00000"/>
    <numFmt numFmtId="171" formatCode="#,##0.00&quot; Kč&quot;"/>
    <numFmt numFmtId="172" formatCode="0.00\ %"/>
    <numFmt numFmtId="173" formatCode="#,##0.00&quot; Kč&quot;;\-#,##0.00&quot; Kč&quot;"/>
    <numFmt numFmtId="174" formatCode="#,##0&quot; Kč&quot;"/>
    <numFmt numFmtId="175" formatCode="#,##0&quot; Kč&quot;;[RED]\-#,##0&quot; Kč&quot;"/>
    <numFmt numFmtId="176" formatCode="#,##0.00\ _K_č"/>
    <numFmt numFmtId="177" formatCode="MMM/YY"/>
    <numFmt numFmtId="178" formatCode="0\ %"/>
    <numFmt numFmtId="179" formatCode="#,##0.0"/>
  </numFmts>
  <fonts count="6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0"/>
      <color rgb="FF000000"/>
      <name val="Arial"/>
      <family val="2"/>
      <charset val="1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00"/>
      <name val="Arial CE"/>
      <family val="0"/>
      <charset val="238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 CE"/>
      <family val="0"/>
      <charset val="1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0"/>
      <charset val="1"/>
    </font>
    <font>
      <i val="true"/>
      <sz val="10"/>
      <name val="Arial"/>
      <family val="2"/>
      <charset val="238"/>
    </font>
    <font>
      <b val="true"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b val="true"/>
      <sz val="10"/>
      <name val="Arial"/>
      <family val="2"/>
      <charset val="238"/>
    </font>
    <font>
      <sz val="9"/>
      <name val="Arial CE"/>
      <family val="0"/>
      <charset val="1"/>
    </font>
    <font>
      <i val="true"/>
      <sz val="10"/>
      <name val="Arial CE"/>
      <family val="2"/>
      <charset val="238"/>
    </font>
    <font>
      <b val="true"/>
      <sz val="18"/>
      <name val="Arial CE"/>
      <family val="2"/>
      <charset val="238"/>
    </font>
    <font>
      <sz val="10"/>
      <color rgb="FFFFFFFF"/>
      <name val="Arial CE"/>
      <family val="2"/>
      <charset val="238"/>
    </font>
    <font>
      <sz val="9"/>
      <color rgb="FFFFFFFF"/>
      <name val="Arial CE"/>
      <family val="2"/>
      <charset val="238"/>
    </font>
    <font>
      <sz val="10"/>
      <color rgb="FFFFFFFF"/>
      <name val="Arial CE"/>
      <family val="0"/>
      <charset val="238"/>
    </font>
    <font>
      <sz val="9"/>
      <name val="Arial"/>
      <family val="2"/>
      <charset val="1"/>
    </font>
    <font>
      <sz val="9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8"/>
      <name val="Arial CE"/>
      <family val="0"/>
      <charset val="238"/>
    </font>
    <font>
      <sz val="8"/>
      <color rgb="FFFF0000"/>
      <name val="Arial CE"/>
      <family val="2"/>
      <charset val="238"/>
    </font>
    <font>
      <b val="true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 CE"/>
      <family val="2"/>
      <charset val="238"/>
    </font>
    <font>
      <b val="true"/>
      <sz val="14"/>
      <name val="Arial CE"/>
      <family val="0"/>
      <charset val="238"/>
    </font>
    <font>
      <b val="true"/>
      <sz val="8"/>
      <color rgb="FF000000"/>
      <name val="Arial"/>
      <family val="2"/>
      <charset val="238"/>
    </font>
    <font>
      <sz val="8"/>
      <color rgb="FFFF0000"/>
      <name val="Arial CE"/>
      <family val="0"/>
      <charset val="238"/>
    </font>
    <font>
      <i val="true"/>
      <sz val="8"/>
      <name val="Arial CE"/>
      <family val="2"/>
      <charset val="238"/>
    </font>
    <font>
      <b val="true"/>
      <u val="single"/>
      <sz val="10"/>
      <name val="Arial CE"/>
      <family val="2"/>
      <charset val="238"/>
    </font>
    <font>
      <u val="single"/>
      <sz val="10"/>
      <name val="Arial CE"/>
      <family val="2"/>
      <charset val="238"/>
    </font>
    <font>
      <b val="true"/>
      <sz val="11"/>
      <name val="Arial CE"/>
      <family val="2"/>
      <charset val="238"/>
    </font>
    <font>
      <sz val="10"/>
      <color rgb="FFFF0000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FFFFCC"/>
        <bgColor rgb="FFFFFFFF"/>
      </patternFill>
    </fill>
    <fill>
      <patternFill patternType="solid">
        <fgColor rgb="FFC6D9F1"/>
        <bgColor rgb="FFD9D9D9"/>
      </patternFill>
    </fill>
    <fill>
      <patternFill patternType="solid">
        <fgColor rgb="FFCCECFF"/>
        <bgColor rgb="FFCCFFFF"/>
      </patternFill>
    </fill>
    <fill>
      <patternFill patternType="solid">
        <fgColor rgb="FFD9D9D9"/>
        <bgColor rgb="FFCCCCCC"/>
      </patternFill>
    </fill>
    <fill>
      <patternFill patternType="solid">
        <fgColor rgb="FFCCFF66"/>
        <bgColor rgb="FFFFFF0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/>
      <right/>
      <top style="thick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/>
      <bottom style="medium">
        <color rgb="FFCCCCCC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72" fontId="35" fillId="0" borderId="0" applyFont="true" applyBorder="true" applyAlignment="true" applyProtection="false">
      <alignment horizontal="general" vertical="bottom" textRotation="0" wrapText="false" indent="0" shrinkToFit="false"/>
    </xf>
  </cellStyleXfs>
  <cellXfs count="4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8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4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3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9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3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6" fillId="3" borderId="2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3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69" fontId="5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28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69" fontId="0" fillId="4" borderId="28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9" fontId="0" fillId="4" borderId="2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4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0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0" fontId="20" fillId="0" borderId="29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3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0" fontId="0" fillId="3" borderId="2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2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18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21" fillId="0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21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1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2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3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0" fontId="22" fillId="0" borderId="29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9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0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3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3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3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3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4" fillId="0" borderId="3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4" fillId="0" borderId="33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3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4" fontId="5" fillId="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4" fontId="5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5" fontId="4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43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4" fontId="43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4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4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1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3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1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21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30" fillId="0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6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7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6" fillId="6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6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21" fillId="6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1" fillId="6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21" fillId="6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6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30" fillId="6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6" fontId="0" fillId="6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6" fontId="0" fillId="6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76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3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28" fillId="7" borderId="0" xfId="20" applyFont="true" applyBorder="false" applyAlignment="true" applyProtection="true">
      <alignment horizontal="right" vertical="top" textRotation="0" wrapText="false" indent="0" shrinkToFit="false"/>
      <protection locked="false" hidden="true"/>
    </xf>
    <xf numFmtId="168" fontId="5" fillId="7" borderId="0" xfId="20" applyFont="true" applyBorder="false" applyAlignment="true" applyProtection="true">
      <alignment horizontal="right" vertical="top" textRotation="0" wrapText="false" indent="0" shrinkToFit="false"/>
      <protection locked="false" hidden="tru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3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5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6" fontId="28" fillId="7" borderId="0" xfId="20" applyFont="true" applyBorder="false" applyAlignment="true" applyProtection="true">
      <alignment horizontal="right" vertical="top" textRotation="0" wrapText="false" indent="0" shrinkToFit="false"/>
      <protection locked="false" hidden="true"/>
    </xf>
    <xf numFmtId="176" fontId="3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0" xfId="2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76" fontId="28" fillId="0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8" fontId="5" fillId="0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5" fontId="47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6" fontId="52" fillId="6" borderId="3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1" fillId="6" borderId="35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5" fillId="6" borderId="35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7" fontId="35" fillId="6" borderId="35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76" fontId="35" fillId="6" borderId="35" xfId="2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6" fontId="35" fillId="6" borderId="35" xfId="20" applyFont="false" applyBorder="true" applyAlignment="true" applyProtection="true">
      <alignment horizontal="general" vertical="top" textRotation="0" wrapText="false" indent="0" shrinkToFit="false"/>
      <protection locked="true" hidden="true"/>
    </xf>
    <xf numFmtId="176" fontId="35" fillId="6" borderId="35" xfId="2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2" fillId="6" borderId="3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30" fillId="0" borderId="0" xfId="2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7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2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35" fillId="0" borderId="0" xfId="2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76" fontId="35" fillId="0" borderId="0" xfId="2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78" fontId="35" fillId="0" borderId="0" xfId="2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76" fontId="2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5" fontId="4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6" fontId="3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78" fontId="35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5" fontId="13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21" fillId="0" borderId="0" xfId="2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7" fontId="13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8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55" fillId="0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" fillId="6" borderId="3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8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8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1" fillId="8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1" fillId="8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21" fillId="8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5" fillId="8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8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30" fillId="8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6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6" fontId="0" fillId="8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76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3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52" fillId="8" borderId="3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1" fillId="8" borderId="35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5" fillId="8" borderId="35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5" fontId="35" fillId="8" borderId="35" xfId="2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76" fontId="35" fillId="8" borderId="35" xfId="2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6" fontId="35" fillId="8" borderId="35" xfId="20" applyFont="false" applyBorder="true" applyAlignment="true" applyProtection="true">
      <alignment horizontal="general" vertical="top" textRotation="0" wrapText="false" indent="0" shrinkToFit="false"/>
      <protection locked="true" hidden="true"/>
    </xf>
    <xf numFmtId="176" fontId="35" fillId="8" borderId="35" xfId="2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8" fontId="30" fillId="0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5" fontId="52" fillId="8" borderId="3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0" fillId="0" borderId="0" xfId="2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76" fontId="38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78" fontId="38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76" fontId="55" fillId="0" borderId="0" xfId="2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76" fontId="32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5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19" fillId="0" borderId="0" xfId="2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8" fillId="8" borderId="3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0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0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8" fillId="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8" fillId="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8" fillId="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8" fillId="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3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5" fillId="0" borderId="0" xfId="2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3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9" fontId="3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9966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CCFF66"/>
      <rgbColor rgb="FFCCCCCC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0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1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2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3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4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14</xdr:col>
      <xdr:colOff>533160</xdr:colOff>
      <xdr:row>37</xdr:row>
      <xdr:rowOff>47160</xdr:rowOff>
    </xdr:to>
    <xdr:sp>
      <xdr:nvSpPr>
        <xdr:cNvPr id="5" name="CustomShape 1" hidden="1"/>
        <xdr:cNvSpPr/>
      </xdr:nvSpPr>
      <xdr:spPr>
        <a:xfrm>
          <a:off x="0" y="0"/>
          <a:ext cx="100447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71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74"/>
  <sheetViews>
    <sheetView showFormulas="false" showGridLines="false" showRowColHeaders="true" showZeros="true" rightToLeft="false" tabSelected="false" showOutlineSymbols="true" defaultGridColor="true" view="normal" topLeftCell="B55" colorId="64" zoomScale="100" zoomScaleNormal="100" zoomScalePageLayoutView="100" workbookViewId="0">
      <selection pane="topLeft" activeCell="H64" activeCellId="0" sqref="H64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9.14"/>
    <col collapsed="false" customWidth="true" hidden="false" outlineLevel="0" max="3" min="3" style="0" width="7.42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 t="s">
        <v>5</v>
      </c>
      <c r="E2" s="9"/>
      <c r="F2" s="9"/>
      <c r="G2" s="9"/>
      <c r="H2" s="9"/>
      <c r="I2" s="9"/>
      <c r="J2" s="9"/>
      <c r="O2" s="10"/>
    </row>
    <row r="3" customFormat="false" ht="23.25" hidden="false" customHeight="true" outlineLevel="0" collapsed="false">
      <c r="A3" s="6"/>
      <c r="B3" s="11" t="s">
        <v>6</v>
      </c>
      <c r="C3" s="12"/>
      <c r="D3" s="13" t="s">
        <v>7</v>
      </c>
      <c r="E3" s="13"/>
      <c r="F3" s="13"/>
      <c r="G3" s="13"/>
      <c r="H3" s="13"/>
      <c r="I3" s="13"/>
      <c r="J3" s="13"/>
    </row>
    <row r="4" customFormat="false" ht="23.25" hidden="true" customHeight="true" outlineLevel="0" collapsed="false">
      <c r="A4" s="6"/>
      <c r="B4" s="14" t="s">
        <v>8</v>
      </c>
      <c r="C4" s="15"/>
      <c r="D4" s="16"/>
      <c r="E4" s="16"/>
      <c r="F4" s="17"/>
      <c r="G4" s="18"/>
      <c r="H4" s="17"/>
      <c r="I4" s="18"/>
      <c r="J4" s="19"/>
    </row>
    <row r="5" customFormat="false" ht="24" hidden="false" customHeight="true" outlineLevel="0" collapsed="false">
      <c r="A5" s="6"/>
      <c r="B5" s="20" t="s">
        <v>9</v>
      </c>
      <c r="C5" s="21"/>
      <c r="D5" s="22" t="s">
        <v>10</v>
      </c>
      <c r="E5" s="23"/>
      <c r="F5" s="23"/>
      <c r="G5" s="23"/>
      <c r="H5" s="24" t="s">
        <v>11</v>
      </c>
      <c r="I5" s="25"/>
      <c r="J5" s="26"/>
    </row>
    <row r="6" customFormat="false" ht="15.75" hidden="false" customHeight="true" outlineLevel="0" collapsed="false">
      <c r="A6" s="6"/>
      <c r="B6" s="27"/>
      <c r="C6" s="23"/>
      <c r="D6" s="25"/>
      <c r="E6" s="23"/>
      <c r="F6" s="23"/>
      <c r="G6" s="23"/>
      <c r="H6" s="24" t="s">
        <v>12</v>
      </c>
      <c r="I6" s="25"/>
      <c r="J6" s="26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1"/>
      <c r="J7" s="33"/>
    </row>
    <row r="8" customFormat="false" ht="24" hidden="true" customHeight="true" outlineLevel="0" collapsed="false">
      <c r="A8" s="6"/>
      <c r="B8" s="20" t="s">
        <v>13</v>
      </c>
      <c r="C8" s="21"/>
      <c r="D8" s="34"/>
      <c r="E8" s="21"/>
      <c r="F8" s="21"/>
      <c r="G8" s="35"/>
      <c r="H8" s="24" t="s">
        <v>11</v>
      </c>
      <c r="I8" s="34"/>
      <c r="J8" s="26"/>
    </row>
    <row r="9" customFormat="false" ht="15.75" hidden="true" customHeight="true" outlineLevel="0" collapsed="false">
      <c r="A9" s="6"/>
      <c r="B9" s="6"/>
      <c r="C9" s="21"/>
      <c r="D9" s="34"/>
      <c r="E9" s="21"/>
      <c r="F9" s="21"/>
      <c r="G9" s="35"/>
      <c r="H9" s="24" t="s">
        <v>12</v>
      </c>
      <c r="I9" s="34"/>
      <c r="J9" s="26"/>
    </row>
    <row r="10" customFormat="false" ht="15.75" hidden="true" customHeight="true" outlineLevel="0" collapsed="false">
      <c r="A10" s="6"/>
      <c r="B10" s="36"/>
      <c r="C10" s="37"/>
      <c r="D10" s="38"/>
      <c r="E10" s="39"/>
      <c r="F10" s="39"/>
      <c r="G10" s="40"/>
      <c r="H10" s="40"/>
      <c r="I10" s="41"/>
      <c r="J10" s="33"/>
    </row>
    <row r="11" customFormat="false" ht="24" hidden="false" customHeight="true" outlineLevel="0" collapsed="false">
      <c r="A11" s="6"/>
      <c r="B11" s="20" t="s">
        <v>14</v>
      </c>
      <c r="C11" s="21"/>
      <c r="D11" s="42" t="s">
        <v>15</v>
      </c>
      <c r="E11" s="42"/>
      <c r="F11" s="42"/>
      <c r="G11" s="42"/>
      <c r="H11" s="24" t="s">
        <v>11</v>
      </c>
      <c r="I11" s="25"/>
      <c r="J11" s="26"/>
    </row>
    <row r="12" customFormat="false" ht="15.75" hidden="false" customHeight="true" outlineLevel="0" collapsed="false">
      <c r="A12" s="6"/>
      <c r="B12" s="27"/>
      <c r="C12" s="23"/>
      <c r="D12" s="25"/>
      <c r="E12" s="25"/>
      <c r="F12" s="25"/>
      <c r="G12" s="25"/>
      <c r="H12" s="24" t="s">
        <v>12</v>
      </c>
      <c r="I12" s="25"/>
      <c r="J12" s="26"/>
    </row>
    <row r="13" customFormat="false" ht="15.75" hidden="false" customHeight="true" outlineLevel="0" collapsed="false">
      <c r="A13" s="6"/>
      <c r="B13" s="28"/>
      <c r="C13" s="29"/>
      <c r="D13" s="30"/>
      <c r="E13" s="30"/>
      <c r="F13" s="30"/>
      <c r="G13" s="30"/>
      <c r="H13" s="43"/>
      <c r="I13" s="31"/>
      <c r="J13" s="33"/>
    </row>
    <row r="14" customFormat="false" ht="24" hidden="false" customHeight="true" outlineLevel="0" collapsed="false">
      <c r="A14" s="6"/>
      <c r="B14" s="44" t="s">
        <v>16</v>
      </c>
      <c r="C14" s="45"/>
      <c r="D14" s="46"/>
      <c r="E14" s="47"/>
      <c r="F14" s="47"/>
      <c r="G14" s="47"/>
      <c r="H14" s="48"/>
      <c r="I14" s="47"/>
      <c r="J14" s="49"/>
    </row>
    <row r="15" customFormat="false" ht="32.25" hidden="false" customHeight="true" outlineLevel="0" collapsed="false">
      <c r="A15" s="6"/>
      <c r="B15" s="36" t="s">
        <v>17</v>
      </c>
      <c r="C15" s="50"/>
      <c r="D15" s="40"/>
      <c r="E15" s="51"/>
      <c r="F15" s="51"/>
      <c r="G15" s="52"/>
      <c r="H15" s="52"/>
      <c r="I15" s="53" t="s">
        <v>18</v>
      </c>
      <c r="J15" s="53"/>
    </row>
    <row r="16" customFormat="false" ht="23.25" hidden="false" customHeight="true" outlineLevel="0" collapsed="false">
      <c r="A16" s="54" t="s">
        <v>19</v>
      </c>
      <c r="B16" s="55" t="s">
        <v>20</v>
      </c>
      <c r="C16" s="56"/>
      <c r="D16" s="57"/>
      <c r="E16" s="58"/>
      <c r="F16" s="58"/>
      <c r="G16" s="58"/>
      <c r="H16" s="58"/>
      <c r="I16" s="59" t="n">
        <f aca="false">'SO 01'!G8+'SO 01'!G32+'SO 01'!G53+'SO 01'!G89+'SO 01'!G92+'SO 01'!G103+'SO 01'!G107+'SO 01'!G110+'SO 01'!G146+'SO 01'!G162+'SO 01'!G165+'SO 01'!G176+'SO 01'!G183+'SO 01'!G197+'SO 01'!G200+'SO 01'!G202+'SO 01'!G214+'SO 01'!G252+'SO 01'!G275+'SO 01'!G306+'SO 01'!G319</f>
        <v>0</v>
      </c>
      <c r="J16" s="59"/>
    </row>
    <row r="17" customFormat="false" ht="23.25" hidden="false" customHeight="true" outlineLevel="0" collapsed="false">
      <c r="A17" s="54"/>
      <c r="B17" s="55" t="s">
        <v>21</v>
      </c>
      <c r="C17" s="56"/>
      <c r="D17" s="57"/>
      <c r="E17" s="60"/>
      <c r="F17" s="61"/>
      <c r="G17" s="60"/>
      <c r="H17" s="61"/>
      <c r="I17" s="59" t="n">
        <f aca="false">'SO 02'!G8+'SO 02'!G24+'SO 02'!G33+'SO 02'!G45+'SO 02'!G48+'SO 02'!G55+'SO 02'!G58+'SO 02'!G61+'SO 02'!G64+'SO 02'!G74+'SO 02'!G83+'SO 02'!G86+'SO 02'!G97+'SO 02'!G116+'SO 02'!G124+'SO 02'!G146+'SO 02'!G153</f>
        <v>0</v>
      </c>
      <c r="J17" s="59"/>
    </row>
    <row r="18" customFormat="false" ht="23.25" hidden="false" customHeight="true" outlineLevel="0" collapsed="false">
      <c r="A18" s="54"/>
      <c r="B18" s="55" t="s">
        <v>22</v>
      </c>
      <c r="C18" s="56"/>
      <c r="D18" s="57"/>
      <c r="E18" s="60"/>
      <c r="F18" s="61"/>
      <c r="G18" s="60"/>
      <c r="H18" s="61"/>
      <c r="I18" s="59" t="n">
        <f aca="false">'SO 01 ZTI'!G8+'SO 01 ZTI'!G28+'SO 01 ZTI'!G45+'SO 01 ZTI'!G65</f>
        <v>0</v>
      </c>
      <c r="J18" s="59"/>
    </row>
    <row r="19" customFormat="false" ht="23.25" hidden="false" customHeight="true" outlineLevel="0" collapsed="false">
      <c r="A19" s="54"/>
      <c r="B19" s="55" t="s">
        <v>23</v>
      </c>
      <c r="C19" s="56"/>
      <c r="D19" s="57"/>
      <c r="E19" s="60"/>
      <c r="F19" s="61"/>
      <c r="G19" s="60"/>
      <c r="H19" s="61"/>
      <c r="I19" s="59" t="n">
        <f aca="false">'SO 02 ZTI'!G8+'SO 02 ZTI'!G21+'SO 02 ZTI'!G30+'SO 02 ZTI'!G40</f>
        <v>0</v>
      </c>
      <c r="J19" s="59"/>
    </row>
    <row r="20" customFormat="false" ht="23.25" hidden="false" customHeight="true" outlineLevel="0" collapsed="false">
      <c r="A20" s="54"/>
      <c r="B20" s="55" t="s">
        <v>24</v>
      </c>
      <c r="C20" s="56"/>
      <c r="D20" s="57"/>
      <c r="E20" s="60"/>
      <c r="F20" s="61"/>
      <c r="G20" s="60"/>
      <c r="H20" s="61"/>
      <c r="I20" s="59" t="n">
        <f aca="false">'SO 01 Silnoproud'!F75+'SO 01 Silnoproud'!F96+'SO 01 Silnoproud'!F104+'SO 01 Silnoproud'!F118+'SO 01 Silnoproud'!F123</f>
        <v>0</v>
      </c>
      <c r="J20" s="59"/>
    </row>
    <row r="21" customFormat="false" ht="23.25" hidden="false" customHeight="true" outlineLevel="0" collapsed="false">
      <c r="A21" s="54"/>
      <c r="B21" s="55" t="s">
        <v>25</v>
      </c>
      <c r="C21" s="56"/>
      <c r="D21" s="57"/>
      <c r="E21" s="60"/>
      <c r="F21" s="61"/>
      <c r="G21" s="60"/>
      <c r="H21" s="61"/>
      <c r="I21" s="59" t="n">
        <f aca="false">'SO 02 Silnoproud'!F104+'SO 02 Silnoproud'!F99+'SO 02 Silnoproud'!F85+'SO 02 Silnoproud'!F76+'SO 02 Silnoproud'!F62</f>
        <v>0</v>
      </c>
      <c r="J21" s="59"/>
    </row>
    <row r="22" customFormat="false" ht="23.25" hidden="false" customHeight="true" outlineLevel="0" collapsed="false">
      <c r="A22" s="54"/>
      <c r="B22" s="55" t="s">
        <v>26</v>
      </c>
      <c r="C22" s="56"/>
      <c r="D22" s="57"/>
      <c r="E22" s="60"/>
      <c r="F22" s="61"/>
      <c r="G22" s="60"/>
      <c r="H22" s="61"/>
      <c r="I22" s="59" t="n">
        <f aca="false">'SO 01 Slaboproud'!H108</f>
        <v>0</v>
      </c>
      <c r="J22" s="59"/>
    </row>
    <row r="23" customFormat="false" ht="23.25" hidden="false" customHeight="true" outlineLevel="0" collapsed="false">
      <c r="A23" s="54"/>
      <c r="B23" s="55" t="s">
        <v>27</v>
      </c>
      <c r="C23" s="56"/>
      <c r="D23" s="57"/>
      <c r="E23" s="60"/>
      <c r="F23" s="61"/>
      <c r="G23" s="60"/>
      <c r="H23" s="61"/>
      <c r="I23" s="59" t="n">
        <f aca="false">'SO 02 Slaboproud'!I108</f>
        <v>0</v>
      </c>
      <c r="J23" s="59"/>
    </row>
    <row r="24" customFormat="false" ht="23.25" hidden="false" customHeight="true" outlineLevel="0" collapsed="false">
      <c r="A24" s="54"/>
      <c r="B24" s="55" t="s">
        <v>28</v>
      </c>
      <c r="C24" s="56"/>
      <c r="D24" s="57"/>
      <c r="E24" s="60"/>
      <c r="F24" s="61"/>
      <c r="G24" s="60"/>
      <c r="H24" s="61"/>
      <c r="I24" s="59" t="n">
        <f aca="false">'VZT SO 01- 2.NP'!G349+'VZT SO 01- 2.NP'!H349+'VZT SO 01- 2.NP'!G424+'VZT SO 01- 2.NP'!H424+'VZT SO 01- 2.NP'!G569+'VZT SO 01- 2.NP'!H569+'VZT SO 01- 2.NP'!G601+'VZT SO 01- 2.NP'!H601+'VZT SO 01- 2.NP'!G671+'VZT SO 01- 2.NP'!H671+'VZT SO 01- 2.NP'!G840+'VZT SO 01- 2.NP'!H840</f>
        <v>0</v>
      </c>
      <c r="J24" s="59"/>
    </row>
    <row r="25" customFormat="false" ht="23.25" hidden="false" customHeight="true" outlineLevel="0" collapsed="false">
      <c r="A25" s="54"/>
      <c r="B25" s="55" t="s">
        <v>29</v>
      </c>
      <c r="C25" s="56"/>
      <c r="D25" s="57"/>
      <c r="E25" s="60"/>
      <c r="F25" s="61"/>
      <c r="G25" s="60"/>
      <c r="H25" s="61"/>
      <c r="I25" s="59" t="n">
        <f aca="false">'VZT SO 02 - 1. NP'!G51+'VZT SO 02 - 1. NP'!H51+'VZT SO 02 - 1. NP'!G99+'VZT SO 02 - 1. NP'!H99+'VZT SO 02 - 1. NP'!G145+'VZT SO 02 - 1. NP'!H145+'VZT SO 02 - 1. NP'!G231+'VZT SO 02 - 1. NP'!H231</f>
        <v>0</v>
      </c>
      <c r="J25" s="59"/>
    </row>
    <row r="26" customFormat="false" ht="23.25" hidden="false" customHeight="true" outlineLevel="0" collapsed="false">
      <c r="A26" s="54"/>
      <c r="B26" s="55" t="s">
        <v>30</v>
      </c>
      <c r="C26" s="56"/>
      <c r="D26" s="57"/>
      <c r="E26" s="60"/>
      <c r="F26" s="61"/>
      <c r="G26" s="60"/>
      <c r="H26" s="61"/>
      <c r="I26" s="59" t="n">
        <f aca="false">Vytápění!G64</f>
        <v>0</v>
      </c>
      <c r="J26" s="59"/>
    </row>
    <row r="27" customFormat="false" ht="23.25" hidden="false" customHeight="true" outlineLevel="0" collapsed="false">
      <c r="A27" s="6"/>
      <c r="B27" s="62" t="s">
        <v>18</v>
      </c>
      <c r="C27" s="63"/>
      <c r="D27" s="64"/>
      <c r="E27" s="65"/>
      <c r="F27" s="65"/>
      <c r="G27" s="65"/>
      <c r="H27" s="65"/>
      <c r="I27" s="66" t="n">
        <f aca="false">SUM(I16:J26)</f>
        <v>0</v>
      </c>
      <c r="J27" s="66"/>
    </row>
    <row r="28" customFormat="false" ht="33" hidden="false" customHeight="true" outlineLevel="0" collapsed="false">
      <c r="A28" s="6"/>
      <c r="B28" s="67" t="s">
        <v>31</v>
      </c>
      <c r="C28" s="56"/>
      <c r="D28" s="57"/>
      <c r="E28" s="68"/>
      <c r="F28" s="69"/>
      <c r="G28" s="70"/>
      <c r="H28" s="70"/>
      <c r="I28" s="70"/>
      <c r="J28" s="71"/>
    </row>
    <row r="29" customFormat="false" ht="23.25" hidden="false" customHeight="true" outlineLevel="0" collapsed="false">
      <c r="A29" s="6"/>
      <c r="B29" s="72" t="s">
        <v>32</v>
      </c>
      <c r="C29" s="56"/>
      <c r="D29" s="57"/>
      <c r="E29" s="73" t="n">
        <v>15</v>
      </c>
      <c r="F29" s="69" t="s">
        <v>33</v>
      </c>
      <c r="G29" s="74" t="n">
        <v>0</v>
      </c>
      <c r="H29" s="74"/>
      <c r="I29" s="74"/>
      <c r="J29" s="71" t="str">
        <f aca="false">Mena</f>
        <v>CZK</v>
      </c>
    </row>
    <row r="30" customFormat="false" ht="23.25" hidden="false" customHeight="true" outlineLevel="0" collapsed="false">
      <c r="A30" s="6"/>
      <c r="B30" s="72" t="s">
        <v>34</v>
      </c>
      <c r="C30" s="56"/>
      <c r="D30" s="57"/>
      <c r="E30" s="73" t="n">
        <f aca="false">SazbaDPH1</f>
        <v>15</v>
      </c>
      <c r="F30" s="69" t="s">
        <v>33</v>
      </c>
      <c r="G30" s="75" t="n">
        <v>0</v>
      </c>
      <c r="H30" s="75"/>
      <c r="I30" s="75"/>
      <c r="J30" s="71" t="str">
        <f aca="false">Mena</f>
        <v>CZK</v>
      </c>
    </row>
    <row r="31" customFormat="false" ht="23.25" hidden="false" customHeight="true" outlineLevel="0" collapsed="false">
      <c r="A31" s="6"/>
      <c r="B31" s="72" t="s">
        <v>35</v>
      </c>
      <c r="C31" s="56"/>
      <c r="D31" s="57"/>
      <c r="E31" s="73" t="n">
        <v>21</v>
      </c>
      <c r="F31" s="69" t="s">
        <v>33</v>
      </c>
      <c r="G31" s="74" t="n">
        <f aca="false">I27</f>
        <v>0</v>
      </c>
      <c r="H31" s="74"/>
      <c r="I31" s="74"/>
      <c r="J31" s="71" t="str">
        <f aca="false">Mena</f>
        <v>CZK</v>
      </c>
    </row>
    <row r="32" customFormat="false" ht="23.25" hidden="false" customHeight="true" outlineLevel="0" collapsed="false">
      <c r="A32" s="6"/>
      <c r="B32" s="76" t="s">
        <v>36</v>
      </c>
      <c r="C32" s="77"/>
      <c r="D32" s="78"/>
      <c r="E32" s="79" t="n">
        <f aca="false">SazbaDPH2</f>
        <v>21</v>
      </c>
      <c r="F32" s="80" t="s">
        <v>33</v>
      </c>
      <c r="G32" s="81" t="n">
        <f aca="false">ZakladDPHZakl*0.21</f>
        <v>0</v>
      </c>
      <c r="H32" s="81"/>
      <c r="I32" s="81"/>
      <c r="J32" s="82" t="str">
        <f aca="false">Mena</f>
        <v>CZK</v>
      </c>
    </row>
    <row r="33" customFormat="false" ht="23.25" hidden="false" customHeight="true" outlineLevel="0" collapsed="false">
      <c r="A33" s="6"/>
      <c r="B33" s="20" t="s">
        <v>37</v>
      </c>
      <c r="C33" s="83"/>
      <c r="D33" s="84"/>
      <c r="E33" s="83"/>
      <c r="F33" s="85"/>
      <c r="G33" s="86" t="n">
        <v>0</v>
      </c>
      <c r="H33" s="86"/>
      <c r="I33" s="86"/>
      <c r="J33" s="87" t="str">
        <f aca="false">Mena</f>
        <v>CZK</v>
      </c>
    </row>
    <row r="34" customFormat="false" ht="27.75" hidden="true" customHeight="true" outlineLevel="0" collapsed="false">
      <c r="A34" s="6"/>
      <c r="B34" s="88" t="s">
        <v>38</v>
      </c>
      <c r="C34" s="89"/>
      <c r="D34" s="89"/>
      <c r="E34" s="90"/>
      <c r="F34" s="91"/>
      <c r="G34" s="92" t="n">
        <v>4202832.79</v>
      </c>
      <c r="H34" s="92"/>
      <c r="I34" s="92"/>
      <c r="J34" s="93" t="str">
        <f aca="false">Mena</f>
        <v>CZK</v>
      </c>
    </row>
    <row r="35" customFormat="false" ht="27.75" hidden="false" customHeight="true" outlineLevel="0" collapsed="false">
      <c r="A35" s="6"/>
      <c r="B35" s="88" t="s">
        <v>39</v>
      </c>
      <c r="C35" s="94"/>
      <c r="D35" s="94"/>
      <c r="E35" s="94"/>
      <c r="F35" s="94"/>
      <c r="G35" s="92" t="n">
        <f aca="false">DPHZakl+ZakladDPHZakl</f>
        <v>0</v>
      </c>
      <c r="H35" s="92"/>
      <c r="I35" s="92"/>
      <c r="J35" s="95" t="s">
        <v>40</v>
      </c>
    </row>
    <row r="36" customFormat="false" ht="12.75" hidden="false" customHeight="true" outlineLevel="0" collapsed="false">
      <c r="A36" s="6"/>
      <c r="B36" s="6"/>
      <c r="C36" s="21"/>
      <c r="D36" s="21"/>
      <c r="E36" s="21"/>
      <c r="F36" s="21"/>
      <c r="G36" s="35"/>
      <c r="H36" s="21"/>
      <c r="I36" s="35"/>
      <c r="J36" s="96"/>
    </row>
    <row r="37" customFormat="false" ht="30" hidden="false" customHeight="true" outlineLevel="0" collapsed="false">
      <c r="A37" s="6"/>
      <c r="B37" s="6"/>
      <c r="C37" s="21"/>
      <c r="D37" s="21"/>
      <c r="E37" s="21"/>
      <c r="F37" s="21"/>
      <c r="G37" s="35"/>
      <c r="H37" s="21"/>
      <c r="I37" s="35"/>
      <c r="J37" s="96"/>
    </row>
    <row r="38" customFormat="false" ht="18.75" hidden="false" customHeight="true" outlineLevel="0" collapsed="false">
      <c r="A38" s="6"/>
      <c r="B38" s="97"/>
      <c r="C38" s="98" t="s">
        <v>41</v>
      </c>
      <c r="D38" s="99"/>
      <c r="E38" s="99"/>
      <c r="F38" s="98" t="s">
        <v>42</v>
      </c>
      <c r="G38" s="99"/>
      <c r="H38" s="100" t="n">
        <f aca="true">TODAY()</f>
        <v>43969</v>
      </c>
      <c r="I38" s="99"/>
      <c r="J38" s="96"/>
    </row>
    <row r="39" customFormat="false" ht="47.25" hidden="false" customHeight="true" outlineLevel="0" collapsed="false">
      <c r="A39" s="6"/>
      <c r="B39" s="6"/>
      <c r="C39" s="21"/>
      <c r="D39" s="21"/>
      <c r="E39" s="21"/>
      <c r="F39" s="21"/>
      <c r="G39" s="35"/>
      <c r="H39" s="21"/>
      <c r="I39" s="35"/>
      <c r="J39" s="96"/>
    </row>
    <row r="40" s="1" customFormat="true" ht="18.75" hidden="false" customHeight="true" outlineLevel="0" collapsed="false">
      <c r="A40" s="101"/>
      <c r="B40" s="101"/>
      <c r="C40" s="102"/>
      <c r="D40" s="103"/>
      <c r="E40" s="103"/>
      <c r="F40" s="102"/>
      <c r="G40" s="104"/>
      <c r="H40" s="103"/>
      <c r="I40" s="104"/>
      <c r="J40" s="105"/>
    </row>
    <row r="41" customFormat="false" ht="12.75" hidden="false" customHeight="true" outlineLevel="0" collapsed="false">
      <c r="A41" s="6"/>
      <c r="B41" s="6"/>
      <c r="C41" s="21"/>
      <c r="D41" s="106" t="s">
        <v>43</v>
      </c>
      <c r="E41" s="106"/>
      <c r="F41" s="21"/>
      <c r="G41" s="35"/>
      <c r="H41" s="107" t="s">
        <v>44</v>
      </c>
      <c r="I41" s="35"/>
      <c r="J41" s="96"/>
    </row>
    <row r="42" customFormat="false" ht="13.5" hidden="false" customHeight="true" outlineLevel="0" collapsed="false">
      <c r="A42" s="108"/>
      <c r="B42" s="108"/>
      <c r="C42" s="109"/>
      <c r="D42" s="109"/>
      <c r="E42" s="109"/>
      <c r="F42" s="109"/>
      <c r="G42" s="110"/>
      <c r="H42" s="109"/>
      <c r="I42" s="110"/>
      <c r="J42" s="111"/>
    </row>
    <row r="43" customFormat="false" ht="27" hidden="true" customHeight="true" outlineLevel="0" collapsed="false">
      <c r="B43" s="112" t="s">
        <v>45</v>
      </c>
      <c r="C43" s="113"/>
      <c r="D43" s="113"/>
      <c r="E43" s="113"/>
      <c r="F43" s="114"/>
      <c r="G43" s="114"/>
      <c r="H43" s="114"/>
      <c r="I43" s="114"/>
      <c r="J43" s="113"/>
    </row>
    <row r="44" customFormat="false" ht="25.5" hidden="true" customHeight="true" outlineLevel="0" collapsed="false">
      <c r="A44" s="115" t="s">
        <v>46</v>
      </c>
      <c r="B44" s="116" t="s">
        <v>47</v>
      </c>
      <c r="C44" s="117" t="s">
        <v>48</v>
      </c>
      <c r="D44" s="118"/>
      <c r="E44" s="118"/>
      <c r="F44" s="119" t="str">
        <f aca="false">B29</f>
        <v>Základ pro sníženou DPH</v>
      </c>
      <c r="G44" s="119" t="str">
        <f aca="false">B31</f>
        <v>Základ pro základní DPH</v>
      </c>
      <c r="H44" s="120" t="s">
        <v>49</v>
      </c>
      <c r="I44" s="120" t="s">
        <v>50</v>
      </c>
      <c r="J44" s="121" t="s">
        <v>33</v>
      </c>
    </row>
    <row r="45" customFormat="false" ht="25.5" hidden="true" customHeight="true" outlineLevel="0" collapsed="false">
      <c r="A45" s="115" t="n">
        <v>1</v>
      </c>
      <c r="B45" s="122" t="s">
        <v>51</v>
      </c>
      <c r="C45" s="123" t="s">
        <v>52</v>
      </c>
      <c r="D45" s="123"/>
      <c r="E45" s="123"/>
      <c r="F45" s="124" t="n">
        <v>0</v>
      </c>
      <c r="G45" s="125" t="n">
        <v>4202832.79</v>
      </c>
      <c r="H45" s="126" t="n">
        <v>882595</v>
      </c>
      <c r="I45" s="126" t="n">
        <v>5085427.79</v>
      </c>
      <c r="J45" s="127" t="n">
        <f aca="false">IF(CenaCelkemVypocet=0,"",I45/CenaCelkemVypocet*100)</f>
        <v>100</v>
      </c>
    </row>
    <row r="46" customFormat="false" ht="25.5" hidden="true" customHeight="true" outlineLevel="0" collapsed="false">
      <c r="A46" s="115"/>
      <c r="B46" s="128" t="s">
        <v>53</v>
      </c>
      <c r="C46" s="128"/>
      <c r="D46" s="128"/>
      <c r="E46" s="128"/>
      <c r="F46" s="129" t="n">
        <f aca="false">SUMIF(A45:A45,"=1",F45:F45)</f>
        <v>0</v>
      </c>
      <c r="G46" s="130" t="n">
        <f aca="false">SUMIF(A45:A45,"=1",G45:G45)</f>
        <v>4202832.79</v>
      </c>
      <c r="H46" s="130" t="n">
        <f aca="false">SUMIF(A45:A45,"=1",H45:H45)</f>
        <v>882595</v>
      </c>
      <c r="I46" s="130" t="n">
        <f aca="false">SUMIF(A45:A45,"=1",I45:I45)</f>
        <v>5085427.79</v>
      </c>
      <c r="J46" s="131" t="n">
        <f aca="false">SUMIF(A45:A45,"=1",J45:J45)</f>
        <v>100</v>
      </c>
    </row>
    <row r="50" customFormat="false" ht="15.75" hidden="false" customHeight="false" outlineLevel="0" collapsed="false">
      <c r="B50" s="132" t="s">
        <v>54</v>
      </c>
    </row>
    <row r="52" customFormat="false" ht="25.5" hidden="false" customHeight="true" outlineLevel="0" collapsed="false">
      <c r="A52" s="133"/>
      <c r="B52" s="134" t="s">
        <v>47</v>
      </c>
      <c r="C52" s="134" t="s">
        <v>48</v>
      </c>
      <c r="D52" s="135"/>
      <c r="E52" s="135"/>
      <c r="F52" s="136" t="s">
        <v>55</v>
      </c>
      <c r="G52" s="136" t="s">
        <v>56</v>
      </c>
      <c r="H52" s="136" t="s">
        <v>57</v>
      </c>
      <c r="I52" s="136" t="s">
        <v>18</v>
      </c>
      <c r="J52" s="136"/>
    </row>
    <row r="53" customFormat="false" ht="25.5" hidden="false" customHeight="true" outlineLevel="0" collapsed="false">
      <c r="A53" s="137"/>
      <c r="B53" s="138" t="s">
        <v>58</v>
      </c>
      <c r="C53" s="139" t="s">
        <v>59</v>
      </c>
      <c r="D53" s="139"/>
      <c r="E53" s="139"/>
      <c r="F53" s="140" t="s">
        <v>19</v>
      </c>
      <c r="G53" s="141" t="n">
        <f aca="false">'SO 01'!G8</f>
        <v>0</v>
      </c>
      <c r="H53" s="141" t="n">
        <f aca="false">'SO 02'!G8</f>
        <v>0</v>
      </c>
      <c r="I53" s="141" t="n">
        <f aca="false">H53+G53</f>
        <v>0</v>
      </c>
      <c r="J53" s="141"/>
    </row>
    <row r="54" customFormat="false" ht="25.5" hidden="false" customHeight="true" outlineLevel="0" collapsed="false">
      <c r="A54" s="137"/>
      <c r="B54" s="142" t="s">
        <v>60</v>
      </c>
      <c r="C54" s="143" t="s">
        <v>61</v>
      </c>
      <c r="D54" s="143"/>
      <c r="E54" s="143"/>
      <c r="F54" s="144" t="s">
        <v>19</v>
      </c>
      <c r="G54" s="145" t="n">
        <f aca="false">'SO 01'!G32</f>
        <v>0</v>
      </c>
      <c r="H54" s="145" t="n">
        <f aca="false">'SO 02'!G24</f>
        <v>0</v>
      </c>
      <c r="I54" s="141" t="n">
        <f aca="false">H54+G54</f>
        <v>0</v>
      </c>
      <c r="J54" s="141"/>
    </row>
    <row r="55" customFormat="false" ht="25.5" hidden="false" customHeight="true" outlineLevel="0" collapsed="false">
      <c r="A55" s="137"/>
      <c r="B55" s="142" t="s">
        <v>62</v>
      </c>
      <c r="C55" s="143" t="s">
        <v>63</v>
      </c>
      <c r="D55" s="143"/>
      <c r="E55" s="143"/>
      <c r="F55" s="144" t="s">
        <v>19</v>
      </c>
      <c r="G55" s="145" t="n">
        <f aca="false">'SO 01'!G53</f>
        <v>0</v>
      </c>
      <c r="H55" s="145" t="n">
        <f aca="false">'SO 02'!G33</f>
        <v>0</v>
      </c>
      <c r="I55" s="141" t="n">
        <f aca="false">H55+G55</f>
        <v>0</v>
      </c>
      <c r="J55" s="141"/>
    </row>
    <row r="56" customFormat="false" ht="25.5" hidden="false" customHeight="true" outlineLevel="0" collapsed="false">
      <c r="A56" s="137"/>
      <c r="B56" s="142" t="s">
        <v>64</v>
      </c>
      <c r="C56" s="143" t="s">
        <v>65</v>
      </c>
      <c r="D56" s="143"/>
      <c r="E56" s="143"/>
      <c r="F56" s="144" t="s">
        <v>19</v>
      </c>
      <c r="G56" s="145" t="n">
        <f aca="false">'SO 01'!G89</f>
        <v>0</v>
      </c>
      <c r="H56" s="145" t="n">
        <f aca="false">'SO 02'!G45</f>
        <v>0</v>
      </c>
      <c r="I56" s="141" t="n">
        <f aca="false">H56+G56</f>
        <v>0</v>
      </c>
      <c r="J56" s="141"/>
    </row>
    <row r="57" customFormat="false" ht="25.5" hidden="false" customHeight="true" outlineLevel="0" collapsed="false">
      <c r="A57" s="137"/>
      <c r="B57" s="142" t="s">
        <v>66</v>
      </c>
      <c r="C57" s="143" t="s">
        <v>67</v>
      </c>
      <c r="D57" s="143"/>
      <c r="E57" s="143"/>
      <c r="F57" s="144" t="s">
        <v>19</v>
      </c>
      <c r="G57" s="145" t="n">
        <f aca="false">'SO 01'!G92</f>
        <v>0</v>
      </c>
      <c r="H57" s="145" t="n">
        <f aca="false">'SO 02'!G48</f>
        <v>0</v>
      </c>
      <c r="I57" s="141" t="n">
        <f aca="false">H57+G57</f>
        <v>0</v>
      </c>
      <c r="J57" s="141"/>
    </row>
    <row r="58" customFormat="false" ht="25.5" hidden="false" customHeight="true" outlineLevel="0" collapsed="false">
      <c r="A58" s="137"/>
      <c r="B58" s="142" t="s">
        <v>68</v>
      </c>
      <c r="C58" s="143" t="s">
        <v>69</v>
      </c>
      <c r="D58" s="143"/>
      <c r="E58" s="143"/>
      <c r="F58" s="144" t="s">
        <v>19</v>
      </c>
      <c r="G58" s="145" t="n">
        <f aca="false">'SO 01'!G103</f>
        <v>0</v>
      </c>
      <c r="H58" s="145" t="n">
        <f aca="false">'SO 02'!G58</f>
        <v>0</v>
      </c>
      <c r="I58" s="141" t="n">
        <f aca="false">H58+G58</f>
        <v>0</v>
      </c>
      <c r="J58" s="141"/>
    </row>
    <row r="59" customFormat="false" ht="25.5" hidden="false" customHeight="true" outlineLevel="0" collapsed="false">
      <c r="A59" s="137"/>
      <c r="B59" s="142" t="s">
        <v>70</v>
      </c>
      <c r="C59" s="143" t="s">
        <v>71</v>
      </c>
      <c r="D59" s="143"/>
      <c r="E59" s="143"/>
      <c r="F59" s="144" t="s">
        <v>19</v>
      </c>
      <c r="G59" s="145" t="n">
        <f aca="false">'SO 01'!G107</f>
        <v>0</v>
      </c>
      <c r="H59" s="145" t="n">
        <f aca="false">'SO 02'!G61</f>
        <v>0</v>
      </c>
      <c r="I59" s="141" t="n">
        <f aca="false">H59+G59</f>
        <v>0</v>
      </c>
      <c r="J59" s="141"/>
    </row>
    <row r="60" customFormat="false" ht="25.5" hidden="false" customHeight="true" outlineLevel="0" collapsed="false">
      <c r="A60" s="137"/>
      <c r="B60" s="142" t="s">
        <v>72</v>
      </c>
      <c r="C60" s="143" t="s">
        <v>73</v>
      </c>
      <c r="D60" s="143"/>
      <c r="E60" s="143"/>
      <c r="F60" s="144" t="s">
        <v>19</v>
      </c>
      <c r="G60" s="145" t="n">
        <f aca="false">'SO 01'!G110</f>
        <v>0</v>
      </c>
      <c r="H60" s="145" t="n">
        <f aca="false">'SO 02'!G64</f>
        <v>0</v>
      </c>
      <c r="I60" s="141" t="n">
        <f aca="false">H60+G60</f>
        <v>0</v>
      </c>
      <c r="J60" s="141"/>
    </row>
    <row r="61" customFormat="false" ht="25.5" hidden="false" customHeight="true" outlineLevel="0" collapsed="false">
      <c r="A61" s="137"/>
      <c r="B61" s="142" t="s">
        <v>74</v>
      </c>
      <c r="C61" s="143" t="s">
        <v>75</v>
      </c>
      <c r="D61" s="143"/>
      <c r="E61" s="143"/>
      <c r="F61" s="144" t="s">
        <v>19</v>
      </c>
      <c r="G61" s="145" t="n">
        <f aca="false">'SO 01'!G146</f>
        <v>0</v>
      </c>
      <c r="H61" s="145" t="n">
        <f aca="false">'SO 02'!G74</f>
        <v>0</v>
      </c>
      <c r="I61" s="141" t="n">
        <f aca="false">H61+G61</f>
        <v>0</v>
      </c>
      <c r="J61" s="141"/>
    </row>
    <row r="62" customFormat="false" ht="25.5" hidden="false" customHeight="true" outlineLevel="0" collapsed="false">
      <c r="A62" s="137"/>
      <c r="B62" s="142" t="s">
        <v>76</v>
      </c>
      <c r="C62" s="143" t="s">
        <v>77</v>
      </c>
      <c r="D62" s="143"/>
      <c r="E62" s="143"/>
      <c r="F62" s="144" t="s">
        <v>19</v>
      </c>
      <c r="G62" s="145" t="n">
        <f aca="false">'SO 01'!G162</f>
        <v>0</v>
      </c>
      <c r="H62" s="145" t="n">
        <f aca="false">'SO 02'!G83</f>
        <v>0</v>
      </c>
      <c r="I62" s="141" t="n">
        <f aca="false">H62+G62</f>
        <v>0</v>
      </c>
      <c r="J62" s="141"/>
    </row>
    <row r="63" customFormat="false" ht="25.5" hidden="false" customHeight="true" outlineLevel="0" collapsed="false">
      <c r="A63" s="137"/>
      <c r="B63" s="142" t="s">
        <v>78</v>
      </c>
      <c r="C63" s="143" t="s">
        <v>79</v>
      </c>
      <c r="D63" s="143"/>
      <c r="E63" s="143"/>
      <c r="F63" s="144" t="s">
        <v>80</v>
      </c>
      <c r="G63" s="145" t="n">
        <f aca="false">'SO 01'!G165</f>
        <v>0</v>
      </c>
      <c r="H63" s="145" t="n">
        <f aca="false">'SO 02'!G86</f>
        <v>0</v>
      </c>
      <c r="I63" s="141" t="n">
        <f aca="false">H63+G63</f>
        <v>0</v>
      </c>
      <c r="J63" s="141"/>
    </row>
    <row r="64" customFormat="false" ht="25.5" hidden="false" customHeight="true" outlineLevel="0" collapsed="false">
      <c r="A64" s="137"/>
      <c r="B64" s="142" t="s">
        <v>81</v>
      </c>
      <c r="C64" s="143" t="s">
        <v>82</v>
      </c>
      <c r="D64" s="143"/>
      <c r="E64" s="143"/>
      <c r="F64" s="144" t="s">
        <v>80</v>
      </c>
      <c r="G64" s="145" t="n">
        <f aca="false">'SO 01'!G176</f>
        <v>0</v>
      </c>
      <c r="H64" s="145" t="n">
        <v>0</v>
      </c>
      <c r="I64" s="141" t="n">
        <f aca="false">H64+G64</f>
        <v>0</v>
      </c>
      <c r="J64" s="141"/>
    </row>
    <row r="65" customFormat="false" ht="25.5" hidden="false" customHeight="true" outlineLevel="0" collapsed="false">
      <c r="A65" s="137"/>
      <c r="B65" s="142" t="s">
        <v>83</v>
      </c>
      <c r="C65" s="143" t="s">
        <v>84</v>
      </c>
      <c r="D65" s="143"/>
      <c r="E65" s="143"/>
      <c r="F65" s="144" t="s">
        <v>80</v>
      </c>
      <c r="G65" s="145" t="n">
        <f aca="false">'SO 01'!G183</f>
        <v>0</v>
      </c>
      <c r="H65" s="145" t="n">
        <v>0</v>
      </c>
      <c r="I65" s="141" t="n">
        <f aca="false">H65+G65</f>
        <v>0</v>
      </c>
      <c r="J65" s="141"/>
    </row>
    <row r="66" customFormat="false" ht="25.5" hidden="false" customHeight="true" outlineLevel="0" collapsed="false">
      <c r="A66" s="137"/>
      <c r="B66" s="142" t="s">
        <v>85</v>
      </c>
      <c r="C66" s="143" t="s">
        <v>86</v>
      </c>
      <c r="D66" s="143"/>
      <c r="E66" s="143"/>
      <c r="F66" s="144" t="s">
        <v>80</v>
      </c>
      <c r="G66" s="145" t="n">
        <f aca="false">'SO 01'!G197</f>
        <v>0</v>
      </c>
      <c r="H66" s="145" t="n">
        <v>0</v>
      </c>
      <c r="I66" s="141" t="n">
        <f aca="false">H66+G66</f>
        <v>0</v>
      </c>
      <c r="J66" s="141"/>
    </row>
    <row r="67" customFormat="false" ht="25.5" hidden="false" customHeight="true" outlineLevel="0" collapsed="false">
      <c r="A67" s="137"/>
      <c r="B67" s="142" t="s">
        <v>87</v>
      </c>
      <c r="C67" s="143" t="s">
        <v>88</v>
      </c>
      <c r="D67" s="143"/>
      <c r="E67" s="143"/>
      <c r="F67" s="144" t="s">
        <v>80</v>
      </c>
      <c r="G67" s="145" t="n">
        <f aca="false">'SO 01'!G200</f>
        <v>0</v>
      </c>
      <c r="H67" s="145" t="n">
        <v>0</v>
      </c>
      <c r="I67" s="141" t="n">
        <f aca="false">H67+G67</f>
        <v>0</v>
      </c>
      <c r="J67" s="141"/>
    </row>
    <row r="68" customFormat="false" ht="25.5" hidden="false" customHeight="true" outlineLevel="0" collapsed="false">
      <c r="A68" s="137"/>
      <c r="B68" s="142" t="s">
        <v>89</v>
      </c>
      <c r="C68" s="143" t="s">
        <v>90</v>
      </c>
      <c r="D68" s="143"/>
      <c r="E68" s="143"/>
      <c r="F68" s="144" t="s">
        <v>80</v>
      </c>
      <c r="G68" s="145" t="n">
        <f aca="false">'SO 01'!G202</f>
        <v>0</v>
      </c>
      <c r="H68" s="145" t="n">
        <f aca="false">'SO 02'!G86</f>
        <v>0</v>
      </c>
      <c r="I68" s="141" t="n">
        <f aca="false">H68+G68</f>
        <v>0</v>
      </c>
      <c r="J68" s="141"/>
    </row>
    <row r="69" customFormat="false" ht="25.5" hidden="false" customHeight="true" outlineLevel="0" collapsed="false">
      <c r="A69" s="137"/>
      <c r="B69" s="142" t="s">
        <v>91</v>
      </c>
      <c r="C69" s="143" t="s">
        <v>92</v>
      </c>
      <c r="D69" s="143"/>
      <c r="E69" s="143"/>
      <c r="F69" s="144" t="s">
        <v>80</v>
      </c>
      <c r="G69" s="145" t="n">
        <f aca="false">'SO 01'!G214</f>
        <v>0</v>
      </c>
      <c r="H69" s="145" t="n">
        <f aca="false">'SO 02'!G97</f>
        <v>0</v>
      </c>
      <c r="I69" s="141" t="n">
        <f aca="false">H69+G69</f>
        <v>0</v>
      </c>
      <c r="J69" s="141"/>
    </row>
    <row r="70" customFormat="false" ht="25.5" hidden="false" customHeight="true" outlineLevel="0" collapsed="false">
      <c r="A70" s="137"/>
      <c r="B70" s="142" t="s">
        <v>93</v>
      </c>
      <c r="C70" s="143" t="s">
        <v>94</v>
      </c>
      <c r="D70" s="143"/>
      <c r="E70" s="143"/>
      <c r="F70" s="144" t="s">
        <v>80</v>
      </c>
      <c r="G70" s="145" t="n">
        <f aca="false">'SO 01'!G252</f>
        <v>0</v>
      </c>
      <c r="H70" s="145" t="n">
        <f aca="false">'SO 02'!G116</f>
        <v>0</v>
      </c>
      <c r="I70" s="141" t="n">
        <f aca="false">H70+G70</f>
        <v>0</v>
      </c>
      <c r="J70" s="141"/>
    </row>
    <row r="71" customFormat="false" ht="25.5" hidden="false" customHeight="true" outlineLevel="0" collapsed="false">
      <c r="A71" s="137"/>
      <c r="B71" s="142" t="s">
        <v>95</v>
      </c>
      <c r="C71" s="143" t="s">
        <v>96</v>
      </c>
      <c r="D71" s="143"/>
      <c r="E71" s="143"/>
      <c r="F71" s="144" t="s">
        <v>80</v>
      </c>
      <c r="G71" s="145" t="n">
        <f aca="false">'SO 01'!G275</f>
        <v>0</v>
      </c>
      <c r="H71" s="145" t="n">
        <f aca="false">'SO 02'!G124</f>
        <v>0</v>
      </c>
      <c r="I71" s="141" t="n">
        <f aca="false">H71+G71</f>
        <v>0</v>
      </c>
      <c r="J71" s="141"/>
    </row>
    <row r="72" customFormat="false" ht="25.5" hidden="false" customHeight="true" outlineLevel="0" collapsed="false">
      <c r="A72" s="137"/>
      <c r="B72" s="142" t="s">
        <v>97</v>
      </c>
      <c r="C72" s="143" t="s">
        <v>98</v>
      </c>
      <c r="D72" s="143"/>
      <c r="E72" s="143"/>
      <c r="F72" s="144" t="s">
        <v>97</v>
      </c>
      <c r="G72" s="145" t="n">
        <f aca="false">'SO 01'!G306</f>
        <v>0</v>
      </c>
      <c r="H72" s="145" t="n">
        <f aca="false">'SO 02'!G146</f>
        <v>0</v>
      </c>
      <c r="I72" s="141" t="n">
        <f aca="false">H72+G72</f>
        <v>0</v>
      </c>
      <c r="J72" s="141"/>
    </row>
    <row r="73" customFormat="false" ht="25.5" hidden="false" customHeight="true" outlineLevel="0" collapsed="false">
      <c r="A73" s="137"/>
      <c r="B73" s="146" t="s">
        <v>99</v>
      </c>
      <c r="C73" s="147" t="s">
        <v>100</v>
      </c>
      <c r="D73" s="147"/>
      <c r="E73" s="147"/>
      <c r="F73" s="148" t="s">
        <v>80</v>
      </c>
      <c r="G73" s="149" t="n">
        <f aca="false">'SO 01'!G319</f>
        <v>0</v>
      </c>
      <c r="H73" s="149" t="n">
        <f aca="false">'SO 02'!G153</f>
        <v>0</v>
      </c>
      <c r="I73" s="141" t="n">
        <f aca="false">H73+G73</f>
        <v>0</v>
      </c>
      <c r="J73" s="141"/>
    </row>
    <row r="74" customFormat="false" ht="25.5" hidden="false" customHeight="true" outlineLevel="0" collapsed="false">
      <c r="A74" s="150"/>
      <c r="B74" s="151" t="s">
        <v>50</v>
      </c>
      <c r="C74" s="151"/>
      <c r="D74" s="152"/>
      <c r="E74" s="152"/>
      <c r="F74" s="153"/>
      <c r="G74" s="154"/>
      <c r="H74" s="154"/>
      <c r="I74" s="154" t="n">
        <f aca="false">SUM(I53:I73)</f>
        <v>0</v>
      </c>
      <c r="J74" s="154"/>
    </row>
  </sheetData>
  <mergeCells count="79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E27:F27"/>
    <mergeCell ref="G27:H27"/>
    <mergeCell ref="I27:J27"/>
    <mergeCell ref="G29:I29"/>
    <mergeCell ref="G30:I30"/>
    <mergeCell ref="G31:I31"/>
    <mergeCell ref="G32:I32"/>
    <mergeCell ref="G33:I33"/>
    <mergeCell ref="G34:I34"/>
    <mergeCell ref="G35:I35"/>
    <mergeCell ref="D41:E41"/>
    <mergeCell ref="C45:E45"/>
    <mergeCell ref="B46:E46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C69:E69"/>
    <mergeCell ref="I69:J69"/>
    <mergeCell ref="C70:E70"/>
    <mergeCell ref="I70:J70"/>
    <mergeCell ref="C71:E71"/>
    <mergeCell ref="I71:J71"/>
    <mergeCell ref="C72:E72"/>
    <mergeCell ref="I72:J72"/>
    <mergeCell ref="C73:E73"/>
    <mergeCell ref="I73:J73"/>
    <mergeCell ref="I74:J74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1" manualBreakCount="1">
    <brk id="42" man="true" max="16383" min="0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 zeroHeight="false" outlineLevelRow="0" outlineLevelCol="0"/>
  <cols>
    <col collapsed="false" customWidth="true" hidden="false" outlineLevel="0" max="1" min="1" style="155" width="4.29"/>
    <col collapsed="false" customWidth="true" hidden="false" outlineLevel="0" max="2" min="2" style="155" width="14.43"/>
    <col collapsed="false" customWidth="true" hidden="false" outlineLevel="0" max="3" min="3" style="156" width="38.29"/>
    <col collapsed="false" customWidth="true" hidden="false" outlineLevel="0" max="4" min="4" style="155" width="4.57"/>
    <col collapsed="false" customWidth="true" hidden="false" outlineLevel="0" max="5" min="5" style="155" width="10.58"/>
    <col collapsed="false" customWidth="true" hidden="false" outlineLevel="0" max="6" min="6" style="155" width="9.85"/>
    <col collapsed="false" customWidth="true" hidden="false" outlineLevel="0" max="7" min="7" style="155" width="12.71"/>
    <col collapsed="false" customWidth="true" hidden="false" outlineLevel="0" max="1025" min="8" style="155" width="9.14"/>
  </cols>
  <sheetData>
    <row r="1" customFormat="false" ht="15.75" hidden="false" customHeight="false" outlineLevel="0" collapsed="false">
      <c r="A1" s="157" t="s">
        <v>101</v>
      </c>
      <c r="B1" s="157"/>
      <c r="C1" s="157"/>
      <c r="D1" s="157"/>
      <c r="E1" s="157"/>
      <c r="F1" s="157"/>
      <c r="G1" s="157"/>
    </row>
    <row r="2" customFormat="false" ht="24.95" hidden="false" customHeight="true" outlineLevel="0" collapsed="false">
      <c r="A2" s="158" t="s">
        <v>102</v>
      </c>
      <c r="B2" s="159"/>
      <c r="C2" s="160"/>
      <c r="D2" s="160"/>
      <c r="E2" s="160"/>
      <c r="F2" s="160"/>
      <c r="G2" s="160"/>
    </row>
    <row r="3" customFormat="false" ht="24.95" hidden="true" customHeight="true" outlineLevel="0" collapsed="false">
      <c r="A3" s="158" t="s">
        <v>103</v>
      </c>
      <c r="B3" s="159"/>
      <c r="C3" s="160"/>
      <c r="D3" s="160"/>
      <c r="E3" s="160"/>
      <c r="F3" s="160"/>
      <c r="G3" s="160"/>
    </row>
    <row r="4" customFormat="false" ht="24.95" hidden="true" customHeight="true" outlineLevel="0" collapsed="false">
      <c r="A4" s="158" t="s">
        <v>104</v>
      </c>
      <c r="B4" s="159"/>
      <c r="C4" s="160"/>
      <c r="D4" s="160"/>
      <c r="E4" s="160"/>
      <c r="F4" s="160"/>
      <c r="G4" s="160"/>
    </row>
    <row r="5" customFormat="false" ht="12.75" hidden="true" customHeight="false" outlineLevel="0" collapsed="false"/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56"/>
  <sheetViews>
    <sheetView showFormulas="false" showGridLines="true" showRowColHeaders="true" showZeros="true" rightToLeft="false" tabSelected="true" showOutlineSymbols="true" defaultGridColor="true" view="normal" topLeftCell="A247" colorId="64" zoomScale="100" zoomScaleNormal="100" zoomScalePageLayoutView="100" workbookViewId="0">
      <selection pane="topLeft" activeCell="C272" activeCellId="0" sqref="C272"/>
    </sheetView>
  </sheetViews>
  <sheetFormatPr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61" width="14.43"/>
    <col collapsed="false" customWidth="true" hidden="false" outlineLevel="0" max="3" min="3" style="161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21" min="8" style="0" width="11.57"/>
    <col collapsed="false" customWidth="true" hidden="false" outlineLevel="0" max="28" min="22" style="0" width="8.71"/>
    <col collapsed="false" customWidth="false" hidden="true" outlineLevel="0" max="39" min="29" style="0" width="11.57"/>
    <col collapsed="false" customWidth="true" hidden="false" outlineLevel="0" max="1025" min="40" style="0" width="8.71"/>
  </cols>
  <sheetData>
    <row r="1" customFormat="false" ht="15.75" hidden="false" customHeight="true" outlineLevel="0" collapsed="false">
      <c r="A1" s="162" t="s">
        <v>3</v>
      </c>
      <c r="B1" s="162"/>
      <c r="C1" s="162"/>
      <c r="D1" s="162"/>
      <c r="E1" s="162"/>
      <c r="F1" s="162"/>
      <c r="G1" s="162"/>
      <c r="AE1" s="0" t="s">
        <v>105</v>
      </c>
    </row>
    <row r="2" customFormat="false" ht="24.95" hidden="false" customHeight="true" outlineLevel="0" collapsed="false">
      <c r="A2" s="163" t="s">
        <v>106</v>
      </c>
      <c r="B2" s="164"/>
      <c r="C2" s="165" t="s">
        <v>5</v>
      </c>
      <c r="D2" s="165"/>
      <c r="E2" s="165"/>
      <c r="F2" s="165"/>
      <c r="G2" s="165"/>
      <c r="AE2" s="0" t="s">
        <v>107</v>
      </c>
    </row>
    <row r="3" customFormat="false" ht="24.95" hidden="false" customHeight="true" outlineLevel="0" collapsed="false">
      <c r="A3" s="163" t="s">
        <v>103</v>
      </c>
      <c r="B3" s="164"/>
      <c r="C3" s="165" t="s">
        <v>108</v>
      </c>
      <c r="D3" s="165"/>
      <c r="E3" s="165"/>
      <c r="F3" s="165"/>
      <c r="G3" s="165"/>
      <c r="AE3" s="0" t="s">
        <v>109</v>
      </c>
    </row>
    <row r="4" customFormat="false" ht="24.95" hidden="true" customHeight="true" outlineLevel="0" collapsed="false">
      <c r="A4" s="158" t="s">
        <v>104</v>
      </c>
      <c r="B4" s="159"/>
      <c r="C4" s="166"/>
      <c r="D4" s="166"/>
      <c r="E4" s="166"/>
      <c r="F4" s="166"/>
      <c r="G4" s="166"/>
      <c r="AE4" s="0" t="s">
        <v>110</v>
      </c>
    </row>
    <row r="5" customFormat="false" ht="12.75" hidden="true" customHeight="false" outlineLevel="0" collapsed="false">
      <c r="A5" s="167" t="s">
        <v>111</v>
      </c>
      <c r="B5" s="168"/>
      <c r="C5" s="169"/>
      <c r="D5" s="170"/>
      <c r="E5" s="170"/>
      <c r="F5" s="170"/>
      <c r="G5" s="171"/>
      <c r="AE5" s="0" t="s">
        <v>112</v>
      </c>
    </row>
    <row r="7" customFormat="false" ht="38.25" hidden="false" customHeight="false" outlineLevel="0" collapsed="false">
      <c r="A7" s="172" t="s">
        <v>113</v>
      </c>
      <c r="B7" s="173" t="s">
        <v>114</v>
      </c>
      <c r="C7" s="173" t="s">
        <v>115</v>
      </c>
      <c r="D7" s="172" t="s">
        <v>116</v>
      </c>
      <c r="E7" s="172" t="s">
        <v>117</v>
      </c>
      <c r="F7" s="174" t="s">
        <v>118</v>
      </c>
      <c r="G7" s="172" t="s">
        <v>18</v>
      </c>
      <c r="H7" s="175" t="s">
        <v>119</v>
      </c>
      <c r="I7" s="175" t="s">
        <v>120</v>
      </c>
      <c r="J7" s="175" t="s">
        <v>121</v>
      </c>
      <c r="K7" s="175" t="s">
        <v>122</v>
      </c>
      <c r="L7" s="175" t="s">
        <v>123</v>
      </c>
      <c r="M7" s="175" t="s">
        <v>124</v>
      </c>
      <c r="N7" s="175" t="s">
        <v>125</v>
      </c>
      <c r="O7" s="175" t="s">
        <v>126</v>
      </c>
      <c r="P7" s="175" t="s">
        <v>127</v>
      </c>
      <c r="Q7" s="175" t="s">
        <v>128</v>
      </c>
      <c r="R7" s="175" t="s">
        <v>129</v>
      </c>
      <c r="S7" s="175" t="s">
        <v>130</v>
      </c>
      <c r="T7" s="175" t="s">
        <v>131</v>
      </c>
      <c r="U7" s="175" t="s">
        <v>132</v>
      </c>
    </row>
    <row r="8" customFormat="false" ht="12.75" hidden="false" customHeight="false" outlineLevel="0" collapsed="false">
      <c r="A8" s="176" t="s">
        <v>133</v>
      </c>
      <c r="B8" s="177" t="s">
        <v>58</v>
      </c>
      <c r="C8" s="178" t="s">
        <v>59</v>
      </c>
      <c r="D8" s="179"/>
      <c r="E8" s="180"/>
      <c r="F8" s="181"/>
      <c r="G8" s="181" t="n">
        <f aca="false">SUMIF(AE9:AE31,"&lt;&gt;NOR",G9:G31)</f>
        <v>0</v>
      </c>
      <c r="H8" s="181"/>
      <c r="I8" s="181" t="n">
        <f aca="false">SUM(I9:I31)</f>
        <v>155398.36</v>
      </c>
      <c r="J8" s="181"/>
      <c r="K8" s="181" t="n">
        <f aca="false">SUM(K9:K31)</f>
        <v>83483.18</v>
      </c>
      <c r="L8" s="181"/>
      <c r="M8" s="181" t="n">
        <f aca="false">SUM(M9:M31)</f>
        <v>0</v>
      </c>
      <c r="N8" s="182"/>
      <c r="O8" s="182" t="n">
        <f aca="false">SUM(O9:O31)</f>
        <v>32.99047</v>
      </c>
      <c r="P8" s="182"/>
      <c r="Q8" s="182" t="n">
        <f aca="false">SUM(Q9:Q31)</f>
        <v>0.064</v>
      </c>
      <c r="R8" s="182"/>
      <c r="S8" s="182"/>
      <c r="T8" s="176"/>
      <c r="U8" s="182" t="n">
        <f aca="false">SUM(U9:U31)</f>
        <v>174.68</v>
      </c>
      <c r="AE8" s="0" t="s">
        <v>134</v>
      </c>
    </row>
    <row r="9" customFormat="false" ht="22.5" hidden="false" customHeight="false" outlineLevel="1" collapsed="false">
      <c r="A9" s="183" t="n">
        <v>1</v>
      </c>
      <c r="B9" s="183" t="s">
        <v>135</v>
      </c>
      <c r="C9" s="184" t="s">
        <v>136</v>
      </c>
      <c r="D9" s="185" t="s">
        <v>137</v>
      </c>
      <c r="E9" s="186" t="n">
        <v>1</v>
      </c>
      <c r="F9" s="187"/>
      <c r="G9" s="187" t="n">
        <f aca="false">F9*E9</f>
        <v>0</v>
      </c>
      <c r="H9" s="187" t="n">
        <v>312.87</v>
      </c>
      <c r="I9" s="187" t="n">
        <f aca="false">ROUND(E9*H9,2)</f>
        <v>312.87</v>
      </c>
      <c r="J9" s="187" t="n">
        <v>891.13</v>
      </c>
      <c r="K9" s="187" t="n">
        <f aca="false">ROUND(E9*J9,2)</f>
        <v>891.13</v>
      </c>
      <c r="L9" s="187" t="n">
        <v>21</v>
      </c>
      <c r="M9" s="187" t="n">
        <f aca="false">G9*(1+L9/100)</f>
        <v>0</v>
      </c>
      <c r="N9" s="188" t="n">
        <v>0.10218</v>
      </c>
      <c r="O9" s="188" t="n">
        <f aca="false">ROUND(E9*N9,5)</f>
        <v>0.10218</v>
      </c>
      <c r="P9" s="188" t="n">
        <v>0.064</v>
      </c>
      <c r="Q9" s="188" t="n">
        <f aca="false">ROUND(E9*P9,5)</f>
        <v>0.064</v>
      </c>
      <c r="R9" s="188"/>
      <c r="S9" s="188"/>
      <c r="T9" s="189" t="n">
        <v>2.42756</v>
      </c>
      <c r="U9" s="188" t="n">
        <f aca="false">ROUND(E9*T9,2)</f>
        <v>2.43</v>
      </c>
      <c r="V9" s="190"/>
      <c r="W9" s="190"/>
      <c r="X9" s="190"/>
      <c r="Y9" s="190"/>
      <c r="Z9" s="190"/>
      <c r="AA9" s="190"/>
      <c r="AB9" s="190"/>
      <c r="AC9" s="190"/>
      <c r="AD9" s="190"/>
      <c r="AE9" s="190" t="s">
        <v>138</v>
      </c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</row>
    <row r="10" customFormat="false" ht="12.75" hidden="false" customHeight="false" outlineLevel="1" collapsed="false">
      <c r="A10" s="183" t="n">
        <v>2</v>
      </c>
      <c r="B10" s="183" t="s">
        <v>139</v>
      </c>
      <c r="C10" s="184" t="s">
        <v>140</v>
      </c>
      <c r="D10" s="185" t="s">
        <v>137</v>
      </c>
      <c r="E10" s="186" t="n">
        <v>11</v>
      </c>
      <c r="F10" s="187"/>
      <c r="G10" s="187" t="n">
        <f aca="false">F10*E10</f>
        <v>0</v>
      </c>
      <c r="H10" s="187" t="n">
        <v>241.32</v>
      </c>
      <c r="I10" s="187" t="n">
        <f aca="false">ROUND(E10*H10,2)</f>
        <v>2654.52</v>
      </c>
      <c r="J10" s="187" t="n">
        <v>142.68</v>
      </c>
      <c r="K10" s="187" t="n">
        <f aca="false">ROUND(E10*J10,2)</f>
        <v>1569.48</v>
      </c>
      <c r="L10" s="187" t="n">
        <v>21</v>
      </c>
      <c r="M10" s="187" t="n">
        <f aca="false">G10*(1+L10/100)</f>
        <v>0</v>
      </c>
      <c r="N10" s="188" t="n">
        <v>0.02288</v>
      </c>
      <c r="O10" s="188" t="n">
        <f aca="false">ROUND(E10*N10,5)</f>
        <v>0.25168</v>
      </c>
      <c r="P10" s="188" t="n">
        <v>0</v>
      </c>
      <c r="Q10" s="188" t="n">
        <f aca="false">ROUND(E10*P10,5)</f>
        <v>0</v>
      </c>
      <c r="R10" s="188"/>
      <c r="S10" s="188"/>
      <c r="T10" s="189" t="n">
        <v>0.3175</v>
      </c>
      <c r="U10" s="188" t="n">
        <f aca="false">ROUND(E10*T10,2)</f>
        <v>3.49</v>
      </c>
      <c r="V10" s="190"/>
      <c r="W10" s="190"/>
      <c r="X10" s="190"/>
      <c r="Y10" s="190"/>
      <c r="Z10" s="190"/>
      <c r="AA10" s="190"/>
      <c r="AB10" s="190"/>
      <c r="AC10" s="190"/>
      <c r="AD10" s="190"/>
      <c r="AE10" s="190" t="s">
        <v>141</v>
      </c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</row>
    <row r="11" customFormat="false" ht="12.75" hidden="false" customHeight="false" outlineLevel="1" collapsed="false">
      <c r="A11" s="183" t="n">
        <v>3</v>
      </c>
      <c r="B11" s="183" t="s">
        <v>142</v>
      </c>
      <c r="C11" s="184" t="s">
        <v>143</v>
      </c>
      <c r="D11" s="185" t="s">
        <v>137</v>
      </c>
      <c r="E11" s="186" t="n">
        <v>2</v>
      </c>
      <c r="F11" s="187"/>
      <c r="G11" s="187" t="n">
        <f aca="false">F11*E11</f>
        <v>0</v>
      </c>
      <c r="H11" s="187" t="n">
        <v>389.94</v>
      </c>
      <c r="I11" s="187" t="n">
        <f aca="false">ROUND(E11*H11,2)</f>
        <v>779.88</v>
      </c>
      <c r="J11" s="187" t="n">
        <v>156.06</v>
      </c>
      <c r="K11" s="187" t="n">
        <f aca="false">ROUND(E11*J11,2)</f>
        <v>312.12</v>
      </c>
      <c r="L11" s="187" t="n">
        <v>21</v>
      </c>
      <c r="M11" s="187" t="n">
        <f aca="false">G11*(1+L11/100)</f>
        <v>0</v>
      </c>
      <c r="N11" s="188" t="n">
        <v>0.03512</v>
      </c>
      <c r="O11" s="188" t="n">
        <f aca="false">ROUND(E11*N11,5)</f>
        <v>0.07024</v>
      </c>
      <c r="P11" s="188" t="n">
        <v>0</v>
      </c>
      <c r="Q11" s="188" t="n">
        <f aca="false">ROUND(E11*P11,5)</f>
        <v>0</v>
      </c>
      <c r="R11" s="188"/>
      <c r="S11" s="188"/>
      <c r="T11" s="189" t="n">
        <v>0.3475</v>
      </c>
      <c r="U11" s="188" t="n">
        <f aca="false">ROUND(E11*T11,2)</f>
        <v>0.7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 t="s">
        <v>141</v>
      </c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</row>
    <row r="12" customFormat="false" ht="12.75" hidden="false" customHeight="false" outlineLevel="1" collapsed="false">
      <c r="A12" s="183" t="n">
        <v>4</v>
      </c>
      <c r="B12" s="183" t="s">
        <v>144</v>
      </c>
      <c r="C12" s="184" t="s">
        <v>145</v>
      </c>
      <c r="D12" s="185" t="s">
        <v>137</v>
      </c>
      <c r="E12" s="186" t="n">
        <v>1</v>
      </c>
      <c r="F12" s="187"/>
      <c r="G12" s="187" t="n">
        <f aca="false">F12*E12</f>
        <v>0</v>
      </c>
      <c r="H12" s="187" t="n">
        <v>347.9</v>
      </c>
      <c r="I12" s="187" t="n">
        <f aca="false">ROUND(E12*H12,2)</f>
        <v>347.9</v>
      </c>
      <c r="J12" s="187" t="n">
        <v>151.6</v>
      </c>
      <c r="K12" s="187" t="n">
        <f aca="false">ROUND(E12*J12,2)</f>
        <v>151.6</v>
      </c>
      <c r="L12" s="187" t="n">
        <v>21</v>
      </c>
      <c r="M12" s="187" t="n">
        <f aca="false">G12*(1+L12/100)</f>
        <v>0</v>
      </c>
      <c r="N12" s="188" t="n">
        <v>0.03104</v>
      </c>
      <c r="O12" s="188" t="n">
        <f aca="false">ROUND(E12*N12,5)</f>
        <v>0.03104</v>
      </c>
      <c r="P12" s="188" t="n">
        <v>0</v>
      </c>
      <c r="Q12" s="188" t="n">
        <f aca="false">ROUND(E12*P12,5)</f>
        <v>0</v>
      </c>
      <c r="R12" s="188"/>
      <c r="S12" s="188"/>
      <c r="T12" s="189" t="n">
        <v>0.3375</v>
      </c>
      <c r="U12" s="188" t="n">
        <f aca="false">ROUND(E12*T12,2)</f>
        <v>0.34</v>
      </c>
      <c r="V12" s="190"/>
      <c r="W12" s="190"/>
      <c r="X12" s="190"/>
      <c r="Y12" s="190"/>
      <c r="Z12" s="190"/>
      <c r="AA12" s="190"/>
      <c r="AB12" s="190"/>
      <c r="AC12" s="190"/>
      <c r="AD12" s="190"/>
      <c r="AE12" s="190" t="s">
        <v>141</v>
      </c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</row>
    <row r="13" customFormat="false" ht="22.5" hidden="false" customHeight="false" outlineLevel="1" collapsed="false">
      <c r="A13" s="183" t="n">
        <v>5</v>
      </c>
      <c r="B13" s="183" t="s">
        <v>146</v>
      </c>
      <c r="C13" s="184" t="s">
        <v>147</v>
      </c>
      <c r="D13" s="185" t="s">
        <v>148</v>
      </c>
      <c r="E13" s="186" t="n">
        <v>0.015444</v>
      </c>
      <c r="F13" s="187"/>
      <c r="G13" s="187" t="n">
        <f aca="false">F13*E13</f>
        <v>0</v>
      </c>
      <c r="H13" s="187" t="n">
        <v>21704.45</v>
      </c>
      <c r="I13" s="187" t="n">
        <f aca="false">ROUND(E13*H13,2)</f>
        <v>335.2</v>
      </c>
      <c r="J13" s="187" t="n">
        <v>10635.55</v>
      </c>
      <c r="K13" s="187" t="n">
        <f aca="false">ROUND(E13*J13,2)</f>
        <v>164.26</v>
      </c>
      <c r="L13" s="187" t="n">
        <v>21</v>
      </c>
      <c r="M13" s="187" t="n">
        <f aca="false">G13*(1+L13/100)</f>
        <v>0</v>
      </c>
      <c r="N13" s="188" t="n">
        <v>1.09954</v>
      </c>
      <c r="O13" s="188" t="n">
        <f aca="false">ROUND(E13*N13,5)</f>
        <v>0.01698</v>
      </c>
      <c r="P13" s="188" t="n">
        <v>0</v>
      </c>
      <c r="Q13" s="188" t="n">
        <f aca="false">ROUND(E13*P13,5)</f>
        <v>0</v>
      </c>
      <c r="R13" s="188"/>
      <c r="S13" s="188"/>
      <c r="T13" s="189" t="n">
        <v>18.175</v>
      </c>
      <c r="U13" s="188" t="n">
        <f aca="false">ROUND(E13*T13,2)</f>
        <v>0.28</v>
      </c>
      <c r="V13" s="190"/>
      <c r="W13" s="190"/>
      <c r="X13" s="190"/>
      <c r="Y13" s="190"/>
      <c r="Z13" s="190"/>
      <c r="AA13" s="190"/>
      <c r="AB13" s="190"/>
      <c r="AC13" s="190"/>
      <c r="AD13" s="190"/>
      <c r="AE13" s="190" t="s">
        <v>141</v>
      </c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</row>
    <row r="14" customFormat="false" ht="12.75" hidden="false" customHeight="false" outlineLevel="1" collapsed="false">
      <c r="A14" s="183"/>
      <c r="B14" s="183"/>
      <c r="C14" s="191" t="s">
        <v>149</v>
      </c>
      <c r="D14" s="192"/>
      <c r="E14" s="193" t="n">
        <v>0.015444</v>
      </c>
      <c r="F14" s="187"/>
      <c r="G14" s="187" t="n">
        <f aca="false">F14*E14</f>
        <v>0</v>
      </c>
      <c r="H14" s="187"/>
      <c r="I14" s="187"/>
      <c r="J14" s="187"/>
      <c r="K14" s="187"/>
      <c r="L14" s="187"/>
      <c r="M14" s="187"/>
      <c r="N14" s="188"/>
      <c r="O14" s="188"/>
      <c r="P14" s="188"/>
      <c r="Q14" s="188"/>
      <c r="R14" s="188"/>
      <c r="S14" s="188"/>
      <c r="T14" s="189"/>
      <c r="U14" s="188"/>
      <c r="V14" s="190"/>
      <c r="W14" s="190"/>
      <c r="X14" s="190"/>
      <c r="Y14" s="190"/>
      <c r="Z14" s="190"/>
      <c r="AA14" s="190"/>
      <c r="AB14" s="190"/>
      <c r="AC14" s="190"/>
      <c r="AD14" s="190"/>
      <c r="AE14" s="190" t="s">
        <v>150</v>
      </c>
      <c r="AF14" s="190" t="n">
        <v>0</v>
      </c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</row>
    <row r="15" customFormat="false" ht="12.75" hidden="false" customHeight="false" outlineLevel="1" collapsed="false">
      <c r="A15" s="183" t="n">
        <v>6</v>
      </c>
      <c r="B15" s="183" t="s">
        <v>151</v>
      </c>
      <c r="C15" s="184" t="s">
        <v>152</v>
      </c>
      <c r="D15" s="185" t="s">
        <v>153</v>
      </c>
      <c r="E15" s="186" t="n">
        <v>207.7476</v>
      </c>
      <c r="F15" s="187"/>
      <c r="G15" s="187" t="n">
        <f aca="false">F15*E15</f>
        <v>0</v>
      </c>
      <c r="H15" s="187" t="n">
        <v>612.58</v>
      </c>
      <c r="I15" s="187" t="n">
        <f aca="false">ROUND(E15*H15,2)</f>
        <v>127262.02</v>
      </c>
      <c r="J15" s="187" t="n">
        <v>280.42</v>
      </c>
      <c r="K15" s="187" t="n">
        <f aca="false">ROUND(E15*J15,2)</f>
        <v>58256.58</v>
      </c>
      <c r="L15" s="187" t="n">
        <v>21</v>
      </c>
      <c r="M15" s="187" t="n">
        <f aca="false">G15*(1+L15/100)</f>
        <v>0</v>
      </c>
      <c r="N15" s="188" t="n">
        <v>0.14253</v>
      </c>
      <c r="O15" s="188" t="n">
        <f aca="false">ROUND(E15*N15,5)</f>
        <v>29.61027</v>
      </c>
      <c r="P15" s="188" t="n">
        <v>0</v>
      </c>
      <c r="Q15" s="188" t="n">
        <f aca="false">ROUND(E15*P15,5)</f>
        <v>0</v>
      </c>
      <c r="R15" s="188"/>
      <c r="S15" s="188"/>
      <c r="T15" s="189" t="n">
        <v>0.6254</v>
      </c>
      <c r="U15" s="188" t="n">
        <f aca="false">ROUND(E15*T15,2)</f>
        <v>129.93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 t="s">
        <v>141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</row>
    <row r="16" customFormat="false" ht="22.5" hidden="false" customHeight="false" outlineLevel="1" collapsed="false">
      <c r="A16" s="183"/>
      <c r="B16" s="183"/>
      <c r="C16" s="191" t="s">
        <v>154</v>
      </c>
      <c r="D16" s="192"/>
      <c r="E16" s="193" t="n">
        <v>79.497</v>
      </c>
      <c r="F16" s="187"/>
      <c r="G16" s="187" t="n">
        <f aca="false">F16*E16</f>
        <v>0</v>
      </c>
      <c r="H16" s="187"/>
      <c r="I16" s="187"/>
      <c r="J16" s="187"/>
      <c r="K16" s="187"/>
      <c r="L16" s="187"/>
      <c r="M16" s="187"/>
      <c r="N16" s="188"/>
      <c r="O16" s="188"/>
      <c r="P16" s="188"/>
      <c r="Q16" s="188"/>
      <c r="R16" s="188"/>
      <c r="S16" s="188"/>
      <c r="T16" s="189"/>
      <c r="U16" s="188"/>
      <c r="V16" s="190"/>
      <c r="W16" s="190"/>
      <c r="X16" s="190"/>
      <c r="Y16" s="190"/>
      <c r="Z16" s="190"/>
      <c r="AA16" s="190"/>
      <c r="AB16" s="190"/>
      <c r="AC16" s="190"/>
      <c r="AD16" s="190"/>
      <c r="AE16" s="190" t="s">
        <v>150</v>
      </c>
      <c r="AF16" s="190" t="n">
        <v>0</v>
      </c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</row>
    <row r="17" customFormat="false" ht="12.75" hidden="false" customHeight="false" outlineLevel="1" collapsed="false">
      <c r="A17" s="183"/>
      <c r="B17" s="183"/>
      <c r="C17" s="191" t="s">
        <v>155</v>
      </c>
      <c r="D17" s="192"/>
      <c r="E17" s="193" t="n">
        <v>65.0595</v>
      </c>
      <c r="F17" s="187"/>
      <c r="G17" s="187" t="n">
        <f aca="false">F17*E17</f>
        <v>0</v>
      </c>
      <c r="H17" s="187"/>
      <c r="I17" s="187"/>
      <c r="J17" s="187"/>
      <c r="K17" s="187"/>
      <c r="L17" s="187"/>
      <c r="M17" s="187"/>
      <c r="N17" s="188"/>
      <c r="O17" s="188"/>
      <c r="P17" s="188"/>
      <c r="Q17" s="188"/>
      <c r="R17" s="188"/>
      <c r="S17" s="188"/>
      <c r="T17" s="189"/>
      <c r="U17" s="188"/>
      <c r="V17" s="190"/>
      <c r="W17" s="190"/>
      <c r="X17" s="190"/>
      <c r="Y17" s="190"/>
      <c r="Z17" s="190"/>
      <c r="AA17" s="190"/>
      <c r="AB17" s="190"/>
      <c r="AC17" s="190"/>
      <c r="AD17" s="190"/>
      <c r="AE17" s="190" t="s">
        <v>150</v>
      </c>
      <c r="AF17" s="190" t="n">
        <v>0</v>
      </c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</row>
    <row r="18" customFormat="false" ht="22.5" hidden="false" customHeight="false" outlineLevel="1" collapsed="false">
      <c r="A18" s="183"/>
      <c r="B18" s="183"/>
      <c r="C18" s="191" t="s">
        <v>156</v>
      </c>
      <c r="D18" s="192"/>
      <c r="E18" s="193" t="n">
        <v>82.3911</v>
      </c>
      <c r="F18" s="187"/>
      <c r="G18" s="187" t="n">
        <f aca="false">F18*E18</f>
        <v>0</v>
      </c>
      <c r="H18" s="187"/>
      <c r="I18" s="187"/>
      <c r="J18" s="187"/>
      <c r="K18" s="187"/>
      <c r="L18" s="187"/>
      <c r="M18" s="187"/>
      <c r="N18" s="188"/>
      <c r="O18" s="188"/>
      <c r="P18" s="188"/>
      <c r="Q18" s="188"/>
      <c r="R18" s="188"/>
      <c r="S18" s="188"/>
      <c r="T18" s="189"/>
      <c r="U18" s="188"/>
      <c r="V18" s="190"/>
      <c r="W18" s="190"/>
      <c r="X18" s="190"/>
      <c r="Y18" s="190"/>
      <c r="Z18" s="190"/>
      <c r="AA18" s="190"/>
      <c r="AB18" s="190"/>
      <c r="AC18" s="190"/>
      <c r="AD18" s="190"/>
      <c r="AE18" s="190" t="s">
        <v>150</v>
      </c>
      <c r="AF18" s="190" t="n">
        <v>0</v>
      </c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</row>
    <row r="19" customFormat="false" ht="12.75" hidden="false" customHeight="false" outlineLevel="1" collapsed="false">
      <c r="A19" s="183"/>
      <c r="B19" s="183"/>
      <c r="C19" s="191" t="s">
        <v>157</v>
      </c>
      <c r="D19" s="192"/>
      <c r="E19" s="193" t="n">
        <v>-12</v>
      </c>
      <c r="F19" s="187"/>
      <c r="G19" s="187" t="n">
        <f aca="false">F19*E19</f>
        <v>-0</v>
      </c>
      <c r="H19" s="187"/>
      <c r="I19" s="187"/>
      <c r="J19" s="187"/>
      <c r="K19" s="187"/>
      <c r="L19" s="187"/>
      <c r="M19" s="187"/>
      <c r="N19" s="188"/>
      <c r="O19" s="188"/>
      <c r="P19" s="188"/>
      <c r="Q19" s="188"/>
      <c r="R19" s="188"/>
      <c r="S19" s="188"/>
      <c r="T19" s="189"/>
      <c r="U19" s="188"/>
      <c r="V19" s="190"/>
      <c r="W19" s="190"/>
      <c r="X19" s="190"/>
      <c r="Y19" s="190"/>
      <c r="Z19" s="190"/>
      <c r="AA19" s="190"/>
      <c r="AB19" s="190"/>
      <c r="AC19" s="190"/>
      <c r="AD19" s="190"/>
      <c r="AE19" s="190" t="s">
        <v>150</v>
      </c>
      <c r="AF19" s="190" t="n">
        <v>0</v>
      </c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customFormat="false" ht="12.75" hidden="false" customHeight="false" outlineLevel="1" collapsed="false">
      <c r="A20" s="183"/>
      <c r="B20" s="183"/>
      <c r="C20" s="191" t="s">
        <v>158</v>
      </c>
      <c r="D20" s="192"/>
      <c r="E20" s="193" t="n">
        <v>-7.2</v>
      </c>
      <c r="F20" s="187"/>
      <c r="G20" s="187" t="n">
        <f aca="false">F20*E20</f>
        <v>-0</v>
      </c>
      <c r="H20" s="187"/>
      <c r="I20" s="187"/>
      <c r="J20" s="187"/>
      <c r="K20" s="187"/>
      <c r="L20" s="187"/>
      <c r="M20" s="187"/>
      <c r="N20" s="188"/>
      <c r="O20" s="188"/>
      <c r="P20" s="188"/>
      <c r="Q20" s="188"/>
      <c r="R20" s="188"/>
      <c r="S20" s="188"/>
      <c r="T20" s="189"/>
      <c r="U20" s="188"/>
      <c r="V20" s="190"/>
      <c r="W20" s="190"/>
      <c r="X20" s="190"/>
      <c r="Y20" s="190"/>
      <c r="Z20" s="190"/>
      <c r="AA20" s="190"/>
      <c r="AB20" s="190"/>
      <c r="AC20" s="190"/>
      <c r="AD20" s="190"/>
      <c r="AE20" s="190" t="s">
        <v>150</v>
      </c>
      <c r="AF20" s="190" t="n">
        <v>0</v>
      </c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</row>
    <row r="21" customFormat="false" ht="12.75" hidden="false" customHeight="false" outlineLevel="1" collapsed="false">
      <c r="A21" s="183" t="n">
        <v>7</v>
      </c>
      <c r="B21" s="183" t="s">
        <v>159</v>
      </c>
      <c r="C21" s="184" t="s">
        <v>160</v>
      </c>
      <c r="D21" s="185" t="s">
        <v>153</v>
      </c>
      <c r="E21" s="186" t="n">
        <v>35.277</v>
      </c>
      <c r="F21" s="187"/>
      <c r="G21" s="187" t="n">
        <f aca="false">F21*E21</f>
        <v>0</v>
      </c>
      <c r="H21" s="187" t="n">
        <v>605.27</v>
      </c>
      <c r="I21" s="187" t="n">
        <f aca="false">ROUND(E21*H21,2)</f>
        <v>21352.11</v>
      </c>
      <c r="J21" s="187" t="n">
        <v>229.73</v>
      </c>
      <c r="K21" s="187" t="n">
        <f aca="false">ROUND(E21*J21,2)</f>
        <v>8104.19</v>
      </c>
      <c r="L21" s="187" t="n">
        <v>21</v>
      </c>
      <c r="M21" s="187" t="n">
        <f aca="false">G21*(1+L21/100)</f>
        <v>0</v>
      </c>
      <c r="N21" s="188" t="n">
        <v>0.07782</v>
      </c>
      <c r="O21" s="188" t="n">
        <f aca="false">ROUND(E21*N21,5)</f>
        <v>2.74526</v>
      </c>
      <c r="P21" s="188" t="n">
        <v>0</v>
      </c>
      <c r="Q21" s="188" t="n">
        <f aca="false">ROUND(E21*P21,5)</f>
        <v>0</v>
      </c>
      <c r="R21" s="188"/>
      <c r="S21" s="188"/>
      <c r="T21" s="189" t="n">
        <v>0.4939</v>
      </c>
      <c r="U21" s="188" t="n">
        <f aca="false">ROUND(E21*T21,2)</f>
        <v>17.42</v>
      </c>
      <c r="V21" s="190"/>
      <c r="W21" s="190"/>
      <c r="X21" s="190"/>
      <c r="Y21" s="190"/>
      <c r="Z21" s="190"/>
      <c r="AA21" s="190"/>
      <c r="AB21" s="190"/>
      <c r="AC21" s="190"/>
      <c r="AD21" s="190"/>
      <c r="AE21" s="190" t="s">
        <v>141</v>
      </c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</row>
    <row r="22" customFormat="false" ht="12.75" hidden="false" customHeight="false" outlineLevel="1" collapsed="false">
      <c r="A22" s="183"/>
      <c r="B22" s="183"/>
      <c r="C22" s="191" t="s">
        <v>161</v>
      </c>
      <c r="D22" s="192"/>
      <c r="E22" s="193" t="n">
        <v>35.277</v>
      </c>
      <c r="F22" s="187"/>
      <c r="G22" s="187" t="n">
        <f aca="false">F22*E22</f>
        <v>0</v>
      </c>
      <c r="H22" s="187"/>
      <c r="I22" s="187"/>
      <c r="J22" s="187"/>
      <c r="K22" s="187"/>
      <c r="L22" s="187"/>
      <c r="M22" s="187"/>
      <c r="N22" s="188"/>
      <c r="O22" s="188"/>
      <c r="P22" s="188"/>
      <c r="Q22" s="188"/>
      <c r="R22" s="188"/>
      <c r="S22" s="188"/>
      <c r="T22" s="189"/>
      <c r="U22" s="188"/>
      <c r="V22" s="190"/>
      <c r="W22" s="190"/>
      <c r="X22" s="190"/>
      <c r="Y22" s="190"/>
      <c r="Z22" s="190"/>
      <c r="AA22" s="190"/>
      <c r="AB22" s="190"/>
      <c r="AC22" s="190"/>
      <c r="AD22" s="190"/>
      <c r="AE22" s="190" t="s">
        <v>150</v>
      </c>
      <c r="AF22" s="190" t="n">
        <v>0</v>
      </c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</row>
    <row r="23" customFormat="false" ht="12.75" hidden="false" customHeight="false" outlineLevel="1" collapsed="false">
      <c r="A23" s="183" t="n">
        <v>8</v>
      </c>
      <c r="B23" s="183" t="s">
        <v>162</v>
      </c>
      <c r="C23" s="184" t="s">
        <v>163</v>
      </c>
      <c r="D23" s="185" t="s">
        <v>164</v>
      </c>
      <c r="E23" s="186" t="n">
        <v>66</v>
      </c>
      <c r="F23" s="187"/>
      <c r="G23" s="187" t="n">
        <f aca="false">F23*E23</f>
        <v>0</v>
      </c>
      <c r="H23" s="187" t="n">
        <v>26</v>
      </c>
      <c r="I23" s="187" t="n">
        <f aca="false">ROUND(E23*H23,2)</f>
        <v>1716</v>
      </c>
      <c r="J23" s="187" t="n">
        <v>56.2</v>
      </c>
      <c r="K23" s="187" t="n">
        <f aca="false">ROUND(E23*J23,2)</f>
        <v>3709.2</v>
      </c>
      <c r="L23" s="187" t="n">
        <v>21</v>
      </c>
      <c r="M23" s="187" t="n">
        <f aca="false">G23*(1+L23/100)</f>
        <v>0</v>
      </c>
      <c r="N23" s="188" t="n">
        <v>0.00102</v>
      </c>
      <c r="O23" s="188" t="n">
        <f aca="false">ROUND(E23*N23,5)</f>
        <v>0.06732</v>
      </c>
      <c r="P23" s="188" t="n">
        <v>0</v>
      </c>
      <c r="Q23" s="188" t="n">
        <f aca="false">ROUND(E23*P23,5)</f>
        <v>0</v>
      </c>
      <c r="R23" s="188"/>
      <c r="S23" s="188"/>
      <c r="T23" s="189" t="n">
        <v>0.123</v>
      </c>
      <c r="U23" s="188" t="n">
        <f aca="false">ROUND(E23*T23,2)</f>
        <v>8.12</v>
      </c>
      <c r="V23" s="190"/>
      <c r="W23" s="190"/>
      <c r="X23" s="190"/>
      <c r="Y23" s="190"/>
      <c r="Z23" s="190"/>
      <c r="AA23" s="190"/>
      <c r="AB23" s="190"/>
      <c r="AC23" s="190"/>
      <c r="AD23" s="190"/>
      <c r="AE23" s="190" t="s">
        <v>141</v>
      </c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</row>
    <row r="24" customFormat="false" ht="12.75" hidden="false" customHeight="false" outlineLevel="1" collapsed="false">
      <c r="A24" s="183"/>
      <c r="B24" s="183"/>
      <c r="C24" s="191" t="s">
        <v>165</v>
      </c>
      <c r="D24" s="192"/>
      <c r="E24" s="193" t="n">
        <v>66</v>
      </c>
      <c r="F24" s="187"/>
      <c r="G24" s="187" t="n">
        <f aca="false">F24*E24</f>
        <v>0</v>
      </c>
      <c r="H24" s="187"/>
      <c r="I24" s="187"/>
      <c r="J24" s="187"/>
      <c r="K24" s="187"/>
      <c r="L24" s="187"/>
      <c r="M24" s="187"/>
      <c r="N24" s="188"/>
      <c r="O24" s="188"/>
      <c r="P24" s="188"/>
      <c r="Q24" s="188"/>
      <c r="R24" s="188"/>
      <c r="S24" s="188"/>
      <c r="T24" s="189"/>
      <c r="U24" s="188"/>
      <c r="V24" s="190"/>
      <c r="W24" s="190"/>
      <c r="X24" s="190"/>
      <c r="Y24" s="190"/>
      <c r="Z24" s="190"/>
      <c r="AA24" s="190"/>
      <c r="AB24" s="190"/>
      <c r="AC24" s="190"/>
      <c r="AD24" s="190"/>
      <c r="AE24" s="190" t="s">
        <v>150</v>
      </c>
      <c r="AF24" s="190" t="n">
        <v>0</v>
      </c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</row>
    <row r="25" customFormat="false" ht="12.75" hidden="false" customHeight="false" outlineLevel="1" collapsed="false">
      <c r="A25" s="183" t="n">
        <v>9</v>
      </c>
      <c r="B25" s="183" t="s">
        <v>166</v>
      </c>
      <c r="C25" s="184" t="s">
        <v>167</v>
      </c>
      <c r="D25" s="185" t="s">
        <v>153</v>
      </c>
      <c r="E25" s="186" t="n">
        <v>0.84</v>
      </c>
      <c r="F25" s="187"/>
      <c r="G25" s="187" t="n">
        <f aca="false">F25*E25</f>
        <v>0</v>
      </c>
      <c r="H25" s="187" t="n">
        <v>678.78</v>
      </c>
      <c r="I25" s="187" t="n">
        <f aca="false">ROUND(E25*H25,2)</f>
        <v>570.18</v>
      </c>
      <c r="J25" s="187" t="n">
        <v>368.22</v>
      </c>
      <c r="K25" s="187" t="n">
        <f aca="false">ROUND(E25*J25,2)</f>
        <v>309.3</v>
      </c>
      <c r="L25" s="187" t="n">
        <v>21</v>
      </c>
      <c r="M25" s="187" t="n">
        <f aca="false">G25*(1+L25/100)</f>
        <v>0</v>
      </c>
      <c r="N25" s="188" t="n">
        <v>0.1114</v>
      </c>
      <c r="O25" s="188" t="n">
        <f aca="false">ROUND(E25*N25,5)</f>
        <v>0.09358</v>
      </c>
      <c r="P25" s="188" t="n">
        <v>0</v>
      </c>
      <c r="Q25" s="188" t="n">
        <f aca="false">ROUND(E25*P25,5)</f>
        <v>0</v>
      </c>
      <c r="R25" s="188"/>
      <c r="S25" s="188"/>
      <c r="T25" s="189" t="n">
        <v>0.819</v>
      </c>
      <c r="U25" s="188" t="n">
        <f aca="false">ROUND(E25*T25,2)</f>
        <v>0.69</v>
      </c>
      <c r="V25" s="190"/>
      <c r="W25" s="190"/>
      <c r="X25" s="190"/>
      <c r="Y25" s="190"/>
      <c r="Z25" s="190"/>
      <c r="AA25" s="190"/>
      <c r="AB25" s="190"/>
      <c r="AC25" s="190"/>
      <c r="AD25" s="190"/>
      <c r="AE25" s="190" t="s">
        <v>141</v>
      </c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</row>
    <row r="26" customFormat="false" ht="12.75" hidden="false" customHeight="false" outlineLevel="1" collapsed="false">
      <c r="A26" s="183"/>
      <c r="B26" s="183"/>
      <c r="C26" s="191" t="s">
        <v>168</v>
      </c>
      <c r="D26" s="192"/>
      <c r="E26" s="193" t="n">
        <v>0.84</v>
      </c>
      <c r="F26" s="187"/>
      <c r="G26" s="187" t="n">
        <f aca="false">F26*E26</f>
        <v>0</v>
      </c>
      <c r="H26" s="187"/>
      <c r="I26" s="187"/>
      <c r="J26" s="187"/>
      <c r="K26" s="187"/>
      <c r="L26" s="187"/>
      <c r="M26" s="187"/>
      <c r="N26" s="188"/>
      <c r="O26" s="188"/>
      <c r="P26" s="188"/>
      <c r="Q26" s="188"/>
      <c r="R26" s="188"/>
      <c r="S26" s="188"/>
      <c r="T26" s="189"/>
      <c r="U26" s="188"/>
      <c r="V26" s="190"/>
      <c r="W26" s="190"/>
      <c r="X26" s="190"/>
      <c r="Y26" s="190"/>
      <c r="Z26" s="190"/>
      <c r="AA26" s="190"/>
      <c r="AB26" s="190"/>
      <c r="AC26" s="190"/>
      <c r="AD26" s="190"/>
      <c r="AE26" s="190" t="s">
        <v>150</v>
      </c>
      <c r="AF26" s="190" t="n">
        <v>0</v>
      </c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</row>
    <row r="27" customFormat="false" ht="12.75" hidden="false" customHeight="false" outlineLevel="1" collapsed="false">
      <c r="A27" s="183" t="n">
        <v>10</v>
      </c>
      <c r="B27" s="183" t="s">
        <v>169</v>
      </c>
      <c r="C27" s="184" t="s">
        <v>170</v>
      </c>
      <c r="D27" s="185" t="s">
        <v>137</v>
      </c>
      <c r="E27" s="186" t="n">
        <v>6</v>
      </c>
      <c r="F27" s="187"/>
      <c r="G27" s="187" t="n">
        <f aca="false">F27*E27</f>
        <v>0</v>
      </c>
      <c r="H27" s="187" t="n">
        <v>5.64</v>
      </c>
      <c r="I27" s="187" t="n">
        <f aca="false">ROUND(E27*H27,2)</f>
        <v>33.84</v>
      </c>
      <c r="J27" s="187" t="n">
        <v>449.86</v>
      </c>
      <c r="K27" s="187" t="n">
        <f aca="false">ROUND(E27*J27,2)</f>
        <v>2699.16</v>
      </c>
      <c r="L27" s="187" t="n">
        <v>21</v>
      </c>
      <c r="M27" s="187" t="n">
        <f aca="false">G27*(1+L27/100)</f>
        <v>0</v>
      </c>
      <c r="N27" s="188" t="n">
        <v>0.00016</v>
      </c>
      <c r="O27" s="188" t="n">
        <f aca="false">ROUND(E27*N27,5)</f>
        <v>0.00096</v>
      </c>
      <c r="P27" s="188" t="n">
        <v>0</v>
      </c>
      <c r="Q27" s="188" t="n">
        <f aca="false">ROUND(E27*P27,5)</f>
        <v>0</v>
      </c>
      <c r="R27" s="188"/>
      <c r="S27" s="188"/>
      <c r="T27" s="189" t="n">
        <v>0.94</v>
      </c>
      <c r="U27" s="188" t="n">
        <f aca="false">ROUND(E27*T27,2)</f>
        <v>5.64</v>
      </c>
      <c r="V27" s="190"/>
      <c r="W27" s="190"/>
      <c r="X27" s="190"/>
      <c r="Y27" s="190"/>
      <c r="Z27" s="190"/>
      <c r="AA27" s="190"/>
      <c r="AB27" s="190"/>
      <c r="AC27" s="190"/>
      <c r="AD27" s="190"/>
      <c r="AE27" s="190" t="s">
        <v>141</v>
      </c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</row>
    <row r="28" customFormat="false" ht="12.75" hidden="false" customHeight="false" outlineLevel="1" collapsed="false">
      <c r="A28" s="183" t="n">
        <v>11</v>
      </c>
      <c r="B28" s="183" t="s">
        <v>171</v>
      </c>
      <c r="C28" s="184" t="s">
        <v>172</v>
      </c>
      <c r="D28" s="185" t="s">
        <v>137</v>
      </c>
      <c r="E28" s="186" t="n">
        <v>2</v>
      </c>
      <c r="F28" s="187"/>
      <c r="G28" s="187" t="n">
        <f aca="false">F28*E28</f>
        <v>0</v>
      </c>
      <c r="H28" s="187" t="n">
        <v>5.64</v>
      </c>
      <c r="I28" s="187" t="n">
        <f aca="false">ROUND(E28*H28,2)</f>
        <v>11.28</v>
      </c>
      <c r="J28" s="187" t="n">
        <v>1294.36</v>
      </c>
      <c r="K28" s="187" t="n">
        <f aca="false">ROUND(E28*J28,2)</f>
        <v>2588.72</v>
      </c>
      <c r="L28" s="187" t="n">
        <v>21</v>
      </c>
      <c r="M28" s="187" t="n">
        <f aca="false">G28*(1+L28/100)</f>
        <v>0</v>
      </c>
      <c r="N28" s="188" t="n">
        <v>0.00016</v>
      </c>
      <c r="O28" s="188" t="n">
        <f aca="false">ROUND(E28*N28,5)</f>
        <v>0.00032</v>
      </c>
      <c r="P28" s="188" t="n">
        <v>0</v>
      </c>
      <c r="Q28" s="188" t="n">
        <f aca="false">ROUND(E28*P28,5)</f>
        <v>0</v>
      </c>
      <c r="R28" s="188"/>
      <c r="S28" s="188"/>
      <c r="T28" s="189" t="n">
        <v>0.94</v>
      </c>
      <c r="U28" s="188" t="n">
        <f aca="false">ROUND(E28*T28,2)</f>
        <v>1.88</v>
      </c>
      <c r="V28" s="190"/>
      <c r="W28" s="190"/>
      <c r="X28" s="190"/>
      <c r="Y28" s="190"/>
      <c r="Z28" s="190"/>
      <c r="AA28" s="190"/>
      <c r="AB28" s="190"/>
      <c r="AC28" s="190"/>
      <c r="AD28" s="190"/>
      <c r="AE28" s="190" t="s">
        <v>141</v>
      </c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</row>
    <row r="29" customFormat="false" ht="12.75" hidden="false" customHeight="false" outlineLevel="1" collapsed="false">
      <c r="A29" s="183" t="n">
        <v>12</v>
      </c>
      <c r="B29" s="183" t="s">
        <v>171</v>
      </c>
      <c r="C29" s="184" t="s">
        <v>173</v>
      </c>
      <c r="D29" s="185" t="s">
        <v>137</v>
      </c>
      <c r="E29" s="186" t="n">
        <v>2</v>
      </c>
      <c r="F29" s="187"/>
      <c r="G29" s="187" t="n">
        <f aca="false">F29*E29</f>
        <v>0</v>
      </c>
      <c r="H29" s="187" t="n">
        <v>5.64</v>
      </c>
      <c r="I29" s="187" t="n">
        <f aca="false">ROUND(E29*H29,2)</f>
        <v>11.28</v>
      </c>
      <c r="J29" s="187" t="n">
        <v>1194.36</v>
      </c>
      <c r="K29" s="187" t="n">
        <f aca="false">ROUND(E29*J29,2)</f>
        <v>2388.72</v>
      </c>
      <c r="L29" s="187" t="n">
        <v>21</v>
      </c>
      <c r="M29" s="187" t="n">
        <f aca="false">G29*(1+L29/100)</f>
        <v>0</v>
      </c>
      <c r="N29" s="188" t="n">
        <v>0.00016</v>
      </c>
      <c r="O29" s="188" t="n">
        <f aca="false">ROUND(E29*N29,5)</f>
        <v>0.00032</v>
      </c>
      <c r="P29" s="188" t="n">
        <v>0</v>
      </c>
      <c r="Q29" s="188" t="n">
        <f aca="false">ROUND(E29*P29,5)</f>
        <v>0</v>
      </c>
      <c r="R29" s="188"/>
      <c r="S29" s="188"/>
      <c r="T29" s="189" t="n">
        <v>0.94</v>
      </c>
      <c r="U29" s="188" t="n">
        <f aca="false">ROUND(E29*T29,2)</f>
        <v>1.88</v>
      </c>
      <c r="V29" s="190"/>
      <c r="W29" s="190"/>
      <c r="X29" s="190"/>
      <c r="Y29" s="190"/>
      <c r="Z29" s="190"/>
      <c r="AA29" s="190"/>
      <c r="AB29" s="190"/>
      <c r="AC29" s="190"/>
      <c r="AD29" s="190"/>
      <c r="AE29" s="190" t="s">
        <v>141</v>
      </c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</row>
    <row r="30" customFormat="false" ht="12.75" hidden="false" customHeight="false" outlineLevel="1" collapsed="false">
      <c r="A30" s="183" t="n">
        <v>13</v>
      </c>
      <c r="B30" s="183" t="s">
        <v>171</v>
      </c>
      <c r="C30" s="184" t="s">
        <v>174</v>
      </c>
      <c r="D30" s="185" t="s">
        <v>137</v>
      </c>
      <c r="E30" s="186" t="n">
        <v>1</v>
      </c>
      <c r="F30" s="187"/>
      <c r="G30" s="187" t="n">
        <f aca="false">F30*E30</f>
        <v>0</v>
      </c>
      <c r="H30" s="187" t="n">
        <v>5.64</v>
      </c>
      <c r="I30" s="187" t="n">
        <f aca="false">ROUND(E30*H30,2)</f>
        <v>5.64</v>
      </c>
      <c r="J30" s="187" t="n">
        <v>994.36</v>
      </c>
      <c r="K30" s="187" t="n">
        <f aca="false">ROUND(E30*J30,2)</f>
        <v>994.36</v>
      </c>
      <c r="L30" s="187" t="n">
        <v>21</v>
      </c>
      <c r="M30" s="187" t="n">
        <f aca="false">G30*(1+L30/100)</f>
        <v>0</v>
      </c>
      <c r="N30" s="188" t="n">
        <v>0.00016</v>
      </c>
      <c r="O30" s="188" t="n">
        <f aca="false">ROUND(E30*N30,5)</f>
        <v>0.00016</v>
      </c>
      <c r="P30" s="188" t="n">
        <v>0</v>
      </c>
      <c r="Q30" s="188" t="n">
        <f aca="false">ROUND(E30*P30,5)</f>
        <v>0</v>
      </c>
      <c r="R30" s="188"/>
      <c r="S30" s="188"/>
      <c r="T30" s="189" t="n">
        <v>0.94</v>
      </c>
      <c r="U30" s="188" t="n">
        <f aca="false">ROUND(E30*T30,2)</f>
        <v>0.94</v>
      </c>
      <c r="V30" s="190"/>
      <c r="W30" s="190"/>
      <c r="X30" s="190"/>
      <c r="Y30" s="190"/>
      <c r="Z30" s="190"/>
      <c r="AA30" s="190"/>
      <c r="AB30" s="190"/>
      <c r="AC30" s="190"/>
      <c r="AD30" s="190"/>
      <c r="AE30" s="190" t="s">
        <v>141</v>
      </c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</row>
    <row r="31" customFormat="false" ht="12.75" hidden="false" customHeight="false" outlineLevel="1" collapsed="false">
      <c r="A31" s="183" t="n">
        <v>14</v>
      </c>
      <c r="B31" s="183" t="s">
        <v>171</v>
      </c>
      <c r="C31" s="184" t="s">
        <v>175</v>
      </c>
      <c r="D31" s="185" t="s">
        <v>137</v>
      </c>
      <c r="E31" s="186" t="n">
        <v>1</v>
      </c>
      <c r="F31" s="187"/>
      <c r="G31" s="187" t="n">
        <f aca="false">F31*E31</f>
        <v>0</v>
      </c>
      <c r="H31" s="187" t="n">
        <v>5.64</v>
      </c>
      <c r="I31" s="187" t="n">
        <f aca="false">ROUND(E31*H31,2)</f>
        <v>5.64</v>
      </c>
      <c r="J31" s="187" t="n">
        <v>1344.36</v>
      </c>
      <c r="K31" s="187" t="n">
        <f aca="false">ROUND(E31*J31,2)</f>
        <v>1344.36</v>
      </c>
      <c r="L31" s="187" t="n">
        <v>21</v>
      </c>
      <c r="M31" s="187" t="n">
        <f aca="false">G31*(1+L31/100)</f>
        <v>0</v>
      </c>
      <c r="N31" s="188" t="n">
        <v>0.00016</v>
      </c>
      <c r="O31" s="188" t="n">
        <f aca="false">ROUND(E31*N31,5)</f>
        <v>0.00016</v>
      </c>
      <c r="P31" s="188" t="n">
        <v>0</v>
      </c>
      <c r="Q31" s="188" t="n">
        <f aca="false">ROUND(E31*P31,5)</f>
        <v>0</v>
      </c>
      <c r="R31" s="188"/>
      <c r="S31" s="188"/>
      <c r="T31" s="189" t="n">
        <v>0.94</v>
      </c>
      <c r="U31" s="188" t="n">
        <f aca="false">ROUND(E31*T31,2)</f>
        <v>0.94</v>
      </c>
      <c r="V31" s="190"/>
      <c r="W31" s="190"/>
      <c r="X31" s="190"/>
      <c r="Y31" s="190"/>
      <c r="Z31" s="190"/>
      <c r="AA31" s="190"/>
      <c r="AB31" s="190"/>
      <c r="AC31" s="190"/>
      <c r="AD31" s="190"/>
      <c r="AE31" s="190" t="s">
        <v>141</v>
      </c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</row>
    <row r="32" customFormat="false" ht="12.75" hidden="false" customHeight="false" outlineLevel="0" collapsed="false">
      <c r="A32" s="194" t="s">
        <v>133</v>
      </c>
      <c r="B32" s="194" t="s">
        <v>60</v>
      </c>
      <c r="C32" s="195" t="s">
        <v>61</v>
      </c>
      <c r="D32" s="196"/>
      <c r="E32" s="197"/>
      <c r="F32" s="198"/>
      <c r="G32" s="198" t="n">
        <f aca="false">SUMIF(AE33:AE52,"&lt;&gt;NOR",G33:G52)</f>
        <v>0</v>
      </c>
      <c r="H32" s="198"/>
      <c r="I32" s="198" t="n">
        <f aca="false">SUM(I33:I52)</f>
        <v>61251.13</v>
      </c>
      <c r="J32" s="198"/>
      <c r="K32" s="198" t="n">
        <f aca="false">SUM(K33:K52)</f>
        <v>134879.91</v>
      </c>
      <c r="L32" s="198"/>
      <c r="M32" s="198" t="n">
        <f aca="false">SUM(M33:M52)</f>
        <v>0</v>
      </c>
      <c r="N32" s="199"/>
      <c r="O32" s="199" t="n">
        <f aca="false">SUM(O33:O52)</f>
        <v>3.19658</v>
      </c>
      <c r="P32" s="199"/>
      <c r="Q32" s="199" t="n">
        <f aca="false">SUM(Q33:Q52)</f>
        <v>0</v>
      </c>
      <c r="R32" s="199"/>
      <c r="S32" s="199"/>
      <c r="T32" s="200"/>
      <c r="U32" s="199" t="n">
        <f aca="false">SUM(U33:U52)</f>
        <v>257.1</v>
      </c>
      <c r="AE32" s="0" t="s">
        <v>134</v>
      </c>
    </row>
    <row r="33" customFormat="false" ht="22.5" hidden="false" customHeight="false" outlineLevel="1" collapsed="false">
      <c r="A33" s="183" t="n">
        <v>15</v>
      </c>
      <c r="B33" s="183" t="s">
        <v>176</v>
      </c>
      <c r="C33" s="184" t="s">
        <v>177</v>
      </c>
      <c r="D33" s="185" t="s">
        <v>153</v>
      </c>
      <c r="E33" s="186" t="n">
        <v>232.005</v>
      </c>
      <c r="F33" s="187"/>
      <c r="G33" s="187" t="n">
        <f aca="false">F33*E33</f>
        <v>0</v>
      </c>
      <c r="H33" s="187" t="n">
        <v>235.76</v>
      </c>
      <c r="I33" s="187" t="n">
        <f aca="false">ROUND(E33*H33,2)</f>
        <v>54697.5</v>
      </c>
      <c r="J33" s="187" t="n">
        <v>502.24</v>
      </c>
      <c r="K33" s="187" t="n">
        <f aca="false">ROUND(E33*J33,2)</f>
        <v>116522.19</v>
      </c>
      <c r="L33" s="187" t="n">
        <v>21</v>
      </c>
      <c r="M33" s="187" t="n">
        <f aca="false">G33*(1+L33/100)</f>
        <v>0</v>
      </c>
      <c r="N33" s="188" t="n">
        <v>0.01243</v>
      </c>
      <c r="O33" s="188" t="n">
        <f aca="false">ROUND(E33*N33,5)</f>
        <v>2.88382</v>
      </c>
      <c r="P33" s="188" t="n">
        <v>0</v>
      </c>
      <c r="Q33" s="188" t="n">
        <f aca="false">ROUND(E33*P33,5)</f>
        <v>0</v>
      </c>
      <c r="R33" s="188"/>
      <c r="S33" s="188"/>
      <c r="T33" s="189" t="n">
        <v>0.95</v>
      </c>
      <c r="U33" s="188" t="n">
        <f aca="false">ROUND(E33*T33,2)</f>
        <v>220.4</v>
      </c>
      <c r="V33" s="190"/>
      <c r="W33" s="190"/>
      <c r="X33" s="190"/>
      <c r="Y33" s="190"/>
      <c r="Z33" s="190"/>
      <c r="AA33" s="190"/>
      <c r="AB33" s="190"/>
      <c r="AC33" s="190"/>
      <c r="AD33" s="190"/>
      <c r="AE33" s="190" t="s">
        <v>141</v>
      </c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</row>
    <row r="34" customFormat="false" ht="12.75" hidden="false" customHeight="false" outlineLevel="1" collapsed="false">
      <c r="A34" s="183"/>
      <c r="B34" s="183"/>
      <c r="C34" s="191" t="s">
        <v>178</v>
      </c>
      <c r="D34" s="192"/>
      <c r="E34" s="193" t="n">
        <v>3.27</v>
      </c>
      <c r="F34" s="187"/>
      <c r="G34" s="187" t="n">
        <f aca="false">F34*E34</f>
        <v>0</v>
      </c>
      <c r="H34" s="187"/>
      <c r="I34" s="187"/>
      <c r="J34" s="187"/>
      <c r="K34" s="187"/>
      <c r="L34" s="187"/>
      <c r="M34" s="187"/>
      <c r="N34" s="188"/>
      <c r="O34" s="188"/>
      <c r="P34" s="188"/>
      <c r="Q34" s="188"/>
      <c r="R34" s="188"/>
      <c r="S34" s="188"/>
      <c r="T34" s="189"/>
      <c r="U34" s="188"/>
      <c r="V34" s="190"/>
      <c r="W34" s="190"/>
      <c r="X34" s="190"/>
      <c r="Y34" s="190"/>
      <c r="Z34" s="190"/>
      <c r="AA34" s="190"/>
      <c r="AB34" s="190"/>
      <c r="AC34" s="190"/>
      <c r="AD34" s="190"/>
      <c r="AE34" s="190" t="s">
        <v>150</v>
      </c>
      <c r="AF34" s="190" t="n">
        <v>0</v>
      </c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</row>
    <row r="35" customFormat="false" ht="12.75" hidden="false" customHeight="false" outlineLevel="1" collapsed="false">
      <c r="A35" s="183"/>
      <c r="B35" s="183"/>
      <c r="C35" s="191" t="s">
        <v>179</v>
      </c>
      <c r="D35" s="192"/>
      <c r="E35" s="193" t="n">
        <v>1.67</v>
      </c>
      <c r="F35" s="187"/>
      <c r="G35" s="187" t="n">
        <f aca="false">F35*E35</f>
        <v>0</v>
      </c>
      <c r="H35" s="187"/>
      <c r="I35" s="187"/>
      <c r="J35" s="187"/>
      <c r="K35" s="187"/>
      <c r="L35" s="187"/>
      <c r="M35" s="187"/>
      <c r="N35" s="188"/>
      <c r="O35" s="188"/>
      <c r="P35" s="188"/>
      <c r="Q35" s="188"/>
      <c r="R35" s="188"/>
      <c r="S35" s="188"/>
      <c r="T35" s="189"/>
      <c r="U35" s="188"/>
      <c r="V35" s="190"/>
      <c r="W35" s="190"/>
      <c r="X35" s="190"/>
      <c r="Y35" s="190"/>
      <c r="Z35" s="190"/>
      <c r="AA35" s="190"/>
      <c r="AB35" s="190"/>
      <c r="AC35" s="190"/>
      <c r="AD35" s="190"/>
      <c r="AE35" s="190" t="s">
        <v>150</v>
      </c>
      <c r="AF35" s="190" t="n">
        <v>0</v>
      </c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</row>
    <row r="36" customFormat="false" ht="12.75" hidden="false" customHeight="false" outlineLevel="1" collapsed="false">
      <c r="A36" s="183"/>
      <c r="B36" s="183"/>
      <c r="C36" s="191" t="s">
        <v>180</v>
      </c>
      <c r="D36" s="192"/>
      <c r="E36" s="193" t="n">
        <v>2.715</v>
      </c>
      <c r="F36" s="187"/>
      <c r="G36" s="187" t="n">
        <f aca="false">F36*E36</f>
        <v>0</v>
      </c>
      <c r="H36" s="187"/>
      <c r="I36" s="187"/>
      <c r="J36" s="187"/>
      <c r="K36" s="187"/>
      <c r="L36" s="187"/>
      <c r="M36" s="187"/>
      <c r="N36" s="188"/>
      <c r="O36" s="188"/>
      <c r="P36" s="188"/>
      <c r="Q36" s="188"/>
      <c r="R36" s="188"/>
      <c r="S36" s="188"/>
      <c r="T36" s="189"/>
      <c r="U36" s="188"/>
      <c r="V36" s="190"/>
      <c r="W36" s="190"/>
      <c r="X36" s="190"/>
      <c r="Y36" s="190"/>
      <c r="Z36" s="190"/>
      <c r="AA36" s="190"/>
      <c r="AB36" s="190"/>
      <c r="AC36" s="190"/>
      <c r="AD36" s="190"/>
      <c r="AE36" s="190" t="s">
        <v>150</v>
      </c>
      <c r="AF36" s="190" t="n">
        <v>0</v>
      </c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</row>
    <row r="37" customFormat="false" ht="12.75" hidden="false" customHeight="false" outlineLevel="1" collapsed="false">
      <c r="A37" s="183"/>
      <c r="B37" s="183"/>
      <c r="C37" s="191" t="s">
        <v>181</v>
      </c>
      <c r="D37" s="192"/>
      <c r="E37" s="193" t="n">
        <v>36</v>
      </c>
      <c r="F37" s="187"/>
      <c r="G37" s="187" t="n">
        <f aca="false">F37*E37</f>
        <v>0</v>
      </c>
      <c r="H37" s="187"/>
      <c r="I37" s="187"/>
      <c r="J37" s="187"/>
      <c r="K37" s="187"/>
      <c r="L37" s="187"/>
      <c r="M37" s="187"/>
      <c r="N37" s="188"/>
      <c r="O37" s="188"/>
      <c r="P37" s="188"/>
      <c r="Q37" s="188"/>
      <c r="R37" s="188"/>
      <c r="S37" s="188"/>
      <c r="T37" s="189"/>
      <c r="U37" s="188"/>
      <c r="V37" s="190"/>
      <c r="W37" s="190"/>
      <c r="X37" s="190"/>
      <c r="Y37" s="190"/>
      <c r="Z37" s="190"/>
      <c r="AA37" s="190"/>
      <c r="AB37" s="190"/>
      <c r="AC37" s="190"/>
      <c r="AD37" s="190"/>
      <c r="AE37" s="190" t="s">
        <v>150</v>
      </c>
      <c r="AF37" s="190" t="n">
        <v>0</v>
      </c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</row>
    <row r="38" customFormat="false" ht="22.5" hidden="false" customHeight="false" outlineLevel="1" collapsed="false">
      <c r="A38" s="183"/>
      <c r="B38" s="183"/>
      <c r="C38" s="191" t="s">
        <v>182</v>
      </c>
      <c r="D38" s="192"/>
      <c r="E38" s="193" t="n">
        <v>188.35</v>
      </c>
      <c r="F38" s="187"/>
      <c r="G38" s="187" t="n">
        <f aca="false">F38*E38</f>
        <v>0</v>
      </c>
      <c r="H38" s="187"/>
      <c r="I38" s="187"/>
      <c r="J38" s="187"/>
      <c r="K38" s="187"/>
      <c r="L38" s="187"/>
      <c r="M38" s="187"/>
      <c r="N38" s="188"/>
      <c r="O38" s="188"/>
      <c r="P38" s="188"/>
      <c r="Q38" s="188"/>
      <c r="R38" s="188"/>
      <c r="S38" s="188"/>
      <c r="T38" s="189"/>
      <c r="U38" s="188"/>
      <c r="V38" s="190"/>
      <c r="W38" s="190"/>
      <c r="X38" s="190"/>
      <c r="Y38" s="190"/>
      <c r="Z38" s="190"/>
      <c r="AA38" s="190"/>
      <c r="AB38" s="190"/>
      <c r="AC38" s="190"/>
      <c r="AD38" s="190"/>
      <c r="AE38" s="190" t="s">
        <v>150</v>
      </c>
      <c r="AF38" s="190" t="n">
        <v>0</v>
      </c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</row>
    <row r="39" customFormat="false" ht="12.75" hidden="false" customHeight="false" outlineLevel="1" collapsed="false">
      <c r="A39" s="183" t="n">
        <v>16</v>
      </c>
      <c r="B39" s="183" t="s">
        <v>183</v>
      </c>
      <c r="C39" s="184" t="s">
        <v>184</v>
      </c>
      <c r="D39" s="185" t="s">
        <v>153</v>
      </c>
      <c r="E39" s="186" t="n">
        <v>22.15</v>
      </c>
      <c r="F39" s="187"/>
      <c r="G39" s="187" t="n">
        <f aca="false">F39*E39</f>
        <v>0</v>
      </c>
      <c r="H39" s="187" t="n">
        <v>281.76</v>
      </c>
      <c r="I39" s="187" t="n">
        <f aca="false">ROUND(E39*H39,2)</f>
        <v>6240.98</v>
      </c>
      <c r="J39" s="187" t="n">
        <v>502.24</v>
      </c>
      <c r="K39" s="187" t="n">
        <f aca="false">ROUND(E39*J39,2)</f>
        <v>11124.62</v>
      </c>
      <c r="L39" s="187" t="n">
        <v>21</v>
      </c>
      <c r="M39" s="187" t="n">
        <f aca="false">G39*(1+L39/100)</f>
        <v>0</v>
      </c>
      <c r="N39" s="188" t="n">
        <v>0.01253</v>
      </c>
      <c r="O39" s="188" t="n">
        <f aca="false">ROUND(E39*N39,5)</f>
        <v>0.27754</v>
      </c>
      <c r="P39" s="188" t="n">
        <v>0</v>
      </c>
      <c r="Q39" s="188" t="n">
        <f aca="false">ROUND(E39*P39,5)</f>
        <v>0</v>
      </c>
      <c r="R39" s="188"/>
      <c r="S39" s="188"/>
      <c r="T39" s="189" t="n">
        <v>0.95</v>
      </c>
      <c r="U39" s="188" t="n">
        <f aca="false">ROUND(E39*T39,2)</f>
        <v>21.04</v>
      </c>
      <c r="V39" s="190"/>
      <c r="W39" s="190"/>
      <c r="X39" s="190"/>
      <c r="Y39" s="190"/>
      <c r="Z39" s="190"/>
      <c r="AA39" s="190"/>
      <c r="AB39" s="190"/>
      <c r="AC39" s="190"/>
      <c r="AD39" s="190"/>
      <c r="AE39" s="190" t="s">
        <v>141</v>
      </c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</row>
    <row r="40" customFormat="false" ht="12.75" hidden="false" customHeight="false" outlineLevel="1" collapsed="false">
      <c r="A40" s="183"/>
      <c r="B40" s="183"/>
      <c r="C40" s="191" t="s">
        <v>185</v>
      </c>
      <c r="D40" s="192"/>
      <c r="E40" s="193" t="n">
        <v>22.15</v>
      </c>
      <c r="F40" s="187"/>
      <c r="G40" s="187" t="n">
        <f aca="false">F40*E40</f>
        <v>0</v>
      </c>
      <c r="H40" s="187"/>
      <c r="I40" s="187"/>
      <c r="J40" s="187"/>
      <c r="K40" s="187"/>
      <c r="L40" s="187"/>
      <c r="M40" s="187"/>
      <c r="N40" s="188"/>
      <c r="O40" s="188"/>
      <c r="P40" s="188"/>
      <c r="Q40" s="188"/>
      <c r="R40" s="188"/>
      <c r="S40" s="188"/>
      <c r="T40" s="189"/>
      <c r="U40" s="188"/>
      <c r="V40" s="190"/>
      <c r="W40" s="190"/>
      <c r="X40" s="190"/>
      <c r="Y40" s="190"/>
      <c r="Z40" s="190"/>
      <c r="AA40" s="190"/>
      <c r="AB40" s="190"/>
      <c r="AC40" s="190"/>
      <c r="AD40" s="190"/>
      <c r="AE40" s="190" t="s">
        <v>150</v>
      </c>
      <c r="AF40" s="190" t="n">
        <v>0</v>
      </c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</row>
    <row r="41" customFormat="false" ht="22.5" hidden="false" customHeight="false" outlineLevel="1" collapsed="false">
      <c r="A41" s="183" t="n">
        <v>17</v>
      </c>
      <c r="B41" s="183" t="s">
        <v>186</v>
      </c>
      <c r="C41" s="184" t="s">
        <v>187</v>
      </c>
      <c r="D41" s="185" t="s">
        <v>153</v>
      </c>
      <c r="E41" s="186" t="n">
        <v>1.67</v>
      </c>
      <c r="F41" s="187"/>
      <c r="G41" s="187" t="n">
        <f aca="false">F41*E41</f>
        <v>0</v>
      </c>
      <c r="H41" s="187" t="n">
        <v>0</v>
      </c>
      <c r="I41" s="187" t="n">
        <f aca="false">ROUND(E41*H41,2)</f>
        <v>0</v>
      </c>
      <c r="J41" s="187" t="n">
        <v>277.5</v>
      </c>
      <c r="K41" s="187" t="n">
        <f aca="false">ROUND(E41*J41,2)</f>
        <v>463.43</v>
      </c>
      <c r="L41" s="187" t="n">
        <v>21</v>
      </c>
      <c r="M41" s="187" t="n">
        <f aca="false">G41*(1+L41/100)</f>
        <v>0</v>
      </c>
      <c r="N41" s="188" t="n">
        <v>0</v>
      </c>
      <c r="O41" s="188" t="n">
        <f aca="false">ROUND(E41*N41,5)</f>
        <v>0</v>
      </c>
      <c r="P41" s="188" t="n">
        <v>0</v>
      </c>
      <c r="Q41" s="188" t="n">
        <f aca="false">ROUND(E41*P41,5)</f>
        <v>0</v>
      </c>
      <c r="R41" s="188"/>
      <c r="S41" s="188"/>
      <c r="T41" s="189" t="n">
        <v>0.58</v>
      </c>
      <c r="U41" s="188" t="n">
        <f aca="false">ROUND(E41*T41,2)</f>
        <v>0.97</v>
      </c>
      <c r="V41" s="190"/>
      <c r="W41" s="190"/>
      <c r="X41" s="190"/>
      <c r="Y41" s="190"/>
      <c r="Z41" s="190"/>
      <c r="AA41" s="190"/>
      <c r="AB41" s="190"/>
      <c r="AC41" s="190"/>
      <c r="AD41" s="190"/>
      <c r="AE41" s="190" t="s">
        <v>141</v>
      </c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</row>
    <row r="42" customFormat="false" ht="12.75" hidden="false" customHeight="false" outlineLevel="1" collapsed="false">
      <c r="A42" s="183"/>
      <c r="B42" s="183"/>
      <c r="C42" s="191" t="s">
        <v>179</v>
      </c>
      <c r="D42" s="192"/>
      <c r="E42" s="193" t="n">
        <v>1.67</v>
      </c>
      <c r="F42" s="187"/>
      <c r="G42" s="187" t="n">
        <f aca="false">F42*E42</f>
        <v>0</v>
      </c>
      <c r="H42" s="187"/>
      <c r="I42" s="187"/>
      <c r="J42" s="187"/>
      <c r="K42" s="187"/>
      <c r="L42" s="187"/>
      <c r="M42" s="187"/>
      <c r="N42" s="188"/>
      <c r="O42" s="188"/>
      <c r="P42" s="188"/>
      <c r="Q42" s="188"/>
      <c r="R42" s="188"/>
      <c r="S42" s="188"/>
      <c r="T42" s="189"/>
      <c r="U42" s="188"/>
      <c r="V42" s="190"/>
      <c r="W42" s="190"/>
      <c r="X42" s="190"/>
      <c r="Y42" s="190"/>
      <c r="Z42" s="190"/>
      <c r="AA42" s="190"/>
      <c r="AB42" s="190"/>
      <c r="AC42" s="190"/>
      <c r="AD42" s="190"/>
      <c r="AE42" s="190" t="s">
        <v>150</v>
      </c>
      <c r="AF42" s="190" t="n">
        <v>0</v>
      </c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</row>
    <row r="43" customFormat="false" ht="22.5" hidden="false" customHeight="false" outlineLevel="1" collapsed="false">
      <c r="A43" s="183" t="n">
        <v>18</v>
      </c>
      <c r="B43" s="183" t="s">
        <v>188</v>
      </c>
      <c r="C43" s="184" t="s">
        <v>189</v>
      </c>
      <c r="D43" s="185" t="s">
        <v>153</v>
      </c>
      <c r="E43" s="186" t="n">
        <v>15.535</v>
      </c>
      <c r="F43" s="187"/>
      <c r="G43" s="187" t="n">
        <f aca="false">F43*E43</f>
        <v>0</v>
      </c>
      <c r="H43" s="187" t="n">
        <v>0</v>
      </c>
      <c r="I43" s="187" t="n">
        <f aca="false">ROUND(E43*H43,2)</f>
        <v>0</v>
      </c>
      <c r="J43" s="187" t="n">
        <v>206</v>
      </c>
      <c r="K43" s="187" t="n">
        <f aca="false">ROUND(E43*J43,2)</f>
        <v>3200.21</v>
      </c>
      <c r="L43" s="187" t="n">
        <v>21</v>
      </c>
      <c r="M43" s="187" t="n">
        <f aca="false">G43*(1+L43/100)</f>
        <v>0</v>
      </c>
      <c r="N43" s="188" t="n">
        <v>0</v>
      </c>
      <c r="O43" s="188" t="n">
        <f aca="false">ROUND(E43*N43,5)</f>
        <v>0</v>
      </c>
      <c r="P43" s="188" t="n">
        <v>0</v>
      </c>
      <c r="Q43" s="188" t="n">
        <f aca="false">ROUND(E43*P43,5)</f>
        <v>0</v>
      </c>
      <c r="R43" s="188"/>
      <c r="S43" s="188"/>
      <c r="T43" s="189" t="n">
        <v>0.43</v>
      </c>
      <c r="U43" s="188" t="n">
        <f aca="false">ROUND(E43*T43,2)</f>
        <v>6.68</v>
      </c>
      <c r="V43" s="190"/>
      <c r="W43" s="190"/>
      <c r="X43" s="190"/>
      <c r="Y43" s="190"/>
      <c r="Z43" s="190"/>
      <c r="AA43" s="190"/>
      <c r="AB43" s="190"/>
      <c r="AC43" s="190"/>
      <c r="AD43" s="190"/>
      <c r="AE43" s="190" t="s">
        <v>141</v>
      </c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</row>
    <row r="44" customFormat="false" ht="12.75" hidden="false" customHeight="false" outlineLevel="1" collapsed="false">
      <c r="A44" s="183"/>
      <c r="B44" s="183"/>
      <c r="C44" s="191" t="s">
        <v>178</v>
      </c>
      <c r="D44" s="192"/>
      <c r="E44" s="193" t="n">
        <v>3.27</v>
      </c>
      <c r="F44" s="187"/>
      <c r="G44" s="187" t="n">
        <f aca="false">F44*E44</f>
        <v>0</v>
      </c>
      <c r="H44" s="187"/>
      <c r="I44" s="187"/>
      <c r="J44" s="187"/>
      <c r="K44" s="187"/>
      <c r="L44" s="187"/>
      <c r="M44" s="187"/>
      <c r="N44" s="188"/>
      <c r="O44" s="188"/>
      <c r="P44" s="188"/>
      <c r="Q44" s="188"/>
      <c r="R44" s="188"/>
      <c r="S44" s="188"/>
      <c r="T44" s="189"/>
      <c r="U44" s="188"/>
      <c r="V44" s="190"/>
      <c r="W44" s="190"/>
      <c r="X44" s="190"/>
      <c r="Y44" s="190"/>
      <c r="Z44" s="190"/>
      <c r="AA44" s="190"/>
      <c r="AB44" s="190"/>
      <c r="AC44" s="190"/>
      <c r="AD44" s="190"/>
      <c r="AE44" s="190" t="s">
        <v>150</v>
      </c>
      <c r="AF44" s="190" t="n">
        <v>0</v>
      </c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</row>
    <row r="45" customFormat="false" ht="12.75" hidden="false" customHeight="false" outlineLevel="1" collapsed="false">
      <c r="A45" s="183"/>
      <c r="B45" s="183"/>
      <c r="C45" s="191" t="s">
        <v>180</v>
      </c>
      <c r="D45" s="192"/>
      <c r="E45" s="193" t="n">
        <v>2.715</v>
      </c>
      <c r="F45" s="187"/>
      <c r="G45" s="187" t="n">
        <f aca="false">F45*E45</f>
        <v>0</v>
      </c>
      <c r="H45" s="187"/>
      <c r="I45" s="187"/>
      <c r="J45" s="187"/>
      <c r="K45" s="187"/>
      <c r="L45" s="187"/>
      <c r="M45" s="187"/>
      <c r="N45" s="188"/>
      <c r="O45" s="188"/>
      <c r="P45" s="188"/>
      <c r="Q45" s="188"/>
      <c r="R45" s="188"/>
      <c r="S45" s="188"/>
      <c r="T45" s="189"/>
      <c r="U45" s="188"/>
      <c r="V45" s="190"/>
      <c r="W45" s="190"/>
      <c r="X45" s="190"/>
      <c r="Y45" s="190"/>
      <c r="Z45" s="190"/>
      <c r="AA45" s="190"/>
      <c r="AB45" s="190"/>
      <c r="AC45" s="190"/>
      <c r="AD45" s="190"/>
      <c r="AE45" s="190" t="s">
        <v>150</v>
      </c>
      <c r="AF45" s="190" t="n">
        <v>0</v>
      </c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</row>
    <row r="46" customFormat="false" ht="12.75" hidden="false" customHeight="false" outlineLevel="1" collapsed="false">
      <c r="A46" s="183"/>
      <c r="B46" s="183"/>
      <c r="C46" s="191" t="s">
        <v>190</v>
      </c>
      <c r="D46" s="192"/>
      <c r="E46" s="193" t="n">
        <v>4.65</v>
      </c>
      <c r="F46" s="187"/>
      <c r="G46" s="187" t="n">
        <f aca="false">F46*E46</f>
        <v>0</v>
      </c>
      <c r="H46" s="187"/>
      <c r="I46" s="187"/>
      <c r="J46" s="187"/>
      <c r="K46" s="187"/>
      <c r="L46" s="187"/>
      <c r="M46" s="187"/>
      <c r="N46" s="188"/>
      <c r="O46" s="188"/>
      <c r="P46" s="188"/>
      <c r="Q46" s="188"/>
      <c r="R46" s="188"/>
      <c r="S46" s="188"/>
      <c r="T46" s="189"/>
      <c r="U46" s="188"/>
      <c r="V46" s="190"/>
      <c r="W46" s="190"/>
      <c r="X46" s="190"/>
      <c r="Y46" s="190"/>
      <c r="Z46" s="190"/>
      <c r="AA46" s="190"/>
      <c r="AB46" s="190"/>
      <c r="AC46" s="190"/>
      <c r="AD46" s="190"/>
      <c r="AE46" s="190" t="s">
        <v>150</v>
      </c>
      <c r="AF46" s="190" t="n">
        <v>0</v>
      </c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</row>
    <row r="47" customFormat="false" ht="12.75" hidden="false" customHeight="false" outlineLevel="1" collapsed="false">
      <c r="A47" s="183"/>
      <c r="B47" s="183"/>
      <c r="C47" s="191" t="s">
        <v>191</v>
      </c>
      <c r="D47" s="192"/>
      <c r="E47" s="193" t="n">
        <v>4.9</v>
      </c>
      <c r="F47" s="187"/>
      <c r="G47" s="187" t="n">
        <f aca="false">F47*E47</f>
        <v>0</v>
      </c>
      <c r="H47" s="187"/>
      <c r="I47" s="187"/>
      <c r="J47" s="187"/>
      <c r="K47" s="187"/>
      <c r="L47" s="187"/>
      <c r="M47" s="187"/>
      <c r="N47" s="188"/>
      <c r="O47" s="188"/>
      <c r="P47" s="188"/>
      <c r="Q47" s="188"/>
      <c r="R47" s="188"/>
      <c r="S47" s="188"/>
      <c r="T47" s="189"/>
      <c r="U47" s="188"/>
      <c r="V47" s="190"/>
      <c r="W47" s="190"/>
      <c r="X47" s="190"/>
      <c r="Y47" s="190"/>
      <c r="Z47" s="190"/>
      <c r="AA47" s="190"/>
      <c r="AB47" s="190"/>
      <c r="AC47" s="190"/>
      <c r="AD47" s="190"/>
      <c r="AE47" s="190" t="s">
        <v>150</v>
      </c>
      <c r="AF47" s="190" t="n">
        <v>0</v>
      </c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</row>
    <row r="48" customFormat="false" ht="12.75" hidden="false" customHeight="false" outlineLevel="1" collapsed="false">
      <c r="A48" s="183" t="n">
        <v>19</v>
      </c>
      <c r="B48" s="183" t="s">
        <v>192</v>
      </c>
      <c r="C48" s="184" t="s">
        <v>193</v>
      </c>
      <c r="D48" s="185" t="s">
        <v>153</v>
      </c>
      <c r="E48" s="186" t="n">
        <v>15.516</v>
      </c>
      <c r="F48" s="187"/>
      <c r="G48" s="187" t="n">
        <f aca="false">F48*E48</f>
        <v>0</v>
      </c>
      <c r="H48" s="187" t="n">
        <v>20.15</v>
      </c>
      <c r="I48" s="187" t="n">
        <f aca="false">ROUND(E48*H48,2)</f>
        <v>312.65</v>
      </c>
      <c r="J48" s="187" t="n">
        <v>176.35</v>
      </c>
      <c r="K48" s="187" t="n">
        <f aca="false">ROUND(E48*J48,2)</f>
        <v>2736.25</v>
      </c>
      <c r="L48" s="187" t="n">
        <v>21</v>
      </c>
      <c r="M48" s="187" t="n">
        <f aca="false">G48*(1+L48/100)</f>
        <v>0</v>
      </c>
      <c r="N48" s="188" t="n">
        <v>0.00227</v>
      </c>
      <c r="O48" s="188" t="n">
        <f aca="false">ROUND(E48*N48,5)</f>
        <v>0.03522</v>
      </c>
      <c r="P48" s="188" t="n">
        <v>0</v>
      </c>
      <c r="Q48" s="188" t="n">
        <f aca="false">ROUND(E48*P48,5)</f>
        <v>0</v>
      </c>
      <c r="R48" s="188"/>
      <c r="S48" s="188"/>
      <c r="T48" s="189" t="n">
        <v>0.386</v>
      </c>
      <c r="U48" s="188" t="n">
        <f aca="false">ROUND(E48*T48,2)</f>
        <v>5.99</v>
      </c>
      <c r="V48" s="190"/>
      <c r="W48" s="190"/>
      <c r="X48" s="190"/>
      <c r="Y48" s="190"/>
      <c r="Z48" s="190"/>
      <c r="AA48" s="190"/>
      <c r="AB48" s="190"/>
      <c r="AC48" s="190"/>
      <c r="AD48" s="190"/>
      <c r="AE48" s="190" t="s">
        <v>141</v>
      </c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</row>
    <row r="49" customFormat="false" ht="12.75" hidden="false" customHeight="false" outlineLevel="1" collapsed="false">
      <c r="A49" s="183"/>
      <c r="B49" s="183"/>
      <c r="C49" s="191" t="s">
        <v>194</v>
      </c>
      <c r="D49" s="192"/>
      <c r="E49" s="193"/>
      <c r="F49" s="187"/>
      <c r="G49" s="187" t="n">
        <f aca="false">F49*E49</f>
        <v>0</v>
      </c>
      <c r="H49" s="187"/>
      <c r="I49" s="187"/>
      <c r="J49" s="187"/>
      <c r="K49" s="187"/>
      <c r="L49" s="187"/>
      <c r="M49" s="187"/>
      <c r="N49" s="188"/>
      <c r="O49" s="188"/>
      <c r="P49" s="188"/>
      <c r="Q49" s="188"/>
      <c r="R49" s="188"/>
      <c r="S49" s="188"/>
      <c r="T49" s="189"/>
      <c r="U49" s="188"/>
      <c r="V49" s="190"/>
      <c r="W49" s="190"/>
      <c r="X49" s="190"/>
      <c r="Y49" s="190"/>
      <c r="Z49" s="190"/>
      <c r="AA49" s="190"/>
      <c r="AB49" s="190"/>
      <c r="AC49" s="190"/>
      <c r="AD49" s="190"/>
      <c r="AE49" s="190" t="s">
        <v>150</v>
      </c>
      <c r="AF49" s="190" t="n">
        <v>0</v>
      </c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</row>
    <row r="50" customFormat="false" ht="12.75" hidden="false" customHeight="false" outlineLevel="1" collapsed="false">
      <c r="A50" s="183"/>
      <c r="B50" s="183"/>
      <c r="C50" s="191" t="s">
        <v>195</v>
      </c>
      <c r="D50" s="192"/>
      <c r="E50" s="193" t="n">
        <v>6.84</v>
      </c>
      <c r="F50" s="187"/>
      <c r="G50" s="187" t="n">
        <f aca="false">F50*E50</f>
        <v>0</v>
      </c>
      <c r="H50" s="187"/>
      <c r="I50" s="187"/>
      <c r="J50" s="187"/>
      <c r="K50" s="187"/>
      <c r="L50" s="187"/>
      <c r="M50" s="187"/>
      <c r="N50" s="188"/>
      <c r="O50" s="188"/>
      <c r="P50" s="188"/>
      <c r="Q50" s="188"/>
      <c r="R50" s="188"/>
      <c r="S50" s="188"/>
      <c r="T50" s="189"/>
      <c r="U50" s="188"/>
      <c r="V50" s="190"/>
      <c r="W50" s="190"/>
      <c r="X50" s="190"/>
      <c r="Y50" s="190"/>
      <c r="Z50" s="190"/>
      <c r="AA50" s="190"/>
      <c r="AB50" s="190"/>
      <c r="AC50" s="190"/>
      <c r="AD50" s="190"/>
      <c r="AE50" s="190" t="s">
        <v>150</v>
      </c>
      <c r="AF50" s="190" t="n">
        <v>0</v>
      </c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</row>
    <row r="51" customFormat="false" ht="12.75" hidden="false" customHeight="false" outlineLevel="1" collapsed="false">
      <c r="A51" s="183"/>
      <c r="B51" s="183"/>
      <c r="C51" s="191" t="s">
        <v>196</v>
      </c>
      <c r="D51" s="192"/>
      <c r="E51" s="193" t="n">
        <v>8.676</v>
      </c>
      <c r="F51" s="187"/>
      <c r="G51" s="187" t="n">
        <f aca="false">F51*E51</f>
        <v>0</v>
      </c>
      <c r="H51" s="187"/>
      <c r="I51" s="187"/>
      <c r="J51" s="187"/>
      <c r="K51" s="187"/>
      <c r="L51" s="187"/>
      <c r="M51" s="187"/>
      <c r="N51" s="188"/>
      <c r="O51" s="188"/>
      <c r="P51" s="188"/>
      <c r="Q51" s="188"/>
      <c r="R51" s="188"/>
      <c r="S51" s="188"/>
      <c r="T51" s="189"/>
      <c r="U51" s="188"/>
      <c r="V51" s="190"/>
      <c r="W51" s="190"/>
      <c r="X51" s="190"/>
      <c r="Y51" s="190"/>
      <c r="Z51" s="190"/>
      <c r="AA51" s="190"/>
      <c r="AB51" s="190"/>
      <c r="AC51" s="190"/>
      <c r="AD51" s="190"/>
      <c r="AE51" s="190" t="s">
        <v>150</v>
      </c>
      <c r="AF51" s="190" t="n">
        <v>0</v>
      </c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</row>
    <row r="52" customFormat="false" ht="12.75" hidden="false" customHeight="false" outlineLevel="1" collapsed="false">
      <c r="A52" s="183" t="n">
        <v>20</v>
      </c>
      <c r="B52" s="183" t="s">
        <v>197</v>
      </c>
      <c r="C52" s="184" t="s">
        <v>198</v>
      </c>
      <c r="D52" s="185" t="s">
        <v>153</v>
      </c>
      <c r="E52" s="186" t="n">
        <v>15.516</v>
      </c>
      <c r="F52" s="187"/>
      <c r="G52" s="187" t="n">
        <f aca="false">F52*E52</f>
        <v>0</v>
      </c>
      <c r="H52" s="187" t="n">
        <v>0</v>
      </c>
      <c r="I52" s="187" t="n">
        <f aca="false">ROUND(E52*H52,2)</f>
        <v>0</v>
      </c>
      <c r="J52" s="187" t="n">
        <v>53.7</v>
      </c>
      <c r="K52" s="187" t="n">
        <f aca="false">ROUND(E52*J52,2)</f>
        <v>833.21</v>
      </c>
      <c r="L52" s="187" t="n">
        <v>21</v>
      </c>
      <c r="M52" s="187" t="n">
        <f aca="false">G52*(1+L52/100)</f>
        <v>0</v>
      </c>
      <c r="N52" s="188" t="n">
        <v>0</v>
      </c>
      <c r="O52" s="188" t="n">
        <f aca="false">ROUND(E52*N52,5)</f>
        <v>0</v>
      </c>
      <c r="P52" s="188" t="n">
        <v>0</v>
      </c>
      <c r="Q52" s="188" t="n">
        <f aca="false">ROUND(E52*P52,5)</f>
        <v>0</v>
      </c>
      <c r="R52" s="188"/>
      <c r="S52" s="188"/>
      <c r="T52" s="189" t="n">
        <v>0.13</v>
      </c>
      <c r="U52" s="188" t="n">
        <f aca="false">ROUND(E52*T52,2)</f>
        <v>2.02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 t="s">
        <v>141</v>
      </c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</row>
    <row r="53" customFormat="false" ht="12.75" hidden="false" customHeight="false" outlineLevel="0" collapsed="false">
      <c r="A53" s="194" t="s">
        <v>133</v>
      </c>
      <c r="B53" s="194" t="s">
        <v>62</v>
      </c>
      <c r="C53" s="195" t="s">
        <v>63</v>
      </c>
      <c r="D53" s="196"/>
      <c r="E53" s="197"/>
      <c r="F53" s="198"/>
      <c r="G53" s="198" t="n">
        <f aca="false">SUMIF(AE54:AE88,"&lt;&gt;NOR",G54:G88)</f>
        <v>0</v>
      </c>
      <c r="H53" s="198"/>
      <c r="I53" s="198" t="n">
        <f aca="false">SUM(I54:I88)</f>
        <v>55412.21</v>
      </c>
      <c r="J53" s="198"/>
      <c r="K53" s="198" t="n">
        <f aca="false">SUM(K54:K88)</f>
        <v>130450.21</v>
      </c>
      <c r="L53" s="198"/>
      <c r="M53" s="198" t="n">
        <f aca="false">SUM(M54:M88)</f>
        <v>0</v>
      </c>
      <c r="N53" s="199"/>
      <c r="O53" s="199" t="n">
        <f aca="false">SUM(O54:O88)</f>
        <v>13.64746</v>
      </c>
      <c r="P53" s="199"/>
      <c r="Q53" s="199" t="n">
        <f aca="false">SUM(Q54:Q88)</f>
        <v>0</v>
      </c>
      <c r="R53" s="199"/>
      <c r="S53" s="199"/>
      <c r="T53" s="200"/>
      <c r="U53" s="199" t="n">
        <f aca="false">SUM(U54:U88)</f>
        <v>267.41</v>
      </c>
      <c r="AE53" s="0" t="s">
        <v>134</v>
      </c>
    </row>
    <row r="54" customFormat="false" ht="12.75" hidden="false" customHeight="false" outlineLevel="1" collapsed="false">
      <c r="A54" s="183" t="n">
        <v>21</v>
      </c>
      <c r="B54" s="183" t="s">
        <v>199</v>
      </c>
      <c r="C54" s="184" t="s">
        <v>200</v>
      </c>
      <c r="D54" s="185" t="s">
        <v>153</v>
      </c>
      <c r="E54" s="186" t="n">
        <v>528.033</v>
      </c>
      <c r="F54" s="187"/>
      <c r="G54" s="187" t="n">
        <f aca="false">F54*E54</f>
        <v>0</v>
      </c>
      <c r="H54" s="187" t="n">
        <v>87.01</v>
      </c>
      <c r="I54" s="187" t="n">
        <f aca="false">ROUND(E54*H54,2)</f>
        <v>45944.15</v>
      </c>
      <c r="J54" s="187" t="n">
        <v>147.49</v>
      </c>
      <c r="K54" s="187" t="n">
        <f aca="false">ROUND(E54*J54,2)</f>
        <v>77879.59</v>
      </c>
      <c r="L54" s="187" t="n">
        <v>21</v>
      </c>
      <c r="M54" s="187" t="n">
        <f aca="false">G54*(1+L54/100)</f>
        <v>0</v>
      </c>
      <c r="N54" s="188" t="n">
        <v>0.02205</v>
      </c>
      <c r="O54" s="188" t="n">
        <f aca="false">ROUND(E54*N54,5)</f>
        <v>11.64313</v>
      </c>
      <c r="P54" s="188" t="n">
        <v>0</v>
      </c>
      <c r="Q54" s="188" t="n">
        <f aca="false">ROUND(E54*P54,5)</f>
        <v>0</v>
      </c>
      <c r="R54" s="188"/>
      <c r="S54" s="188"/>
      <c r="T54" s="189" t="n">
        <v>0.285</v>
      </c>
      <c r="U54" s="188" t="n">
        <f aca="false">ROUND(E54*T54,2)</f>
        <v>150.49</v>
      </c>
      <c r="V54" s="190"/>
      <c r="W54" s="190"/>
      <c r="X54" s="190"/>
      <c r="Y54" s="190"/>
      <c r="Z54" s="190"/>
      <c r="AA54" s="190"/>
      <c r="AB54" s="190"/>
      <c r="AC54" s="190"/>
      <c r="AD54" s="190"/>
      <c r="AE54" s="190" t="s">
        <v>141</v>
      </c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</row>
    <row r="55" customFormat="false" ht="12.75" hidden="false" customHeight="false" outlineLevel="1" collapsed="false">
      <c r="A55" s="183"/>
      <c r="B55" s="183"/>
      <c r="C55" s="191" t="s">
        <v>201</v>
      </c>
      <c r="D55" s="192"/>
      <c r="E55" s="193" t="n">
        <v>21.9945</v>
      </c>
      <c r="F55" s="187"/>
      <c r="G55" s="187" t="n">
        <f aca="false">F55*E55</f>
        <v>0</v>
      </c>
      <c r="H55" s="187"/>
      <c r="I55" s="187"/>
      <c r="J55" s="187"/>
      <c r="K55" s="187"/>
      <c r="L55" s="187"/>
      <c r="M55" s="187"/>
      <c r="N55" s="188"/>
      <c r="O55" s="188"/>
      <c r="P55" s="188"/>
      <c r="Q55" s="188"/>
      <c r="R55" s="188"/>
      <c r="S55" s="188"/>
      <c r="T55" s="189"/>
      <c r="U55" s="188"/>
      <c r="V55" s="190"/>
      <c r="W55" s="190"/>
      <c r="X55" s="190"/>
      <c r="Y55" s="190"/>
      <c r="Z55" s="190"/>
      <c r="AA55" s="190"/>
      <c r="AB55" s="190"/>
      <c r="AC55" s="190"/>
      <c r="AD55" s="190"/>
      <c r="AE55" s="190" t="s">
        <v>150</v>
      </c>
      <c r="AF55" s="190" t="n">
        <v>0</v>
      </c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</row>
    <row r="56" customFormat="false" ht="12.75" hidden="false" customHeight="false" outlineLevel="1" collapsed="false">
      <c r="A56" s="183"/>
      <c r="B56" s="183"/>
      <c r="C56" s="191" t="s">
        <v>202</v>
      </c>
      <c r="D56" s="192"/>
      <c r="E56" s="193" t="n">
        <v>38.1975</v>
      </c>
      <c r="F56" s="187"/>
      <c r="G56" s="187" t="n">
        <f aca="false">F56*E56</f>
        <v>0</v>
      </c>
      <c r="H56" s="187"/>
      <c r="I56" s="187"/>
      <c r="J56" s="187"/>
      <c r="K56" s="187"/>
      <c r="L56" s="187"/>
      <c r="M56" s="187"/>
      <c r="N56" s="188"/>
      <c r="O56" s="188"/>
      <c r="P56" s="188"/>
      <c r="Q56" s="188"/>
      <c r="R56" s="188"/>
      <c r="S56" s="188"/>
      <c r="T56" s="189"/>
      <c r="U56" s="188"/>
      <c r="V56" s="190"/>
      <c r="W56" s="190"/>
      <c r="X56" s="190"/>
      <c r="Y56" s="190"/>
      <c r="Z56" s="190"/>
      <c r="AA56" s="190"/>
      <c r="AB56" s="190"/>
      <c r="AC56" s="190"/>
      <c r="AD56" s="190"/>
      <c r="AE56" s="190" t="s">
        <v>150</v>
      </c>
      <c r="AF56" s="190" t="n">
        <v>0</v>
      </c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</row>
    <row r="57" customFormat="false" ht="12.75" hidden="false" customHeight="false" outlineLevel="1" collapsed="false">
      <c r="A57" s="183"/>
      <c r="B57" s="183"/>
      <c r="C57" s="191" t="s">
        <v>203</v>
      </c>
      <c r="D57" s="192"/>
      <c r="E57" s="193" t="n">
        <v>20.823</v>
      </c>
      <c r="F57" s="187"/>
      <c r="G57" s="187" t="n">
        <f aca="false">F57*E57</f>
        <v>0</v>
      </c>
      <c r="H57" s="187"/>
      <c r="I57" s="187"/>
      <c r="J57" s="187"/>
      <c r="K57" s="187"/>
      <c r="L57" s="187"/>
      <c r="M57" s="187"/>
      <c r="N57" s="188"/>
      <c r="O57" s="188"/>
      <c r="P57" s="188"/>
      <c r="Q57" s="188"/>
      <c r="R57" s="188"/>
      <c r="S57" s="188"/>
      <c r="T57" s="189"/>
      <c r="U57" s="188"/>
      <c r="V57" s="190"/>
      <c r="W57" s="190"/>
      <c r="X57" s="190"/>
      <c r="Y57" s="190"/>
      <c r="Z57" s="190"/>
      <c r="AA57" s="190"/>
      <c r="AB57" s="190"/>
      <c r="AC57" s="190"/>
      <c r="AD57" s="190"/>
      <c r="AE57" s="190" t="s">
        <v>150</v>
      </c>
      <c r="AF57" s="190" t="n">
        <v>0</v>
      </c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</row>
    <row r="58" customFormat="false" ht="12.75" hidden="false" customHeight="false" outlineLevel="1" collapsed="false">
      <c r="A58" s="183"/>
      <c r="B58" s="183"/>
      <c r="C58" s="191" t="s">
        <v>204</v>
      </c>
      <c r="D58" s="192"/>
      <c r="E58" s="193" t="n">
        <v>21.0705</v>
      </c>
      <c r="F58" s="187"/>
      <c r="G58" s="187" t="n">
        <f aca="false">F58*E58</f>
        <v>0</v>
      </c>
      <c r="H58" s="187"/>
      <c r="I58" s="187"/>
      <c r="J58" s="187"/>
      <c r="K58" s="187"/>
      <c r="L58" s="187"/>
      <c r="M58" s="187"/>
      <c r="N58" s="188"/>
      <c r="O58" s="188"/>
      <c r="P58" s="188"/>
      <c r="Q58" s="188"/>
      <c r="R58" s="188"/>
      <c r="S58" s="188"/>
      <c r="T58" s="189"/>
      <c r="U58" s="188"/>
      <c r="V58" s="190"/>
      <c r="W58" s="190"/>
      <c r="X58" s="190"/>
      <c r="Y58" s="190"/>
      <c r="Z58" s="190"/>
      <c r="AA58" s="190"/>
      <c r="AB58" s="190"/>
      <c r="AC58" s="190"/>
      <c r="AD58" s="190"/>
      <c r="AE58" s="190" t="s">
        <v>150</v>
      </c>
      <c r="AF58" s="190" t="n">
        <v>0</v>
      </c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</row>
    <row r="59" customFormat="false" ht="12.75" hidden="false" customHeight="false" outlineLevel="1" collapsed="false">
      <c r="A59" s="183"/>
      <c r="B59" s="183"/>
      <c r="C59" s="191" t="s">
        <v>205</v>
      </c>
      <c r="D59" s="192"/>
      <c r="E59" s="193" t="n">
        <v>23.6115</v>
      </c>
      <c r="F59" s="187"/>
      <c r="G59" s="187" t="n">
        <f aca="false">F59*E59</f>
        <v>0</v>
      </c>
      <c r="H59" s="187"/>
      <c r="I59" s="187"/>
      <c r="J59" s="187"/>
      <c r="K59" s="187"/>
      <c r="L59" s="187"/>
      <c r="M59" s="187"/>
      <c r="N59" s="188"/>
      <c r="O59" s="188"/>
      <c r="P59" s="188"/>
      <c r="Q59" s="188"/>
      <c r="R59" s="188"/>
      <c r="S59" s="188"/>
      <c r="T59" s="189"/>
      <c r="U59" s="188"/>
      <c r="V59" s="190"/>
      <c r="W59" s="190"/>
      <c r="X59" s="190"/>
      <c r="Y59" s="190"/>
      <c r="Z59" s="190"/>
      <c r="AA59" s="190"/>
      <c r="AB59" s="190"/>
      <c r="AC59" s="190"/>
      <c r="AD59" s="190"/>
      <c r="AE59" s="190" t="s">
        <v>150</v>
      </c>
      <c r="AF59" s="190" t="n">
        <v>0</v>
      </c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</row>
    <row r="60" customFormat="false" ht="12.75" hidden="false" customHeight="false" outlineLevel="1" collapsed="false">
      <c r="A60" s="183"/>
      <c r="B60" s="183"/>
      <c r="C60" s="191" t="s">
        <v>206</v>
      </c>
      <c r="D60" s="192"/>
      <c r="E60" s="193" t="n">
        <v>42.9495</v>
      </c>
      <c r="F60" s="187"/>
      <c r="G60" s="187" t="n">
        <f aca="false">F60*E60</f>
        <v>0</v>
      </c>
      <c r="H60" s="187"/>
      <c r="I60" s="187"/>
      <c r="J60" s="187"/>
      <c r="K60" s="187"/>
      <c r="L60" s="187"/>
      <c r="M60" s="187"/>
      <c r="N60" s="188"/>
      <c r="O60" s="188"/>
      <c r="P60" s="188"/>
      <c r="Q60" s="188"/>
      <c r="R60" s="188"/>
      <c r="S60" s="188"/>
      <c r="T60" s="189"/>
      <c r="U60" s="188"/>
      <c r="V60" s="190"/>
      <c r="W60" s="190"/>
      <c r="X60" s="190"/>
      <c r="Y60" s="190"/>
      <c r="Z60" s="190"/>
      <c r="AA60" s="190"/>
      <c r="AB60" s="190"/>
      <c r="AC60" s="190"/>
      <c r="AD60" s="190"/>
      <c r="AE60" s="190" t="s">
        <v>150</v>
      </c>
      <c r="AF60" s="190" t="n">
        <v>0</v>
      </c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</row>
    <row r="61" customFormat="false" ht="12.75" hidden="false" customHeight="false" outlineLevel="1" collapsed="false">
      <c r="A61" s="183"/>
      <c r="B61" s="183"/>
      <c r="C61" s="191" t="s">
        <v>207</v>
      </c>
      <c r="D61" s="192"/>
      <c r="E61" s="193" t="n">
        <v>40.491</v>
      </c>
      <c r="F61" s="187"/>
      <c r="G61" s="187" t="n">
        <f aca="false">F61*E61</f>
        <v>0</v>
      </c>
      <c r="H61" s="187"/>
      <c r="I61" s="187"/>
      <c r="J61" s="187"/>
      <c r="K61" s="187"/>
      <c r="L61" s="187"/>
      <c r="M61" s="187"/>
      <c r="N61" s="188"/>
      <c r="O61" s="188"/>
      <c r="P61" s="188"/>
      <c r="Q61" s="188"/>
      <c r="R61" s="188"/>
      <c r="S61" s="188"/>
      <c r="T61" s="189"/>
      <c r="U61" s="188"/>
      <c r="V61" s="190"/>
      <c r="W61" s="190"/>
      <c r="X61" s="190"/>
      <c r="Y61" s="190"/>
      <c r="Z61" s="190"/>
      <c r="AA61" s="190"/>
      <c r="AB61" s="190"/>
      <c r="AC61" s="190"/>
      <c r="AD61" s="190"/>
      <c r="AE61" s="190" t="s">
        <v>150</v>
      </c>
      <c r="AF61" s="190" t="n">
        <v>0</v>
      </c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</row>
    <row r="62" customFormat="false" ht="12.75" hidden="false" customHeight="false" outlineLevel="1" collapsed="false">
      <c r="A62" s="183"/>
      <c r="B62" s="183"/>
      <c r="C62" s="191" t="s">
        <v>208</v>
      </c>
      <c r="D62" s="192"/>
      <c r="E62" s="193" t="n">
        <v>32.1585</v>
      </c>
      <c r="F62" s="187"/>
      <c r="G62" s="187" t="n">
        <f aca="false">F62*E62</f>
        <v>0</v>
      </c>
      <c r="H62" s="187"/>
      <c r="I62" s="187"/>
      <c r="J62" s="187"/>
      <c r="K62" s="187"/>
      <c r="L62" s="187"/>
      <c r="M62" s="187"/>
      <c r="N62" s="188"/>
      <c r="O62" s="188"/>
      <c r="P62" s="188"/>
      <c r="Q62" s="188"/>
      <c r="R62" s="188"/>
      <c r="S62" s="188"/>
      <c r="T62" s="189"/>
      <c r="U62" s="188"/>
      <c r="V62" s="190"/>
      <c r="W62" s="190"/>
      <c r="X62" s="190"/>
      <c r="Y62" s="190"/>
      <c r="Z62" s="190"/>
      <c r="AA62" s="190"/>
      <c r="AB62" s="190"/>
      <c r="AC62" s="190"/>
      <c r="AD62" s="190"/>
      <c r="AE62" s="190" t="s">
        <v>150</v>
      </c>
      <c r="AF62" s="190" t="n">
        <v>0</v>
      </c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</row>
    <row r="63" customFormat="false" ht="12.75" hidden="false" customHeight="false" outlineLevel="1" collapsed="false">
      <c r="A63" s="183"/>
      <c r="B63" s="183"/>
      <c r="C63" s="191" t="s">
        <v>209</v>
      </c>
      <c r="D63" s="192"/>
      <c r="E63" s="193" t="n">
        <v>36.0195</v>
      </c>
      <c r="F63" s="187"/>
      <c r="G63" s="187" t="n">
        <f aca="false">F63*E63</f>
        <v>0</v>
      </c>
      <c r="H63" s="187"/>
      <c r="I63" s="187"/>
      <c r="J63" s="187"/>
      <c r="K63" s="187"/>
      <c r="L63" s="187"/>
      <c r="M63" s="187"/>
      <c r="N63" s="188"/>
      <c r="O63" s="188"/>
      <c r="P63" s="188"/>
      <c r="Q63" s="188"/>
      <c r="R63" s="188"/>
      <c r="S63" s="188"/>
      <c r="T63" s="189"/>
      <c r="U63" s="188"/>
      <c r="V63" s="190"/>
      <c r="W63" s="190"/>
      <c r="X63" s="190"/>
      <c r="Y63" s="190"/>
      <c r="Z63" s="190"/>
      <c r="AA63" s="190"/>
      <c r="AB63" s="190"/>
      <c r="AC63" s="190"/>
      <c r="AD63" s="190"/>
      <c r="AE63" s="190" t="s">
        <v>150</v>
      </c>
      <c r="AF63" s="190" t="n">
        <v>0</v>
      </c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</row>
    <row r="64" customFormat="false" ht="12.75" hidden="false" customHeight="false" outlineLevel="1" collapsed="false">
      <c r="A64" s="183"/>
      <c r="B64" s="183"/>
      <c r="C64" s="191" t="s">
        <v>210</v>
      </c>
      <c r="D64" s="192"/>
      <c r="E64" s="193" t="n">
        <v>57.255</v>
      </c>
      <c r="F64" s="187"/>
      <c r="G64" s="187" t="n">
        <f aca="false">F64*E64</f>
        <v>0</v>
      </c>
      <c r="H64" s="187"/>
      <c r="I64" s="187"/>
      <c r="J64" s="187"/>
      <c r="K64" s="187"/>
      <c r="L64" s="187"/>
      <c r="M64" s="187"/>
      <c r="N64" s="188"/>
      <c r="O64" s="188"/>
      <c r="P64" s="188"/>
      <c r="Q64" s="188"/>
      <c r="R64" s="188"/>
      <c r="S64" s="188"/>
      <c r="T64" s="189"/>
      <c r="U64" s="188"/>
      <c r="V64" s="190"/>
      <c r="W64" s="190"/>
      <c r="X64" s="190"/>
      <c r="Y64" s="190"/>
      <c r="Z64" s="190"/>
      <c r="AA64" s="190"/>
      <c r="AB64" s="190"/>
      <c r="AC64" s="190"/>
      <c r="AD64" s="190"/>
      <c r="AE64" s="190" t="s">
        <v>150</v>
      </c>
      <c r="AF64" s="190" t="n">
        <v>0</v>
      </c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</row>
    <row r="65" customFormat="false" ht="12.75" hidden="false" customHeight="false" outlineLevel="1" collapsed="false">
      <c r="A65" s="183"/>
      <c r="B65" s="183"/>
      <c r="C65" s="191" t="s">
        <v>211</v>
      </c>
      <c r="D65" s="192"/>
      <c r="E65" s="193" t="n">
        <v>40.4085</v>
      </c>
      <c r="F65" s="187"/>
      <c r="G65" s="187" t="n">
        <f aca="false">F65*E65</f>
        <v>0</v>
      </c>
      <c r="H65" s="187"/>
      <c r="I65" s="187"/>
      <c r="J65" s="187"/>
      <c r="K65" s="187"/>
      <c r="L65" s="187"/>
      <c r="M65" s="187"/>
      <c r="N65" s="188"/>
      <c r="O65" s="188"/>
      <c r="P65" s="188"/>
      <c r="Q65" s="188"/>
      <c r="R65" s="188"/>
      <c r="S65" s="188"/>
      <c r="T65" s="189"/>
      <c r="U65" s="188"/>
      <c r="V65" s="190"/>
      <c r="W65" s="190"/>
      <c r="X65" s="190"/>
      <c r="Y65" s="190"/>
      <c r="Z65" s="190"/>
      <c r="AA65" s="190"/>
      <c r="AB65" s="190"/>
      <c r="AC65" s="190"/>
      <c r="AD65" s="190"/>
      <c r="AE65" s="190" t="s">
        <v>150</v>
      </c>
      <c r="AF65" s="190" t="n">
        <v>0</v>
      </c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</row>
    <row r="66" customFormat="false" ht="12.75" hidden="false" customHeight="false" outlineLevel="1" collapsed="false">
      <c r="A66" s="183"/>
      <c r="B66" s="183"/>
      <c r="C66" s="191" t="s">
        <v>212</v>
      </c>
      <c r="D66" s="192"/>
      <c r="E66" s="193" t="n">
        <v>35.6565</v>
      </c>
      <c r="F66" s="187"/>
      <c r="G66" s="187" t="n">
        <f aca="false">F66*E66</f>
        <v>0</v>
      </c>
      <c r="H66" s="187"/>
      <c r="I66" s="187"/>
      <c r="J66" s="187"/>
      <c r="K66" s="187"/>
      <c r="L66" s="187"/>
      <c r="M66" s="187"/>
      <c r="N66" s="188"/>
      <c r="O66" s="188"/>
      <c r="P66" s="188"/>
      <c r="Q66" s="188"/>
      <c r="R66" s="188"/>
      <c r="S66" s="188"/>
      <c r="T66" s="189"/>
      <c r="U66" s="188"/>
      <c r="V66" s="190"/>
      <c r="W66" s="190"/>
      <c r="X66" s="190"/>
      <c r="Y66" s="190"/>
      <c r="Z66" s="190"/>
      <c r="AA66" s="190"/>
      <c r="AB66" s="190"/>
      <c r="AC66" s="190"/>
      <c r="AD66" s="190"/>
      <c r="AE66" s="190" t="s">
        <v>150</v>
      </c>
      <c r="AF66" s="190" t="n">
        <v>0</v>
      </c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</row>
    <row r="67" customFormat="false" ht="12.75" hidden="false" customHeight="false" outlineLevel="1" collapsed="false">
      <c r="A67" s="183"/>
      <c r="B67" s="183"/>
      <c r="C67" s="191" t="s">
        <v>213</v>
      </c>
      <c r="D67" s="192"/>
      <c r="E67" s="193" t="n">
        <v>34.7655</v>
      </c>
      <c r="F67" s="187"/>
      <c r="G67" s="187" t="n">
        <f aca="false">F67*E67</f>
        <v>0</v>
      </c>
      <c r="H67" s="187"/>
      <c r="I67" s="187"/>
      <c r="J67" s="187"/>
      <c r="K67" s="187"/>
      <c r="L67" s="187"/>
      <c r="M67" s="187"/>
      <c r="N67" s="188"/>
      <c r="O67" s="188"/>
      <c r="P67" s="188"/>
      <c r="Q67" s="188"/>
      <c r="R67" s="188"/>
      <c r="S67" s="188"/>
      <c r="T67" s="189"/>
      <c r="U67" s="188"/>
      <c r="V67" s="190"/>
      <c r="W67" s="190"/>
      <c r="X67" s="190"/>
      <c r="Y67" s="190"/>
      <c r="Z67" s="190"/>
      <c r="AA67" s="190"/>
      <c r="AB67" s="190"/>
      <c r="AC67" s="190"/>
      <c r="AD67" s="190"/>
      <c r="AE67" s="190" t="s">
        <v>150</v>
      </c>
      <c r="AF67" s="190" t="n">
        <v>0</v>
      </c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</row>
    <row r="68" customFormat="false" ht="12.75" hidden="false" customHeight="false" outlineLevel="1" collapsed="false">
      <c r="A68" s="183"/>
      <c r="B68" s="183"/>
      <c r="C68" s="191" t="s">
        <v>214</v>
      </c>
      <c r="D68" s="192"/>
      <c r="E68" s="193" t="n">
        <v>30.7065</v>
      </c>
      <c r="F68" s="187"/>
      <c r="G68" s="187" t="n">
        <f aca="false">F68*E68</f>
        <v>0</v>
      </c>
      <c r="H68" s="187"/>
      <c r="I68" s="187"/>
      <c r="J68" s="187"/>
      <c r="K68" s="187"/>
      <c r="L68" s="187"/>
      <c r="M68" s="187"/>
      <c r="N68" s="188"/>
      <c r="O68" s="188"/>
      <c r="P68" s="188"/>
      <c r="Q68" s="188"/>
      <c r="R68" s="188"/>
      <c r="S68" s="188"/>
      <c r="T68" s="189"/>
      <c r="U68" s="188"/>
      <c r="V68" s="190"/>
      <c r="W68" s="190"/>
      <c r="X68" s="190"/>
      <c r="Y68" s="190"/>
      <c r="Z68" s="190"/>
      <c r="AA68" s="190"/>
      <c r="AB68" s="190"/>
      <c r="AC68" s="190"/>
      <c r="AD68" s="190"/>
      <c r="AE68" s="190" t="s">
        <v>150</v>
      </c>
      <c r="AF68" s="190" t="n">
        <v>0</v>
      </c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</row>
    <row r="69" customFormat="false" ht="12.75" hidden="false" customHeight="false" outlineLevel="1" collapsed="false">
      <c r="A69" s="183"/>
      <c r="B69" s="183"/>
      <c r="C69" s="191" t="s">
        <v>215</v>
      </c>
      <c r="D69" s="192"/>
      <c r="E69" s="193" t="n">
        <v>51.9255</v>
      </c>
      <c r="F69" s="187"/>
      <c r="G69" s="187" t="n">
        <f aca="false">F69*E69</f>
        <v>0</v>
      </c>
      <c r="H69" s="187"/>
      <c r="I69" s="187"/>
      <c r="J69" s="187"/>
      <c r="K69" s="187"/>
      <c r="L69" s="187"/>
      <c r="M69" s="187"/>
      <c r="N69" s="188"/>
      <c r="O69" s="188"/>
      <c r="P69" s="188"/>
      <c r="Q69" s="188"/>
      <c r="R69" s="188"/>
      <c r="S69" s="188"/>
      <c r="T69" s="189"/>
      <c r="U69" s="188"/>
      <c r="V69" s="190"/>
      <c r="W69" s="190"/>
      <c r="X69" s="190"/>
      <c r="Y69" s="190"/>
      <c r="Z69" s="190"/>
      <c r="AA69" s="190"/>
      <c r="AB69" s="190"/>
      <c r="AC69" s="190"/>
      <c r="AD69" s="190"/>
      <c r="AE69" s="190" t="s">
        <v>150</v>
      </c>
      <c r="AF69" s="190" t="n">
        <v>0</v>
      </c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</row>
    <row r="70" customFormat="false" ht="12.75" hidden="false" customHeight="false" outlineLevel="1" collapsed="false">
      <c r="A70" s="183" t="n">
        <v>22</v>
      </c>
      <c r="B70" s="183" t="s">
        <v>216</v>
      </c>
      <c r="C70" s="184" t="s">
        <v>217</v>
      </c>
      <c r="D70" s="185" t="s">
        <v>153</v>
      </c>
      <c r="E70" s="186" t="n">
        <v>477.2206</v>
      </c>
      <c r="F70" s="187"/>
      <c r="G70" s="187" t="n">
        <f aca="false">F70*E70</f>
        <v>0</v>
      </c>
      <c r="H70" s="187" t="n">
        <v>19.84</v>
      </c>
      <c r="I70" s="187" t="n">
        <f aca="false">ROUND(E70*H70,2)</f>
        <v>9468.06</v>
      </c>
      <c r="J70" s="187" t="n">
        <v>110.16</v>
      </c>
      <c r="K70" s="187" t="n">
        <f aca="false">ROUND(E70*J70,2)</f>
        <v>52570.62</v>
      </c>
      <c r="L70" s="187" t="n">
        <v>21</v>
      </c>
      <c r="M70" s="187" t="n">
        <f aca="false">G70*(1+L70/100)</f>
        <v>0</v>
      </c>
      <c r="N70" s="188" t="n">
        <v>0.0042</v>
      </c>
      <c r="O70" s="188" t="n">
        <f aca="false">ROUND(E70*N70,5)</f>
        <v>2.00433</v>
      </c>
      <c r="P70" s="188" t="n">
        <v>0</v>
      </c>
      <c r="Q70" s="188" t="n">
        <f aca="false">ROUND(E70*P70,5)</f>
        <v>0</v>
      </c>
      <c r="R70" s="188"/>
      <c r="S70" s="188"/>
      <c r="T70" s="189" t="n">
        <v>0.245</v>
      </c>
      <c r="U70" s="188" t="n">
        <f aca="false">ROUND(E70*T70,2)</f>
        <v>116.92</v>
      </c>
      <c r="V70" s="190"/>
      <c r="W70" s="190"/>
      <c r="X70" s="190"/>
      <c r="Y70" s="190"/>
      <c r="Z70" s="190"/>
      <c r="AA70" s="190"/>
      <c r="AB70" s="190"/>
      <c r="AC70" s="190"/>
      <c r="AD70" s="190"/>
      <c r="AE70" s="190" t="s">
        <v>141</v>
      </c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</row>
    <row r="71" customFormat="false" ht="12.75" hidden="false" customHeight="false" outlineLevel="1" collapsed="false">
      <c r="A71" s="183"/>
      <c r="B71" s="183"/>
      <c r="C71" s="191" t="s">
        <v>201</v>
      </c>
      <c r="D71" s="192"/>
      <c r="E71" s="193" t="n">
        <v>21.9945</v>
      </c>
      <c r="F71" s="187"/>
      <c r="G71" s="187"/>
      <c r="H71" s="187"/>
      <c r="I71" s="187"/>
      <c r="J71" s="187"/>
      <c r="K71" s="187"/>
      <c r="L71" s="187"/>
      <c r="M71" s="187"/>
      <c r="N71" s="188"/>
      <c r="O71" s="188"/>
      <c r="P71" s="188"/>
      <c r="Q71" s="188"/>
      <c r="R71" s="188"/>
      <c r="S71" s="188"/>
      <c r="T71" s="189"/>
      <c r="U71" s="188"/>
      <c r="V71" s="190"/>
      <c r="W71" s="190"/>
      <c r="X71" s="190"/>
      <c r="Y71" s="190"/>
      <c r="Z71" s="190"/>
      <c r="AA71" s="190"/>
      <c r="AB71" s="190"/>
      <c r="AC71" s="190"/>
      <c r="AD71" s="190"/>
      <c r="AE71" s="190" t="s">
        <v>150</v>
      </c>
      <c r="AF71" s="190" t="n">
        <v>0</v>
      </c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</row>
    <row r="72" customFormat="false" ht="12.75" hidden="false" customHeight="false" outlineLevel="1" collapsed="false">
      <c r="A72" s="183"/>
      <c r="B72" s="183"/>
      <c r="C72" s="191" t="s">
        <v>202</v>
      </c>
      <c r="D72" s="192"/>
      <c r="E72" s="193" t="n">
        <v>38.1975</v>
      </c>
      <c r="F72" s="187"/>
      <c r="G72" s="187"/>
      <c r="H72" s="187"/>
      <c r="I72" s="187"/>
      <c r="J72" s="187"/>
      <c r="K72" s="187"/>
      <c r="L72" s="187"/>
      <c r="M72" s="187"/>
      <c r="N72" s="188"/>
      <c r="O72" s="188"/>
      <c r="P72" s="188"/>
      <c r="Q72" s="188"/>
      <c r="R72" s="188"/>
      <c r="S72" s="188"/>
      <c r="T72" s="189"/>
      <c r="U72" s="188"/>
      <c r="V72" s="190"/>
      <c r="W72" s="190"/>
      <c r="X72" s="190"/>
      <c r="Y72" s="190"/>
      <c r="Z72" s="190"/>
      <c r="AA72" s="190"/>
      <c r="AB72" s="190"/>
      <c r="AC72" s="190"/>
      <c r="AD72" s="190"/>
      <c r="AE72" s="190" t="s">
        <v>150</v>
      </c>
      <c r="AF72" s="190" t="n">
        <v>0</v>
      </c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</row>
    <row r="73" customFormat="false" ht="12.75" hidden="false" customHeight="false" outlineLevel="1" collapsed="false">
      <c r="A73" s="183"/>
      <c r="B73" s="183"/>
      <c r="C73" s="191" t="s">
        <v>203</v>
      </c>
      <c r="D73" s="192"/>
      <c r="E73" s="193" t="n">
        <v>20.823</v>
      </c>
      <c r="F73" s="187"/>
      <c r="G73" s="187"/>
      <c r="H73" s="187"/>
      <c r="I73" s="187"/>
      <c r="J73" s="187"/>
      <c r="K73" s="187"/>
      <c r="L73" s="187"/>
      <c r="M73" s="187"/>
      <c r="N73" s="188"/>
      <c r="O73" s="188"/>
      <c r="P73" s="188"/>
      <c r="Q73" s="188"/>
      <c r="R73" s="188"/>
      <c r="S73" s="188"/>
      <c r="T73" s="189"/>
      <c r="U73" s="188"/>
      <c r="V73" s="190"/>
      <c r="W73" s="190"/>
      <c r="X73" s="190"/>
      <c r="Y73" s="190"/>
      <c r="Z73" s="190"/>
      <c r="AA73" s="190"/>
      <c r="AB73" s="190"/>
      <c r="AC73" s="190"/>
      <c r="AD73" s="190"/>
      <c r="AE73" s="190" t="s">
        <v>150</v>
      </c>
      <c r="AF73" s="190" t="n">
        <v>0</v>
      </c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</row>
    <row r="74" customFormat="false" ht="12.75" hidden="false" customHeight="false" outlineLevel="1" collapsed="false">
      <c r="A74" s="183"/>
      <c r="B74" s="183"/>
      <c r="C74" s="191" t="s">
        <v>204</v>
      </c>
      <c r="D74" s="192"/>
      <c r="E74" s="193" t="n">
        <v>21.0705</v>
      </c>
      <c r="F74" s="187"/>
      <c r="G74" s="187"/>
      <c r="H74" s="187"/>
      <c r="I74" s="187"/>
      <c r="J74" s="187"/>
      <c r="K74" s="187"/>
      <c r="L74" s="187"/>
      <c r="M74" s="187"/>
      <c r="N74" s="188"/>
      <c r="O74" s="188"/>
      <c r="P74" s="188"/>
      <c r="Q74" s="188"/>
      <c r="R74" s="188"/>
      <c r="S74" s="188"/>
      <c r="T74" s="189"/>
      <c r="U74" s="188"/>
      <c r="V74" s="190"/>
      <c r="W74" s="190"/>
      <c r="X74" s="190"/>
      <c r="Y74" s="190"/>
      <c r="Z74" s="190"/>
      <c r="AA74" s="190"/>
      <c r="AB74" s="190"/>
      <c r="AC74" s="190"/>
      <c r="AD74" s="190"/>
      <c r="AE74" s="190" t="s">
        <v>150</v>
      </c>
      <c r="AF74" s="190" t="n">
        <v>0</v>
      </c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</row>
    <row r="75" customFormat="false" ht="12.75" hidden="false" customHeight="false" outlineLevel="1" collapsed="false">
      <c r="A75" s="183"/>
      <c r="B75" s="183"/>
      <c r="C75" s="191" t="s">
        <v>205</v>
      </c>
      <c r="D75" s="192"/>
      <c r="E75" s="193" t="n">
        <v>23.6115</v>
      </c>
      <c r="F75" s="187"/>
      <c r="G75" s="187"/>
      <c r="H75" s="187"/>
      <c r="I75" s="187"/>
      <c r="J75" s="187"/>
      <c r="K75" s="187"/>
      <c r="L75" s="187"/>
      <c r="M75" s="187"/>
      <c r="N75" s="188"/>
      <c r="O75" s="188"/>
      <c r="P75" s="188"/>
      <c r="Q75" s="188"/>
      <c r="R75" s="188"/>
      <c r="S75" s="188"/>
      <c r="T75" s="189"/>
      <c r="U75" s="188"/>
      <c r="V75" s="190"/>
      <c r="W75" s="190"/>
      <c r="X75" s="190"/>
      <c r="Y75" s="190"/>
      <c r="Z75" s="190"/>
      <c r="AA75" s="190"/>
      <c r="AB75" s="190"/>
      <c r="AC75" s="190"/>
      <c r="AD75" s="190"/>
      <c r="AE75" s="190" t="s">
        <v>150</v>
      </c>
      <c r="AF75" s="190" t="n">
        <v>0</v>
      </c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</row>
    <row r="76" customFormat="false" ht="12.75" hidden="false" customHeight="false" outlineLevel="1" collapsed="false">
      <c r="A76" s="183"/>
      <c r="B76" s="183"/>
      <c r="C76" s="191" t="s">
        <v>206</v>
      </c>
      <c r="D76" s="192"/>
      <c r="E76" s="193" t="n">
        <v>42.9495</v>
      </c>
      <c r="F76" s="187"/>
      <c r="G76" s="187"/>
      <c r="H76" s="187"/>
      <c r="I76" s="187"/>
      <c r="J76" s="187"/>
      <c r="K76" s="187"/>
      <c r="L76" s="187"/>
      <c r="M76" s="187"/>
      <c r="N76" s="188"/>
      <c r="O76" s="188"/>
      <c r="P76" s="188"/>
      <c r="Q76" s="188"/>
      <c r="R76" s="188"/>
      <c r="S76" s="188"/>
      <c r="T76" s="189"/>
      <c r="U76" s="188"/>
      <c r="V76" s="190"/>
      <c r="W76" s="190"/>
      <c r="X76" s="190"/>
      <c r="Y76" s="190"/>
      <c r="Z76" s="190"/>
      <c r="AA76" s="190"/>
      <c r="AB76" s="190"/>
      <c r="AC76" s="190"/>
      <c r="AD76" s="190"/>
      <c r="AE76" s="190" t="s">
        <v>150</v>
      </c>
      <c r="AF76" s="190" t="n">
        <v>0</v>
      </c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</row>
    <row r="77" customFormat="false" ht="12.75" hidden="false" customHeight="false" outlineLevel="1" collapsed="false">
      <c r="A77" s="183"/>
      <c r="B77" s="183"/>
      <c r="C77" s="191" t="s">
        <v>207</v>
      </c>
      <c r="D77" s="192"/>
      <c r="E77" s="193" t="n">
        <v>40.491</v>
      </c>
      <c r="F77" s="187"/>
      <c r="G77" s="187"/>
      <c r="H77" s="187"/>
      <c r="I77" s="187"/>
      <c r="J77" s="187"/>
      <c r="K77" s="187"/>
      <c r="L77" s="187"/>
      <c r="M77" s="187"/>
      <c r="N77" s="188"/>
      <c r="O77" s="188"/>
      <c r="P77" s="188"/>
      <c r="Q77" s="188"/>
      <c r="R77" s="188"/>
      <c r="S77" s="188"/>
      <c r="T77" s="189"/>
      <c r="U77" s="188"/>
      <c r="V77" s="190"/>
      <c r="W77" s="190"/>
      <c r="X77" s="190"/>
      <c r="Y77" s="190"/>
      <c r="Z77" s="190"/>
      <c r="AA77" s="190"/>
      <c r="AB77" s="190"/>
      <c r="AC77" s="190"/>
      <c r="AD77" s="190"/>
      <c r="AE77" s="190" t="s">
        <v>150</v>
      </c>
      <c r="AF77" s="190" t="n">
        <v>0</v>
      </c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</row>
    <row r="78" customFormat="false" ht="12.75" hidden="false" customHeight="false" outlineLevel="1" collapsed="false">
      <c r="A78" s="183"/>
      <c r="B78" s="183"/>
      <c r="C78" s="191" t="s">
        <v>208</v>
      </c>
      <c r="D78" s="192"/>
      <c r="E78" s="193" t="n">
        <v>32.1585</v>
      </c>
      <c r="F78" s="187"/>
      <c r="G78" s="187"/>
      <c r="H78" s="187"/>
      <c r="I78" s="187"/>
      <c r="J78" s="187"/>
      <c r="K78" s="187"/>
      <c r="L78" s="187"/>
      <c r="M78" s="187"/>
      <c r="N78" s="188"/>
      <c r="O78" s="188"/>
      <c r="P78" s="188"/>
      <c r="Q78" s="188"/>
      <c r="R78" s="188"/>
      <c r="S78" s="188"/>
      <c r="T78" s="189"/>
      <c r="U78" s="188"/>
      <c r="V78" s="190"/>
      <c r="W78" s="190"/>
      <c r="X78" s="190"/>
      <c r="Y78" s="190"/>
      <c r="Z78" s="190"/>
      <c r="AA78" s="190"/>
      <c r="AB78" s="190"/>
      <c r="AC78" s="190"/>
      <c r="AD78" s="190"/>
      <c r="AE78" s="190" t="s">
        <v>150</v>
      </c>
      <c r="AF78" s="190" t="n">
        <v>0</v>
      </c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</row>
    <row r="79" customFormat="false" ht="12.75" hidden="false" customHeight="false" outlineLevel="1" collapsed="false">
      <c r="A79" s="183"/>
      <c r="B79" s="183"/>
      <c r="C79" s="191" t="s">
        <v>209</v>
      </c>
      <c r="D79" s="192"/>
      <c r="E79" s="193" t="n">
        <v>36.0195</v>
      </c>
      <c r="F79" s="187"/>
      <c r="G79" s="187"/>
      <c r="H79" s="187"/>
      <c r="I79" s="187"/>
      <c r="J79" s="187"/>
      <c r="K79" s="187"/>
      <c r="L79" s="187"/>
      <c r="M79" s="187"/>
      <c r="N79" s="188"/>
      <c r="O79" s="188"/>
      <c r="P79" s="188"/>
      <c r="Q79" s="188"/>
      <c r="R79" s="188"/>
      <c r="S79" s="188"/>
      <c r="T79" s="189"/>
      <c r="U79" s="188"/>
      <c r="V79" s="190"/>
      <c r="W79" s="190"/>
      <c r="X79" s="190"/>
      <c r="Y79" s="190"/>
      <c r="Z79" s="190"/>
      <c r="AA79" s="190"/>
      <c r="AB79" s="190"/>
      <c r="AC79" s="190"/>
      <c r="AD79" s="190"/>
      <c r="AE79" s="190" t="s">
        <v>150</v>
      </c>
      <c r="AF79" s="190" t="n">
        <v>0</v>
      </c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</row>
    <row r="80" customFormat="false" ht="12.75" hidden="false" customHeight="false" outlineLevel="1" collapsed="false">
      <c r="A80" s="183"/>
      <c r="B80" s="183"/>
      <c r="C80" s="191" t="s">
        <v>210</v>
      </c>
      <c r="D80" s="192"/>
      <c r="E80" s="193" t="n">
        <v>57.255</v>
      </c>
      <c r="F80" s="187"/>
      <c r="G80" s="187"/>
      <c r="H80" s="187"/>
      <c r="I80" s="187"/>
      <c r="J80" s="187"/>
      <c r="K80" s="187"/>
      <c r="L80" s="187"/>
      <c r="M80" s="187"/>
      <c r="N80" s="188"/>
      <c r="O80" s="188"/>
      <c r="P80" s="188"/>
      <c r="Q80" s="188"/>
      <c r="R80" s="188"/>
      <c r="S80" s="188"/>
      <c r="T80" s="189"/>
      <c r="U80" s="188"/>
      <c r="V80" s="190"/>
      <c r="W80" s="190"/>
      <c r="X80" s="190"/>
      <c r="Y80" s="190"/>
      <c r="Z80" s="190"/>
      <c r="AA80" s="190"/>
      <c r="AB80" s="190"/>
      <c r="AC80" s="190"/>
      <c r="AD80" s="190"/>
      <c r="AE80" s="190" t="s">
        <v>150</v>
      </c>
      <c r="AF80" s="190" t="n">
        <v>0</v>
      </c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</row>
    <row r="81" customFormat="false" ht="12.75" hidden="false" customHeight="false" outlineLevel="1" collapsed="false">
      <c r="A81" s="183"/>
      <c r="B81" s="183"/>
      <c r="C81" s="191" t="s">
        <v>211</v>
      </c>
      <c r="D81" s="192"/>
      <c r="E81" s="193" t="n">
        <v>40.4085</v>
      </c>
      <c r="F81" s="187"/>
      <c r="G81" s="187"/>
      <c r="H81" s="187"/>
      <c r="I81" s="187"/>
      <c r="J81" s="187"/>
      <c r="K81" s="187"/>
      <c r="L81" s="187"/>
      <c r="M81" s="187"/>
      <c r="N81" s="188"/>
      <c r="O81" s="188"/>
      <c r="P81" s="188"/>
      <c r="Q81" s="188"/>
      <c r="R81" s="188"/>
      <c r="S81" s="188"/>
      <c r="T81" s="189"/>
      <c r="U81" s="188"/>
      <c r="V81" s="190"/>
      <c r="W81" s="190"/>
      <c r="X81" s="190"/>
      <c r="Y81" s="190"/>
      <c r="Z81" s="190"/>
      <c r="AA81" s="190"/>
      <c r="AB81" s="190"/>
      <c r="AC81" s="190"/>
      <c r="AD81" s="190"/>
      <c r="AE81" s="190" t="s">
        <v>150</v>
      </c>
      <c r="AF81" s="190" t="n">
        <v>0</v>
      </c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</row>
    <row r="82" customFormat="false" ht="12.75" hidden="false" customHeight="false" outlineLevel="1" collapsed="false">
      <c r="A82" s="183"/>
      <c r="B82" s="183"/>
      <c r="C82" s="191" t="s">
        <v>212</v>
      </c>
      <c r="D82" s="192"/>
      <c r="E82" s="193" t="n">
        <v>35.6565</v>
      </c>
      <c r="F82" s="187"/>
      <c r="G82" s="187"/>
      <c r="H82" s="187"/>
      <c r="I82" s="187"/>
      <c r="J82" s="187"/>
      <c r="K82" s="187"/>
      <c r="L82" s="187"/>
      <c r="M82" s="187"/>
      <c r="N82" s="188"/>
      <c r="O82" s="188"/>
      <c r="P82" s="188"/>
      <c r="Q82" s="188"/>
      <c r="R82" s="188"/>
      <c r="S82" s="188"/>
      <c r="T82" s="189"/>
      <c r="U82" s="188"/>
      <c r="V82" s="190"/>
      <c r="W82" s="190"/>
      <c r="X82" s="190"/>
      <c r="Y82" s="190"/>
      <c r="Z82" s="190"/>
      <c r="AA82" s="190"/>
      <c r="AB82" s="190"/>
      <c r="AC82" s="190"/>
      <c r="AD82" s="190"/>
      <c r="AE82" s="190" t="s">
        <v>150</v>
      </c>
      <c r="AF82" s="190" t="n">
        <v>0</v>
      </c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</row>
    <row r="83" customFormat="false" ht="12.75" hidden="false" customHeight="false" outlineLevel="1" collapsed="false">
      <c r="A83" s="183"/>
      <c r="B83" s="183"/>
      <c r="C83" s="191" t="s">
        <v>213</v>
      </c>
      <c r="D83" s="192"/>
      <c r="E83" s="193" t="n">
        <v>34.7655</v>
      </c>
      <c r="F83" s="187"/>
      <c r="G83" s="187"/>
      <c r="H83" s="187"/>
      <c r="I83" s="187"/>
      <c r="J83" s="187"/>
      <c r="K83" s="187"/>
      <c r="L83" s="187"/>
      <c r="M83" s="187"/>
      <c r="N83" s="188"/>
      <c r="O83" s="188"/>
      <c r="P83" s="188"/>
      <c r="Q83" s="188"/>
      <c r="R83" s="188"/>
      <c r="S83" s="188"/>
      <c r="T83" s="189"/>
      <c r="U83" s="188"/>
      <c r="V83" s="190"/>
      <c r="W83" s="190"/>
      <c r="X83" s="190"/>
      <c r="Y83" s="190"/>
      <c r="Z83" s="190"/>
      <c r="AA83" s="190"/>
      <c r="AB83" s="190"/>
      <c r="AC83" s="190"/>
      <c r="AD83" s="190"/>
      <c r="AE83" s="190" t="s">
        <v>150</v>
      </c>
      <c r="AF83" s="190" t="n">
        <v>0</v>
      </c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</row>
    <row r="84" customFormat="false" ht="12.75" hidden="false" customHeight="false" outlineLevel="1" collapsed="false">
      <c r="A84" s="183"/>
      <c r="B84" s="183"/>
      <c r="C84" s="191" t="s">
        <v>214</v>
      </c>
      <c r="D84" s="192"/>
      <c r="E84" s="193" t="n">
        <v>30.7065</v>
      </c>
      <c r="F84" s="187"/>
      <c r="G84" s="187"/>
      <c r="H84" s="187"/>
      <c r="I84" s="187"/>
      <c r="J84" s="187"/>
      <c r="K84" s="187"/>
      <c r="L84" s="187"/>
      <c r="M84" s="187"/>
      <c r="N84" s="188"/>
      <c r="O84" s="188"/>
      <c r="P84" s="188"/>
      <c r="Q84" s="188"/>
      <c r="R84" s="188"/>
      <c r="S84" s="188"/>
      <c r="T84" s="189"/>
      <c r="U84" s="188"/>
      <c r="V84" s="190"/>
      <c r="W84" s="190"/>
      <c r="X84" s="190"/>
      <c r="Y84" s="190"/>
      <c r="Z84" s="190"/>
      <c r="AA84" s="190"/>
      <c r="AB84" s="190"/>
      <c r="AC84" s="190"/>
      <c r="AD84" s="190"/>
      <c r="AE84" s="190" t="s">
        <v>150</v>
      </c>
      <c r="AF84" s="190" t="n">
        <v>0</v>
      </c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</row>
    <row r="85" customFormat="false" ht="12.75" hidden="false" customHeight="false" outlineLevel="1" collapsed="false">
      <c r="A85" s="183"/>
      <c r="B85" s="183"/>
      <c r="C85" s="191" t="s">
        <v>215</v>
      </c>
      <c r="D85" s="192"/>
      <c r="E85" s="193" t="n">
        <v>51.9255</v>
      </c>
      <c r="F85" s="187"/>
      <c r="G85" s="187"/>
      <c r="H85" s="187"/>
      <c r="I85" s="187"/>
      <c r="J85" s="187"/>
      <c r="K85" s="187"/>
      <c r="L85" s="187"/>
      <c r="M85" s="187"/>
      <c r="N85" s="188"/>
      <c r="O85" s="188"/>
      <c r="P85" s="188"/>
      <c r="Q85" s="188"/>
      <c r="R85" s="188"/>
      <c r="S85" s="188"/>
      <c r="T85" s="189"/>
      <c r="U85" s="188"/>
      <c r="V85" s="190"/>
      <c r="W85" s="190"/>
      <c r="X85" s="190"/>
      <c r="Y85" s="190"/>
      <c r="Z85" s="190"/>
      <c r="AA85" s="190"/>
      <c r="AB85" s="190"/>
      <c r="AC85" s="190"/>
      <c r="AD85" s="190"/>
      <c r="AE85" s="190" t="s">
        <v>150</v>
      </c>
      <c r="AF85" s="190" t="n">
        <v>0</v>
      </c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</row>
    <row r="86" customFormat="false" ht="12.75" hidden="false" customHeight="false" outlineLevel="1" collapsed="false">
      <c r="A86" s="183"/>
      <c r="B86" s="183"/>
      <c r="C86" s="191" t="s">
        <v>218</v>
      </c>
      <c r="D86" s="192"/>
      <c r="E86" s="193" t="n">
        <v>-8.832</v>
      </c>
      <c r="F86" s="187"/>
      <c r="G86" s="187"/>
      <c r="H86" s="187"/>
      <c r="I86" s="187"/>
      <c r="J86" s="187"/>
      <c r="K86" s="187"/>
      <c r="L86" s="187"/>
      <c r="M86" s="187"/>
      <c r="N86" s="188"/>
      <c r="O86" s="188"/>
      <c r="P86" s="188"/>
      <c r="Q86" s="188"/>
      <c r="R86" s="188"/>
      <c r="S86" s="188"/>
      <c r="T86" s="189"/>
      <c r="U86" s="188"/>
      <c r="V86" s="190"/>
      <c r="W86" s="190"/>
      <c r="X86" s="190"/>
      <c r="Y86" s="190"/>
      <c r="Z86" s="190"/>
      <c r="AA86" s="190"/>
      <c r="AB86" s="190"/>
      <c r="AC86" s="190"/>
      <c r="AD86" s="190"/>
      <c r="AE86" s="190" t="s">
        <v>150</v>
      </c>
      <c r="AF86" s="190" t="n">
        <v>0</v>
      </c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</row>
    <row r="87" customFormat="false" ht="12.75" hidden="false" customHeight="false" outlineLevel="1" collapsed="false">
      <c r="A87" s="183"/>
      <c r="B87" s="183"/>
      <c r="C87" s="191" t="s">
        <v>219</v>
      </c>
      <c r="D87" s="192"/>
      <c r="E87" s="193" t="n">
        <v>-14.6363</v>
      </c>
      <c r="F87" s="187"/>
      <c r="G87" s="187"/>
      <c r="H87" s="187"/>
      <c r="I87" s="187"/>
      <c r="J87" s="187"/>
      <c r="K87" s="187"/>
      <c r="L87" s="187"/>
      <c r="M87" s="187"/>
      <c r="N87" s="188"/>
      <c r="O87" s="188"/>
      <c r="P87" s="188"/>
      <c r="Q87" s="188"/>
      <c r="R87" s="188"/>
      <c r="S87" s="188"/>
      <c r="T87" s="189"/>
      <c r="U87" s="188"/>
      <c r="V87" s="190"/>
      <c r="W87" s="190"/>
      <c r="X87" s="190"/>
      <c r="Y87" s="190"/>
      <c r="Z87" s="190"/>
      <c r="AA87" s="190"/>
      <c r="AB87" s="190"/>
      <c r="AC87" s="190"/>
      <c r="AD87" s="190"/>
      <c r="AE87" s="190" t="s">
        <v>150</v>
      </c>
      <c r="AF87" s="190" t="n">
        <v>0</v>
      </c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</row>
    <row r="88" customFormat="false" ht="12.75" hidden="false" customHeight="false" outlineLevel="1" collapsed="false">
      <c r="A88" s="183"/>
      <c r="B88" s="183"/>
      <c r="C88" s="191" t="s">
        <v>220</v>
      </c>
      <c r="D88" s="192"/>
      <c r="E88" s="193" t="n">
        <v>-27.3441</v>
      </c>
      <c r="F88" s="187"/>
      <c r="G88" s="187"/>
      <c r="H88" s="187"/>
      <c r="I88" s="187"/>
      <c r="J88" s="187"/>
      <c r="K88" s="187"/>
      <c r="L88" s="187"/>
      <c r="M88" s="187"/>
      <c r="N88" s="188"/>
      <c r="O88" s="188"/>
      <c r="P88" s="188"/>
      <c r="Q88" s="188"/>
      <c r="R88" s="188"/>
      <c r="S88" s="188"/>
      <c r="T88" s="189"/>
      <c r="U88" s="188"/>
      <c r="V88" s="190"/>
      <c r="W88" s="190"/>
      <c r="X88" s="190"/>
      <c r="Y88" s="190"/>
      <c r="Z88" s="190"/>
      <c r="AA88" s="190"/>
      <c r="AB88" s="190"/>
      <c r="AC88" s="190"/>
      <c r="AD88" s="190"/>
      <c r="AE88" s="190" t="s">
        <v>150</v>
      </c>
      <c r="AF88" s="190" t="n">
        <v>0</v>
      </c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</row>
    <row r="89" customFormat="false" ht="12.75" hidden="false" customHeight="false" outlineLevel="0" collapsed="false">
      <c r="A89" s="194" t="s">
        <v>133</v>
      </c>
      <c r="B89" s="194" t="s">
        <v>64</v>
      </c>
      <c r="C89" s="195" t="s">
        <v>221</v>
      </c>
      <c r="D89" s="196"/>
      <c r="E89" s="197"/>
      <c r="F89" s="198"/>
      <c r="G89" s="198" t="n">
        <f aca="false">SUMIF(AE90:AE91,"&lt;&gt;NOR",G90:G91)</f>
        <v>0</v>
      </c>
      <c r="H89" s="198"/>
      <c r="I89" s="198" t="n">
        <f aca="false">SUM(I90:I91)</f>
        <v>13751.02</v>
      </c>
      <c r="J89" s="198"/>
      <c r="K89" s="198" t="n">
        <f aca="false">SUM(K90:K91)</f>
        <v>137451.11</v>
      </c>
      <c r="L89" s="198"/>
      <c r="M89" s="198" t="n">
        <f aca="false">SUM(M90:M91)</f>
        <v>0</v>
      </c>
      <c r="N89" s="199"/>
      <c r="O89" s="199" t="n">
        <f aca="false">SUM(O90:O91)</f>
        <v>8.68468</v>
      </c>
      <c r="P89" s="199"/>
      <c r="Q89" s="199" t="n">
        <f aca="false">SUM(Q90:Q91)</f>
        <v>6.56687</v>
      </c>
      <c r="R89" s="199"/>
      <c r="S89" s="199"/>
      <c r="T89" s="200"/>
      <c r="U89" s="199" t="n">
        <f aca="false">SUM(U90:U91)</f>
        <v>307.62</v>
      </c>
      <c r="AE89" s="0" t="s">
        <v>134</v>
      </c>
    </row>
    <row r="90" customFormat="false" ht="22.5" hidden="false" customHeight="false" outlineLevel="1" collapsed="false">
      <c r="A90" s="183" t="n">
        <v>23</v>
      </c>
      <c r="B90" s="183" t="s">
        <v>222</v>
      </c>
      <c r="C90" s="184" t="s">
        <v>223</v>
      </c>
      <c r="D90" s="185" t="s">
        <v>153</v>
      </c>
      <c r="E90" s="186" t="n">
        <v>328.3434</v>
      </c>
      <c r="F90" s="187"/>
      <c r="G90" s="187" t="n">
        <f aca="false">F90*E90</f>
        <v>0</v>
      </c>
      <c r="H90" s="187" t="n">
        <v>41.88</v>
      </c>
      <c r="I90" s="187" t="n">
        <f aca="false">ROUND(E90*H90,2)</f>
        <v>13751.02</v>
      </c>
      <c r="J90" s="187" t="n">
        <v>418.62</v>
      </c>
      <c r="K90" s="187" t="n">
        <f aca="false">ROUND(E90*J90,2)</f>
        <v>137451.11</v>
      </c>
      <c r="L90" s="187" t="n">
        <v>21</v>
      </c>
      <c r="M90" s="187" t="n">
        <f aca="false">G90*(1+L90/100)</f>
        <v>0</v>
      </c>
      <c r="N90" s="188" t="n">
        <v>0.02645</v>
      </c>
      <c r="O90" s="188" t="n">
        <f aca="false">ROUND(E90*N90,5)</f>
        <v>8.68468</v>
      </c>
      <c r="P90" s="188" t="n">
        <v>0.02</v>
      </c>
      <c r="Q90" s="188" t="n">
        <f aca="false">ROUND(E90*P90,5)</f>
        <v>6.56687</v>
      </c>
      <c r="R90" s="188"/>
      <c r="S90" s="188"/>
      <c r="T90" s="189" t="n">
        <v>0.9369</v>
      </c>
      <c r="U90" s="188" t="n">
        <f aca="false">ROUND(E90*T90,2)</f>
        <v>307.62</v>
      </c>
      <c r="V90" s="190"/>
      <c r="W90" s="190"/>
      <c r="X90" s="190"/>
      <c r="Y90" s="190"/>
      <c r="Z90" s="190"/>
      <c r="AA90" s="190"/>
      <c r="AB90" s="190"/>
      <c r="AC90" s="190"/>
      <c r="AD90" s="190"/>
      <c r="AE90" s="190" t="s">
        <v>138</v>
      </c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</row>
    <row r="91" customFormat="false" ht="45" hidden="false" customHeight="false" outlineLevel="1" collapsed="false">
      <c r="A91" s="183"/>
      <c r="B91" s="183"/>
      <c r="C91" s="191" t="s">
        <v>224</v>
      </c>
      <c r="D91" s="192"/>
      <c r="E91" s="193" t="n">
        <v>328.3434</v>
      </c>
      <c r="F91" s="187"/>
      <c r="G91" s="187"/>
      <c r="H91" s="187"/>
      <c r="I91" s="187"/>
      <c r="J91" s="187"/>
      <c r="K91" s="187"/>
      <c r="L91" s="187"/>
      <c r="M91" s="187"/>
      <c r="N91" s="188"/>
      <c r="O91" s="188"/>
      <c r="P91" s="188"/>
      <c r="Q91" s="188"/>
      <c r="R91" s="188"/>
      <c r="S91" s="188"/>
      <c r="T91" s="189"/>
      <c r="U91" s="188"/>
      <c r="V91" s="190"/>
      <c r="W91" s="190"/>
      <c r="X91" s="190"/>
      <c r="Y91" s="190"/>
      <c r="Z91" s="190"/>
      <c r="AA91" s="190"/>
      <c r="AB91" s="190"/>
      <c r="AC91" s="190"/>
      <c r="AD91" s="190"/>
      <c r="AE91" s="190" t="s">
        <v>150</v>
      </c>
      <c r="AF91" s="190" t="n">
        <v>0</v>
      </c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</row>
    <row r="92" customFormat="false" ht="12.75" hidden="false" customHeight="false" outlineLevel="0" collapsed="false">
      <c r="A92" s="194" t="s">
        <v>133</v>
      </c>
      <c r="B92" s="194" t="s">
        <v>66</v>
      </c>
      <c r="C92" s="195" t="s">
        <v>67</v>
      </c>
      <c r="D92" s="196"/>
      <c r="E92" s="197"/>
      <c r="F92" s="198"/>
      <c r="G92" s="198" t="n">
        <f aca="false">SUMIF(AE93:AE102,"&lt;&gt;NOR",G93:G102)</f>
        <v>0</v>
      </c>
      <c r="H92" s="198"/>
      <c r="I92" s="198" t="n">
        <f aca="false">SUM(I93:I102)</f>
        <v>63906.37</v>
      </c>
      <c r="J92" s="198"/>
      <c r="K92" s="198" t="n">
        <f aca="false">SUM(K93:K102)</f>
        <v>51065.27</v>
      </c>
      <c r="L92" s="198"/>
      <c r="M92" s="198" t="n">
        <f aca="false">SUM(M93:M102)</f>
        <v>0</v>
      </c>
      <c r="N92" s="199"/>
      <c r="O92" s="199" t="n">
        <f aca="false">SUM(O93:O102)</f>
        <v>24.01214</v>
      </c>
      <c r="P92" s="199"/>
      <c r="Q92" s="199" t="n">
        <f aca="false">SUM(Q93:Q102)</f>
        <v>0</v>
      </c>
      <c r="R92" s="199"/>
      <c r="S92" s="199"/>
      <c r="T92" s="200"/>
      <c r="U92" s="199" t="n">
        <f aca="false">SUM(U93:U102)</f>
        <v>178.74</v>
      </c>
      <c r="AE92" s="0" t="s">
        <v>134</v>
      </c>
    </row>
    <row r="93" customFormat="false" ht="22.5" hidden="false" customHeight="false" outlineLevel="1" collapsed="false">
      <c r="A93" s="183" t="n">
        <v>24</v>
      </c>
      <c r="B93" s="183" t="s">
        <v>171</v>
      </c>
      <c r="C93" s="184" t="s">
        <v>225</v>
      </c>
      <c r="D93" s="185" t="s">
        <v>153</v>
      </c>
      <c r="E93" s="186" t="n">
        <v>218.28</v>
      </c>
      <c r="F93" s="187"/>
      <c r="G93" s="187" t="n">
        <f aca="false">F93*E93</f>
        <v>0</v>
      </c>
      <c r="H93" s="187" t="n">
        <v>55.57</v>
      </c>
      <c r="I93" s="187" t="n">
        <f aca="false">ROUND(E93*H93,2)</f>
        <v>12129.82</v>
      </c>
      <c r="J93" s="187" t="n">
        <v>44.43</v>
      </c>
      <c r="K93" s="187" t="n">
        <f aca="false">ROUND(E93*J93,2)</f>
        <v>9698.18</v>
      </c>
      <c r="L93" s="187" t="n">
        <v>21</v>
      </c>
      <c r="M93" s="187" t="n">
        <f aca="false">G93*(1+L93/100)</f>
        <v>0</v>
      </c>
      <c r="N93" s="188" t="n">
        <v>0.0293</v>
      </c>
      <c r="O93" s="188" t="n">
        <f aca="false">ROUND(E93*N93,5)</f>
        <v>6.3956</v>
      </c>
      <c r="P93" s="188" t="n">
        <v>0</v>
      </c>
      <c r="Q93" s="188" t="n">
        <f aca="false">ROUND(E93*P93,5)</f>
        <v>0</v>
      </c>
      <c r="R93" s="188"/>
      <c r="S93" s="188"/>
      <c r="T93" s="189" t="n">
        <v>0.3875</v>
      </c>
      <c r="U93" s="188" t="n">
        <f aca="false">ROUND(E93*T93,2)</f>
        <v>84.58</v>
      </c>
      <c r="V93" s="190"/>
      <c r="W93" s="190"/>
      <c r="X93" s="190"/>
      <c r="Y93" s="190"/>
      <c r="Z93" s="190"/>
      <c r="AA93" s="190"/>
      <c r="AB93" s="190"/>
      <c r="AC93" s="190"/>
      <c r="AD93" s="190"/>
      <c r="AE93" s="190" t="s">
        <v>141</v>
      </c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</row>
    <row r="94" customFormat="false" ht="12.75" hidden="false" customHeight="false" outlineLevel="1" collapsed="false">
      <c r="A94" s="183"/>
      <c r="B94" s="183"/>
      <c r="C94" s="191" t="s">
        <v>226</v>
      </c>
      <c r="D94" s="192"/>
      <c r="E94" s="193" t="n">
        <v>139.63</v>
      </c>
      <c r="F94" s="187"/>
      <c r="G94" s="187" t="n">
        <f aca="false">F94*E94</f>
        <v>0</v>
      </c>
      <c r="H94" s="187"/>
      <c r="I94" s="187"/>
      <c r="J94" s="187"/>
      <c r="K94" s="187"/>
      <c r="L94" s="187"/>
      <c r="M94" s="187"/>
      <c r="N94" s="188"/>
      <c r="O94" s="188"/>
      <c r="P94" s="188"/>
      <c r="Q94" s="188"/>
      <c r="R94" s="188"/>
      <c r="S94" s="188"/>
      <c r="T94" s="189"/>
      <c r="U94" s="188"/>
      <c r="V94" s="190"/>
      <c r="W94" s="190"/>
      <c r="X94" s="190"/>
      <c r="Y94" s="190"/>
      <c r="Z94" s="190"/>
      <c r="AA94" s="190"/>
      <c r="AB94" s="190"/>
      <c r="AC94" s="190"/>
      <c r="AD94" s="190"/>
      <c r="AE94" s="190" t="s">
        <v>150</v>
      </c>
      <c r="AF94" s="190" t="n">
        <v>0</v>
      </c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</row>
    <row r="95" customFormat="false" ht="12.75" hidden="false" customHeight="false" outlineLevel="1" collapsed="false">
      <c r="A95" s="183"/>
      <c r="B95" s="183"/>
      <c r="C95" s="191" t="s">
        <v>227</v>
      </c>
      <c r="D95" s="192"/>
      <c r="E95" s="193" t="n">
        <v>32.15</v>
      </c>
      <c r="F95" s="187"/>
      <c r="G95" s="187" t="n">
        <f aca="false">F95*E95</f>
        <v>0</v>
      </c>
      <c r="H95" s="187"/>
      <c r="I95" s="187"/>
      <c r="J95" s="187"/>
      <c r="K95" s="187"/>
      <c r="L95" s="187"/>
      <c r="M95" s="187"/>
      <c r="N95" s="188"/>
      <c r="O95" s="188"/>
      <c r="P95" s="188"/>
      <c r="Q95" s="188"/>
      <c r="R95" s="188"/>
      <c r="S95" s="188"/>
      <c r="T95" s="189"/>
      <c r="U95" s="188"/>
      <c r="V95" s="190"/>
      <c r="W95" s="190"/>
      <c r="X95" s="190"/>
      <c r="Y95" s="190"/>
      <c r="Z95" s="190"/>
      <c r="AA95" s="190"/>
      <c r="AB95" s="190"/>
      <c r="AC95" s="190"/>
      <c r="AD95" s="190"/>
      <c r="AE95" s="190" t="s">
        <v>150</v>
      </c>
      <c r="AF95" s="190" t="n">
        <v>0</v>
      </c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</row>
    <row r="96" customFormat="false" ht="12.75" hidden="false" customHeight="false" outlineLevel="1" collapsed="false">
      <c r="A96" s="183"/>
      <c r="B96" s="183"/>
      <c r="C96" s="191" t="s">
        <v>228</v>
      </c>
      <c r="D96" s="192"/>
      <c r="E96" s="193" t="n">
        <v>46.5</v>
      </c>
      <c r="F96" s="187"/>
      <c r="G96" s="187" t="n">
        <f aca="false">F96*E96</f>
        <v>0</v>
      </c>
      <c r="H96" s="187"/>
      <c r="I96" s="187"/>
      <c r="J96" s="187"/>
      <c r="K96" s="187"/>
      <c r="L96" s="187"/>
      <c r="M96" s="187"/>
      <c r="N96" s="188"/>
      <c r="O96" s="188"/>
      <c r="P96" s="188"/>
      <c r="Q96" s="188"/>
      <c r="R96" s="188"/>
      <c r="S96" s="188"/>
      <c r="T96" s="189"/>
      <c r="U96" s="188"/>
      <c r="V96" s="190"/>
      <c r="W96" s="190"/>
      <c r="X96" s="190"/>
      <c r="Y96" s="190"/>
      <c r="Z96" s="190"/>
      <c r="AA96" s="190"/>
      <c r="AB96" s="190"/>
      <c r="AC96" s="190"/>
      <c r="AD96" s="190"/>
      <c r="AE96" s="190" t="s">
        <v>150</v>
      </c>
      <c r="AF96" s="190" t="n">
        <v>0</v>
      </c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</row>
    <row r="97" customFormat="false" ht="22.5" hidden="false" customHeight="false" outlineLevel="1" collapsed="false">
      <c r="A97" s="183" t="n">
        <v>25</v>
      </c>
      <c r="B97" s="183" t="s">
        <v>229</v>
      </c>
      <c r="C97" s="184" t="s">
        <v>230</v>
      </c>
      <c r="D97" s="185" t="s">
        <v>153</v>
      </c>
      <c r="E97" s="186" t="n">
        <v>186.13</v>
      </c>
      <c r="F97" s="187"/>
      <c r="G97" s="187" t="n">
        <f aca="false">F97*E97</f>
        <v>0</v>
      </c>
      <c r="H97" s="187" t="n">
        <v>196.58</v>
      </c>
      <c r="I97" s="187" t="n">
        <f aca="false">ROUND(E97*H97,2)</f>
        <v>36589.44</v>
      </c>
      <c r="J97" s="187" t="n">
        <v>172.92</v>
      </c>
      <c r="K97" s="187" t="n">
        <f aca="false">ROUND(E97*J97,2)</f>
        <v>32185.6</v>
      </c>
      <c r="L97" s="187" t="n">
        <v>21</v>
      </c>
      <c r="M97" s="187" t="n">
        <f aca="false">G97*(1+L97/100)</f>
        <v>0</v>
      </c>
      <c r="N97" s="188" t="n">
        <v>0.0293</v>
      </c>
      <c r="O97" s="188" t="n">
        <f aca="false">ROUND(E97*N97,5)</f>
        <v>5.45361</v>
      </c>
      <c r="P97" s="188" t="n">
        <v>0</v>
      </c>
      <c r="Q97" s="188" t="n">
        <f aca="false">ROUND(E97*P97,5)</f>
        <v>0</v>
      </c>
      <c r="R97" s="188"/>
      <c r="S97" s="188"/>
      <c r="T97" s="189" t="n">
        <v>0.3875</v>
      </c>
      <c r="U97" s="188" t="n">
        <f aca="false">ROUND(E97*T97,2)</f>
        <v>72.13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 t="s">
        <v>141</v>
      </c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</row>
    <row r="98" customFormat="false" ht="22.5" hidden="false" customHeight="false" outlineLevel="1" collapsed="false">
      <c r="A98" s="183" t="n">
        <v>26</v>
      </c>
      <c r="B98" s="183" t="s">
        <v>231</v>
      </c>
      <c r="C98" s="184" t="s">
        <v>232</v>
      </c>
      <c r="D98" s="185" t="s">
        <v>153</v>
      </c>
      <c r="E98" s="186" t="n">
        <v>32.15</v>
      </c>
      <c r="F98" s="187"/>
      <c r="G98" s="187" t="n">
        <f aca="false">F98*E98</f>
        <v>0</v>
      </c>
      <c r="H98" s="187" t="n">
        <v>116.77</v>
      </c>
      <c r="I98" s="187" t="n">
        <f aca="false">ROUND(E98*H98,2)</f>
        <v>3754.16</v>
      </c>
      <c r="J98" s="187" t="n">
        <v>153.73</v>
      </c>
      <c r="K98" s="187" t="n">
        <f aca="false">ROUND(E98*J98,2)</f>
        <v>4942.42</v>
      </c>
      <c r="L98" s="187" t="n">
        <v>21</v>
      </c>
      <c r="M98" s="187" t="n">
        <f aca="false">G98*(1+L98/100)</f>
        <v>0</v>
      </c>
      <c r="N98" s="188" t="n">
        <v>0.00646</v>
      </c>
      <c r="O98" s="188" t="n">
        <f aca="false">ROUND(E98*N98,5)</f>
        <v>0.20769</v>
      </c>
      <c r="P98" s="188" t="n">
        <v>0</v>
      </c>
      <c r="Q98" s="188" t="n">
        <f aca="false">ROUND(E98*P98,5)</f>
        <v>0</v>
      </c>
      <c r="R98" s="188"/>
      <c r="S98" s="188"/>
      <c r="T98" s="189" t="n">
        <v>0.344</v>
      </c>
      <c r="U98" s="188" t="n">
        <f aca="false">ROUND(E98*T98,2)</f>
        <v>11.06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 t="s">
        <v>141</v>
      </c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</row>
    <row r="99" customFormat="false" ht="12.75" hidden="false" customHeight="false" outlineLevel="1" collapsed="false">
      <c r="A99" s="183"/>
      <c r="B99" s="183"/>
      <c r="C99" s="191" t="s">
        <v>227</v>
      </c>
      <c r="D99" s="192"/>
      <c r="E99" s="193" t="n">
        <v>32.15</v>
      </c>
      <c r="F99" s="187"/>
      <c r="G99" s="187" t="n">
        <f aca="false">F99*E99</f>
        <v>0</v>
      </c>
      <c r="H99" s="187"/>
      <c r="I99" s="187"/>
      <c r="J99" s="187"/>
      <c r="K99" s="187"/>
      <c r="L99" s="187"/>
      <c r="M99" s="187"/>
      <c r="N99" s="188"/>
      <c r="O99" s="188"/>
      <c r="P99" s="188"/>
      <c r="Q99" s="188"/>
      <c r="R99" s="188"/>
      <c r="S99" s="188"/>
      <c r="T99" s="189"/>
      <c r="U99" s="188"/>
      <c r="V99" s="190"/>
      <c r="W99" s="190"/>
      <c r="X99" s="190"/>
      <c r="Y99" s="190"/>
      <c r="Z99" s="190"/>
      <c r="AA99" s="190"/>
      <c r="AB99" s="190"/>
      <c r="AC99" s="190"/>
      <c r="AD99" s="190"/>
      <c r="AE99" s="190" t="s">
        <v>150</v>
      </c>
      <c r="AF99" s="190" t="n">
        <v>0</v>
      </c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</row>
    <row r="100" customFormat="false" ht="12.75" hidden="false" customHeight="false" outlineLevel="1" collapsed="false">
      <c r="A100" s="183" t="n">
        <v>27</v>
      </c>
      <c r="B100" s="183" t="s">
        <v>233</v>
      </c>
      <c r="C100" s="184" t="s">
        <v>234</v>
      </c>
      <c r="D100" s="185" t="s">
        <v>235</v>
      </c>
      <c r="E100" s="186" t="n">
        <v>4.73475</v>
      </c>
      <c r="F100" s="187"/>
      <c r="G100" s="187" t="n">
        <f aca="false">F100*E100</f>
        <v>0</v>
      </c>
      <c r="H100" s="187" t="n">
        <v>2414.69</v>
      </c>
      <c r="I100" s="187" t="n">
        <f aca="false">ROUND(E100*H100,2)</f>
        <v>11432.95</v>
      </c>
      <c r="J100" s="187" t="n">
        <v>895.31</v>
      </c>
      <c r="K100" s="187" t="n">
        <f aca="false">ROUND(E100*J100,2)</f>
        <v>4239.07</v>
      </c>
      <c r="L100" s="187" t="n">
        <v>21</v>
      </c>
      <c r="M100" s="187" t="n">
        <f aca="false">G100*(1+L100/100)</f>
        <v>0</v>
      </c>
      <c r="N100" s="188" t="n">
        <v>2.525</v>
      </c>
      <c r="O100" s="188" t="n">
        <f aca="false">ROUND(E100*N100,5)</f>
        <v>11.95524</v>
      </c>
      <c r="P100" s="188" t="n">
        <v>0</v>
      </c>
      <c r="Q100" s="188" t="n">
        <f aca="false">ROUND(E100*P100,5)</f>
        <v>0</v>
      </c>
      <c r="R100" s="188"/>
      <c r="S100" s="188"/>
      <c r="T100" s="189" t="n">
        <v>2.317</v>
      </c>
      <c r="U100" s="188" t="n">
        <f aca="false">ROUND(E100*T100,2)</f>
        <v>10.97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 t="s">
        <v>141</v>
      </c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</row>
    <row r="101" customFormat="false" ht="12.75" hidden="false" customHeight="false" outlineLevel="1" collapsed="false">
      <c r="A101" s="183"/>
      <c r="B101" s="183"/>
      <c r="C101" s="191" t="s">
        <v>236</v>
      </c>
      <c r="D101" s="192"/>
      <c r="E101" s="193" t="n">
        <v>5.43</v>
      </c>
      <c r="F101" s="187"/>
      <c r="G101" s="187"/>
      <c r="H101" s="187"/>
      <c r="I101" s="187"/>
      <c r="J101" s="187"/>
      <c r="K101" s="187"/>
      <c r="L101" s="187"/>
      <c r="M101" s="187"/>
      <c r="N101" s="188"/>
      <c r="O101" s="188"/>
      <c r="P101" s="188"/>
      <c r="Q101" s="188"/>
      <c r="R101" s="188"/>
      <c r="S101" s="188"/>
      <c r="T101" s="189"/>
      <c r="U101" s="188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 t="s">
        <v>150</v>
      </c>
      <c r="AF101" s="190" t="n">
        <v>0</v>
      </c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</row>
    <row r="102" customFormat="false" ht="12.75" hidden="false" customHeight="false" outlineLevel="1" collapsed="false">
      <c r="A102" s="183"/>
      <c r="B102" s="183"/>
      <c r="C102" s="191" t="s">
        <v>237</v>
      </c>
      <c r="D102" s="192"/>
      <c r="E102" s="193" t="n">
        <v>-0.69525</v>
      </c>
      <c r="F102" s="187"/>
      <c r="G102" s="187"/>
      <c r="H102" s="187"/>
      <c r="I102" s="187"/>
      <c r="J102" s="187"/>
      <c r="K102" s="187"/>
      <c r="L102" s="187"/>
      <c r="M102" s="187"/>
      <c r="N102" s="188"/>
      <c r="O102" s="188"/>
      <c r="P102" s="188"/>
      <c r="Q102" s="188"/>
      <c r="R102" s="188"/>
      <c r="S102" s="188"/>
      <c r="T102" s="189"/>
      <c r="U102" s="188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 t="s">
        <v>150</v>
      </c>
      <c r="AF102" s="190" t="n">
        <v>0</v>
      </c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</row>
    <row r="103" customFormat="false" ht="12.75" hidden="false" customHeight="false" outlineLevel="0" collapsed="false">
      <c r="A103" s="194" t="s">
        <v>133</v>
      </c>
      <c r="B103" s="194" t="s">
        <v>68</v>
      </c>
      <c r="C103" s="195" t="s">
        <v>69</v>
      </c>
      <c r="D103" s="196"/>
      <c r="E103" s="197"/>
      <c r="F103" s="198"/>
      <c r="G103" s="198" t="n">
        <f aca="false">SUMIF(AE104:AE106,"&lt;&gt;NOR",G104:G106)</f>
        <v>0</v>
      </c>
      <c r="H103" s="198"/>
      <c r="I103" s="198" t="n">
        <f aca="false">SUM(I104:I106)</f>
        <v>12021.46</v>
      </c>
      <c r="J103" s="198"/>
      <c r="K103" s="198" t="n">
        <f aca="false">SUM(K104:K106)</f>
        <v>23590.28</v>
      </c>
      <c r="L103" s="198"/>
      <c r="M103" s="198" t="n">
        <f aca="false">SUM(M104:M106)</f>
        <v>0</v>
      </c>
      <c r="N103" s="199"/>
      <c r="O103" s="199" t="n">
        <f aca="false">SUM(O104:O106)</f>
        <v>0.40271</v>
      </c>
      <c r="P103" s="199"/>
      <c r="Q103" s="199" t="n">
        <f aca="false">SUM(Q104:Q106)</f>
        <v>0</v>
      </c>
      <c r="R103" s="199"/>
      <c r="S103" s="199"/>
      <c r="T103" s="200"/>
      <c r="U103" s="199" t="n">
        <f aca="false">SUM(U104:U106)</f>
        <v>58.91</v>
      </c>
      <c r="AE103" s="0" t="s">
        <v>134</v>
      </c>
    </row>
    <row r="104" customFormat="false" ht="12.75" hidden="false" customHeight="false" outlineLevel="1" collapsed="false">
      <c r="A104" s="183" t="n">
        <v>28</v>
      </c>
      <c r="B104" s="183" t="s">
        <v>238</v>
      </c>
      <c r="C104" s="184" t="s">
        <v>239</v>
      </c>
      <c r="D104" s="185" t="s">
        <v>153</v>
      </c>
      <c r="E104" s="186" t="n">
        <v>332.82</v>
      </c>
      <c r="F104" s="187"/>
      <c r="G104" s="187" t="n">
        <f aca="false">F104*E104</f>
        <v>0</v>
      </c>
      <c r="H104" s="187" t="n">
        <v>36.12</v>
      </c>
      <c r="I104" s="187" t="n">
        <f aca="false">ROUND(E104*H104,2)</f>
        <v>12021.46</v>
      </c>
      <c r="J104" s="187" t="n">
        <v>70.88</v>
      </c>
      <c r="K104" s="187" t="n">
        <f aca="false">ROUND(E104*J104,2)</f>
        <v>23590.28</v>
      </c>
      <c r="L104" s="187" t="n">
        <v>21</v>
      </c>
      <c r="M104" s="187" t="n">
        <f aca="false">G104*(1+L104/100)</f>
        <v>0</v>
      </c>
      <c r="N104" s="188" t="n">
        <v>0.00121</v>
      </c>
      <c r="O104" s="188" t="n">
        <f aca="false">ROUND(E104*N104,5)</f>
        <v>0.40271</v>
      </c>
      <c r="P104" s="188" t="n">
        <v>0</v>
      </c>
      <c r="Q104" s="188" t="n">
        <f aca="false">ROUND(E104*P104,5)</f>
        <v>0</v>
      </c>
      <c r="R104" s="188"/>
      <c r="S104" s="188"/>
      <c r="T104" s="189" t="n">
        <v>0.177</v>
      </c>
      <c r="U104" s="188" t="n">
        <f aca="false">ROUND(E104*T104,2)</f>
        <v>58.91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 t="s">
        <v>141</v>
      </c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</row>
    <row r="105" customFormat="false" ht="12.75" hidden="false" customHeight="false" outlineLevel="1" collapsed="false">
      <c r="A105" s="183"/>
      <c r="B105" s="183"/>
      <c r="C105" s="191" t="s">
        <v>240</v>
      </c>
      <c r="D105" s="192"/>
      <c r="E105" s="193" t="n">
        <v>70</v>
      </c>
      <c r="F105" s="187"/>
      <c r="G105" s="187"/>
      <c r="H105" s="187"/>
      <c r="I105" s="187"/>
      <c r="J105" s="187"/>
      <c r="K105" s="187"/>
      <c r="L105" s="187"/>
      <c r="M105" s="187"/>
      <c r="N105" s="188"/>
      <c r="O105" s="188"/>
      <c r="P105" s="188"/>
      <c r="Q105" s="188"/>
      <c r="R105" s="188"/>
      <c r="S105" s="188"/>
      <c r="T105" s="189"/>
      <c r="U105" s="188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 t="s">
        <v>150</v>
      </c>
      <c r="AF105" s="190" t="n">
        <v>0</v>
      </c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</row>
    <row r="106" customFormat="false" ht="33.75" hidden="false" customHeight="false" outlineLevel="1" collapsed="false">
      <c r="A106" s="183"/>
      <c r="B106" s="183"/>
      <c r="C106" s="191" t="s">
        <v>241</v>
      </c>
      <c r="D106" s="192"/>
      <c r="E106" s="193" t="n">
        <v>262.82</v>
      </c>
      <c r="F106" s="187"/>
      <c r="G106" s="187"/>
      <c r="H106" s="187"/>
      <c r="I106" s="187"/>
      <c r="J106" s="187"/>
      <c r="K106" s="187"/>
      <c r="L106" s="187"/>
      <c r="M106" s="187"/>
      <c r="N106" s="188"/>
      <c r="O106" s="188"/>
      <c r="P106" s="188"/>
      <c r="Q106" s="188"/>
      <c r="R106" s="188"/>
      <c r="S106" s="188"/>
      <c r="T106" s="189"/>
      <c r="U106" s="188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 t="s">
        <v>150</v>
      </c>
      <c r="AF106" s="190" t="n">
        <v>0</v>
      </c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</row>
    <row r="107" customFormat="false" ht="12.75" hidden="false" customHeight="false" outlineLevel="0" collapsed="false">
      <c r="A107" s="194" t="s">
        <v>133</v>
      </c>
      <c r="B107" s="194" t="s">
        <v>70</v>
      </c>
      <c r="C107" s="195" t="s">
        <v>242</v>
      </c>
      <c r="D107" s="196"/>
      <c r="E107" s="197"/>
      <c r="F107" s="198"/>
      <c r="G107" s="198" t="n">
        <f aca="false">SUMIF(AE108:AE109,"&lt;&gt;NOR",G108:G109)</f>
        <v>0</v>
      </c>
      <c r="H107" s="198"/>
      <c r="I107" s="198" t="n">
        <f aca="false">SUM(I108:I109)</f>
        <v>1385.11</v>
      </c>
      <c r="J107" s="198"/>
      <c r="K107" s="198" t="n">
        <f aca="false">SUM(K108:K109)</f>
        <v>40477.7</v>
      </c>
      <c r="L107" s="198"/>
      <c r="M107" s="198" t="n">
        <f aca="false">SUM(M108:M109)</f>
        <v>0</v>
      </c>
      <c r="N107" s="199"/>
      <c r="O107" s="199" t="n">
        <f aca="false">SUM(O108:O109)</f>
        <v>0.07644</v>
      </c>
      <c r="P107" s="199"/>
      <c r="Q107" s="199" t="n">
        <f aca="false">SUM(Q108:Q109)</f>
        <v>0</v>
      </c>
      <c r="R107" s="199"/>
      <c r="S107" s="199"/>
      <c r="T107" s="200"/>
      <c r="U107" s="199" t="n">
        <f aca="false">SUM(U108:U109)</f>
        <v>107.26</v>
      </c>
      <c r="AE107" s="0" t="s">
        <v>134</v>
      </c>
    </row>
    <row r="108" customFormat="false" ht="12.75" hidden="false" customHeight="false" outlineLevel="1" collapsed="false">
      <c r="A108" s="183" t="n">
        <v>29</v>
      </c>
      <c r="B108" s="183" t="s">
        <v>243</v>
      </c>
      <c r="C108" s="184" t="s">
        <v>244</v>
      </c>
      <c r="D108" s="185" t="s">
        <v>153</v>
      </c>
      <c r="E108" s="186" t="n">
        <v>332.82</v>
      </c>
      <c r="F108" s="187"/>
      <c r="G108" s="187" t="n">
        <f aca="false">F108*E108</f>
        <v>0</v>
      </c>
      <c r="H108" s="187" t="n">
        <v>1.43</v>
      </c>
      <c r="I108" s="187" t="n">
        <f aca="false">ROUND(E108*H108,2)</f>
        <v>475.93</v>
      </c>
      <c r="J108" s="187" t="n">
        <v>114.07</v>
      </c>
      <c r="K108" s="187" t="n">
        <f aca="false">ROUND(E108*J108,2)</f>
        <v>37964.78</v>
      </c>
      <c r="L108" s="187" t="n">
        <v>21</v>
      </c>
      <c r="M108" s="187" t="n">
        <f aca="false">G108*(1+L108/100)</f>
        <v>0</v>
      </c>
      <c r="N108" s="188" t="n">
        <v>4E-005</v>
      </c>
      <c r="O108" s="188" t="n">
        <f aca="false">ROUND(E108*N108,5)</f>
        <v>0.01331</v>
      </c>
      <c r="P108" s="188" t="n">
        <v>0</v>
      </c>
      <c r="Q108" s="188" t="n">
        <f aca="false">ROUND(E108*P108,5)</f>
        <v>0</v>
      </c>
      <c r="R108" s="188"/>
      <c r="S108" s="188"/>
      <c r="T108" s="189" t="n">
        <v>0.308</v>
      </c>
      <c r="U108" s="188" t="n">
        <f aca="false">ROUND(E108*T108,2)</f>
        <v>102.51</v>
      </c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 t="s">
        <v>141</v>
      </c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</row>
    <row r="109" customFormat="false" ht="22.5" hidden="false" customHeight="false" outlineLevel="1" collapsed="false">
      <c r="A109" s="183" t="n">
        <v>30</v>
      </c>
      <c r="B109" s="183" t="s">
        <v>245</v>
      </c>
      <c r="C109" s="184" t="s">
        <v>246</v>
      </c>
      <c r="D109" s="185" t="s">
        <v>164</v>
      </c>
      <c r="E109" s="186" t="n">
        <v>3.3</v>
      </c>
      <c r="F109" s="187"/>
      <c r="G109" s="187" t="n">
        <f aca="false">F109*E109</f>
        <v>0</v>
      </c>
      <c r="H109" s="187" t="n">
        <v>275.51</v>
      </c>
      <c r="I109" s="187" t="n">
        <f aca="false">ROUND(E109*H109,2)</f>
        <v>909.18</v>
      </c>
      <c r="J109" s="187" t="n">
        <v>761.49</v>
      </c>
      <c r="K109" s="187" t="n">
        <f aca="false">ROUND(E109*J109,2)</f>
        <v>2512.92</v>
      </c>
      <c r="L109" s="187" t="n">
        <v>21</v>
      </c>
      <c r="M109" s="187" t="n">
        <f aca="false">G109*(1+L109/100)</f>
        <v>0</v>
      </c>
      <c r="N109" s="188" t="n">
        <v>0.01913</v>
      </c>
      <c r="O109" s="188" t="n">
        <f aca="false">ROUND(E109*N109,5)</f>
        <v>0.06313</v>
      </c>
      <c r="P109" s="188" t="n">
        <v>0</v>
      </c>
      <c r="Q109" s="188" t="n">
        <f aca="false">ROUND(E109*P109,5)</f>
        <v>0</v>
      </c>
      <c r="R109" s="188"/>
      <c r="S109" s="188"/>
      <c r="T109" s="189" t="n">
        <v>1.44</v>
      </c>
      <c r="U109" s="188" t="n">
        <f aca="false">ROUND(E109*T109,2)</f>
        <v>4.75</v>
      </c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 t="s">
        <v>141</v>
      </c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</row>
    <row r="110" customFormat="false" ht="12.75" hidden="false" customHeight="false" outlineLevel="0" collapsed="false">
      <c r="A110" s="194" t="s">
        <v>133</v>
      </c>
      <c r="B110" s="194" t="s">
        <v>72</v>
      </c>
      <c r="C110" s="195" t="s">
        <v>73</v>
      </c>
      <c r="D110" s="196"/>
      <c r="E110" s="197"/>
      <c r="F110" s="198"/>
      <c r="G110" s="198" t="n">
        <f aca="false">SUMIF(AE111:AE145,"&lt;&gt;NOR",G111:G145)</f>
        <v>0</v>
      </c>
      <c r="H110" s="198"/>
      <c r="I110" s="198" t="n">
        <f aca="false">SUM(I111:I145)</f>
        <v>2918.99</v>
      </c>
      <c r="J110" s="198"/>
      <c r="K110" s="198" t="n">
        <f aca="false">SUM(K111:K145)</f>
        <v>120117.18</v>
      </c>
      <c r="L110" s="198"/>
      <c r="M110" s="198" t="n">
        <f aca="false">SUM(M111:M145)</f>
        <v>0</v>
      </c>
      <c r="N110" s="199"/>
      <c r="O110" s="199" t="n">
        <f aca="false">SUM(O111:O145)</f>
        <v>0.12247</v>
      </c>
      <c r="P110" s="199"/>
      <c r="Q110" s="199" t="n">
        <f aca="false">SUM(Q111:Q145)</f>
        <v>63.94662</v>
      </c>
      <c r="R110" s="199"/>
      <c r="S110" s="199"/>
      <c r="T110" s="200"/>
      <c r="U110" s="199" t="n">
        <f aca="false">SUM(U111:U145)</f>
        <v>279.14</v>
      </c>
      <c r="AE110" s="0" t="s">
        <v>134</v>
      </c>
    </row>
    <row r="111" customFormat="false" ht="12.75" hidden="false" customHeight="false" outlineLevel="1" collapsed="false">
      <c r="A111" s="183" t="n">
        <v>31</v>
      </c>
      <c r="B111" s="183" t="s">
        <v>247</v>
      </c>
      <c r="C111" s="184" t="s">
        <v>248</v>
      </c>
      <c r="D111" s="185" t="s">
        <v>137</v>
      </c>
      <c r="E111" s="186" t="n">
        <v>19</v>
      </c>
      <c r="F111" s="187"/>
      <c r="G111" s="187" t="n">
        <f aca="false">F111*E111</f>
        <v>0</v>
      </c>
      <c r="H111" s="187" t="n">
        <v>0</v>
      </c>
      <c r="I111" s="187" t="n">
        <f aca="false">ROUND(E111*H111,2)</f>
        <v>0</v>
      </c>
      <c r="J111" s="187" t="n">
        <v>16.2</v>
      </c>
      <c r="K111" s="187" t="n">
        <f aca="false">ROUND(E111*J111,2)</f>
        <v>307.8</v>
      </c>
      <c r="L111" s="187" t="n">
        <v>21</v>
      </c>
      <c r="M111" s="187" t="n">
        <f aca="false">G111*(1+L111/100)</f>
        <v>0</v>
      </c>
      <c r="N111" s="188" t="n">
        <v>0</v>
      </c>
      <c r="O111" s="188" t="n">
        <f aca="false">ROUND(E111*N111,5)</f>
        <v>0</v>
      </c>
      <c r="P111" s="188" t="n">
        <v>0</v>
      </c>
      <c r="Q111" s="188" t="n">
        <f aca="false">ROUND(E111*P111,5)</f>
        <v>0</v>
      </c>
      <c r="R111" s="188"/>
      <c r="S111" s="188"/>
      <c r="T111" s="189" t="n">
        <v>0.05</v>
      </c>
      <c r="U111" s="188" t="n">
        <f aca="false">ROUND(E111*T111,2)</f>
        <v>0.95</v>
      </c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 t="s">
        <v>141</v>
      </c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</row>
    <row r="112" customFormat="false" ht="12.75" hidden="false" customHeight="false" outlineLevel="1" collapsed="false">
      <c r="A112" s="183"/>
      <c r="B112" s="183"/>
      <c r="C112" s="191" t="s">
        <v>249</v>
      </c>
      <c r="D112" s="192"/>
      <c r="E112" s="193" t="n">
        <v>15</v>
      </c>
      <c r="F112" s="187"/>
      <c r="G112" s="187" t="n">
        <f aca="false">F112*E112</f>
        <v>0</v>
      </c>
      <c r="H112" s="187"/>
      <c r="I112" s="187"/>
      <c r="J112" s="187"/>
      <c r="K112" s="187"/>
      <c r="L112" s="187"/>
      <c r="M112" s="187"/>
      <c r="N112" s="188"/>
      <c r="O112" s="188"/>
      <c r="P112" s="188"/>
      <c r="Q112" s="188"/>
      <c r="R112" s="188"/>
      <c r="S112" s="188"/>
      <c r="T112" s="189"/>
      <c r="U112" s="188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 t="s">
        <v>150</v>
      </c>
      <c r="AF112" s="190" t="n">
        <v>0</v>
      </c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</row>
    <row r="113" customFormat="false" ht="12.75" hidden="false" customHeight="false" outlineLevel="1" collapsed="false">
      <c r="A113" s="183"/>
      <c r="B113" s="183"/>
      <c r="C113" s="191" t="s">
        <v>250</v>
      </c>
      <c r="D113" s="192"/>
      <c r="E113" s="193" t="n">
        <v>4</v>
      </c>
      <c r="F113" s="187"/>
      <c r="G113" s="187" t="n">
        <f aca="false">F113*E113</f>
        <v>0</v>
      </c>
      <c r="H113" s="187"/>
      <c r="I113" s="187"/>
      <c r="J113" s="187"/>
      <c r="K113" s="187"/>
      <c r="L113" s="187"/>
      <c r="M113" s="187"/>
      <c r="N113" s="188"/>
      <c r="O113" s="188"/>
      <c r="P113" s="188"/>
      <c r="Q113" s="188"/>
      <c r="R113" s="188"/>
      <c r="S113" s="188"/>
      <c r="T113" s="189"/>
      <c r="U113" s="188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 t="s">
        <v>150</v>
      </c>
      <c r="AF113" s="190" t="n">
        <v>0</v>
      </c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</row>
    <row r="114" customFormat="false" ht="12.75" hidden="false" customHeight="false" outlineLevel="1" collapsed="false">
      <c r="A114" s="183" t="n">
        <v>32</v>
      </c>
      <c r="B114" s="183" t="s">
        <v>251</v>
      </c>
      <c r="C114" s="184" t="s">
        <v>252</v>
      </c>
      <c r="D114" s="185" t="s">
        <v>137</v>
      </c>
      <c r="E114" s="186" t="n">
        <v>3</v>
      </c>
      <c r="F114" s="187"/>
      <c r="G114" s="187" t="n">
        <f aca="false">F114*E114</f>
        <v>0</v>
      </c>
      <c r="H114" s="187" t="n">
        <v>0</v>
      </c>
      <c r="I114" s="187" t="n">
        <f aca="false">ROUND(E114*H114,2)</f>
        <v>0</v>
      </c>
      <c r="J114" s="187" t="n">
        <v>29.2</v>
      </c>
      <c r="K114" s="187" t="n">
        <f aca="false">ROUND(E114*J114,2)</f>
        <v>87.6</v>
      </c>
      <c r="L114" s="187" t="n">
        <v>21</v>
      </c>
      <c r="M114" s="187" t="n">
        <f aca="false">G114*(1+L114/100)</f>
        <v>0</v>
      </c>
      <c r="N114" s="188" t="n">
        <v>0</v>
      </c>
      <c r="O114" s="188" t="n">
        <f aca="false">ROUND(E114*N114,5)</f>
        <v>0</v>
      </c>
      <c r="P114" s="188" t="n">
        <v>0</v>
      </c>
      <c r="Q114" s="188" t="n">
        <f aca="false">ROUND(E114*P114,5)</f>
        <v>0</v>
      </c>
      <c r="R114" s="188"/>
      <c r="S114" s="188"/>
      <c r="T114" s="189" t="n">
        <v>0.09</v>
      </c>
      <c r="U114" s="188" t="n">
        <f aca="false">ROUND(E114*T114,2)</f>
        <v>0.27</v>
      </c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 t="s">
        <v>141</v>
      </c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</row>
    <row r="115" customFormat="false" ht="12.75" hidden="false" customHeight="false" outlineLevel="1" collapsed="false">
      <c r="A115" s="183"/>
      <c r="B115" s="183"/>
      <c r="C115" s="191" t="s">
        <v>253</v>
      </c>
      <c r="D115" s="192"/>
      <c r="E115" s="193" t="n">
        <v>3</v>
      </c>
      <c r="F115" s="187"/>
      <c r="G115" s="187" t="n">
        <f aca="false">F115*E115</f>
        <v>0</v>
      </c>
      <c r="H115" s="187"/>
      <c r="I115" s="187"/>
      <c r="J115" s="187"/>
      <c r="K115" s="187"/>
      <c r="L115" s="187"/>
      <c r="M115" s="187"/>
      <c r="N115" s="188"/>
      <c r="O115" s="188"/>
      <c r="P115" s="188"/>
      <c r="Q115" s="188"/>
      <c r="R115" s="188"/>
      <c r="S115" s="188"/>
      <c r="T115" s="189"/>
      <c r="U115" s="188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 t="s">
        <v>150</v>
      </c>
      <c r="AF115" s="190" t="n">
        <v>0</v>
      </c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</row>
    <row r="116" customFormat="false" ht="12.75" hidden="false" customHeight="false" outlineLevel="1" collapsed="false">
      <c r="A116" s="183" t="n">
        <v>33</v>
      </c>
      <c r="B116" s="183" t="s">
        <v>254</v>
      </c>
      <c r="C116" s="184" t="s">
        <v>255</v>
      </c>
      <c r="D116" s="185" t="s">
        <v>153</v>
      </c>
      <c r="E116" s="186" t="n">
        <v>4.5</v>
      </c>
      <c r="F116" s="187"/>
      <c r="G116" s="187" t="n">
        <f aca="false">F116*E116</f>
        <v>0</v>
      </c>
      <c r="H116" s="187" t="n">
        <v>32.64</v>
      </c>
      <c r="I116" s="187" t="n">
        <f aca="false">ROUND(E116*H116,2)</f>
        <v>146.88</v>
      </c>
      <c r="J116" s="187" t="n">
        <v>189.86</v>
      </c>
      <c r="K116" s="187" t="n">
        <f aca="false">ROUND(E116*J116,2)</f>
        <v>854.37</v>
      </c>
      <c r="L116" s="187" t="n">
        <v>21</v>
      </c>
      <c r="M116" s="187" t="n">
        <f aca="false">G116*(1+L116/100)</f>
        <v>0</v>
      </c>
      <c r="N116" s="188" t="n">
        <v>0.00137</v>
      </c>
      <c r="O116" s="188" t="n">
        <f aca="false">ROUND(E116*N116,5)</f>
        <v>0.00617</v>
      </c>
      <c r="P116" s="188" t="n">
        <v>0.041</v>
      </c>
      <c r="Q116" s="188" t="n">
        <f aca="false">ROUND(E116*P116,5)</f>
        <v>0.1845</v>
      </c>
      <c r="R116" s="188"/>
      <c r="S116" s="188"/>
      <c r="T116" s="189" t="n">
        <v>0.516</v>
      </c>
      <c r="U116" s="188" t="n">
        <f aca="false">ROUND(E116*T116,2)</f>
        <v>2.32</v>
      </c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 t="s">
        <v>141</v>
      </c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</row>
    <row r="117" customFormat="false" ht="12.75" hidden="false" customHeight="false" outlineLevel="1" collapsed="false">
      <c r="A117" s="183"/>
      <c r="B117" s="183"/>
      <c r="C117" s="191" t="s">
        <v>256</v>
      </c>
      <c r="D117" s="192"/>
      <c r="E117" s="193" t="n">
        <v>4.5</v>
      </c>
      <c r="F117" s="187"/>
      <c r="G117" s="187" t="n">
        <f aca="false">F117*E117</f>
        <v>0</v>
      </c>
      <c r="H117" s="187"/>
      <c r="I117" s="187"/>
      <c r="J117" s="187"/>
      <c r="K117" s="187"/>
      <c r="L117" s="187"/>
      <c r="M117" s="187"/>
      <c r="N117" s="188"/>
      <c r="O117" s="188"/>
      <c r="P117" s="188"/>
      <c r="Q117" s="188"/>
      <c r="R117" s="188"/>
      <c r="S117" s="188"/>
      <c r="T117" s="189"/>
      <c r="U117" s="188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 t="s">
        <v>150</v>
      </c>
      <c r="AF117" s="190" t="n">
        <v>0</v>
      </c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</row>
    <row r="118" customFormat="false" ht="12.75" hidden="false" customHeight="false" outlineLevel="1" collapsed="false">
      <c r="A118" s="183" t="n">
        <v>34</v>
      </c>
      <c r="B118" s="183" t="s">
        <v>257</v>
      </c>
      <c r="C118" s="184" t="s">
        <v>258</v>
      </c>
      <c r="D118" s="185" t="s">
        <v>153</v>
      </c>
      <c r="E118" s="186" t="n">
        <v>12</v>
      </c>
      <c r="F118" s="187"/>
      <c r="G118" s="187" t="n">
        <f aca="false">F118*E118</f>
        <v>0</v>
      </c>
      <c r="H118" s="187" t="n">
        <v>27.85</v>
      </c>
      <c r="I118" s="187" t="n">
        <f aca="false">ROUND(E118*H118,2)</f>
        <v>334.2</v>
      </c>
      <c r="J118" s="187" t="n">
        <v>340.65</v>
      </c>
      <c r="K118" s="187" t="n">
        <f aca="false">ROUND(E118*J118,2)</f>
        <v>4087.8</v>
      </c>
      <c r="L118" s="187" t="n">
        <v>21</v>
      </c>
      <c r="M118" s="187" t="n">
        <f aca="false">G118*(1+L118/100)</f>
        <v>0</v>
      </c>
      <c r="N118" s="188" t="n">
        <v>0.00117</v>
      </c>
      <c r="O118" s="188" t="n">
        <f aca="false">ROUND(E118*N118,5)</f>
        <v>0.01404</v>
      </c>
      <c r="P118" s="188" t="n">
        <v>0.076</v>
      </c>
      <c r="Q118" s="188" t="n">
        <f aca="false">ROUND(E118*P118,5)</f>
        <v>0.912</v>
      </c>
      <c r="R118" s="188"/>
      <c r="S118" s="188"/>
      <c r="T118" s="189" t="n">
        <v>0.939</v>
      </c>
      <c r="U118" s="188" t="n">
        <f aca="false">ROUND(E118*T118,2)</f>
        <v>11.27</v>
      </c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 t="s">
        <v>141</v>
      </c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</row>
    <row r="119" customFormat="false" ht="12.75" hidden="false" customHeight="false" outlineLevel="1" collapsed="false">
      <c r="A119" s="183"/>
      <c r="B119" s="183"/>
      <c r="C119" s="191" t="s">
        <v>259</v>
      </c>
      <c r="D119" s="192"/>
      <c r="E119" s="193" t="n">
        <v>12</v>
      </c>
      <c r="F119" s="187"/>
      <c r="G119" s="187" t="n">
        <f aca="false">F119*E119</f>
        <v>0</v>
      </c>
      <c r="H119" s="187"/>
      <c r="I119" s="187"/>
      <c r="J119" s="187"/>
      <c r="K119" s="187"/>
      <c r="L119" s="187"/>
      <c r="M119" s="187"/>
      <c r="N119" s="188"/>
      <c r="O119" s="188"/>
      <c r="P119" s="188"/>
      <c r="Q119" s="188"/>
      <c r="R119" s="188"/>
      <c r="S119" s="188"/>
      <c r="T119" s="189"/>
      <c r="U119" s="188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 t="s">
        <v>150</v>
      </c>
      <c r="AF119" s="190" t="n">
        <v>0</v>
      </c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</row>
    <row r="120" customFormat="false" ht="12.75" hidden="false" customHeight="false" outlineLevel="1" collapsed="false">
      <c r="A120" s="183" t="n">
        <v>35</v>
      </c>
      <c r="B120" s="183" t="s">
        <v>260</v>
      </c>
      <c r="C120" s="184" t="s">
        <v>261</v>
      </c>
      <c r="D120" s="185" t="s">
        <v>153</v>
      </c>
      <c r="E120" s="186" t="n">
        <v>3.2</v>
      </c>
      <c r="F120" s="187"/>
      <c r="G120" s="187" t="n">
        <f aca="false">F120*E120</f>
        <v>0</v>
      </c>
      <c r="H120" s="187" t="n">
        <v>27.85</v>
      </c>
      <c r="I120" s="187" t="n">
        <f aca="false">ROUND(E120*H120,2)</f>
        <v>89.12</v>
      </c>
      <c r="J120" s="187" t="n">
        <v>203.65</v>
      </c>
      <c r="K120" s="187" t="n">
        <f aca="false">ROUND(E120*J120,2)</f>
        <v>651.68</v>
      </c>
      <c r="L120" s="187" t="n">
        <v>21</v>
      </c>
      <c r="M120" s="187" t="n">
        <f aca="false">G120*(1+L120/100)</f>
        <v>0</v>
      </c>
      <c r="N120" s="188" t="n">
        <v>0.00117</v>
      </c>
      <c r="O120" s="188" t="n">
        <f aca="false">ROUND(E120*N120,5)</f>
        <v>0.00374</v>
      </c>
      <c r="P120" s="188" t="n">
        <v>0.088</v>
      </c>
      <c r="Q120" s="188" t="n">
        <f aca="false">ROUND(E120*P120,5)</f>
        <v>0.2816</v>
      </c>
      <c r="R120" s="188"/>
      <c r="S120" s="188"/>
      <c r="T120" s="189" t="n">
        <v>0.556</v>
      </c>
      <c r="U120" s="188" t="n">
        <f aca="false">ROUND(E120*T120,2)</f>
        <v>1.78</v>
      </c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 t="s">
        <v>141</v>
      </c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</row>
    <row r="121" customFormat="false" ht="12.75" hidden="false" customHeight="false" outlineLevel="1" collapsed="false">
      <c r="A121" s="183"/>
      <c r="B121" s="183"/>
      <c r="C121" s="191" t="s">
        <v>262</v>
      </c>
      <c r="D121" s="192"/>
      <c r="E121" s="193" t="n">
        <v>3.2</v>
      </c>
      <c r="F121" s="187"/>
      <c r="G121" s="187" t="n">
        <f aca="false">F121*E121</f>
        <v>0</v>
      </c>
      <c r="H121" s="187"/>
      <c r="I121" s="187"/>
      <c r="J121" s="187"/>
      <c r="K121" s="187"/>
      <c r="L121" s="187"/>
      <c r="M121" s="187"/>
      <c r="N121" s="188"/>
      <c r="O121" s="188"/>
      <c r="P121" s="188"/>
      <c r="Q121" s="188"/>
      <c r="R121" s="188"/>
      <c r="S121" s="188"/>
      <c r="T121" s="189"/>
      <c r="U121" s="188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 t="s">
        <v>150</v>
      </c>
      <c r="AF121" s="190" t="n">
        <v>0</v>
      </c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</row>
    <row r="122" customFormat="false" ht="12.75" hidden="false" customHeight="false" outlineLevel="1" collapsed="false">
      <c r="A122" s="183" t="n">
        <v>36</v>
      </c>
      <c r="B122" s="183" t="s">
        <v>171</v>
      </c>
      <c r="C122" s="184" t="s">
        <v>263</v>
      </c>
      <c r="D122" s="185" t="s">
        <v>153</v>
      </c>
      <c r="E122" s="186" t="n">
        <v>1.12</v>
      </c>
      <c r="F122" s="187"/>
      <c r="G122" s="187" t="n">
        <f aca="false">F122*E122</f>
        <v>0</v>
      </c>
      <c r="H122" s="187" t="n">
        <v>15.84</v>
      </c>
      <c r="I122" s="187" t="n">
        <f aca="false">ROUND(E122*H122,2)</f>
        <v>17.74</v>
      </c>
      <c r="J122" s="187" t="n">
        <v>484.16</v>
      </c>
      <c r="K122" s="187" t="n">
        <f aca="false">ROUND(E122*J122,2)</f>
        <v>542.26</v>
      </c>
      <c r="L122" s="187" t="n">
        <v>21</v>
      </c>
      <c r="M122" s="187" t="n">
        <f aca="false">G122*(1+L122/100)</f>
        <v>0</v>
      </c>
      <c r="N122" s="188" t="n">
        <v>0.00067</v>
      </c>
      <c r="O122" s="188" t="n">
        <f aca="false">ROUND(E122*N122,5)</f>
        <v>0.00075</v>
      </c>
      <c r="P122" s="188" t="n">
        <v>0.2</v>
      </c>
      <c r="Q122" s="188" t="n">
        <f aca="false">ROUND(E122*P122,5)</f>
        <v>0.224</v>
      </c>
      <c r="R122" s="188"/>
      <c r="S122" s="188"/>
      <c r="T122" s="189" t="n">
        <v>0.418</v>
      </c>
      <c r="U122" s="188" t="n">
        <f aca="false">ROUND(E122*T122,2)</f>
        <v>0.47</v>
      </c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 t="s">
        <v>141</v>
      </c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</row>
    <row r="123" customFormat="false" ht="12.75" hidden="false" customHeight="false" outlineLevel="1" collapsed="false">
      <c r="A123" s="183"/>
      <c r="B123" s="183"/>
      <c r="C123" s="191" t="s">
        <v>264</v>
      </c>
      <c r="D123" s="192"/>
      <c r="E123" s="193" t="n">
        <v>1.12</v>
      </c>
      <c r="F123" s="187"/>
      <c r="G123" s="187" t="n">
        <f aca="false">F123*E123</f>
        <v>0</v>
      </c>
      <c r="H123" s="187"/>
      <c r="I123" s="187"/>
      <c r="J123" s="187"/>
      <c r="K123" s="187"/>
      <c r="L123" s="187"/>
      <c r="M123" s="187"/>
      <c r="N123" s="188"/>
      <c r="O123" s="188"/>
      <c r="P123" s="188"/>
      <c r="Q123" s="188"/>
      <c r="R123" s="188"/>
      <c r="S123" s="188"/>
      <c r="T123" s="189"/>
      <c r="U123" s="188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 t="s">
        <v>150</v>
      </c>
      <c r="AF123" s="190" t="n">
        <v>0</v>
      </c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</row>
    <row r="124" customFormat="false" ht="22.5" hidden="false" customHeight="false" outlineLevel="1" collapsed="false">
      <c r="A124" s="183" t="n">
        <v>37</v>
      </c>
      <c r="B124" s="183" t="s">
        <v>265</v>
      </c>
      <c r="C124" s="184" t="s">
        <v>266</v>
      </c>
      <c r="D124" s="185" t="s">
        <v>153</v>
      </c>
      <c r="E124" s="186" t="n">
        <v>25.9049</v>
      </c>
      <c r="F124" s="187"/>
      <c r="G124" s="187" t="n">
        <f aca="false">F124*E124</f>
        <v>0</v>
      </c>
      <c r="H124" s="187" t="n">
        <v>7.87</v>
      </c>
      <c r="I124" s="187" t="n">
        <f aca="false">ROUND(E124*H124,2)</f>
        <v>203.87</v>
      </c>
      <c r="J124" s="187" t="n">
        <v>118.63</v>
      </c>
      <c r="K124" s="187" t="n">
        <f aca="false">ROUND(E124*J124,2)</f>
        <v>3073.1</v>
      </c>
      <c r="L124" s="187" t="n">
        <v>21</v>
      </c>
      <c r="M124" s="187" t="n">
        <f aca="false">G124*(1+L124/100)</f>
        <v>0</v>
      </c>
      <c r="N124" s="188" t="n">
        <v>0.00033</v>
      </c>
      <c r="O124" s="188" t="n">
        <f aca="false">ROUND(E124*N124,5)</f>
        <v>0.00855</v>
      </c>
      <c r="P124" s="188" t="n">
        <v>0.02198</v>
      </c>
      <c r="Q124" s="188" t="n">
        <f aca="false">ROUND(E124*P124,5)</f>
        <v>0.56939</v>
      </c>
      <c r="R124" s="188"/>
      <c r="S124" s="188"/>
      <c r="T124" s="189" t="n">
        <v>0.325</v>
      </c>
      <c r="U124" s="188" t="n">
        <f aca="false">ROUND(E124*T124,2)</f>
        <v>8.42</v>
      </c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 t="s">
        <v>141</v>
      </c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</row>
    <row r="125" customFormat="false" ht="12.75" hidden="false" customHeight="false" outlineLevel="1" collapsed="false">
      <c r="A125" s="183"/>
      <c r="B125" s="183"/>
      <c r="C125" s="191" t="s">
        <v>267</v>
      </c>
      <c r="D125" s="192"/>
      <c r="E125" s="193" t="n">
        <v>25.9049</v>
      </c>
      <c r="F125" s="187"/>
      <c r="G125" s="187" t="n">
        <f aca="false">F125*E125</f>
        <v>0</v>
      </c>
      <c r="H125" s="187"/>
      <c r="I125" s="187"/>
      <c r="J125" s="187"/>
      <c r="K125" s="187"/>
      <c r="L125" s="187"/>
      <c r="M125" s="187"/>
      <c r="N125" s="188"/>
      <c r="O125" s="188"/>
      <c r="P125" s="188"/>
      <c r="Q125" s="188"/>
      <c r="R125" s="188"/>
      <c r="S125" s="188"/>
      <c r="T125" s="189"/>
      <c r="U125" s="188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 t="s">
        <v>150</v>
      </c>
      <c r="AF125" s="190" t="n">
        <v>0</v>
      </c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</row>
    <row r="126" customFormat="false" ht="22.5" hidden="false" customHeight="false" outlineLevel="1" collapsed="false">
      <c r="A126" s="183" t="n">
        <v>38</v>
      </c>
      <c r="B126" s="183" t="s">
        <v>268</v>
      </c>
      <c r="C126" s="184" t="s">
        <v>269</v>
      </c>
      <c r="D126" s="185" t="s">
        <v>153</v>
      </c>
      <c r="E126" s="186" t="n">
        <v>56</v>
      </c>
      <c r="F126" s="187"/>
      <c r="G126" s="187" t="n">
        <f aca="false">F126*E126</f>
        <v>0</v>
      </c>
      <c r="H126" s="187" t="n">
        <v>0</v>
      </c>
      <c r="I126" s="187" t="n">
        <f aca="false">ROUND(E126*H126,2)</f>
        <v>0</v>
      </c>
      <c r="J126" s="187" t="n">
        <v>157.5</v>
      </c>
      <c r="K126" s="187" t="n">
        <f aca="false">ROUND(E126*J126,2)</f>
        <v>8820</v>
      </c>
      <c r="L126" s="187" t="n">
        <v>21</v>
      </c>
      <c r="M126" s="187" t="n">
        <f aca="false">G126*(1+L126/100)</f>
        <v>0</v>
      </c>
      <c r="N126" s="188" t="n">
        <v>0</v>
      </c>
      <c r="O126" s="188" t="n">
        <f aca="false">ROUND(E126*N126,5)</f>
        <v>0</v>
      </c>
      <c r="P126" s="188" t="n">
        <v>0.084</v>
      </c>
      <c r="Q126" s="188" t="n">
        <f aca="false">ROUND(E126*P126,5)</f>
        <v>4.704</v>
      </c>
      <c r="R126" s="188"/>
      <c r="S126" s="188"/>
      <c r="T126" s="189" t="n">
        <v>0.44</v>
      </c>
      <c r="U126" s="188" t="n">
        <f aca="false">ROUND(E126*T126,2)</f>
        <v>24.64</v>
      </c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 t="s">
        <v>141</v>
      </c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</row>
    <row r="127" customFormat="false" ht="12.75" hidden="false" customHeight="false" outlineLevel="1" collapsed="false">
      <c r="A127" s="183"/>
      <c r="B127" s="183"/>
      <c r="C127" s="191" t="s">
        <v>270</v>
      </c>
      <c r="D127" s="192"/>
      <c r="E127" s="193" t="n">
        <v>56</v>
      </c>
      <c r="F127" s="187"/>
      <c r="G127" s="187" t="n">
        <f aca="false">F127*E127</f>
        <v>0</v>
      </c>
      <c r="H127" s="187"/>
      <c r="I127" s="187"/>
      <c r="J127" s="187"/>
      <c r="K127" s="187"/>
      <c r="L127" s="187"/>
      <c r="M127" s="187"/>
      <c r="N127" s="188"/>
      <c r="O127" s="188"/>
      <c r="P127" s="188"/>
      <c r="Q127" s="188"/>
      <c r="R127" s="188"/>
      <c r="S127" s="188"/>
      <c r="T127" s="189"/>
      <c r="U127" s="188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 t="s">
        <v>150</v>
      </c>
      <c r="AF127" s="190" t="n">
        <v>0</v>
      </c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</row>
    <row r="128" customFormat="false" ht="12.75" hidden="false" customHeight="false" outlineLevel="1" collapsed="false">
      <c r="A128" s="183" t="n">
        <v>39</v>
      </c>
      <c r="B128" s="183" t="s">
        <v>271</v>
      </c>
      <c r="C128" s="184" t="s">
        <v>272</v>
      </c>
      <c r="D128" s="185" t="s">
        <v>164</v>
      </c>
      <c r="E128" s="186" t="n">
        <v>1.76</v>
      </c>
      <c r="F128" s="187"/>
      <c r="G128" s="187" t="n">
        <f aca="false">F128*E128</f>
        <v>0</v>
      </c>
      <c r="H128" s="187" t="n">
        <v>0</v>
      </c>
      <c r="I128" s="187" t="n">
        <f aca="false">ROUND(E128*H128,2)</f>
        <v>0</v>
      </c>
      <c r="J128" s="187" t="n">
        <v>48</v>
      </c>
      <c r="K128" s="187" t="n">
        <f aca="false">ROUND(E128*J128,2)</f>
        <v>84.48</v>
      </c>
      <c r="L128" s="187" t="n">
        <v>21</v>
      </c>
      <c r="M128" s="187" t="n">
        <f aca="false">G128*(1+L128/100)</f>
        <v>0</v>
      </c>
      <c r="N128" s="188" t="n">
        <v>0</v>
      </c>
      <c r="O128" s="188" t="n">
        <f aca="false">ROUND(E128*N128,5)</f>
        <v>0</v>
      </c>
      <c r="P128" s="188" t="n">
        <v>0.01383</v>
      </c>
      <c r="Q128" s="188" t="n">
        <f aca="false">ROUND(E128*P128,5)</f>
        <v>0.02434</v>
      </c>
      <c r="R128" s="188"/>
      <c r="S128" s="188"/>
      <c r="T128" s="189" t="n">
        <v>0.12</v>
      </c>
      <c r="U128" s="188" t="n">
        <f aca="false">ROUND(E128*T128,2)</f>
        <v>0.21</v>
      </c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 t="s">
        <v>141</v>
      </c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</row>
    <row r="129" customFormat="false" ht="12.75" hidden="false" customHeight="false" outlineLevel="1" collapsed="false">
      <c r="A129" s="183"/>
      <c r="B129" s="183"/>
      <c r="C129" s="191" t="s">
        <v>273</v>
      </c>
      <c r="D129" s="192"/>
      <c r="E129" s="193" t="n">
        <v>1.76</v>
      </c>
      <c r="F129" s="187"/>
      <c r="G129" s="187" t="n">
        <f aca="false">F129*E129</f>
        <v>0</v>
      </c>
      <c r="H129" s="187"/>
      <c r="I129" s="187"/>
      <c r="J129" s="187"/>
      <c r="K129" s="187"/>
      <c r="L129" s="187"/>
      <c r="M129" s="187"/>
      <c r="N129" s="188"/>
      <c r="O129" s="188"/>
      <c r="P129" s="188"/>
      <c r="Q129" s="188"/>
      <c r="R129" s="188"/>
      <c r="S129" s="188"/>
      <c r="T129" s="189"/>
      <c r="U129" s="188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 t="s">
        <v>150</v>
      </c>
      <c r="AF129" s="190" t="n">
        <v>0</v>
      </c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</row>
    <row r="130" customFormat="false" ht="12.75" hidden="false" customHeight="false" outlineLevel="1" collapsed="false">
      <c r="A130" s="183" t="n">
        <v>40</v>
      </c>
      <c r="B130" s="183" t="s">
        <v>171</v>
      </c>
      <c r="C130" s="184" t="s">
        <v>274</v>
      </c>
      <c r="D130" s="185" t="s">
        <v>275</v>
      </c>
      <c r="E130" s="186" t="n">
        <v>1</v>
      </c>
      <c r="F130" s="187"/>
      <c r="G130" s="187" t="n">
        <f aca="false">F130*E130</f>
        <v>0</v>
      </c>
      <c r="H130" s="187" t="n">
        <v>0</v>
      </c>
      <c r="I130" s="187" t="n">
        <f aca="false">ROUND(E130*H130,2)</f>
        <v>0</v>
      </c>
      <c r="J130" s="187" t="n">
        <v>2000</v>
      </c>
      <c r="K130" s="187" t="n">
        <f aca="false">ROUND(E130*J130,2)</f>
        <v>2000</v>
      </c>
      <c r="L130" s="187" t="n">
        <v>21</v>
      </c>
      <c r="M130" s="187" t="n">
        <f aca="false">G130*(1+L130/100)</f>
        <v>0</v>
      </c>
      <c r="N130" s="188" t="n">
        <v>0</v>
      </c>
      <c r="O130" s="188" t="n">
        <f aca="false">ROUND(E130*N130,5)</f>
        <v>0</v>
      </c>
      <c r="P130" s="188" t="n">
        <v>0.01383</v>
      </c>
      <c r="Q130" s="188" t="n">
        <f aca="false">ROUND(E130*P130,5)</f>
        <v>0.01383</v>
      </c>
      <c r="R130" s="188"/>
      <c r="S130" s="188"/>
      <c r="T130" s="189" t="n">
        <v>0.12</v>
      </c>
      <c r="U130" s="188" t="n">
        <f aca="false">ROUND(E130*T130,2)</f>
        <v>0.12</v>
      </c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 t="s">
        <v>141</v>
      </c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</row>
    <row r="131" customFormat="false" ht="12.75" hidden="false" customHeight="false" outlineLevel="1" collapsed="false">
      <c r="A131" s="183" t="n">
        <v>41</v>
      </c>
      <c r="B131" s="183" t="s">
        <v>276</v>
      </c>
      <c r="C131" s="184" t="s">
        <v>277</v>
      </c>
      <c r="D131" s="185" t="s">
        <v>153</v>
      </c>
      <c r="E131" s="186" t="n">
        <v>58.655</v>
      </c>
      <c r="F131" s="187"/>
      <c r="G131" s="187" t="n">
        <f aca="false">F131*E131</f>
        <v>0</v>
      </c>
      <c r="H131" s="187" t="n">
        <v>7.87</v>
      </c>
      <c r="I131" s="187" t="n">
        <f aca="false">ROUND(E131*H131,2)</f>
        <v>461.61</v>
      </c>
      <c r="J131" s="187" t="n">
        <v>126.63</v>
      </c>
      <c r="K131" s="187" t="n">
        <f aca="false">ROUND(E131*J131,2)</f>
        <v>7427.48</v>
      </c>
      <c r="L131" s="187" t="n">
        <v>21</v>
      </c>
      <c r="M131" s="187" t="n">
        <f aca="false">G131*(1+L131/100)</f>
        <v>0</v>
      </c>
      <c r="N131" s="188" t="n">
        <v>0.00033</v>
      </c>
      <c r="O131" s="188" t="n">
        <f aca="false">ROUND(E131*N131,5)</f>
        <v>0.01936</v>
      </c>
      <c r="P131" s="188" t="n">
        <v>0.01183</v>
      </c>
      <c r="Q131" s="188" t="n">
        <f aca="false">ROUND(E131*P131,5)</f>
        <v>0.69389</v>
      </c>
      <c r="R131" s="188"/>
      <c r="S131" s="188"/>
      <c r="T131" s="189" t="n">
        <v>0.346</v>
      </c>
      <c r="U131" s="188" t="n">
        <f aca="false">ROUND(E131*T131,2)</f>
        <v>20.29</v>
      </c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 t="s">
        <v>141</v>
      </c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</row>
    <row r="132" customFormat="false" ht="12.75" hidden="false" customHeight="false" outlineLevel="1" collapsed="false">
      <c r="A132" s="183"/>
      <c r="B132" s="183"/>
      <c r="C132" s="191" t="s">
        <v>278</v>
      </c>
      <c r="D132" s="192"/>
      <c r="E132" s="193" t="n">
        <v>9.6</v>
      </c>
      <c r="F132" s="187"/>
      <c r="G132" s="187" t="n">
        <f aca="false">F132*E132</f>
        <v>0</v>
      </c>
      <c r="H132" s="187"/>
      <c r="I132" s="187"/>
      <c r="J132" s="187"/>
      <c r="K132" s="187"/>
      <c r="L132" s="187"/>
      <c r="M132" s="187"/>
      <c r="N132" s="188"/>
      <c r="O132" s="188"/>
      <c r="P132" s="188"/>
      <c r="Q132" s="188"/>
      <c r="R132" s="188"/>
      <c r="S132" s="188"/>
      <c r="T132" s="189"/>
      <c r="U132" s="188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 t="s">
        <v>150</v>
      </c>
      <c r="AF132" s="190" t="n">
        <v>0</v>
      </c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</row>
    <row r="133" customFormat="false" ht="12.75" hidden="false" customHeight="false" outlineLevel="1" collapsed="false">
      <c r="A133" s="183"/>
      <c r="B133" s="183"/>
      <c r="C133" s="191" t="s">
        <v>279</v>
      </c>
      <c r="D133" s="192"/>
      <c r="E133" s="193" t="n">
        <v>5.4</v>
      </c>
      <c r="F133" s="187"/>
      <c r="G133" s="187" t="n">
        <f aca="false">F133*E133</f>
        <v>0</v>
      </c>
      <c r="H133" s="187"/>
      <c r="I133" s="187"/>
      <c r="J133" s="187"/>
      <c r="K133" s="187"/>
      <c r="L133" s="187"/>
      <c r="M133" s="187"/>
      <c r="N133" s="188"/>
      <c r="O133" s="188"/>
      <c r="P133" s="188"/>
      <c r="Q133" s="188"/>
      <c r="R133" s="188"/>
      <c r="S133" s="188"/>
      <c r="T133" s="189"/>
      <c r="U133" s="188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 t="s">
        <v>150</v>
      </c>
      <c r="AF133" s="190" t="n">
        <v>0</v>
      </c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</row>
    <row r="134" customFormat="false" ht="12.75" hidden="false" customHeight="false" outlineLevel="1" collapsed="false">
      <c r="A134" s="183"/>
      <c r="B134" s="183"/>
      <c r="C134" s="191" t="s">
        <v>178</v>
      </c>
      <c r="D134" s="192"/>
      <c r="E134" s="193" t="n">
        <v>3.27</v>
      </c>
      <c r="F134" s="187"/>
      <c r="G134" s="187" t="n">
        <f aca="false">F134*E134</f>
        <v>0</v>
      </c>
      <c r="H134" s="187"/>
      <c r="I134" s="187"/>
      <c r="J134" s="187"/>
      <c r="K134" s="187"/>
      <c r="L134" s="187"/>
      <c r="M134" s="187"/>
      <c r="N134" s="188"/>
      <c r="O134" s="188"/>
      <c r="P134" s="188"/>
      <c r="Q134" s="188"/>
      <c r="R134" s="188"/>
      <c r="S134" s="188"/>
      <c r="T134" s="189"/>
      <c r="U134" s="188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 t="s">
        <v>150</v>
      </c>
      <c r="AF134" s="190" t="n">
        <v>0</v>
      </c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</row>
    <row r="135" customFormat="false" ht="12.75" hidden="false" customHeight="false" outlineLevel="1" collapsed="false">
      <c r="A135" s="183"/>
      <c r="B135" s="183"/>
      <c r="C135" s="191" t="s">
        <v>179</v>
      </c>
      <c r="D135" s="192"/>
      <c r="E135" s="193" t="n">
        <v>1.67</v>
      </c>
      <c r="F135" s="187"/>
      <c r="G135" s="187" t="n">
        <f aca="false">F135*E135</f>
        <v>0</v>
      </c>
      <c r="H135" s="187"/>
      <c r="I135" s="187"/>
      <c r="J135" s="187"/>
      <c r="K135" s="187"/>
      <c r="L135" s="187"/>
      <c r="M135" s="187"/>
      <c r="N135" s="188"/>
      <c r="O135" s="188"/>
      <c r="P135" s="188"/>
      <c r="Q135" s="188"/>
      <c r="R135" s="188"/>
      <c r="S135" s="188"/>
      <c r="T135" s="189"/>
      <c r="U135" s="188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 t="s">
        <v>150</v>
      </c>
      <c r="AF135" s="190" t="n">
        <v>0</v>
      </c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</row>
    <row r="136" customFormat="false" ht="12.75" hidden="false" customHeight="false" outlineLevel="1" collapsed="false">
      <c r="A136" s="183"/>
      <c r="B136" s="183"/>
      <c r="C136" s="191" t="s">
        <v>180</v>
      </c>
      <c r="D136" s="192"/>
      <c r="E136" s="193" t="n">
        <v>2.715</v>
      </c>
      <c r="F136" s="187"/>
      <c r="G136" s="187" t="n">
        <f aca="false">F136*E136</f>
        <v>0</v>
      </c>
      <c r="H136" s="187"/>
      <c r="I136" s="187"/>
      <c r="J136" s="187"/>
      <c r="K136" s="187"/>
      <c r="L136" s="187"/>
      <c r="M136" s="187"/>
      <c r="N136" s="188"/>
      <c r="O136" s="188"/>
      <c r="P136" s="188"/>
      <c r="Q136" s="188"/>
      <c r="R136" s="188"/>
      <c r="S136" s="188"/>
      <c r="T136" s="189"/>
      <c r="U136" s="188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 t="s">
        <v>150</v>
      </c>
      <c r="AF136" s="190" t="n">
        <v>0</v>
      </c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</row>
    <row r="137" customFormat="false" ht="12.75" hidden="false" customHeight="false" outlineLevel="1" collapsed="false">
      <c r="A137" s="183"/>
      <c r="B137" s="183"/>
      <c r="C137" s="191" t="s">
        <v>181</v>
      </c>
      <c r="D137" s="192"/>
      <c r="E137" s="193" t="n">
        <v>36</v>
      </c>
      <c r="F137" s="187"/>
      <c r="G137" s="187" t="n">
        <f aca="false">F137*E137</f>
        <v>0</v>
      </c>
      <c r="H137" s="187"/>
      <c r="I137" s="187"/>
      <c r="J137" s="187"/>
      <c r="K137" s="187"/>
      <c r="L137" s="187"/>
      <c r="M137" s="187"/>
      <c r="N137" s="188"/>
      <c r="O137" s="188"/>
      <c r="P137" s="188"/>
      <c r="Q137" s="188"/>
      <c r="R137" s="188"/>
      <c r="S137" s="188"/>
      <c r="T137" s="189"/>
      <c r="U137" s="188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 t="s">
        <v>150</v>
      </c>
      <c r="AF137" s="190" t="n">
        <v>0</v>
      </c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</row>
    <row r="138" customFormat="false" ht="12.75" hidden="false" customHeight="false" outlineLevel="1" collapsed="false">
      <c r="A138" s="183" t="n">
        <v>42</v>
      </c>
      <c r="B138" s="183" t="s">
        <v>280</v>
      </c>
      <c r="C138" s="184" t="s">
        <v>281</v>
      </c>
      <c r="D138" s="185" t="s">
        <v>235</v>
      </c>
      <c r="E138" s="186" t="n">
        <v>3.879</v>
      </c>
      <c r="F138" s="187"/>
      <c r="G138" s="187" t="n">
        <f aca="false">F138*E138</f>
        <v>0</v>
      </c>
      <c r="H138" s="187" t="n">
        <v>158.42</v>
      </c>
      <c r="I138" s="187" t="n">
        <f aca="false">ROUND(E138*H138,2)</f>
        <v>614.51</v>
      </c>
      <c r="J138" s="187" t="n">
        <v>3346.58</v>
      </c>
      <c r="K138" s="187" t="n">
        <f aca="false">ROUND(E138*J138,2)</f>
        <v>12981.38</v>
      </c>
      <c r="L138" s="187" t="n">
        <v>21</v>
      </c>
      <c r="M138" s="187" t="n">
        <f aca="false">G138*(1+L138/100)</f>
        <v>0</v>
      </c>
      <c r="N138" s="188" t="n">
        <v>0.00666</v>
      </c>
      <c r="O138" s="188" t="n">
        <f aca="false">ROUND(E138*N138,5)</f>
        <v>0.02583</v>
      </c>
      <c r="P138" s="188" t="n">
        <v>2.4</v>
      </c>
      <c r="Q138" s="188" t="n">
        <f aca="false">ROUND(E138*P138,5)</f>
        <v>9.3096</v>
      </c>
      <c r="R138" s="188"/>
      <c r="S138" s="188"/>
      <c r="T138" s="189" t="n">
        <v>6.72</v>
      </c>
      <c r="U138" s="188" t="n">
        <f aca="false">ROUND(E138*T138,2)</f>
        <v>26.07</v>
      </c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 t="s">
        <v>141</v>
      </c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</row>
    <row r="139" customFormat="false" ht="12.75" hidden="false" customHeight="false" outlineLevel="1" collapsed="false">
      <c r="A139" s="183"/>
      <c r="B139" s="183"/>
      <c r="C139" s="191" t="s">
        <v>282</v>
      </c>
      <c r="D139" s="192"/>
      <c r="E139" s="193" t="n">
        <v>1.71</v>
      </c>
      <c r="F139" s="187"/>
      <c r="G139" s="187" t="n">
        <f aca="false">F139*E139</f>
        <v>0</v>
      </c>
      <c r="H139" s="187"/>
      <c r="I139" s="187"/>
      <c r="J139" s="187"/>
      <c r="K139" s="187"/>
      <c r="L139" s="187"/>
      <c r="M139" s="187"/>
      <c r="N139" s="188"/>
      <c r="O139" s="188"/>
      <c r="P139" s="188"/>
      <c r="Q139" s="188"/>
      <c r="R139" s="188"/>
      <c r="S139" s="188"/>
      <c r="T139" s="189"/>
      <c r="U139" s="188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 t="s">
        <v>150</v>
      </c>
      <c r="AF139" s="190" t="n">
        <v>0</v>
      </c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</row>
    <row r="140" customFormat="false" ht="12.75" hidden="false" customHeight="false" outlineLevel="1" collapsed="false">
      <c r="A140" s="183"/>
      <c r="B140" s="183"/>
      <c r="C140" s="191" t="s">
        <v>283</v>
      </c>
      <c r="D140" s="192"/>
      <c r="E140" s="193" t="n">
        <v>2.169</v>
      </c>
      <c r="F140" s="187"/>
      <c r="G140" s="187" t="n">
        <f aca="false">F140*E140</f>
        <v>0</v>
      </c>
      <c r="H140" s="187"/>
      <c r="I140" s="187"/>
      <c r="J140" s="187"/>
      <c r="K140" s="187"/>
      <c r="L140" s="187"/>
      <c r="M140" s="187"/>
      <c r="N140" s="188"/>
      <c r="O140" s="188"/>
      <c r="P140" s="188"/>
      <c r="Q140" s="188"/>
      <c r="R140" s="188"/>
      <c r="S140" s="188"/>
      <c r="T140" s="189"/>
      <c r="U140" s="188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 t="s">
        <v>150</v>
      </c>
      <c r="AF140" s="190" t="n">
        <v>0</v>
      </c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</row>
    <row r="141" customFormat="false" ht="12.75" hidden="false" customHeight="false" outlineLevel="1" collapsed="false">
      <c r="A141" s="183" t="n">
        <v>43</v>
      </c>
      <c r="B141" s="183" t="s">
        <v>284</v>
      </c>
      <c r="C141" s="184" t="s">
        <v>285</v>
      </c>
      <c r="D141" s="185" t="s">
        <v>235</v>
      </c>
      <c r="E141" s="186" t="n">
        <v>40.025083</v>
      </c>
      <c r="F141" s="187"/>
      <c r="G141" s="187" t="n">
        <f aca="false">F141*E141</f>
        <v>0</v>
      </c>
      <c r="H141" s="187" t="n">
        <v>26.26</v>
      </c>
      <c r="I141" s="187" t="n">
        <f aca="false">ROUND(E141*H141,2)</f>
        <v>1051.06</v>
      </c>
      <c r="J141" s="187" t="n">
        <v>1978.74</v>
      </c>
      <c r="K141" s="187" t="n">
        <f aca="false">ROUND(E141*J141,2)</f>
        <v>79199.23</v>
      </c>
      <c r="L141" s="187" t="n">
        <v>21</v>
      </c>
      <c r="M141" s="187" t="n">
        <f aca="false">G141*(1+L141/100)</f>
        <v>0</v>
      </c>
      <c r="N141" s="188" t="n">
        <v>0.0011</v>
      </c>
      <c r="O141" s="188" t="n">
        <f aca="false">ROUND(E141*N141,5)</f>
        <v>0.04403</v>
      </c>
      <c r="P141" s="188" t="n">
        <v>1.175</v>
      </c>
      <c r="Q141" s="188" t="n">
        <f aca="false">ROUND(E141*P141,5)</f>
        <v>47.02947</v>
      </c>
      <c r="R141" s="188"/>
      <c r="S141" s="188"/>
      <c r="T141" s="189" t="n">
        <v>4.55538</v>
      </c>
      <c r="U141" s="188" t="n">
        <f aca="false">ROUND(E141*T141,2)</f>
        <v>182.33</v>
      </c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 t="s">
        <v>138</v>
      </c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</row>
    <row r="142" customFormat="false" ht="33.75" hidden="false" customHeight="false" outlineLevel="1" collapsed="false">
      <c r="A142" s="183"/>
      <c r="B142" s="183"/>
      <c r="C142" s="191" t="s">
        <v>286</v>
      </c>
      <c r="D142" s="192"/>
      <c r="E142" s="193" t="n">
        <v>21.587685</v>
      </c>
      <c r="F142" s="187"/>
      <c r="G142" s="187"/>
      <c r="H142" s="187"/>
      <c r="I142" s="187"/>
      <c r="J142" s="187"/>
      <c r="K142" s="187"/>
      <c r="L142" s="187"/>
      <c r="M142" s="187"/>
      <c r="N142" s="188"/>
      <c r="O142" s="188"/>
      <c r="P142" s="188"/>
      <c r="Q142" s="188"/>
      <c r="R142" s="188"/>
      <c r="S142" s="188"/>
      <c r="T142" s="189"/>
      <c r="U142" s="188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 t="s">
        <v>150</v>
      </c>
      <c r="AF142" s="190" t="n">
        <v>0</v>
      </c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</row>
    <row r="143" customFormat="false" ht="12.75" hidden="false" customHeight="false" outlineLevel="1" collapsed="false">
      <c r="A143" s="183"/>
      <c r="B143" s="183"/>
      <c r="C143" s="191" t="s">
        <v>287</v>
      </c>
      <c r="D143" s="192"/>
      <c r="E143" s="193" t="n">
        <v>2.29264</v>
      </c>
      <c r="F143" s="187"/>
      <c r="G143" s="187"/>
      <c r="H143" s="187"/>
      <c r="I143" s="187"/>
      <c r="J143" s="187"/>
      <c r="K143" s="187"/>
      <c r="L143" s="187"/>
      <c r="M143" s="187"/>
      <c r="N143" s="188"/>
      <c r="O143" s="188"/>
      <c r="P143" s="188"/>
      <c r="Q143" s="188"/>
      <c r="R143" s="188"/>
      <c r="S143" s="188"/>
      <c r="T143" s="189"/>
      <c r="U143" s="188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 t="s">
        <v>150</v>
      </c>
      <c r="AF143" s="190" t="n">
        <v>0</v>
      </c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</row>
    <row r="144" customFormat="false" ht="12.75" hidden="false" customHeight="false" outlineLevel="1" collapsed="false">
      <c r="A144" s="183"/>
      <c r="B144" s="183"/>
      <c r="C144" s="191" t="s">
        <v>288</v>
      </c>
      <c r="D144" s="192"/>
      <c r="E144" s="193" t="n">
        <v>9.305478</v>
      </c>
      <c r="F144" s="187"/>
      <c r="G144" s="187"/>
      <c r="H144" s="187"/>
      <c r="I144" s="187"/>
      <c r="J144" s="187"/>
      <c r="K144" s="187"/>
      <c r="L144" s="187"/>
      <c r="M144" s="187"/>
      <c r="N144" s="188"/>
      <c r="O144" s="188"/>
      <c r="P144" s="188"/>
      <c r="Q144" s="188"/>
      <c r="R144" s="188"/>
      <c r="S144" s="188"/>
      <c r="T144" s="189"/>
      <c r="U144" s="188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 t="s">
        <v>150</v>
      </c>
      <c r="AF144" s="190" t="n">
        <v>0</v>
      </c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</row>
    <row r="145" customFormat="false" ht="33.75" hidden="false" customHeight="false" outlineLevel="1" collapsed="false">
      <c r="A145" s="183"/>
      <c r="B145" s="183"/>
      <c r="C145" s="191" t="s">
        <v>289</v>
      </c>
      <c r="D145" s="192"/>
      <c r="E145" s="193" t="n">
        <v>6.83928</v>
      </c>
      <c r="F145" s="187"/>
      <c r="G145" s="187"/>
      <c r="H145" s="187"/>
      <c r="I145" s="187"/>
      <c r="J145" s="187"/>
      <c r="K145" s="187"/>
      <c r="L145" s="187"/>
      <c r="M145" s="187"/>
      <c r="N145" s="188"/>
      <c r="O145" s="188"/>
      <c r="P145" s="188"/>
      <c r="Q145" s="188"/>
      <c r="R145" s="188"/>
      <c r="S145" s="188"/>
      <c r="T145" s="189"/>
      <c r="U145" s="188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 t="s">
        <v>150</v>
      </c>
      <c r="AF145" s="190" t="n">
        <v>0</v>
      </c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</row>
    <row r="146" customFormat="false" ht="12.75" hidden="false" customHeight="false" outlineLevel="0" collapsed="false">
      <c r="A146" s="194" t="s">
        <v>133</v>
      </c>
      <c r="B146" s="194" t="s">
        <v>74</v>
      </c>
      <c r="C146" s="195" t="s">
        <v>75</v>
      </c>
      <c r="D146" s="196"/>
      <c r="E146" s="197"/>
      <c r="F146" s="198"/>
      <c r="G146" s="198" t="n">
        <f aca="false">SUMIF(AE147:AE161,"&lt;&gt;NOR",G147:G161)</f>
        <v>0</v>
      </c>
      <c r="H146" s="198"/>
      <c r="I146" s="198" t="n">
        <f aca="false">SUM(I147:I161)</f>
        <v>5.28</v>
      </c>
      <c r="J146" s="198"/>
      <c r="K146" s="198" t="n">
        <f aca="false">SUM(K147:K161)</f>
        <v>118233.32</v>
      </c>
      <c r="L146" s="198"/>
      <c r="M146" s="198" t="n">
        <f aca="false">SUM(M147:M161)</f>
        <v>0</v>
      </c>
      <c r="N146" s="199"/>
      <c r="O146" s="199" t="n">
        <f aca="false">SUM(O147:O161)</f>
        <v>0.00022</v>
      </c>
      <c r="P146" s="199"/>
      <c r="Q146" s="199" t="n">
        <f aca="false">SUM(Q147:Q161)</f>
        <v>2.46015</v>
      </c>
      <c r="R146" s="199"/>
      <c r="S146" s="199"/>
      <c r="T146" s="200"/>
      <c r="U146" s="199" t="n">
        <f aca="false">SUM(U147:U161)</f>
        <v>230.24</v>
      </c>
      <c r="AE146" s="0" t="s">
        <v>134</v>
      </c>
    </row>
    <row r="147" customFormat="false" ht="12.75" hidden="false" customHeight="false" outlineLevel="1" collapsed="false">
      <c r="A147" s="183" t="n">
        <v>44</v>
      </c>
      <c r="B147" s="183" t="s">
        <v>290</v>
      </c>
      <c r="C147" s="184" t="s">
        <v>291</v>
      </c>
      <c r="D147" s="185" t="s">
        <v>153</v>
      </c>
      <c r="E147" s="186" t="n">
        <v>32.9545</v>
      </c>
      <c r="F147" s="187"/>
      <c r="G147" s="187" t="n">
        <f aca="false">F147*E147</f>
        <v>0</v>
      </c>
      <c r="H147" s="187" t="n">
        <v>0</v>
      </c>
      <c r="I147" s="187" t="n">
        <f aca="false">ROUND(E147*H147,2)</f>
        <v>0</v>
      </c>
      <c r="J147" s="187" t="n">
        <v>185</v>
      </c>
      <c r="K147" s="187" t="n">
        <f aca="false">ROUND(E147*J147,2)</f>
        <v>6096.58</v>
      </c>
      <c r="L147" s="187" t="n">
        <v>21</v>
      </c>
      <c r="M147" s="187" t="n">
        <f aca="false">G147*(1+L147/100)</f>
        <v>0</v>
      </c>
      <c r="N147" s="188" t="n">
        <v>0</v>
      </c>
      <c r="O147" s="188" t="n">
        <f aca="false">ROUND(E147*N147,5)</f>
        <v>0</v>
      </c>
      <c r="P147" s="188" t="n">
        <v>0.068</v>
      </c>
      <c r="Q147" s="188" t="n">
        <f aca="false">ROUND(E147*P147,5)</f>
        <v>2.24091</v>
      </c>
      <c r="R147" s="188"/>
      <c r="S147" s="188"/>
      <c r="T147" s="189" t="n">
        <v>0.48938</v>
      </c>
      <c r="U147" s="188" t="n">
        <f aca="false">ROUND(E147*T147,2)</f>
        <v>16.13</v>
      </c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 t="s">
        <v>138</v>
      </c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</row>
    <row r="148" customFormat="false" ht="12.75" hidden="false" customHeight="false" outlineLevel="1" collapsed="false">
      <c r="A148" s="183"/>
      <c r="B148" s="183"/>
      <c r="C148" s="191" t="s">
        <v>292</v>
      </c>
      <c r="D148" s="192"/>
      <c r="E148" s="193" t="n">
        <v>9.673</v>
      </c>
      <c r="F148" s="187"/>
      <c r="G148" s="187" t="n">
        <f aca="false">F148*E148</f>
        <v>0</v>
      </c>
      <c r="H148" s="187"/>
      <c r="I148" s="187"/>
      <c r="J148" s="187"/>
      <c r="K148" s="187"/>
      <c r="L148" s="187"/>
      <c r="M148" s="187"/>
      <c r="N148" s="188"/>
      <c r="O148" s="188"/>
      <c r="P148" s="188"/>
      <c r="Q148" s="188"/>
      <c r="R148" s="188"/>
      <c r="S148" s="188"/>
      <c r="T148" s="189"/>
      <c r="U148" s="188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 t="s">
        <v>150</v>
      </c>
      <c r="AF148" s="190" t="n">
        <v>0</v>
      </c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</row>
    <row r="149" customFormat="false" ht="12.75" hidden="false" customHeight="false" outlineLevel="1" collapsed="false">
      <c r="A149" s="183"/>
      <c r="B149" s="183"/>
      <c r="C149" s="191" t="s">
        <v>293</v>
      </c>
      <c r="D149" s="192"/>
      <c r="E149" s="193" t="n">
        <v>14.025</v>
      </c>
      <c r="F149" s="187"/>
      <c r="G149" s="187" t="n">
        <f aca="false">F149*E149</f>
        <v>0</v>
      </c>
      <c r="H149" s="187"/>
      <c r="I149" s="187"/>
      <c r="J149" s="187"/>
      <c r="K149" s="187"/>
      <c r="L149" s="187"/>
      <c r="M149" s="187"/>
      <c r="N149" s="188"/>
      <c r="O149" s="188"/>
      <c r="P149" s="188"/>
      <c r="Q149" s="188"/>
      <c r="R149" s="188"/>
      <c r="S149" s="188"/>
      <c r="T149" s="189"/>
      <c r="U149" s="188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 t="s">
        <v>150</v>
      </c>
      <c r="AF149" s="190" t="n">
        <v>0</v>
      </c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</row>
    <row r="150" customFormat="false" ht="12.75" hidden="false" customHeight="false" outlineLevel="1" collapsed="false">
      <c r="A150" s="183"/>
      <c r="B150" s="183"/>
      <c r="C150" s="191" t="s">
        <v>294</v>
      </c>
      <c r="D150" s="192"/>
      <c r="E150" s="193" t="n">
        <v>7.5565</v>
      </c>
      <c r="F150" s="187"/>
      <c r="G150" s="187" t="n">
        <f aca="false">F150*E150</f>
        <v>0</v>
      </c>
      <c r="H150" s="187"/>
      <c r="I150" s="187"/>
      <c r="J150" s="187"/>
      <c r="K150" s="187"/>
      <c r="L150" s="187"/>
      <c r="M150" s="187"/>
      <c r="N150" s="188"/>
      <c r="O150" s="188"/>
      <c r="P150" s="188"/>
      <c r="Q150" s="188"/>
      <c r="R150" s="188"/>
      <c r="S150" s="188"/>
      <c r="T150" s="189"/>
      <c r="U150" s="188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 t="s">
        <v>150</v>
      </c>
      <c r="AF150" s="190" t="n">
        <v>0</v>
      </c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</row>
    <row r="151" customFormat="false" ht="12.75" hidden="false" customHeight="false" outlineLevel="1" collapsed="false">
      <c r="A151" s="183"/>
      <c r="B151" s="183"/>
      <c r="C151" s="191"/>
      <c r="D151" s="192"/>
      <c r="E151" s="193"/>
      <c r="F151" s="187"/>
      <c r="G151" s="187" t="n">
        <f aca="false">F151*E151</f>
        <v>0</v>
      </c>
      <c r="H151" s="187"/>
      <c r="I151" s="187"/>
      <c r="J151" s="187"/>
      <c r="K151" s="187"/>
      <c r="L151" s="187"/>
      <c r="M151" s="187"/>
      <c r="N151" s="188"/>
      <c r="O151" s="188"/>
      <c r="P151" s="188"/>
      <c r="Q151" s="188"/>
      <c r="R151" s="188"/>
      <c r="S151" s="188"/>
      <c r="T151" s="189"/>
      <c r="U151" s="188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 t="s">
        <v>150</v>
      </c>
      <c r="AF151" s="190" t="n">
        <v>0</v>
      </c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</row>
    <row r="152" customFormat="false" ht="12.75" hidden="false" customHeight="false" outlineLevel="1" collapsed="false">
      <c r="A152" s="183"/>
      <c r="B152" s="183"/>
      <c r="C152" s="191" t="s">
        <v>295</v>
      </c>
      <c r="D152" s="192"/>
      <c r="E152" s="193" t="n">
        <v>1.7</v>
      </c>
      <c r="F152" s="187"/>
      <c r="G152" s="187" t="n">
        <f aca="false">F152*E152</f>
        <v>0</v>
      </c>
      <c r="H152" s="187"/>
      <c r="I152" s="187"/>
      <c r="J152" s="187"/>
      <c r="K152" s="187"/>
      <c r="L152" s="187"/>
      <c r="M152" s="187"/>
      <c r="N152" s="188"/>
      <c r="O152" s="188"/>
      <c r="P152" s="188"/>
      <c r="Q152" s="188"/>
      <c r="R152" s="188"/>
      <c r="S152" s="188"/>
      <c r="T152" s="189"/>
      <c r="U152" s="188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 t="s">
        <v>150</v>
      </c>
      <c r="AF152" s="190" t="n">
        <v>0</v>
      </c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</row>
    <row r="153" customFormat="false" ht="12.75" hidden="false" customHeight="false" outlineLevel="1" collapsed="false">
      <c r="A153" s="183" t="n">
        <v>45</v>
      </c>
      <c r="B153" s="183" t="s">
        <v>296</v>
      </c>
      <c r="C153" s="184" t="s">
        <v>297</v>
      </c>
      <c r="D153" s="185" t="s">
        <v>153</v>
      </c>
      <c r="E153" s="186" t="n">
        <v>0.406</v>
      </c>
      <c r="F153" s="187"/>
      <c r="G153" s="187" t="n">
        <f aca="false">F153*E153</f>
        <v>0</v>
      </c>
      <c r="H153" s="187" t="n">
        <v>13.01</v>
      </c>
      <c r="I153" s="187" t="n">
        <f aca="false">ROUND(E153*H153,2)</f>
        <v>5.28</v>
      </c>
      <c r="J153" s="187" t="n">
        <v>1156.99</v>
      </c>
      <c r="K153" s="187" t="n">
        <f aca="false">ROUND(E153*J153,2)</f>
        <v>469.74</v>
      </c>
      <c r="L153" s="187" t="n">
        <v>21</v>
      </c>
      <c r="M153" s="187" t="n">
        <f aca="false">G153*(1+L153/100)</f>
        <v>0</v>
      </c>
      <c r="N153" s="188" t="n">
        <v>0.00055</v>
      </c>
      <c r="O153" s="188" t="n">
        <f aca="false">ROUND(E153*N153,5)</f>
        <v>0.00022</v>
      </c>
      <c r="P153" s="188" t="n">
        <v>0.54</v>
      </c>
      <c r="Q153" s="188" t="n">
        <f aca="false">ROUND(E153*P153,5)</f>
        <v>0.21924</v>
      </c>
      <c r="R153" s="188"/>
      <c r="S153" s="188"/>
      <c r="T153" s="189" t="n">
        <v>3.0087</v>
      </c>
      <c r="U153" s="188" t="n">
        <f aca="false">ROUND(E153*T153,2)</f>
        <v>1.22</v>
      </c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 t="s">
        <v>138</v>
      </c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</row>
    <row r="154" customFormat="false" ht="12.75" hidden="false" customHeight="false" outlineLevel="1" collapsed="false">
      <c r="A154" s="183"/>
      <c r="B154" s="183"/>
      <c r="C154" s="191" t="s">
        <v>298</v>
      </c>
      <c r="D154" s="192"/>
      <c r="E154" s="193" t="n">
        <v>0.406</v>
      </c>
      <c r="F154" s="187"/>
      <c r="G154" s="187" t="n">
        <f aca="false">F154*E154</f>
        <v>0</v>
      </c>
      <c r="H154" s="187"/>
      <c r="I154" s="187"/>
      <c r="J154" s="187"/>
      <c r="K154" s="187"/>
      <c r="L154" s="187"/>
      <c r="M154" s="187"/>
      <c r="N154" s="188"/>
      <c r="O154" s="188"/>
      <c r="P154" s="188"/>
      <c r="Q154" s="188"/>
      <c r="R154" s="188"/>
      <c r="S154" s="188"/>
      <c r="T154" s="189"/>
      <c r="U154" s="188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 t="s">
        <v>150</v>
      </c>
      <c r="AF154" s="190" t="n">
        <v>0</v>
      </c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</row>
    <row r="155" customFormat="false" ht="12.75" hidden="false" customHeight="false" outlineLevel="1" collapsed="false">
      <c r="A155" s="183" t="n">
        <v>46</v>
      </c>
      <c r="B155" s="183" t="s">
        <v>299</v>
      </c>
      <c r="C155" s="184" t="s">
        <v>300</v>
      </c>
      <c r="D155" s="185" t="s">
        <v>148</v>
      </c>
      <c r="E155" s="186" t="n">
        <v>69.62</v>
      </c>
      <c r="F155" s="187"/>
      <c r="G155" s="187" t="n">
        <f aca="false">F155*E155</f>
        <v>0</v>
      </c>
      <c r="H155" s="187" t="n">
        <v>0</v>
      </c>
      <c r="I155" s="187" t="n">
        <f aca="false">ROUND(E155*H155,2)</f>
        <v>0</v>
      </c>
      <c r="J155" s="187" t="n">
        <v>672</v>
      </c>
      <c r="K155" s="187" t="n">
        <f aca="false">ROUND(E155*J155,2)</f>
        <v>46784.64</v>
      </c>
      <c r="L155" s="187" t="n">
        <v>21</v>
      </c>
      <c r="M155" s="187" t="n">
        <f aca="false">G155*(1+L155/100)</f>
        <v>0</v>
      </c>
      <c r="N155" s="188" t="n">
        <v>0</v>
      </c>
      <c r="O155" s="188" t="n">
        <f aca="false">ROUND(E155*N155,5)</f>
        <v>0</v>
      </c>
      <c r="P155" s="188" t="n">
        <v>0</v>
      </c>
      <c r="Q155" s="188" t="n">
        <f aca="false">ROUND(E155*P155,5)</f>
        <v>0</v>
      </c>
      <c r="R155" s="188"/>
      <c r="S155" s="188"/>
      <c r="T155" s="189" t="n">
        <v>1.816</v>
      </c>
      <c r="U155" s="188" t="n">
        <f aca="false">ROUND(E155*T155,2)</f>
        <v>126.43</v>
      </c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 t="s">
        <v>141</v>
      </c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</row>
    <row r="156" customFormat="false" ht="12.75" hidden="false" customHeight="false" outlineLevel="1" collapsed="false">
      <c r="A156" s="183"/>
      <c r="B156" s="183"/>
      <c r="C156" s="191" t="s">
        <v>301</v>
      </c>
      <c r="D156" s="192"/>
      <c r="E156" s="193" t="n">
        <v>69.62</v>
      </c>
      <c r="F156" s="187"/>
      <c r="G156" s="187" t="n">
        <f aca="false">F156*E156</f>
        <v>0</v>
      </c>
      <c r="H156" s="187"/>
      <c r="I156" s="187"/>
      <c r="J156" s="187"/>
      <c r="K156" s="187"/>
      <c r="L156" s="187"/>
      <c r="M156" s="187"/>
      <c r="N156" s="188"/>
      <c r="O156" s="188"/>
      <c r="P156" s="188"/>
      <c r="Q156" s="188"/>
      <c r="R156" s="188"/>
      <c r="S156" s="188"/>
      <c r="T156" s="189"/>
      <c r="U156" s="188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 t="s">
        <v>150</v>
      </c>
      <c r="AF156" s="190" t="n">
        <v>0</v>
      </c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</row>
    <row r="157" customFormat="false" ht="12.75" hidden="false" customHeight="false" outlineLevel="1" collapsed="false">
      <c r="A157" s="183" t="n">
        <v>47</v>
      </c>
      <c r="B157" s="183" t="s">
        <v>302</v>
      </c>
      <c r="C157" s="184" t="s">
        <v>303</v>
      </c>
      <c r="D157" s="185" t="s">
        <v>148</v>
      </c>
      <c r="E157" s="186" t="n">
        <v>69.62</v>
      </c>
      <c r="F157" s="187"/>
      <c r="G157" s="187" t="n">
        <f aca="false">F157*E157</f>
        <v>0</v>
      </c>
      <c r="H157" s="187" t="n">
        <v>0</v>
      </c>
      <c r="I157" s="187" t="n">
        <f aca="false">ROUND(E157*H157,2)</f>
        <v>0</v>
      </c>
      <c r="J157" s="187" t="n">
        <v>278</v>
      </c>
      <c r="K157" s="187" t="n">
        <f aca="false">ROUND(E157*J157,2)</f>
        <v>19354.36</v>
      </c>
      <c r="L157" s="187" t="n">
        <v>21</v>
      </c>
      <c r="M157" s="187" t="n">
        <f aca="false">G157*(1+L157/100)</f>
        <v>0</v>
      </c>
      <c r="N157" s="188" t="n">
        <v>0</v>
      </c>
      <c r="O157" s="188" t="n">
        <f aca="false">ROUND(E157*N157,5)</f>
        <v>0</v>
      </c>
      <c r="P157" s="188" t="n">
        <v>0</v>
      </c>
      <c r="Q157" s="188" t="n">
        <f aca="false">ROUND(E157*P157,5)</f>
        <v>0</v>
      </c>
      <c r="R157" s="188"/>
      <c r="S157" s="188"/>
      <c r="T157" s="189" t="n">
        <v>0.752</v>
      </c>
      <c r="U157" s="188" t="n">
        <f aca="false">ROUND(E157*T157,2)</f>
        <v>52.35</v>
      </c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 t="s">
        <v>141</v>
      </c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</row>
    <row r="158" customFormat="false" ht="12.75" hidden="false" customHeight="false" outlineLevel="1" collapsed="false">
      <c r="A158" s="183" t="n">
        <v>48</v>
      </c>
      <c r="B158" s="183" t="s">
        <v>304</v>
      </c>
      <c r="C158" s="184" t="s">
        <v>305</v>
      </c>
      <c r="D158" s="185" t="s">
        <v>148</v>
      </c>
      <c r="E158" s="186" t="n">
        <v>69.62</v>
      </c>
      <c r="F158" s="187"/>
      <c r="G158" s="187" t="n">
        <f aca="false">F158*E158</f>
        <v>0</v>
      </c>
      <c r="H158" s="187" t="n">
        <v>0</v>
      </c>
      <c r="I158" s="187" t="n">
        <f aca="false">ROUND(E158*H158,2)</f>
        <v>0</v>
      </c>
      <c r="J158" s="187" t="n">
        <v>220</v>
      </c>
      <c r="K158" s="187" t="n">
        <f aca="false">ROUND(E158*J158,2)</f>
        <v>15316.4</v>
      </c>
      <c r="L158" s="187" t="n">
        <v>21</v>
      </c>
      <c r="M158" s="187" t="n">
        <f aca="false">G158*(1+L158/100)</f>
        <v>0</v>
      </c>
      <c r="N158" s="188" t="n">
        <v>0</v>
      </c>
      <c r="O158" s="188" t="n">
        <f aca="false">ROUND(E158*N158,5)</f>
        <v>0</v>
      </c>
      <c r="P158" s="188" t="n">
        <v>0</v>
      </c>
      <c r="Q158" s="188" t="n">
        <f aca="false">ROUND(E158*P158,5)</f>
        <v>0</v>
      </c>
      <c r="R158" s="188"/>
      <c r="S158" s="188"/>
      <c r="T158" s="189" t="n">
        <v>0.49</v>
      </c>
      <c r="U158" s="188" t="n">
        <f aca="false">ROUND(E158*T158,2)</f>
        <v>34.11</v>
      </c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 t="s">
        <v>141</v>
      </c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</row>
    <row r="159" customFormat="false" ht="12.75" hidden="false" customHeight="false" outlineLevel="1" collapsed="false">
      <c r="A159" s="183" t="n">
        <v>49</v>
      </c>
      <c r="B159" s="183" t="s">
        <v>306</v>
      </c>
      <c r="C159" s="184" t="s">
        <v>307</v>
      </c>
      <c r="D159" s="185" t="s">
        <v>148</v>
      </c>
      <c r="E159" s="186" t="n">
        <v>591.77</v>
      </c>
      <c r="F159" s="187"/>
      <c r="G159" s="187" t="n">
        <f aca="false">F159*E159</f>
        <v>0</v>
      </c>
      <c r="H159" s="187" t="n">
        <v>0</v>
      </c>
      <c r="I159" s="187" t="n">
        <f aca="false">ROUND(E159*H159,2)</f>
        <v>0</v>
      </c>
      <c r="J159" s="187" t="n">
        <v>15.7</v>
      </c>
      <c r="K159" s="187" t="n">
        <f aca="false">ROUND(E159*J159,2)</f>
        <v>9290.79</v>
      </c>
      <c r="L159" s="187" t="n">
        <v>21</v>
      </c>
      <c r="M159" s="187" t="n">
        <f aca="false">G159*(1+L159/100)</f>
        <v>0</v>
      </c>
      <c r="N159" s="188" t="n">
        <v>0</v>
      </c>
      <c r="O159" s="188" t="n">
        <f aca="false">ROUND(E159*N159,5)</f>
        <v>0</v>
      </c>
      <c r="P159" s="188" t="n">
        <v>0</v>
      </c>
      <c r="Q159" s="188" t="n">
        <f aca="false">ROUND(E159*P159,5)</f>
        <v>0</v>
      </c>
      <c r="R159" s="188"/>
      <c r="S159" s="188"/>
      <c r="T159" s="189" t="n">
        <v>0</v>
      </c>
      <c r="U159" s="188" t="n">
        <f aca="false">ROUND(E159*T159,2)</f>
        <v>0</v>
      </c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 t="s">
        <v>141</v>
      </c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</row>
    <row r="160" customFormat="false" ht="12.75" hidden="false" customHeight="false" outlineLevel="1" collapsed="false">
      <c r="A160" s="183"/>
      <c r="B160" s="183"/>
      <c r="C160" s="191" t="s">
        <v>308</v>
      </c>
      <c r="D160" s="192"/>
      <c r="E160" s="193" t="n">
        <v>591.77</v>
      </c>
      <c r="F160" s="187"/>
      <c r="G160" s="187" t="n">
        <f aca="false">F160*E160</f>
        <v>0</v>
      </c>
      <c r="H160" s="187"/>
      <c r="I160" s="187"/>
      <c r="J160" s="187"/>
      <c r="K160" s="187"/>
      <c r="L160" s="187"/>
      <c r="M160" s="187"/>
      <c r="N160" s="188"/>
      <c r="O160" s="188"/>
      <c r="P160" s="188"/>
      <c r="Q160" s="188"/>
      <c r="R160" s="188"/>
      <c r="S160" s="188"/>
      <c r="T160" s="189"/>
      <c r="U160" s="188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 t="s">
        <v>150</v>
      </c>
      <c r="AF160" s="190" t="n">
        <v>0</v>
      </c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</row>
    <row r="161" customFormat="false" ht="12.75" hidden="false" customHeight="false" outlineLevel="1" collapsed="false">
      <c r="A161" s="183" t="n">
        <v>50</v>
      </c>
      <c r="B161" s="183" t="s">
        <v>309</v>
      </c>
      <c r="C161" s="184" t="s">
        <v>310</v>
      </c>
      <c r="D161" s="185" t="s">
        <v>148</v>
      </c>
      <c r="E161" s="186" t="n">
        <v>69.62</v>
      </c>
      <c r="F161" s="187"/>
      <c r="G161" s="187" t="n">
        <f aca="false">F161*E161</f>
        <v>0</v>
      </c>
      <c r="H161" s="187" t="n">
        <v>0</v>
      </c>
      <c r="I161" s="187" t="n">
        <f aca="false">ROUND(E161*H161,2)</f>
        <v>0</v>
      </c>
      <c r="J161" s="187" t="n">
        <v>300.5</v>
      </c>
      <c r="K161" s="187" t="n">
        <f aca="false">ROUND(E161*J161,2)</f>
        <v>20920.81</v>
      </c>
      <c r="L161" s="187" t="n">
        <v>21</v>
      </c>
      <c r="M161" s="187" t="n">
        <f aca="false">G161*(1+L161/100)</f>
        <v>0</v>
      </c>
      <c r="N161" s="188" t="n">
        <v>0</v>
      </c>
      <c r="O161" s="188" t="n">
        <f aca="false">ROUND(E161*N161,5)</f>
        <v>0</v>
      </c>
      <c r="P161" s="188" t="n">
        <v>0</v>
      </c>
      <c r="Q161" s="188" t="n">
        <f aca="false">ROUND(E161*P161,5)</f>
        <v>0</v>
      </c>
      <c r="R161" s="188"/>
      <c r="S161" s="188"/>
      <c r="T161" s="189" t="n">
        <v>0</v>
      </c>
      <c r="U161" s="188" t="n">
        <f aca="false">ROUND(E161*T161,2)</f>
        <v>0</v>
      </c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 t="s">
        <v>141</v>
      </c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</row>
    <row r="162" customFormat="false" ht="12.75" hidden="false" customHeight="false" outlineLevel="0" collapsed="false">
      <c r="A162" s="194" t="s">
        <v>133</v>
      </c>
      <c r="B162" s="194" t="s">
        <v>76</v>
      </c>
      <c r="C162" s="195" t="s">
        <v>77</v>
      </c>
      <c r="D162" s="196"/>
      <c r="E162" s="197"/>
      <c r="F162" s="198"/>
      <c r="G162" s="198" t="n">
        <f aca="false">SUMIF(AE163:AE164,"&lt;&gt;NOR",G163:G164)</f>
        <v>0</v>
      </c>
      <c r="H162" s="198"/>
      <c r="I162" s="198" t="n">
        <f aca="false">SUM(I163:I164)</f>
        <v>0</v>
      </c>
      <c r="J162" s="198"/>
      <c r="K162" s="198" t="n">
        <f aca="false">SUM(K163:K164)</f>
        <v>61737.36</v>
      </c>
      <c r="L162" s="198"/>
      <c r="M162" s="198" t="n">
        <f aca="false">SUM(M163:M164)</f>
        <v>0</v>
      </c>
      <c r="N162" s="199"/>
      <c r="O162" s="199" t="n">
        <f aca="false">SUM(O163:O164)</f>
        <v>0</v>
      </c>
      <c r="P162" s="199"/>
      <c r="Q162" s="199" t="n">
        <f aca="false">SUM(Q163:Q164)</f>
        <v>0</v>
      </c>
      <c r="R162" s="199"/>
      <c r="S162" s="199"/>
      <c r="T162" s="200"/>
      <c r="U162" s="199" t="n">
        <f aca="false">SUM(U163:U164)</f>
        <v>157.21</v>
      </c>
      <c r="AE162" s="0" t="s">
        <v>134</v>
      </c>
    </row>
    <row r="163" customFormat="false" ht="12.75" hidden="false" customHeight="false" outlineLevel="1" collapsed="false">
      <c r="A163" s="183" t="n">
        <v>51</v>
      </c>
      <c r="B163" s="183" t="s">
        <v>311</v>
      </c>
      <c r="C163" s="184" t="s">
        <v>312</v>
      </c>
      <c r="D163" s="185" t="s">
        <v>148</v>
      </c>
      <c r="E163" s="186" t="n">
        <v>83.092</v>
      </c>
      <c r="F163" s="187"/>
      <c r="G163" s="187" t="n">
        <f aca="false">F163*E163</f>
        <v>0</v>
      </c>
      <c r="H163" s="187" t="n">
        <v>0</v>
      </c>
      <c r="I163" s="187" t="n">
        <f aca="false">ROUND(E163*H163,2)</f>
        <v>0</v>
      </c>
      <c r="J163" s="187" t="n">
        <v>743</v>
      </c>
      <c r="K163" s="187" t="n">
        <f aca="false">ROUND(E163*J163,2)</f>
        <v>61737.36</v>
      </c>
      <c r="L163" s="187" t="n">
        <v>21</v>
      </c>
      <c r="M163" s="187" t="n">
        <f aca="false">G163*(1+L163/100)</f>
        <v>0</v>
      </c>
      <c r="N163" s="188" t="n">
        <v>0</v>
      </c>
      <c r="O163" s="188" t="n">
        <f aca="false">ROUND(E163*N163,5)</f>
        <v>0</v>
      </c>
      <c r="P163" s="188" t="n">
        <v>0</v>
      </c>
      <c r="Q163" s="188" t="n">
        <f aca="false">ROUND(E163*P163,5)</f>
        <v>0</v>
      </c>
      <c r="R163" s="188"/>
      <c r="S163" s="188"/>
      <c r="T163" s="189" t="n">
        <v>1.892</v>
      </c>
      <c r="U163" s="188" t="n">
        <f aca="false">ROUND(E163*T163,2)</f>
        <v>157.21</v>
      </c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 t="s">
        <v>141</v>
      </c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</row>
    <row r="164" customFormat="false" ht="12.75" hidden="false" customHeight="false" outlineLevel="1" collapsed="false">
      <c r="A164" s="183"/>
      <c r="B164" s="183"/>
      <c r="C164" s="191" t="s">
        <v>313</v>
      </c>
      <c r="D164" s="192"/>
      <c r="E164" s="193" t="n">
        <v>83.092</v>
      </c>
      <c r="F164" s="187"/>
      <c r="G164" s="187"/>
      <c r="H164" s="187"/>
      <c r="I164" s="187"/>
      <c r="J164" s="187"/>
      <c r="K164" s="187"/>
      <c r="L164" s="187"/>
      <c r="M164" s="187"/>
      <c r="N164" s="188"/>
      <c r="O164" s="188"/>
      <c r="P164" s="188"/>
      <c r="Q164" s="188"/>
      <c r="R164" s="188"/>
      <c r="S164" s="188"/>
      <c r="T164" s="189"/>
      <c r="U164" s="188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 t="s">
        <v>150</v>
      </c>
      <c r="AF164" s="190" t="n">
        <v>0</v>
      </c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</row>
    <row r="165" customFormat="false" ht="12.75" hidden="false" customHeight="false" outlineLevel="0" collapsed="false">
      <c r="A165" s="194" t="s">
        <v>133</v>
      </c>
      <c r="B165" s="194" t="s">
        <v>78</v>
      </c>
      <c r="C165" s="195" t="s">
        <v>79</v>
      </c>
      <c r="D165" s="196"/>
      <c r="E165" s="197"/>
      <c r="F165" s="198"/>
      <c r="G165" s="198" t="n">
        <f aca="false">SUMIF(AE166:AE175,"&lt;&gt;NOR",G166:G175)</f>
        <v>0</v>
      </c>
      <c r="H165" s="198"/>
      <c r="I165" s="198" t="n">
        <f aca="false">SUM(I166:I175)</f>
        <v>10746.91</v>
      </c>
      <c r="J165" s="198"/>
      <c r="K165" s="198" t="n">
        <f aca="false">SUM(K166:K175)</f>
        <v>5354.19</v>
      </c>
      <c r="L165" s="198"/>
      <c r="M165" s="198" t="n">
        <f aca="false">SUM(M166:M175)</f>
        <v>0</v>
      </c>
      <c r="N165" s="199"/>
      <c r="O165" s="199" t="n">
        <f aca="false">SUM(O166:O175)</f>
        <v>0.28236</v>
      </c>
      <c r="P165" s="199"/>
      <c r="Q165" s="199" t="n">
        <f aca="false">SUM(Q166:Q175)</f>
        <v>0</v>
      </c>
      <c r="R165" s="199"/>
      <c r="S165" s="199"/>
      <c r="T165" s="200"/>
      <c r="U165" s="199" t="n">
        <f aca="false">SUM(U166:U175)</f>
        <v>12.32</v>
      </c>
      <c r="AE165" s="0" t="s">
        <v>134</v>
      </c>
    </row>
    <row r="166" customFormat="false" ht="22.5" hidden="false" customHeight="false" outlineLevel="1" collapsed="false">
      <c r="A166" s="183" t="n">
        <v>52</v>
      </c>
      <c r="B166" s="183" t="s">
        <v>314</v>
      </c>
      <c r="C166" s="184" t="s">
        <v>315</v>
      </c>
      <c r="D166" s="185" t="s">
        <v>153</v>
      </c>
      <c r="E166" s="186" t="n">
        <v>37.878</v>
      </c>
      <c r="F166" s="187"/>
      <c r="G166" s="187" t="n">
        <f aca="false">F166*E166</f>
        <v>0</v>
      </c>
      <c r="H166" s="187" t="n">
        <v>15.33</v>
      </c>
      <c r="I166" s="187" t="n">
        <f aca="false">ROUND(E166*H166,2)</f>
        <v>580.67</v>
      </c>
      <c r="J166" s="187" t="n">
        <v>11.97</v>
      </c>
      <c r="K166" s="187" t="n">
        <f aca="false">ROUND(E166*J166,2)</f>
        <v>453.4</v>
      </c>
      <c r="L166" s="187" t="n">
        <v>21</v>
      </c>
      <c r="M166" s="187" t="n">
        <f aca="false">G166*(1+L166/100)</f>
        <v>0</v>
      </c>
      <c r="N166" s="188" t="n">
        <v>0.00033</v>
      </c>
      <c r="O166" s="188" t="n">
        <f aca="false">ROUND(E166*N166,5)</f>
        <v>0.0125</v>
      </c>
      <c r="P166" s="188" t="n">
        <v>0</v>
      </c>
      <c r="Q166" s="188" t="n">
        <f aca="false">ROUND(E166*P166,5)</f>
        <v>0</v>
      </c>
      <c r="R166" s="188"/>
      <c r="S166" s="188"/>
      <c r="T166" s="189" t="n">
        <v>0.0275</v>
      </c>
      <c r="U166" s="188" t="n">
        <f aca="false">ROUND(E166*T166,2)</f>
        <v>1.04</v>
      </c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 t="s">
        <v>141</v>
      </c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</row>
    <row r="167" customFormat="false" ht="12.75" hidden="false" customHeight="false" outlineLevel="1" collapsed="false">
      <c r="A167" s="183"/>
      <c r="B167" s="183"/>
      <c r="C167" s="191" t="s">
        <v>316</v>
      </c>
      <c r="D167" s="192"/>
      <c r="E167" s="193" t="n">
        <v>43.44</v>
      </c>
      <c r="F167" s="187"/>
      <c r="G167" s="187" t="n">
        <f aca="false">F167*E167</f>
        <v>0</v>
      </c>
      <c r="H167" s="187"/>
      <c r="I167" s="187"/>
      <c r="J167" s="187"/>
      <c r="K167" s="187"/>
      <c r="L167" s="187"/>
      <c r="M167" s="187"/>
      <c r="N167" s="188"/>
      <c r="O167" s="188"/>
      <c r="P167" s="188"/>
      <c r="Q167" s="188"/>
      <c r="R167" s="188"/>
      <c r="S167" s="188"/>
      <c r="T167" s="189"/>
      <c r="U167" s="188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 t="s">
        <v>150</v>
      </c>
      <c r="AF167" s="190" t="n">
        <v>0</v>
      </c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</row>
    <row r="168" customFormat="false" ht="12.75" hidden="false" customHeight="false" outlineLevel="1" collapsed="false">
      <c r="A168" s="183"/>
      <c r="B168" s="183"/>
      <c r="C168" s="191" t="s">
        <v>317</v>
      </c>
      <c r="D168" s="192"/>
      <c r="E168" s="193" t="n">
        <v>-5.562</v>
      </c>
      <c r="F168" s="187"/>
      <c r="G168" s="187" t="n">
        <f aca="false">F168*E168</f>
        <v>-0</v>
      </c>
      <c r="H168" s="187"/>
      <c r="I168" s="187"/>
      <c r="J168" s="187"/>
      <c r="K168" s="187"/>
      <c r="L168" s="187"/>
      <c r="M168" s="187"/>
      <c r="N168" s="188"/>
      <c r="O168" s="188"/>
      <c r="P168" s="188"/>
      <c r="Q168" s="188"/>
      <c r="R168" s="188"/>
      <c r="S168" s="188"/>
      <c r="T168" s="189"/>
      <c r="U168" s="188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 t="s">
        <v>150</v>
      </c>
      <c r="AF168" s="190" t="n">
        <v>0</v>
      </c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</row>
    <row r="169" customFormat="false" ht="22.5" hidden="false" customHeight="false" outlineLevel="1" collapsed="false">
      <c r="A169" s="183" t="n">
        <v>53</v>
      </c>
      <c r="B169" s="183" t="s">
        <v>318</v>
      </c>
      <c r="C169" s="184" t="s">
        <v>319</v>
      </c>
      <c r="D169" s="185" t="s">
        <v>153</v>
      </c>
      <c r="E169" s="186" t="n">
        <v>37.878</v>
      </c>
      <c r="F169" s="187"/>
      <c r="G169" s="187" t="n">
        <f aca="false">F169*E169</f>
        <v>0</v>
      </c>
      <c r="H169" s="187" t="n">
        <v>214.96</v>
      </c>
      <c r="I169" s="187" t="n">
        <f aca="false">ROUND(E169*H169,2)</f>
        <v>8142.25</v>
      </c>
      <c r="J169" s="187" t="n">
        <v>100.04</v>
      </c>
      <c r="K169" s="187" t="n">
        <f aca="false">ROUND(E169*J169,2)</f>
        <v>3789.32</v>
      </c>
      <c r="L169" s="187" t="n">
        <v>21</v>
      </c>
      <c r="M169" s="187" t="n">
        <f aca="false">G169*(1+L169/100)</f>
        <v>0</v>
      </c>
      <c r="N169" s="188" t="n">
        <v>0.0057</v>
      </c>
      <c r="O169" s="188" t="n">
        <f aca="false">ROUND(E169*N169,5)</f>
        <v>0.2159</v>
      </c>
      <c r="P169" s="188" t="n">
        <v>0</v>
      </c>
      <c r="Q169" s="188" t="n">
        <f aca="false">ROUND(E169*P169,5)</f>
        <v>0</v>
      </c>
      <c r="R169" s="188"/>
      <c r="S169" s="188"/>
      <c r="T169" s="189" t="n">
        <v>0.22991</v>
      </c>
      <c r="U169" s="188" t="n">
        <f aca="false">ROUND(E169*T169,2)</f>
        <v>8.71</v>
      </c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 t="s">
        <v>141</v>
      </c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</row>
    <row r="170" customFormat="false" ht="12.75" hidden="false" customHeight="false" outlineLevel="1" collapsed="false">
      <c r="A170" s="183"/>
      <c r="B170" s="183"/>
      <c r="C170" s="191" t="s">
        <v>316</v>
      </c>
      <c r="D170" s="192"/>
      <c r="E170" s="193" t="n">
        <v>43.44</v>
      </c>
      <c r="F170" s="187"/>
      <c r="G170" s="187" t="n">
        <f aca="false">F170*E170</f>
        <v>0</v>
      </c>
      <c r="H170" s="187"/>
      <c r="I170" s="187"/>
      <c r="J170" s="187"/>
      <c r="K170" s="187"/>
      <c r="L170" s="187"/>
      <c r="M170" s="187"/>
      <c r="N170" s="188"/>
      <c r="O170" s="188"/>
      <c r="P170" s="188"/>
      <c r="Q170" s="188"/>
      <c r="R170" s="188"/>
      <c r="S170" s="188"/>
      <c r="T170" s="189"/>
      <c r="U170" s="188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 t="s">
        <v>150</v>
      </c>
      <c r="AF170" s="190" t="n">
        <v>0</v>
      </c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</row>
    <row r="171" customFormat="false" ht="12.75" hidden="false" customHeight="false" outlineLevel="1" collapsed="false">
      <c r="A171" s="183"/>
      <c r="B171" s="183"/>
      <c r="C171" s="191" t="s">
        <v>317</v>
      </c>
      <c r="D171" s="192"/>
      <c r="E171" s="193" t="n">
        <v>-5.562</v>
      </c>
      <c r="F171" s="187"/>
      <c r="G171" s="187" t="n">
        <f aca="false">F171*E171</f>
        <v>-0</v>
      </c>
      <c r="H171" s="187"/>
      <c r="I171" s="187"/>
      <c r="J171" s="187"/>
      <c r="K171" s="187"/>
      <c r="L171" s="187"/>
      <c r="M171" s="187"/>
      <c r="N171" s="188"/>
      <c r="O171" s="188"/>
      <c r="P171" s="188"/>
      <c r="Q171" s="188"/>
      <c r="R171" s="188"/>
      <c r="S171" s="188"/>
      <c r="T171" s="189"/>
      <c r="U171" s="188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 t="s">
        <v>150</v>
      </c>
      <c r="AF171" s="190" t="n">
        <v>0</v>
      </c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</row>
    <row r="172" customFormat="false" ht="22.5" hidden="false" customHeight="false" outlineLevel="1" collapsed="false">
      <c r="A172" s="183" t="n">
        <v>54</v>
      </c>
      <c r="B172" s="183" t="s">
        <v>320</v>
      </c>
      <c r="C172" s="184" t="s">
        <v>321</v>
      </c>
      <c r="D172" s="185" t="s">
        <v>153</v>
      </c>
      <c r="E172" s="186" t="n">
        <v>8.1504</v>
      </c>
      <c r="F172" s="187"/>
      <c r="G172" s="187" t="n">
        <f aca="false">F172*E172</f>
        <v>0</v>
      </c>
      <c r="H172" s="187" t="n">
        <v>20.23</v>
      </c>
      <c r="I172" s="187" t="n">
        <f aca="false">ROUND(E172*H172,2)</f>
        <v>164.88</v>
      </c>
      <c r="J172" s="187" t="n">
        <v>20.97</v>
      </c>
      <c r="K172" s="187" t="n">
        <f aca="false">ROUND(E172*J172,2)</f>
        <v>170.91</v>
      </c>
      <c r="L172" s="187" t="n">
        <v>21</v>
      </c>
      <c r="M172" s="187" t="n">
        <f aca="false">G172*(1+L172/100)</f>
        <v>0</v>
      </c>
      <c r="N172" s="188" t="n">
        <v>0.00052</v>
      </c>
      <c r="O172" s="188" t="n">
        <f aca="false">ROUND(E172*N172,5)</f>
        <v>0.00424</v>
      </c>
      <c r="P172" s="188" t="n">
        <v>0</v>
      </c>
      <c r="Q172" s="188" t="n">
        <f aca="false">ROUND(E172*P172,5)</f>
        <v>0</v>
      </c>
      <c r="R172" s="188"/>
      <c r="S172" s="188"/>
      <c r="T172" s="189" t="n">
        <v>0.049</v>
      </c>
      <c r="U172" s="188" t="n">
        <f aca="false">ROUND(E172*T172,2)</f>
        <v>0.4</v>
      </c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 t="s">
        <v>141</v>
      </c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</row>
    <row r="173" customFormat="false" ht="12.75" hidden="false" customHeight="false" outlineLevel="1" collapsed="false">
      <c r="A173" s="183"/>
      <c r="B173" s="183"/>
      <c r="C173" s="191" t="s">
        <v>322</v>
      </c>
      <c r="D173" s="192"/>
      <c r="E173" s="193" t="n">
        <v>8.1504</v>
      </c>
      <c r="F173" s="187"/>
      <c r="G173" s="187" t="n">
        <f aca="false">F173*E173</f>
        <v>0</v>
      </c>
      <c r="H173" s="187"/>
      <c r="I173" s="187"/>
      <c r="J173" s="187"/>
      <c r="K173" s="187"/>
      <c r="L173" s="187"/>
      <c r="M173" s="187"/>
      <c r="N173" s="188"/>
      <c r="O173" s="188"/>
      <c r="P173" s="188"/>
      <c r="Q173" s="188"/>
      <c r="R173" s="188"/>
      <c r="S173" s="188"/>
      <c r="T173" s="189"/>
      <c r="U173" s="188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 t="s">
        <v>150</v>
      </c>
      <c r="AF173" s="190" t="n">
        <v>0</v>
      </c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</row>
    <row r="174" customFormat="false" ht="22.5" hidden="false" customHeight="false" outlineLevel="1" collapsed="false">
      <c r="A174" s="183" t="n">
        <v>55</v>
      </c>
      <c r="B174" s="183" t="s">
        <v>323</v>
      </c>
      <c r="C174" s="184" t="s">
        <v>324</v>
      </c>
      <c r="D174" s="185" t="s">
        <v>153</v>
      </c>
      <c r="E174" s="186" t="n">
        <v>8.1504</v>
      </c>
      <c r="F174" s="187"/>
      <c r="G174" s="187" t="n">
        <f aca="false">F174*E174</f>
        <v>0</v>
      </c>
      <c r="H174" s="187" t="n">
        <v>228.1</v>
      </c>
      <c r="I174" s="187" t="n">
        <f aca="false">ROUND(E174*H174,2)</f>
        <v>1859.11</v>
      </c>
      <c r="J174" s="187" t="n">
        <v>115.4</v>
      </c>
      <c r="K174" s="187" t="n">
        <f aca="false">ROUND(E174*J174,2)</f>
        <v>940.56</v>
      </c>
      <c r="L174" s="187" t="n">
        <v>21</v>
      </c>
      <c r="M174" s="187" t="n">
        <f aca="false">G174*(1+L174/100)</f>
        <v>0</v>
      </c>
      <c r="N174" s="188" t="n">
        <v>0.0061</v>
      </c>
      <c r="O174" s="188" t="n">
        <f aca="false">ROUND(E174*N174,5)</f>
        <v>0.04972</v>
      </c>
      <c r="P174" s="188" t="n">
        <v>0</v>
      </c>
      <c r="Q174" s="188" t="n">
        <f aca="false">ROUND(E174*P174,5)</f>
        <v>0</v>
      </c>
      <c r="R174" s="188"/>
      <c r="S174" s="188"/>
      <c r="T174" s="189" t="n">
        <v>0.266</v>
      </c>
      <c r="U174" s="188" t="n">
        <f aca="false">ROUND(E174*T174,2)</f>
        <v>2.17</v>
      </c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 t="s">
        <v>141</v>
      </c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</row>
    <row r="175" customFormat="false" ht="12.75" hidden="false" customHeight="false" outlineLevel="1" collapsed="false">
      <c r="A175" s="183"/>
      <c r="B175" s="183"/>
      <c r="C175" s="191" t="s">
        <v>322</v>
      </c>
      <c r="D175" s="192"/>
      <c r="E175" s="193" t="n">
        <v>8.1504</v>
      </c>
      <c r="F175" s="187"/>
      <c r="G175" s="187"/>
      <c r="H175" s="187"/>
      <c r="I175" s="187"/>
      <c r="J175" s="187"/>
      <c r="K175" s="187"/>
      <c r="L175" s="187"/>
      <c r="M175" s="187"/>
      <c r="N175" s="188"/>
      <c r="O175" s="188"/>
      <c r="P175" s="188"/>
      <c r="Q175" s="188"/>
      <c r="R175" s="188"/>
      <c r="S175" s="188"/>
      <c r="T175" s="189"/>
      <c r="U175" s="188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 t="s">
        <v>150</v>
      </c>
      <c r="AF175" s="190" t="n">
        <v>0</v>
      </c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</row>
    <row r="176" customFormat="false" ht="12.75" hidden="false" customHeight="false" outlineLevel="0" collapsed="false">
      <c r="A176" s="194" t="s">
        <v>133</v>
      </c>
      <c r="B176" s="194" t="s">
        <v>81</v>
      </c>
      <c r="C176" s="195" t="s">
        <v>82</v>
      </c>
      <c r="D176" s="196"/>
      <c r="E176" s="197"/>
      <c r="F176" s="198"/>
      <c r="G176" s="198" t="n">
        <f aca="false">SUMIF(AE177:AE182,"&lt;&gt;NOR",G177:G182)</f>
        <v>0</v>
      </c>
      <c r="H176" s="198"/>
      <c r="I176" s="198" t="n">
        <f aca="false">SUM(I177:I182)</f>
        <v>13333.06</v>
      </c>
      <c r="J176" s="198"/>
      <c r="K176" s="198" t="n">
        <f aca="false">SUM(K177:K182)</f>
        <v>18577.64</v>
      </c>
      <c r="L176" s="198"/>
      <c r="M176" s="198" t="n">
        <f aca="false">SUM(M177:M182)</f>
        <v>0</v>
      </c>
      <c r="N176" s="199"/>
      <c r="O176" s="199" t="n">
        <f aca="false">SUM(O177:O182)</f>
        <v>0.11591</v>
      </c>
      <c r="P176" s="199"/>
      <c r="Q176" s="199" t="n">
        <f aca="false">SUM(Q177:Q182)</f>
        <v>0.4344</v>
      </c>
      <c r="R176" s="199"/>
      <c r="S176" s="199"/>
      <c r="T176" s="200"/>
      <c r="U176" s="199" t="n">
        <f aca="false">SUM(U177:U182)</f>
        <v>39.18</v>
      </c>
      <c r="AE176" s="0" t="s">
        <v>134</v>
      </c>
    </row>
    <row r="177" customFormat="false" ht="12.75" hidden="false" customHeight="false" outlineLevel="1" collapsed="false">
      <c r="A177" s="183" t="n">
        <v>56</v>
      </c>
      <c r="B177" s="183" t="s">
        <v>325</v>
      </c>
      <c r="C177" s="184" t="s">
        <v>326</v>
      </c>
      <c r="D177" s="185" t="s">
        <v>153</v>
      </c>
      <c r="E177" s="186" t="n">
        <v>43.44</v>
      </c>
      <c r="F177" s="187"/>
      <c r="G177" s="187" t="n">
        <f aca="false">F177*E177</f>
        <v>0</v>
      </c>
      <c r="H177" s="187" t="n">
        <v>0</v>
      </c>
      <c r="I177" s="187" t="n">
        <f aca="false">ROUND(E177*H177,2)</f>
        <v>0</v>
      </c>
      <c r="J177" s="187" t="n">
        <v>22.2</v>
      </c>
      <c r="K177" s="187" t="n">
        <f aca="false">ROUND(E177*J177,2)</f>
        <v>964.37</v>
      </c>
      <c r="L177" s="187" t="n">
        <v>21</v>
      </c>
      <c r="M177" s="187" t="n">
        <f aca="false">G177*(1+L177/100)</f>
        <v>0</v>
      </c>
      <c r="N177" s="188" t="n">
        <v>0</v>
      </c>
      <c r="O177" s="188" t="n">
        <f aca="false">ROUND(E177*N177,5)</f>
        <v>0</v>
      </c>
      <c r="P177" s="188" t="n">
        <v>0.01</v>
      </c>
      <c r="Q177" s="188" t="n">
        <f aca="false">ROUND(E177*P177,5)</f>
        <v>0.4344</v>
      </c>
      <c r="R177" s="188"/>
      <c r="S177" s="188"/>
      <c r="T177" s="189" t="n">
        <v>0.06</v>
      </c>
      <c r="U177" s="188" t="n">
        <f aca="false">ROUND(E177*T177,2)</f>
        <v>2.61</v>
      </c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 t="s">
        <v>141</v>
      </c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</row>
    <row r="178" customFormat="false" ht="12.75" hidden="false" customHeight="false" outlineLevel="1" collapsed="false">
      <c r="A178" s="183"/>
      <c r="B178" s="183"/>
      <c r="C178" s="191" t="s">
        <v>327</v>
      </c>
      <c r="D178" s="192"/>
      <c r="E178" s="193" t="n">
        <v>25.2</v>
      </c>
      <c r="F178" s="187"/>
      <c r="G178" s="187" t="n">
        <f aca="false">F178*E178</f>
        <v>0</v>
      </c>
      <c r="H178" s="187"/>
      <c r="I178" s="187"/>
      <c r="J178" s="187"/>
      <c r="K178" s="187"/>
      <c r="L178" s="187"/>
      <c r="M178" s="187"/>
      <c r="N178" s="188"/>
      <c r="O178" s="188"/>
      <c r="P178" s="188"/>
      <c r="Q178" s="188"/>
      <c r="R178" s="188"/>
      <c r="S178" s="188"/>
      <c r="T178" s="189"/>
      <c r="U178" s="188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 t="s">
        <v>150</v>
      </c>
      <c r="AF178" s="190" t="n">
        <v>0</v>
      </c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</row>
    <row r="179" customFormat="false" ht="12.75" hidden="false" customHeight="false" outlineLevel="1" collapsed="false">
      <c r="A179" s="183"/>
      <c r="B179" s="183"/>
      <c r="C179" s="191" t="s">
        <v>328</v>
      </c>
      <c r="D179" s="192"/>
      <c r="E179" s="193" t="n">
        <v>18.24</v>
      </c>
      <c r="F179" s="187"/>
      <c r="G179" s="187" t="n">
        <f aca="false">F179*E179</f>
        <v>0</v>
      </c>
      <c r="H179" s="187"/>
      <c r="I179" s="187"/>
      <c r="J179" s="187"/>
      <c r="K179" s="187"/>
      <c r="L179" s="187"/>
      <c r="M179" s="187"/>
      <c r="N179" s="188"/>
      <c r="O179" s="188"/>
      <c r="P179" s="188"/>
      <c r="Q179" s="188"/>
      <c r="R179" s="188"/>
      <c r="S179" s="188"/>
      <c r="T179" s="189"/>
      <c r="U179" s="188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 t="s">
        <v>150</v>
      </c>
      <c r="AF179" s="190" t="n">
        <v>0</v>
      </c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</row>
    <row r="180" customFormat="false" ht="22.5" hidden="false" customHeight="false" outlineLevel="1" collapsed="false">
      <c r="A180" s="183" t="n">
        <v>57</v>
      </c>
      <c r="B180" s="183" t="s">
        <v>329</v>
      </c>
      <c r="C180" s="184" t="s">
        <v>330</v>
      </c>
      <c r="D180" s="185" t="s">
        <v>153</v>
      </c>
      <c r="E180" s="186" t="n">
        <v>37.878</v>
      </c>
      <c r="F180" s="187"/>
      <c r="G180" s="187" t="n">
        <f aca="false">F180*E180</f>
        <v>0</v>
      </c>
      <c r="H180" s="187" t="n">
        <v>352</v>
      </c>
      <c r="I180" s="187" t="n">
        <f aca="false">ROUND(E180*H180,2)</f>
        <v>13333.06</v>
      </c>
      <c r="J180" s="187" t="n">
        <v>465</v>
      </c>
      <c r="K180" s="187" t="n">
        <f aca="false">ROUND(E180*J180,2)</f>
        <v>17613.27</v>
      </c>
      <c r="L180" s="187" t="n">
        <v>21</v>
      </c>
      <c r="M180" s="187" t="n">
        <f aca="false">G180*(1+L180/100)</f>
        <v>0</v>
      </c>
      <c r="N180" s="188" t="n">
        <v>0.00306</v>
      </c>
      <c r="O180" s="188" t="n">
        <f aca="false">ROUND(E180*N180,5)</f>
        <v>0.11591</v>
      </c>
      <c r="P180" s="188" t="n">
        <v>0</v>
      </c>
      <c r="Q180" s="188" t="n">
        <f aca="false">ROUND(E180*P180,5)</f>
        <v>0</v>
      </c>
      <c r="R180" s="188"/>
      <c r="S180" s="188"/>
      <c r="T180" s="189" t="n">
        <v>0.96557</v>
      </c>
      <c r="U180" s="188" t="n">
        <f aca="false">ROUND(E180*T180,2)</f>
        <v>36.57</v>
      </c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 t="s">
        <v>138</v>
      </c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</row>
    <row r="181" customFormat="false" ht="12.75" hidden="false" customHeight="false" outlineLevel="1" collapsed="false">
      <c r="A181" s="183"/>
      <c r="B181" s="183"/>
      <c r="C181" s="191" t="s">
        <v>331</v>
      </c>
      <c r="D181" s="192"/>
      <c r="E181" s="193" t="n">
        <v>43.44</v>
      </c>
      <c r="F181" s="187"/>
      <c r="G181" s="187"/>
      <c r="H181" s="187"/>
      <c r="I181" s="187"/>
      <c r="J181" s="187"/>
      <c r="K181" s="187"/>
      <c r="L181" s="187"/>
      <c r="M181" s="187"/>
      <c r="N181" s="188"/>
      <c r="O181" s="188"/>
      <c r="P181" s="188"/>
      <c r="Q181" s="188"/>
      <c r="R181" s="188"/>
      <c r="S181" s="188"/>
      <c r="T181" s="189"/>
      <c r="U181" s="188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 t="s">
        <v>150</v>
      </c>
      <c r="AF181" s="190" t="n">
        <v>0</v>
      </c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</row>
    <row r="182" customFormat="false" ht="12.75" hidden="false" customHeight="false" outlineLevel="1" collapsed="false">
      <c r="A182" s="183"/>
      <c r="B182" s="183"/>
      <c r="C182" s="191" t="s">
        <v>317</v>
      </c>
      <c r="D182" s="192"/>
      <c r="E182" s="193" t="n">
        <v>-5.562</v>
      </c>
      <c r="F182" s="187"/>
      <c r="G182" s="187"/>
      <c r="H182" s="187"/>
      <c r="I182" s="187"/>
      <c r="J182" s="187"/>
      <c r="K182" s="187"/>
      <c r="L182" s="187"/>
      <c r="M182" s="187"/>
      <c r="N182" s="188"/>
      <c r="O182" s="188"/>
      <c r="P182" s="188"/>
      <c r="Q182" s="188"/>
      <c r="R182" s="188"/>
      <c r="S182" s="188"/>
      <c r="T182" s="189"/>
      <c r="U182" s="188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 t="s">
        <v>150</v>
      </c>
      <c r="AF182" s="190" t="n">
        <v>0</v>
      </c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</row>
    <row r="183" customFormat="false" ht="12.75" hidden="false" customHeight="false" outlineLevel="0" collapsed="false">
      <c r="A183" s="194" t="s">
        <v>133</v>
      </c>
      <c r="B183" s="194" t="s">
        <v>83</v>
      </c>
      <c r="C183" s="195" t="s">
        <v>84</v>
      </c>
      <c r="D183" s="196"/>
      <c r="E183" s="197"/>
      <c r="F183" s="198"/>
      <c r="G183" s="198" t="n">
        <f aca="false">SUMIF(AE184:AE196,"&lt;&gt;NOR",G184:G196)</f>
        <v>0</v>
      </c>
      <c r="H183" s="198"/>
      <c r="I183" s="198" t="n">
        <f aca="false">SUM(I184:I196)</f>
        <v>0</v>
      </c>
      <c r="J183" s="198"/>
      <c r="K183" s="198" t="n">
        <f aca="false">SUM(K184:K196)</f>
        <v>50030.43</v>
      </c>
      <c r="L183" s="198"/>
      <c r="M183" s="198" t="n">
        <f aca="false">SUM(M184:M196)</f>
        <v>0</v>
      </c>
      <c r="N183" s="199"/>
      <c r="O183" s="199" t="n">
        <f aca="false">SUM(O184:O196)</f>
        <v>0</v>
      </c>
      <c r="P183" s="199"/>
      <c r="Q183" s="199" t="n">
        <f aca="false">SUM(Q184:Q196)</f>
        <v>0.4344</v>
      </c>
      <c r="R183" s="199"/>
      <c r="S183" s="199"/>
      <c r="T183" s="200"/>
      <c r="U183" s="199" t="n">
        <f aca="false">SUM(U184:U196)</f>
        <v>34.53</v>
      </c>
      <c r="AE183" s="0" t="s">
        <v>134</v>
      </c>
    </row>
    <row r="184" customFormat="false" ht="12.75" hidden="false" customHeight="false" outlineLevel="1" collapsed="false">
      <c r="A184" s="183" t="n">
        <v>58</v>
      </c>
      <c r="B184" s="183" t="s">
        <v>332</v>
      </c>
      <c r="C184" s="184" t="s">
        <v>333</v>
      </c>
      <c r="D184" s="185" t="s">
        <v>153</v>
      </c>
      <c r="E184" s="186" t="n">
        <v>43.44</v>
      </c>
      <c r="F184" s="187"/>
      <c r="G184" s="187" t="n">
        <f aca="false">F184*E184</f>
        <v>0</v>
      </c>
      <c r="H184" s="187" t="n">
        <v>0</v>
      </c>
      <c r="I184" s="187" t="n">
        <f aca="false">ROUND(E184*H184,2)</f>
        <v>0</v>
      </c>
      <c r="J184" s="187" t="n">
        <v>28.1</v>
      </c>
      <c r="K184" s="187" t="n">
        <f aca="false">ROUND(E184*J184,2)</f>
        <v>1220.66</v>
      </c>
      <c r="L184" s="187" t="n">
        <v>21</v>
      </c>
      <c r="M184" s="187" t="n">
        <f aca="false">G184*(1+L184/100)</f>
        <v>0</v>
      </c>
      <c r="N184" s="188" t="n">
        <v>0</v>
      </c>
      <c r="O184" s="188" t="n">
        <f aca="false">ROUND(E184*N184,5)</f>
        <v>0</v>
      </c>
      <c r="P184" s="188" t="n">
        <v>0.005</v>
      </c>
      <c r="Q184" s="188" t="n">
        <f aca="false">ROUND(E184*P184,5)</f>
        <v>0.2172</v>
      </c>
      <c r="R184" s="188"/>
      <c r="S184" s="188"/>
      <c r="T184" s="189" t="n">
        <v>0.068</v>
      </c>
      <c r="U184" s="188" t="n">
        <f aca="false">ROUND(E184*T184,2)</f>
        <v>2.95</v>
      </c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 t="s">
        <v>141</v>
      </c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</row>
    <row r="185" customFormat="false" ht="12.75" hidden="false" customHeight="false" outlineLevel="1" collapsed="false">
      <c r="A185" s="183"/>
      <c r="B185" s="183"/>
      <c r="C185" s="191" t="s">
        <v>327</v>
      </c>
      <c r="D185" s="192"/>
      <c r="E185" s="193" t="n">
        <v>25.2</v>
      </c>
      <c r="F185" s="187"/>
      <c r="G185" s="187" t="n">
        <f aca="false">F185*E185</f>
        <v>0</v>
      </c>
      <c r="H185" s="187"/>
      <c r="I185" s="187"/>
      <c r="J185" s="187"/>
      <c r="K185" s="187"/>
      <c r="L185" s="187"/>
      <c r="M185" s="187"/>
      <c r="N185" s="188"/>
      <c r="O185" s="188"/>
      <c r="P185" s="188"/>
      <c r="Q185" s="188"/>
      <c r="R185" s="188"/>
      <c r="S185" s="188"/>
      <c r="T185" s="189"/>
      <c r="U185" s="188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 t="s">
        <v>150</v>
      </c>
      <c r="AF185" s="190" t="n">
        <v>0</v>
      </c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</row>
    <row r="186" customFormat="false" ht="12.75" hidden="false" customHeight="false" outlineLevel="1" collapsed="false">
      <c r="A186" s="183"/>
      <c r="B186" s="183"/>
      <c r="C186" s="191" t="s">
        <v>328</v>
      </c>
      <c r="D186" s="192"/>
      <c r="E186" s="193" t="n">
        <v>18.24</v>
      </c>
      <c r="F186" s="187"/>
      <c r="G186" s="187" t="n">
        <f aca="false">F186*E186</f>
        <v>0</v>
      </c>
      <c r="H186" s="187"/>
      <c r="I186" s="187"/>
      <c r="J186" s="187"/>
      <c r="K186" s="187"/>
      <c r="L186" s="187"/>
      <c r="M186" s="187"/>
      <c r="N186" s="188"/>
      <c r="O186" s="188"/>
      <c r="P186" s="188"/>
      <c r="Q186" s="188"/>
      <c r="R186" s="188"/>
      <c r="S186" s="188"/>
      <c r="T186" s="189"/>
      <c r="U186" s="188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 t="s">
        <v>150</v>
      </c>
      <c r="AF186" s="190" t="n">
        <v>0</v>
      </c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</row>
    <row r="187" customFormat="false" ht="12.75" hidden="false" customHeight="false" outlineLevel="1" collapsed="false">
      <c r="A187" s="183" t="n">
        <v>59</v>
      </c>
      <c r="B187" s="183" t="s">
        <v>171</v>
      </c>
      <c r="C187" s="184" t="s">
        <v>334</v>
      </c>
      <c r="D187" s="185" t="s">
        <v>153</v>
      </c>
      <c r="E187" s="186" t="n">
        <v>43.44</v>
      </c>
      <c r="F187" s="187"/>
      <c r="G187" s="187" t="n">
        <f aca="false">F187*E187</f>
        <v>0</v>
      </c>
      <c r="H187" s="187" t="n">
        <v>0</v>
      </c>
      <c r="I187" s="187" t="n">
        <f aca="false">ROUND(E187*H187,2)</f>
        <v>0</v>
      </c>
      <c r="J187" s="187" t="n">
        <v>15</v>
      </c>
      <c r="K187" s="187" t="n">
        <f aca="false">ROUND(E187*J187,2)</f>
        <v>651.6</v>
      </c>
      <c r="L187" s="187" t="n">
        <v>21</v>
      </c>
      <c r="M187" s="187" t="n">
        <f aca="false">G187*(1+L187/100)</f>
        <v>0</v>
      </c>
      <c r="N187" s="188" t="n">
        <v>0</v>
      </c>
      <c r="O187" s="188" t="n">
        <f aca="false">ROUND(E187*N187,5)</f>
        <v>0</v>
      </c>
      <c r="P187" s="188" t="n">
        <v>0.005</v>
      </c>
      <c r="Q187" s="188" t="n">
        <f aca="false">ROUND(E187*P187,5)</f>
        <v>0.2172</v>
      </c>
      <c r="R187" s="188"/>
      <c r="S187" s="188"/>
      <c r="T187" s="189" t="n">
        <v>0.068</v>
      </c>
      <c r="U187" s="188" t="n">
        <f aca="false">ROUND(E187*T187,2)</f>
        <v>2.95</v>
      </c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 t="s">
        <v>141</v>
      </c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</row>
    <row r="188" customFormat="false" ht="12.75" hidden="false" customHeight="false" outlineLevel="1" collapsed="false">
      <c r="A188" s="183"/>
      <c r="B188" s="183"/>
      <c r="C188" s="191" t="s">
        <v>327</v>
      </c>
      <c r="D188" s="192"/>
      <c r="E188" s="193" t="n">
        <v>25.2</v>
      </c>
      <c r="F188" s="187"/>
      <c r="G188" s="187" t="n">
        <f aca="false">F188*E188</f>
        <v>0</v>
      </c>
      <c r="H188" s="187"/>
      <c r="I188" s="187"/>
      <c r="J188" s="187"/>
      <c r="K188" s="187"/>
      <c r="L188" s="187"/>
      <c r="M188" s="187"/>
      <c r="N188" s="188"/>
      <c r="O188" s="188"/>
      <c r="P188" s="188"/>
      <c r="Q188" s="188"/>
      <c r="R188" s="188"/>
      <c r="S188" s="188"/>
      <c r="T188" s="189"/>
      <c r="U188" s="188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 t="s">
        <v>150</v>
      </c>
      <c r="AF188" s="190" t="n">
        <v>0</v>
      </c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</row>
    <row r="189" customFormat="false" ht="12.75" hidden="false" customHeight="false" outlineLevel="1" collapsed="false">
      <c r="A189" s="183"/>
      <c r="B189" s="183"/>
      <c r="C189" s="191" t="s">
        <v>328</v>
      </c>
      <c r="D189" s="192"/>
      <c r="E189" s="193" t="n">
        <v>18.24</v>
      </c>
      <c r="F189" s="187"/>
      <c r="G189" s="187" t="n">
        <f aca="false">F189*E189</f>
        <v>0</v>
      </c>
      <c r="H189" s="187"/>
      <c r="I189" s="187"/>
      <c r="J189" s="187"/>
      <c r="K189" s="187"/>
      <c r="L189" s="187"/>
      <c r="M189" s="187"/>
      <c r="N189" s="188"/>
      <c r="O189" s="188"/>
      <c r="P189" s="188"/>
      <c r="Q189" s="188"/>
      <c r="R189" s="188"/>
      <c r="S189" s="188"/>
      <c r="T189" s="189"/>
      <c r="U189" s="188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 t="s">
        <v>150</v>
      </c>
      <c r="AF189" s="190" t="n">
        <v>0</v>
      </c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</row>
    <row r="190" customFormat="false" ht="22.5" hidden="false" customHeight="false" outlineLevel="1" collapsed="false">
      <c r="A190" s="183" t="n">
        <v>60</v>
      </c>
      <c r="B190" s="183" t="s">
        <v>335</v>
      </c>
      <c r="C190" s="184" t="s">
        <v>336</v>
      </c>
      <c r="D190" s="185" t="s">
        <v>153</v>
      </c>
      <c r="E190" s="186" t="n">
        <v>151.512</v>
      </c>
      <c r="F190" s="187"/>
      <c r="G190" s="187" t="n">
        <f aca="false">F190*E190</f>
        <v>0</v>
      </c>
      <c r="H190" s="187" t="n">
        <v>0</v>
      </c>
      <c r="I190" s="187" t="n">
        <f aca="false">ROUND(E190*H190,2)</f>
        <v>0</v>
      </c>
      <c r="J190" s="187" t="n">
        <v>43.1</v>
      </c>
      <c r="K190" s="187" t="n">
        <f aca="false">ROUND(E190*J190,2)</f>
        <v>6530.17</v>
      </c>
      <c r="L190" s="187" t="n">
        <v>21</v>
      </c>
      <c r="M190" s="187" t="n">
        <f aca="false">G190*(1+L190/100)</f>
        <v>0</v>
      </c>
      <c r="N190" s="188" t="n">
        <v>0</v>
      </c>
      <c r="O190" s="188" t="n">
        <f aca="false">ROUND(E190*N190,5)</f>
        <v>0</v>
      </c>
      <c r="P190" s="188" t="n">
        <v>0</v>
      </c>
      <c r="Q190" s="188" t="n">
        <f aca="false">ROUND(E190*P190,5)</f>
        <v>0</v>
      </c>
      <c r="R190" s="188"/>
      <c r="S190" s="188"/>
      <c r="T190" s="189" t="n">
        <v>0.09</v>
      </c>
      <c r="U190" s="188" t="n">
        <f aca="false">ROUND(E190*T190,2)</f>
        <v>13.64</v>
      </c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 t="s">
        <v>138</v>
      </c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</row>
    <row r="191" customFormat="false" ht="12.75" hidden="false" customHeight="false" outlineLevel="1" collapsed="false">
      <c r="A191" s="183"/>
      <c r="B191" s="183"/>
      <c r="C191" s="191" t="s">
        <v>337</v>
      </c>
      <c r="D191" s="192"/>
      <c r="E191" s="193" t="n">
        <v>173.76</v>
      </c>
      <c r="F191" s="187"/>
      <c r="G191" s="187" t="n">
        <f aca="false">F191*E191</f>
        <v>0</v>
      </c>
      <c r="H191" s="187"/>
      <c r="I191" s="187"/>
      <c r="J191" s="187"/>
      <c r="K191" s="187"/>
      <c r="L191" s="187"/>
      <c r="M191" s="187"/>
      <c r="N191" s="188"/>
      <c r="O191" s="188"/>
      <c r="P191" s="188"/>
      <c r="Q191" s="188"/>
      <c r="R191" s="188"/>
      <c r="S191" s="188"/>
      <c r="T191" s="189"/>
      <c r="U191" s="188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 t="s">
        <v>150</v>
      </c>
      <c r="AF191" s="190" t="n">
        <v>0</v>
      </c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</row>
    <row r="192" customFormat="false" ht="12.75" hidden="false" customHeight="false" outlineLevel="1" collapsed="false">
      <c r="A192" s="183"/>
      <c r="B192" s="183"/>
      <c r="C192" s="191" t="s">
        <v>338</v>
      </c>
      <c r="D192" s="192"/>
      <c r="E192" s="193" t="n">
        <v>-22.248</v>
      </c>
      <c r="F192" s="187"/>
      <c r="G192" s="187" t="n">
        <f aca="false">F192*E192</f>
        <v>-0</v>
      </c>
      <c r="H192" s="187"/>
      <c r="I192" s="187"/>
      <c r="J192" s="187"/>
      <c r="K192" s="187"/>
      <c r="L192" s="187"/>
      <c r="M192" s="187"/>
      <c r="N192" s="188"/>
      <c r="O192" s="188"/>
      <c r="P192" s="188"/>
      <c r="Q192" s="188"/>
      <c r="R192" s="188"/>
      <c r="S192" s="188"/>
      <c r="T192" s="189"/>
      <c r="U192" s="188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 t="s">
        <v>150</v>
      </c>
      <c r="AF192" s="190" t="n">
        <v>0</v>
      </c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</row>
    <row r="193" customFormat="false" ht="22.5" hidden="false" customHeight="false" outlineLevel="1" collapsed="false">
      <c r="A193" s="183" t="n">
        <v>61</v>
      </c>
      <c r="B193" s="183" t="s">
        <v>171</v>
      </c>
      <c r="C193" s="184" t="s">
        <v>339</v>
      </c>
      <c r="D193" s="185" t="s">
        <v>153</v>
      </c>
      <c r="E193" s="186" t="n">
        <v>166.512</v>
      </c>
      <c r="F193" s="187"/>
      <c r="G193" s="187" t="n">
        <f aca="false">F193*E193</f>
        <v>0</v>
      </c>
      <c r="H193" s="187" t="n">
        <v>0</v>
      </c>
      <c r="I193" s="187" t="n">
        <f aca="false">ROUND(E193*H193,2)</f>
        <v>0</v>
      </c>
      <c r="J193" s="187" t="n">
        <v>250</v>
      </c>
      <c r="K193" s="187" t="n">
        <f aca="false">ROUND(E193*J193,2)</f>
        <v>41628</v>
      </c>
      <c r="L193" s="187" t="n">
        <v>21</v>
      </c>
      <c r="M193" s="187" t="n">
        <f aca="false">G193*(1+L193/100)</f>
        <v>0</v>
      </c>
      <c r="N193" s="188" t="n">
        <v>0</v>
      </c>
      <c r="O193" s="188" t="n">
        <f aca="false">ROUND(E193*N193,5)</f>
        <v>0</v>
      </c>
      <c r="P193" s="188" t="n">
        <v>0</v>
      </c>
      <c r="Q193" s="188" t="n">
        <f aca="false">ROUND(E193*P193,5)</f>
        <v>0</v>
      </c>
      <c r="R193" s="188"/>
      <c r="S193" s="188"/>
      <c r="T193" s="189" t="n">
        <v>0.09</v>
      </c>
      <c r="U193" s="188" t="n">
        <f aca="false">ROUND(E193*T193,2)</f>
        <v>14.99</v>
      </c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 t="s">
        <v>141</v>
      </c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</row>
    <row r="194" customFormat="false" ht="12.75" hidden="false" customHeight="false" outlineLevel="1" collapsed="false">
      <c r="A194" s="183"/>
      <c r="B194" s="183"/>
      <c r="C194" s="191" t="s">
        <v>337</v>
      </c>
      <c r="D194" s="192"/>
      <c r="E194" s="193" t="n">
        <v>173.76</v>
      </c>
      <c r="F194" s="187"/>
      <c r="G194" s="187"/>
      <c r="H194" s="187"/>
      <c r="I194" s="187"/>
      <c r="J194" s="187"/>
      <c r="K194" s="187"/>
      <c r="L194" s="187"/>
      <c r="M194" s="187"/>
      <c r="N194" s="188"/>
      <c r="O194" s="188"/>
      <c r="P194" s="188"/>
      <c r="Q194" s="188"/>
      <c r="R194" s="188"/>
      <c r="S194" s="188"/>
      <c r="T194" s="189"/>
      <c r="U194" s="188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 t="s">
        <v>150</v>
      </c>
      <c r="AF194" s="190" t="n">
        <v>0</v>
      </c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</row>
    <row r="195" customFormat="false" ht="12.75" hidden="false" customHeight="false" outlineLevel="1" collapsed="false">
      <c r="A195" s="183"/>
      <c r="B195" s="183"/>
      <c r="C195" s="191" t="s">
        <v>338</v>
      </c>
      <c r="D195" s="192"/>
      <c r="E195" s="193" t="n">
        <v>-22.248</v>
      </c>
      <c r="F195" s="187"/>
      <c r="G195" s="187"/>
      <c r="H195" s="187"/>
      <c r="I195" s="187"/>
      <c r="J195" s="187"/>
      <c r="K195" s="187"/>
      <c r="L195" s="187"/>
      <c r="M195" s="187"/>
      <c r="N195" s="188"/>
      <c r="O195" s="188"/>
      <c r="P195" s="188"/>
      <c r="Q195" s="188"/>
      <c r="R195" s="188"/>
      <c r="S195" s="188"/>
      <c r="T195" s="189"/>
      <c r="U195" s="188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 t="s">
        <v>150</v>
      </c>
      <c r="AF195" s="190" t="n">
        <v>0</v>
      </c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</row>
    <row r="196" customFormat="false" ht="12.75" hidden="false" customHeight="false" outlineLevel="1" collapsed="false">
      <c r="A196" s="183"/>
      <c r="B196" s="183"/>
      <c r="C196" s="191" t="s">
        <v>340</v>
      </c>
      <c r="D196" s="192"/>
      <c r="E196" s="193" t="n">
        <v>15</v>
      </c>
      <c r="F196" s="187"/>
      <c r="G196" s="187"/>
      <c r="H196" s="187"/>
      <c r="I196" s="187"/>
      <c r="J196" s="187"/>
      <c r="K196" s="187"/>
      <c r="L196" s="187"/>
      <c r="M196" s="187"/>
      <c r="N196" s="188"/>
      <c r="O196" s="188"/>
      <c r="P196" s="188"/>
      <c r="Q196" s="188"/>
      <c r="R196" s="188"/>
      <c r="S196" s="188"/>
      <c r="T196" s="189"/>
      <c r="U196" s="188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 t="s">
        <v>150</v>
      </c>
      <c r="AF196" s="190" t="n">
        <v>0</v>
      </c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</row>
    <row r="197" customFormat="false" ht="12.75" hidden="false" customHeight="false" outlineLevel="0" collapsed="false">
      <c r="A197" s="194" t="s">
        <v>133</v>
      </c>
      <c r="B197" s="194" t="s">
        <v>85</v>
      </c>
      <c r="C197" s="195" t="s">
        <v>86</v>
      </c>
      <c r="D197" s="196"/>
      <c r="E197" s="197"/>
      <c r="F197" s="198"/>
      <c r="G197" s="198" t="n">
        <f aca="false">SUMIF(AE198:AE199,"&lt;&gt;NOR",G198:G199)</f>
        <v>0</v>
      </c>
      <c r="H197" s="198"/>
      <c r="I197" s="198" t="n">
        <f aca="false">SUM(I198:I199)</f>
        <v>73191.69</v>
      </c>
      <c r="J197" s="198"/>
      <c r="K197" s="198" t="n">
        <f aca="false">SUM(K198:K199)</f>
        <v>4688.31</v>
      </c>
      <c r="L197" s="198"/>
      <c r="M197" s="198" t="n">
        <f aca="false">SUM(M198:M199)</f>
        <v>0</v>
      </c>
      <c r="N197" s="199"/>
      <c r="O197" s="199" t="n">
        <f aca="false">SUM(O198:O199)</f>
        <v>0.21384</v>
      </c>
      <c r="P197" s="199"/>
      <c r="Q197" s="199" t="n">
        <f aca="false">SUM(Q198:Q199)</f>
        <v>0</v>
      </c>
      <c r="R197" s="199"/>
      <c r="S197" s="199"/>
      <c r="T197" s="200"/>
      <c r="U197" s="199" t="n">
        <f aca="false">SUM(U198:U199)</f>
        <v>10.89</v>
      </c>
      <c r="AE197" s="0" t="s">
        <v>134</v>
      </c>
    </row>
    <row r="198" customFormat="false" ht="33.75" hidden="false" customHeight="false" outlineLevel="1" collapsed="false">
      <c r="A198" s="183" t="n">
        <v>62</v>
      </c>
      <c r="B198" s="183" t="s">
        <v>341</v>
      </c>
      <c r="C198" s="184" t="s">
        <v>342</v>
      </c>
      <c r="D198" s="185" t="s">
        <v>153</v>
      </c>
      <c r="E198" s="186" t="n">
        <v>33</v>
      </c>
      <c r="F198" s="187"/>
      <c r="G198" s="187" t="n">
        <f aca="false">F198*E198</f>
        <v>0</v>
      </c>
      <c r="H198" s="187" t="n">
        <v>2217.93</v>
      </c>
      <c r="I198" s="187" t="n">
        <f aca="false">ROUND(E198*H198,2)</f>
        <v>73191.69</v>
      </c>
      <c r="J198" s="187" t="n">
        <v>142.07</v>
      </c>
      <c r="K198" s="187" t="n">
        <f aca="false">ROUND(E198*J198,2)</f>
        <v>4688.31</v>
      </c>
      <c r="L198" s="187" t="n">
        <v>21</v>
      </c>
      <c r="M198" s="187" t="n">
        <f aca="false">G198*(1+L198/100)</f>
        <v>0</v>
      </c>
      <c r="N198" s="188" t="n">
        <v>0.00648</v>
      </c>
      <c r="O198" s="188" t="n">
        <f aca="false">ROUND(E198*N198,5)</f>
        <v>0.21384</v>
      </c>
      <c r="P198" s="188" t="n">
        <v>0</v>
      </c>
      <c r="Q198" s="188" t="n">
        <f aca="false">ROUND(E198*P198,5)</f>
        <v>0</v>
      </c>
      <c r="R198" s="188"/>
      <c r="S198" s="188"/>
      <c r="T198" s="189" t="n">
        <v>0.33</v>
      </c>
      <c r="U198" s="188" t="n">
        <f aca="false">ROUND(E198*T198,2)</f>
        <v>10.89</v>
      </c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 t="s">
        <v>141</v>
      </c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</row>
    <row r="199" customFormat="false" ht="12.75" hidden="false" customHeight="false" outlineLevel="1" collapsed="false">
      <c r="A199" s="183"/>
      <c r="B199" s="183"/>
      <c r="C199" s="191" t="s">
        <v>343</v>
      </c>
      <c r="D199" s="192"/>
      <c r="E199" s="193" t="n">
        <v>33</v>
      </c>
      <c r="F199" s="187"/>
      <c r="G199" s="187"/>
      <c r="H199" s="187"/>
      <c r="I199" s="187"/>
      <c r="J199" s="187"/>
      <c r="K199" s="187"/>
      <c r="L199" s="187"/>
      <c r="M199" s="187"/>
      <c r="N199" s="188"/>
      <c r="O199" s="188"/>
      <c r="P199" s="188"/>
      <c r="Q199" s="188"/>
      <c r="R199" s="188"/>
      <c r="S199" s="188"/>
      <c r="T199" s="189"/>
      <c r="U199" s="188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 t="s">
        <v>150</v>
      </c>
      <c r="AF199" s="190" t="n">
        <v>0</v>
      </c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</row>
    <row r="200" customFormat="false" ht="12.75" hidden="false" customHeight="false" outlineLevel="0" collapsed="false">
      <c r="A200" s="194" t="s">
        <v>133</v>
      </c>
      <c r="B200" s="194" t="s">
        <v>87</v>
      </c>
      <c r="C200" s="195" t="s">
        <v>88</v>
      </c>
      <c r="D200" s="196"/>
      <c r="E200" s="197"/>
      <c r="F200" s="198"/>
      <c r="G200" s="198" t="n">
        <f aca="false">SUMIF(AE201:AE201,"&lt;&gt;NOR",G201:G201)</f>
        <v>0</v>
      </c>
      <c r="H200" s="198"/>
      <c r="I200" s="198" t="n">
        <f aca="false">SUM(I201:I201)</f>
        <v>0</v>
      </c>
      <c r="J200" s="198"/>
      <c r="K200" s="198" t="n">
        <f aca="false">SUM(K201:K201)</f>
        <v>127800</v>
      </c>
      <c r="L200" s="198"/>
      <c r="M200" s="198" t="n">
        <f aca="false">SUM(M201:M201)</f>
        <v>0</v>
      </c>
      <c r="N200" s="199"/>
      <c r="O200" s="199" t="n">
        <f aca="false">SUM(O201:O201)</f>
        <v>0.05478</v>
      </c>
      <c r="P200" s="199"/>
      <c r="Q200" s="199" t="n">
        <f aca="false">SUM(Q201:Q201)</f>
        <v>0</v>
      </c>
      <c r="R200" s="199"/>
      <c r="S200" s="199"/>
      <c r="T200" s="200"/>
      <c r="U200" s="199" t="n">
        <f aca="false">SUM(U201:U201)</f>
        <v>7.48</v>
      </c>
      <c r="AE200" s="0" t="s">
        <v>134</v>
      </c>
    </row>
    <row r="201" customFormat="false" ht="22.5" hidden="false" customHeight="false" outlineLevel="1" collapsed="false">
      <c r="A201" s="183" t="n">
        <v>63</v>
      </c>
      <c r="B201" s="183" t="s">
        <v>171</v>
      </c>
      <c r="C201" s="184" t="s">
        <v>344</v>
      </c>
      <c r="D201" s="185" t="s">
        <v>275</v>
      </c>
      <c r="E201" s="186" t="n">
        <v>3</v>
      </c>
      <c r="F201" s="187"/>
      <c r="G201" s="187" t="n">
        <f aca="false">F201*E201</f>
        <v>0</v>
      </c>
      <c r="H201" s="187" t="n">
        <v>0</v>
      </c>
      <c r="I201" s="187" t="n">
        <f aca="false">ROUND(E201*H201,2)</f>
        <v>0</v>
      </c>
      <c r="J201" s="187" t="n">
        <v>42600</v>
      </c>
      <c r="K201" s="187" t="n">
        <f aca="false">ROUND(E201*J201,2)</f>
        <v>127800</v>
      </c>
      <c r="L201" s="187" t="n">
        <v>21</v>
      </c>
      <c r="M201" s="187" t="n">
        <f aca="false">G201*(1+L201/100)</f>
        <v>0</v>
      </c>
      <c r="N201" s="188" t="n">
        <v>0.01826</v>
      </c>
      <c r="O201" s="188" t="n">
        <f aca="false">ROUND(E201*N201,5)</f>
        <v>0.05478</v>
      </c>
      <c r="P201" s="188" t="n">
        <v>0</v>
      </c>
      <c r="Q201" s="188" t="n">
        <f aca="false">ROUND(E201*P201,5)</f>
        <v>0</v>
      </c>
      <c r="R201" s="188"/>
      <c r="S201" s="188"/>
      <c r="T201" s="189" t="n">
        <v>2.49489</v>
      </c>
      <c r="U201" s="188" t="n">
        <f aca="false">ROUND(E201*T201,2)</f>
        <v>7.48</v>
      </c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 t="s">
        <v>141</v>
      </c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</row>
    <row r="202" customFormat="false" ht="12.75" hidden="false" customHeight="false" outlineLevel="0" collapsed="false">
      <c r="A202" s="194" t="s">
        <v>133</v>
      </c>
      <c r="B202" s="194" t="s">
        <v>89</v>
      </c>
      <c r="C202" s="195" t="s">
        <v>90</v>
      </c>
      <c r="D202" s="196"/>
      <c r="E202" s="197"/>
      <c r="F202" s="198"/>
      <c r="G202" s="198" t="n">
        <f aca="false">SUMIF(AE203:AE213,"&lt;&gt;NOR",G203:G213)</f>
        <v>0</v>
      </c>
      <c r="H202" s="198"/>
      <c r="I202" s="198" t="n">
        <f aca="false">SUM(I203:I213)</f>
        <v>39663.37</v>
      </c>
      <c r="J202" s="198"/>
      <c r="K202" s="198" t="n">
        <f aca="false">SUM(K203:K213)</f>
        <v>40363.89</v>
      </c>
      <c r="L202" s="198"/>
      <c r="M202" s="198" t="n">
        <f aca="false">SUM(M203:M213)</f>
        <v>0</v>
      </c>
      <c r="N202" s="199"/>
      <c r="O202" s="199" t="n">
        <f aca="false">SUM(O203:O213)</f>
        <v>0.9004</v>
      </c>
      <c r="P202" s="199"/>
      <c r="Q202" s="199" t="n">
        <f aca="false">SUM(Q203:Q213)</f>
        <v>8.2041</v>
      </c>
      <c r="R202" s="199"/>
      <c r="S202" s="199"/>
      <c r="T202" s="200"/>
      <c r="U202" s="199" t="n">
        <f aca="false">SUM(U203:U213)</f>
        <v>88.5</v>
      </c>
      <c r="AE202" s="0" t="s">
        <v>134</v>
      </c>
    </row>
    <row r="203" customFormat="false" ht="12.75" hidden="false" customHeight="false" outlineLevel="1" collapsed="false">
      <c r="A203" s="183" t="n">
        <v>64</v>
      </c>
      <c r="B203" s="183" t="s">
        <v>345</v>
      </c>
      <c r="C203" s="184" t="s">
        <v>346</v>
      </c>
      <c r="D203" s="185" t="s">
        <v>153</v>
      </c>
      <c r="E203" s="186" t="n">
        <v>94.3</v>
      </c>
      <c r="F203" s="187"/>
      <c r="G203" s="187" t="n">
        <f aca="false">F203*E203</f>
        <v>0</v>
      </c>
      <c r="H203" s="187" t="n">
        <v>0</v>
      </c>
      <c r="I203" s="187" t="n">
        <f aca="false">ROUND(E203*H203,2)</f>
        <v>0</v>
      </c>
      <c r="J203" s="187" t="n">
        <v>211</v>
      </c>
      <c r="K203" s="187" t="n">
        <f aca="false">ROUND(E203*J203,2)</f>
        <v>19897.3</v>
      </c>
      <c r="L203" s="187" t="n">
        <v>21</v>
      </c>
      <c r="M203" s="187" t="n">
        <f aca="false">G203*(1+L203/100)</f>
        <v>0</v>
      </c>
      <c r="N203" s="188" t="n">
        <v>0</v>
      </c>
      <c r="O203" s="188" t="n">
        <f aca="false">ROUND(E203*N203,5)</f>
        <v>0</v>
      </c>
      <c r="P203" s="188" t="n">
        <v>0.087</v>
      </c>
      <c r="Q203" s="188" t="n">
        <f aca="false">ROUND(E203*P203,5)</f>
        <v>8.2041</v>
      </c>
      <c r="R203" s="188"/>
      <c r="S203" s="188"/>
      <c r="T203" s="189" t="n">
        <v>0.50129</v>
      </c>
      <c r="U203" s="188" t="n">
        <f aca="false">ROUND(E203*T203,2)</f>
        <v>47.27</v>
      </c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 t="s">
        <v>138</v>
      </c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</row>
    <row r="204" customFormat="false" ht="12.75" hidden="false" customHeight="false" outlineLevel="1" collapsed="false">
      <c r="A204" s="183"/>
      <c r="B204" s="183"/>
      <c r="C204" s="191" t="s">
        <v>347</v>
      </c>
      <c r="D204" s="192"/>
      <c r="E204" s="193" t="n">
        <v>94.3</v>
      </c>
      <c r="F204" s="187"/>
      <c r="G204" s="187" t="n">
        <f aca="false">F204*E204</f>
        <v>0</v>
      </c>
      <c r="H204" s="187"/>
      <c r="I204" s="187"/>
      <c r="J204" s="187"/>
      <c r="K204" s="187"/>
      <c r="L204" s="187"/>
      <c r="M204" s="187"/>
      <c r="N204" s="188"/>
      <c r="O204" s="188"/>
      <c r="P204" s="188"/>
      <c r="Q204" s="188"/>
      <c r="R204" s="188"/>
      <c r="S204" s="188"/>
      <c r="T204" s="189"/>
      <c r="U204" s="188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 t="s">
        <v>150</v>
      </c>
      <c r="AF204" s="190" t="n">
        <v>0</v>
      </c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</row>
    <row r="205" customFormat="false" ht="12.75" hidden="false" customHeight="false" outlineLevel="1" collapsed="false">
      <c r="A205" s="183" t="n">
        <v>65</v>
      </c>
      <c r="B205" s="183" t="s">
        <v>348</v>
      </c>
      <c r="C205" s="184" t="s">
        <v>349</v>
      </c>
      <c r="D205" s="185" t="s">
        <v>153</v>
      </c>
      <c r="E205" s="186" t="n">
        <v>124.3</v>
      </c>
      <c r="F205" s="187"/>
      <c r="G205" s="187" t="n">
        <f aca="false">F205*E205</f>
        <v>0</v>
      </c>
      <c r="H205" s="187" t="n">
        <v>21.7</v>
      </c>
      <c r="I205" s="187" t="n">
        <f aca="false">ROUND(E205*H205,2)</f>
        <v>2697.31</v>
      </c>
      <c r="J205" s="187" t="n">
        <v>24.8</v>
      </c>
      <c r="K205" s="187" t="n">
        <f aca="false">ROUND(E205*J205,2)</f>
        <v>3082.64</v>
      </c>
      <c r="L205" s="187" t="n">
        <v>21</v>
      </c>
      <c r="M205" s="187" t="n">
        <f aca="false">G205*(1+L205/100)</f>
        <v>0</v>
      </c>
      <c r="N205" s="188" t="n">
        <v>0.00021</v>
      </c>
      <c r="O205" s="188" t="n">
        <f aca="false">ROUND(E205*N205,5)</f>
        <v>0.0261</v>
      </c>
      <c r="P205" s="188" t="n">
        <v>0</v>
      </c>
      <c r="Q205" s="188" t="n">
        <f aca="false">ROUND(E205*P205,5)</f>
        <v>0</v>
      </c>
      <c r="R205" s="188"/>
      <c r="S205" s="188"/>
      <c r="T205" s="189" t="n">
        <v>0.05</v>
      </c>
      <c r="U205" s="188" t="n">
        <f aca="false">ROUND(E205*T205,2)</f>
        <v>6.22</v>
      </c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 t="s">
        <v>141</v>
      </c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</row>
    <row r="206" customFormat="false" ht="12.75" hidden="false" customHeight="false" outlineLevel="1" collapsed="false">
      <c r="A206" s="183"/>
      <c r="B206" s="183"/>
      <c r="C206" s="191" t="n">
        <v>124.3</v>
      </c>
      <c r="D206" s="192"/>
      <c r="E206" s="193" t="n">
        <v>124.3</v>
      </c>
      <c r="F206" s="187"/>
      <c r="G206" s="187" t="n">
        <f aca="false">F206*E206</f>
        <v>0</v>
      </c>
      <c r="H206" s="187"/>
      <c r="I206" s="187"/>
      <c r="J206" s="187"/>
      <c r="K206" s="187"/>
      <c r="L206" s="187"/>
      <c r="M206" s="187"/>
      <c r="N206" s="188"/>
      <c r="O206" s="188"/>
      <c r="P206" s="188"/>
      <c r="Q206" s="188"/>
      <c r="R206" s="188"/>
      <c r="S206" s="188"/>
      <c r="T206" s="189"/>
      <c r="U206" s="188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 t="s">
        <v>150</v>
      </c>
      <c r="AF206" s="190" t="n">
        <v>0</v>
      </c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</row>
    <row r="207" customFormat="false" ht="12.75" hidden="false" customHeight="false" outlineLevel="1" collapsed="false">
      <c r="A207" s="183" t="n">
        <v>66</v>
      </c>
      <c r="B207" s="183" t="s">
        <v>350</v>
      </c>
      <c r="C207" s="184" t="s">
        <v>351</v>
      </c>
      <c r="D207" s="185" t="s">
        <v>153</v>
      </c>
      <c r="E207" s="186" t="n">
        <f aca="false">E348</f>
        <v>32.15</v>
      </c>
      <c r="F207" s="187"/>
      <c r="G207" s="187" t="n">
        <f aca="false">F207*E207</f>
        <v>0</v>
      </c>
      <c r="H207" s="187" t="n">
        <v>101.74</v>
      </c>
      <c r="I207" s="187" t="n">
        <f aca="false">ROUND(E207*H207,2)</f>
        <v>3270.94</v>
      </c>
      <c r="J207" s="187" t="n">
        <v>485.26</v>
      </c>
      <c r="K207" s="187" t="n">
        <f aca="false">ROUND(E207*J207,2)</f>
        <v>15601.11</v>
      </c>
      <c r="L207" s="187" t="n">
        <v>21</v>
      </c>
      <c r="M207" s="187" t="n">
        <f aca="false">G207*(1+L207/100)</f>
        <v>0</v>
      </c>
      <c r="N207" s="188" t="n">
        <v>0.00504</v>
      </c>
      <c r="O207" s="188" t="n">
        <f aca="false">ROUND(E207*N207,5)</f>
        <v>0.16204</v>
      </c>
      <c r="P207" s="188" t="n">
        <v>0</v>
      </c>
      <c r="Q207" s="188" t="n">
        <f aca="false">ROUND(E207*P207,5)</f>
        <v>0</v>
      </c>
      <c r="R207" s="188"/>
      <c r="S207" s="188"/>
      <c r="T207" s="189" t="n">
        <v>0.978</v>
      </c>
      <c r="U207" s="188" t="n">
        <f aca="false">ROUND(E207*T207,2)</f>
        <v>31.44</v>
      </c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 t="s">
        <v>141</v>
      </c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</row>
    <row r="208" customFormat="false" ht="12.75" hidden="false" customHeight="false" outlineLevel="1" collapsed="false">
      <c r="A208" s="183" t="n">
        <v>67</v>
      </c>
      <c r="B208" s="183" t="s">
        <v>352</v>
      </c>
      <c r="C208" s="184" t="s">
        <v>353</v>
      </c>
      <c r="D208" s="185" t="s">
        <v>164</v>
      </c>
      <c r="E208" s="186" t="n">
        <v>5.8</v>
      </c>
      <c r="F208" s="187"/>
      <c r="G208" s="187" t="n">
        <f aca="false">F208*E208</f>
        <v>0</v>
      </c>
      <c r="H208" s="187" t="n">
        <v>10.98</v>
      </c>
      <c r="I208" s="187" t="n">
        <f aca="false">ROUND(E208*H208,2)</f>
        <v>63.68</v>
      </c>
      <c r="J208" s="187" t="n">
        <v>117.02</v>
      </c>
      <c r="K208" s="187" t="n">
        <f aca="false">ROUND(E208*J208,2)</f>
        <v>678.72</v>
      </c>
      <c r="L208" s="187" t="n">
        <v>21</v>
      </c>
      <c r="M208" s="187" t="n">
        <f aca="false">G208*(1+L208/100)</f>
        <v>0</v>
      </c>
      <c r="N208" s="188" t="n">
        <v>0.00032</v>
      </c>
      <c r="O208" s="188" t="n">
        <f aca="false">ROUND(E208*N208,5)</f>
        <v>0.00186</v>
      </c>
      <c r="P208" s="188" t="n">
        <v>0</v>
      </c>
      <c r="Q208" s="188" t="n">
        <f aca="false">ROUND(E208*P208,5)</f>
        <v>0</v>
      </c>
      <c r="R208" s="188"/>
      <c r="S208" s="188"/>
      <c r="T208" s="189" t="n">
        <v>0.236</v>
      </c>
      <c r="U208" s="188" t="n">
        <f aca="false">ROUND(E208*T208,2)</f>
        <v>1.37</v>
      </c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 t="s">
        <v>141</v>
      </c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</row>
    <row r="209" customFormat="false" ht="12.75" hidden="false" customHeight="false" outlineLevel="1" collapsed="false">
      <c r="A209" s="183"/>
      <c r="B209" s="183"/>
      <c r="C209" s="191" t="s">
        <v>354</v>
      </c>
      <c r="D209" s="192"/>
      <c r="E209" s="193" t="n">
        <v>5.8</v>
      </c>
      <c r="F209" s="187"/>
      <c r="G209" s="187" t="n">
        <f aca="false">F209*E209</f>
        <v>0</v>
      </c>
      <c r="H209" s="187"/>
      <c r="I209" s="187"/>
      <c r="J209" s="187"/>
      <c r="K209" s="187"/>
      <c r="L209" s="187"/>
      <c r="M209" s="187"/>
      <c r="N209" s="188"/>
      <c r="O209" s="188"/>
      <c r="P209" s="188"/>
      <c r="Q209" s="188"/>
      <c r="R209" s="188"/>
      <c r="S209" s="188"/>
      <c r="T209" s="189"/>
      <c r="U209" s="188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 t="s">
        <v>150</v>
      </c>
      <c r="AF209" s="190" t="n">
        <v>0</v>
      </c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</row>
    <row r="210" customFormat="false" ht="12.75" hidden="false" customHeight="false" outlineLevel="1" collapsed="false">
      <c r="A210" s="183" t="n">
        <v>68</v>
      </c>
      <c r="B210" s="183" t="s">
        <v>355</v>
      </c>
      <c r="C210" s="184" t="s">
        <v>356</v>
      </c>
      <c r="D210" s="185" t="s">
        <v>164</v>
      </c>
      <c r="E210" s="186" t="n">
        <v>5.8</v>
      </c>
      <c r="F210" s="187"/>
      <c r="G210" s="187" t="n">
        <f aca="false">F210*E210</f>
        <v>0</v>
      </c>
      <c r="H210" s="187" t="n">
        <v>5.42</v>
      </c>
      <c r="I210" s="187" t="n">
        <f aca="false">ROUND(E210*H210,2)</f>
        <v>31.44</v>
      </c>
      <c r="J210" s="187" t="n">
        <v>87.78</v>
      </c>
      <c r="K210" s="187" t="n">
        <f aca="false">ROUND(E210*J210,2)</f>
        <v>509.12</v>
      </c>
      <c r="L210" s="187" t="n">
        <v>21</v>
      </c>
      <c r="M210" s="187" t="n">
        <f aca="false">G210*(1+L210/100)</f>
        <v>0</v>
      </c>
      <c r="N210" s="188" t="n">
        <v>0</v>
      </c>
      <c r="O210" s="188" t="n">
        <f aca="false">ROUND(E210*N210,5)</f>
        <v>0</v>
      </c>
      <c r="P210" s="188" t="n">
        <v>0</v>
      </c>
      <c r="Q210" s="188" t="n">
        <f aca="false">ROUND(E210*P210,5)</f>
        <v>0</v>
      </c>
      <c r="R210" s="188"/>
      <c r="S210" s="188"/>
      <c r="T210" s="189" t="n">
        <v>0.154</v>
      </c>
      <c r="U210" s="188" t="n">
        <f aca="false">ROUND(E210*T210,2)</f>
        <v>0.89</v>
      </c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 t="s">
        <v>141</v>
      </c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</row>
    <row r="211" customFormat="false" ht="12.75" hidden="false" customHeight="false" outlineLevel="1" collapsed="false">
      <c r="A211" s="183" t="n">
        <v>69</v>
      </c>
      <c r="B211" s="183" t="s">
        <v>357</v>
      </c>
      <c r="C211" s="184" t="s">
        <v>358</v>
      </c>
      <c r="D211" s="185" t="s">
        <v>153</v>
      </c>
      <c r="E211" s="186" t="n">
        <v>34</v>
      </c>
      <c r="F211" s="187"/>
      <c r="G211" s="187" t="n">
        <f aca="false">F211*E211</f>
        <v>0</v>
      </c>
      <c r="H211" s="187" t="n">
        <v>900</v>
      </c>
      <c r="I211" s="187" t="n">
        <f aca="false">ROUND(E211*H211,2)</f>
        <v>30600</v>
      </c>
      <c r="J211" s="187" t="n">
        <v>0</v>
      </c>
      <c r="K211" s="187" t="n">
        <f aca="false">ROUND(E211*J211,2)</f>
        <v>0</v>
      </c>
      <c r="L211" s="187" t="n">
        <v>21</v>
      </c>
      <c r="M211" s="187" t="n">
        <f aca="false">G211*(1+L211/100)</f>
        <v>0</v>
      </c>
      <c r="N211" s="188" t="n">
        <v>0.0192</v>
      </c>
      <c r="O211" s="188" t="n">
        <f aca="false">ROUND(E211*N211,5)</f>
        <v>0.6528</v>
      </c>
      <c r="P211" s="188" t="n">
        <v>0</v>
      </c>
      <c r="Q211" s="188" t="n">
        <f aca="false">ROUND(E211*P211,5)</f>
        <v>0</v>
      </c>
      <c r="R211" s="188"/>
      <c r="S211" s="188"/>
      <c r="T211" s="189" t="n">
        <v>0</v>
      </c>
      <c r="U211" s="188" t="n">
        <f aca="false">ROUND(E211*T211,2)</f>
        <v>0</v>
      </c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 t="s">
        <v>359</v>
      </c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</row>
    <row r="212" customFormat="false" ht="12.75" hidden="false" customHeight="false" outlineLevel="1" collapsed="false">
      <c r="A212" s="183" t="n">
        <v>70</v>
      </c>
      <c r="B212" s="183" t="s">
        <v>357</v>
      </c>
      <c r="C212" s="184" t="s">
        <v>360</v>
      </c>
      <c r="D212" s="185" t="s">
        <v>153</v>
      </c>
      <c r="E212" s="186" t="n">
        <v>3</v>
      </c>
      <c r="F212" s="187"/>
      <c r="G212" s="187" t="n">
        <f aca="false">F212*E212</f>
        <v>0</v>
      </c>
      <c r="H212" s="187" t="n">
        <v>1000</v>
      </c>
      <c r="I212" s="187" t="n">
        <f aca="false">ROUND(E212*H212,2)</f>
        <v>3000</v>
      </c>
      <c r="J212" s="187" t="n">
        <v>0</v>
      </c>
      <c r="K212" s="187" t="n">
        <f aca="false">ROUND(E212*J212,2)</f>
        <v>0</v>
      </c>
      <c r="L212" s="187" t="n">
        <v>21</v>
      </c>
      <c r="M212" s="187" t="n">
        <f aca="false">G212*(1+L212/100)</f>
        <v>0</v>
      </c>
      <c r="N212" s="188" t="n">
        <v>0.0192</v>
      </c>
      <c r="O212" s="188" t="n">
        <f aca="false">ROUND(E212*N212,5)</f>
        <v>0.0576</v>
      </c>
      <c r="P212" s="188" t="n">
        <v>0</v>
      </c>
      <c r="Q212" s="188" t="n">
        <f aca="false">ROUND(E212*P212,5)</f>
        <v>0</v>
      </c>
      <c r="R212" s="188"/>
      <c r="S212" s="188"/>
      <c r="T212" s="189" t="n">
        <v>0</v>
      </c>
      <c r="U212" s="188" t="n">
        <f aca="false">ROUND(E212*T212,2)</f>
        <v>0</v>
      </c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 t="s">
        <v>359</v>
      </c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</row>
    <row r="213" customFormat="false" ht="12.75" hidden="false" customHeight="false" outlineLevel="1" collapsed="false">
      <c r="A213" s="183" t="n">
        <v>71</v>
      </c>
      <c r="B213" s="183" t="s">
        <v>361</v>
      </c>
      <c r="C213" s="184" t="s">
        <v>362</v>
      </c>
      <c r="D213" s="185" t="s">
        <v>275</v>
      </c>
      <c r="E213" s="186" t="n">
        <v>1</v>
      </c>
      <c r="F213" s="187"/>
      <c r="G213" s="187" t="n">
        <f aca="false">F213*E213</f>
        <v>0</v>
      </c>
      <c r="H213" s="187" t="n">
        <v>0</v>
      </c>
      <c r="I213" s="187" t="n">
        <f aca="false">ROUND(E213*H213,2)</f>
        <v>0</v>
      </c>
      <c r="J213" s="187" t="n">
        <v>595</v>
      </c>
      <c r="K213" s="187" t="n">
        <f aca="false">ROUND(E213*J213,2)</f>
        <v>595</v>
      </c>
      <c r="L213" s="187" t="n">
        <v>21</v>
      </c>
      <c r="M213" s="187" t="n">
        <f aca="false">G213*(1+L213/100)</f>
        <v>0</v>
      </c>
      <c r="N213" s="188" t="n">
        <v>0</v>
      </c>
      <c r="O213" s="188" t="n">
        <f aca="false">ROUND(E213*N213,5)</f>
        <v>0</v>
      </c>
      <c r="P213" s="188" t="n">
        <v>0</v>
      </c>
      <c r="Q213" s="188" t="n">
        <f aca="false">ROUND(E213*P213,5)</f>
        <v>0</v>
      </c>
      <c r="R213" s="188"/>
      <c r="S213" s="188"/>
      <c r="T213" s="189" t="n">
        <v>1.305</v>
      </c>
      <c r="U213" s="188" t="n">
        <f aca="false">ROUND(E213*T213,2)</f>
        <v>1.31</v>
      </c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 t="s">
        <v>141</v>
      </c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</row>
    <row r="214" customFormat="false" ht="12.75" hidden="false" customHeight="false" outlineLevel="0" collapsed="false">
      <c r="A214" s="194" t="s">
        <v>133</v>
      </c>
      <c r="B214" s="194" t="s">
        <v>91</v>
      </c>
      <c r="C214" s="195" t="s">
        <v>92</v>
      </c>
      <c r="D214" s="196"/>
      <c r="E214" s="197"/>
      <c r="F214" s="198"/>
      <c r="G214" s="198" t="n">
        <f aca="false">SUMIF(AE215:AE251,"&lt;&gt;NOR",G215:G251)</f>
        <v>0</v>
      </c>
      <c r="H214" s="198"/>
      <c r="I214" s="198" t="n">
        <f aca="false">SUM(I215:I251)</f>
        <v>102801</v>
      </c>
      <c r="J214" s="198"/>
      <c r="K214" s="198" t="n">
        <f aca="false">SUM(K215:K251)</f>
        <v>158173.24</v>
      </c>
      <c r="L214" s="198"/>
      <c r="M214" s="198" t="n">
        <f aca="false">SUM(M215:M251)</f>
        <v>0</v>
      </c>
      <c r="N214" s="199"/>
      <c r="O214" s="199" t="n">
        <f aca="false">SUM(O215:O251)</f>
        <v>0.64516</v>
      </c>
      <c r="P214" s="199"/>
      <c r="Q214" s="199" t="n">
        <f aca="false">SUM(Q215:Q251)</f>
        <v>0.11252</v>
      </c>
      <c r="R214" s="199"/>
      <c r="S214" s="199"/>
      <c r="T214" s="200"/>
      <c r="U214" s="199" t="n">
        <f aca="false">SUM(U215:U251)</f>
        <v>207.77</v>
      </c>
      <c r="AE214" s="0" t="s">
        <v>134</v>
      </c>
    </row>
    <row r="215" customFormat="false" ht="12.75" hidden="false" customHeight="false" outlineLevel="1" collapsed="false">
      <c r="A215" s="183" t="n">
        <v>72</v>
      </c>
      <c r="B215" s="183" t="s">
        <v>363</v>
      </c>
      <c r="C215" s="184" t="s">
        <v>364</v>
      </c>
      <c r="D215" s="185" t="s">
        <v>164</v>
      </c>
      <c r="E215" s="186" t="n">
        <v>99.62</v>
      </c>
      <c r="F215" s="187"/>
      <c r="G215" s="187" t="n">
        <f aca="false">F215*E215</f>
        <v>0</v>
      </c>
      <c r="H215" s="187" t="n">
        <v>0</v>
      </c>
      <c r="I215" s="187" t="n">
        <f aca="false">ROUND(E215*H215,2)</f>
        <v>0</v>
      </c>
      <c r="J215" s="187" t="n">
        <v>12.9</v>
      </c>
      <c r="K215" s="187" t="n">
        <f aca="false">ROUND(E215*J215,2)</f>
        <v>1285.1</v>
      </c>
      <c r="L215" s="187" t="n">
        <v>21</v>
      </c>
      <c r="M215" s="187" t="n">
        <f aca="false">G215*(1+L215/100)</f>
        <v>0</v>
      </c>
      <c r="N215" s="188" t="n">
        <v>0</v>
      </c>
      <c r="O215" s="188" t="n">
        <f aca="false">ROUND(E215*N215,5)</f>
        <v>0</v>
      </c>
      <c r="P215" s="188" t="n">
        <v>0</v>
      </c>
      <c r="Q215" s="188" t="n">
        <f aca="false">ROUND(E215*P215,5)</f>
        <v>0</v>
      </c>
      <c r="R215" s="188"/>
      <c r="S215" s="188"/>
      <c r="T215" s="189" t="n">
        <v>0.035</v>
      </c>
      <c r="U215" s="188" t="n">
        <f aca="false">ROUND(E215*T215,2)</f>
        <v>3.49</v>
      </c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 t="s">
        <v>141</v>
      </c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</row>
    <row r="216" customFormat="false" ht="12.75" hidden="false" customHeight="false" outlineLevel="1" collapsed="false">
      <c r="A216" s="183"/>
      <c r="B216" s="183"/>
      <c r="C216" s="191" t="s">
        <v>365</v>
      </c>
      <c r="D216" s="192"/>
      <c r="E216" s="193"/>
      <c r="F216" s="187"/>
      <c r="G216" s="187" t="n">
        <f aca="false">F216*E216</f>
        <v>0</v>
      </c>
      <c r="H216" s="187"/>
      <c r="I216" s="187"/>
      <c r="J216" s="187"/>
      <c r="K216" s="187"/>
      <c r="L216" s="187"/>
      <c r="M216" s="187"/>
      <c r="N216" s="188"/>
      <c r="O216" s="188"/>
      <c r="P216" s="188"/>
      <c r="Q216" s="188"/>
      <c r="R216" s="188"/>
      <c r="S216" s="188"/>
      <c r="T216" s="189"/>
      <c r="U216" s="188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 t="s">
        <v>150</v>
      </c>
      <c r="AF216" s="190" t="n">
        <v>0</v>
      </c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</row>
    <row r="217" customFormat="false" ht="12.75" hidden="false" customHeight="false" outlineLevel="1" collapsed="false">
      <c r="A217" s="183"/>
      <c r="B217" s="183"/>
      <c r="C217" s="191" t="s">
        <v>366</v>
      </c>
      <c r="D217" s="192"/>
      <c r="E217" s="193" t="n">
        <v>13.56</v>
      </c>
      <c r="F217" s="187"/>
      <c r="G217" s="187" t="n">
        <f aca="false">F217*E217</f>
        <v>0</v>
      </c>
      <c r="H217" s="187"/>
      <c r="I217" s="187"/>
      <c r="J217" s="187"/>
      <c r="K217" s="187"/>
      <c r="L217" s="187"/>
      <c r="M217" s="187"/>
      <c r="N217" s="188"/>
      <c r="O217" s="188"/>
      <c r="P217" s="188"/>
      <c r="Q217" s="188"/>
      <c r="R217" s="188"/>
      <c r="S217" s="188"/>
      <c r="T217" s="189"/>
      <c r="U217" s="188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 t="s">
        <v>150</v>
      </c>
      <c r="AF217" s="190" t="n">
        <v>0</v>
      </c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</row>
    <row r="218" customFormat="false" ht="12.75" hidden="false" customHeight="false" outlineLevel="1" collapsed="false">
      <c r="A218" s="183"/>
      <c r="B218" s="183"/>
      <c r="C218" s="191" t="s">
        <v>367</v>
      </c>
      <c r="D218" s="192"/>
      <c r="E218" s="193" t="n">
        <v>13.76</v>
      </c>
      <c r="F218" s="187"/>
      <c r="G218" s="187" t="n">
        <f aca="false">F218*E218</f>
        <v>0</v>
      </c>
      <c r="H218" s="187"/>
      <c r="I218" s="187"/>
      <c r="J218" s="187"/>
      <c r="K218" s="187"/>
      <c r="L218" s="187"/>
      <c r="M218" s="187"/>
      <c r="N218" s="188"/>
      <c r="O218" s="188"/>
      <c r="P218" s="188"/>
      <c r="Q218" s="188"/>
      <c r="R218" s="188"/>
      <c r="S218" s="188"/>
      <c r="T218" s="189"/>
      <c r="U218" s="188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 t="s">
        <v>150</v>
      </c>
      <c r="AF218" s="190" t="n">
        <v>0</v>
      </c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</row>
    <row r="219" customFormat="false" ht="12.75" hidden="false" customHeight="false" outlineLevel="1" collapsed="false">
      <c r="A219" s="183"/>
      <c r="B219" s="183"/>
      <c r="C219" s="191" t="s">
        <v>368</v>
      </c>
      <c r="D219" s="192"/>
      <c r="E219" s="193" t="n">
        <v>17.34</v>
      </c>
      <c r="F219" s="187"/>
      <c r="G219" s="187" t="n">
        <f aca="false">F219*E219</f>
        <v>0</v>
      </c>
      <c r="H219" s="187"/>
      <c r="I219" s="187"/>
      <c r="J219" s="187"/>
      <c r="K219" s="187"/>
      <c r="L219" s="187"/>
      <c r="M219" s="187"/>
      <c r="N219" s="188"/>
      <c r="O219" s="188"/>
      <c r="P219" s="188"/>
      <c r="Q219" s="188"/>
      <c r="R219" s="188"/>
      <c r="S219" s="188"/>
      <c r="T219" s="189"/>
      <c r="U219" s="188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 t="s">
        <v>150</v>
      </c>
      <c r="AF219" s="190" t="n">
        <v>0</v>
      </c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</row>
    <row r="220" customFormat="false" ht="12.75" hidden="false" customHeight="false" outlineLevel="1" collapsed="false">
      <c r="A220" s="183"/>
      <c r="B220" s="183"/>
      <c r="C220" s="191" t="s">
        <v>369</v>
      </c>
      <c r="D220" s="192"/>
      <c r="E220" s="193" t="n">
        <v>13.55</v>
      </c>
      <c r="F220" s="187"/>
      <c r="G220" s="187" t="n">
        <f aca="false">F220*E220</f>
        <v>0</v>
      </c>
      <c r="H220" s="187"/>
      <c r="I220" s="187"/>
      <c r="J220" s="187"/>
      <c r="K220" s="187"/>
      <c r="L220" s="187"/>
      <c r="M220" s="187"/>
      <c r="N220" s="188"/>
      <c r="O220" s="188"/>
      <c r="P220" s="188"/>
      <c r="Q220" s="188"/>
      <c r="R220" s="188"/>
      <c r="S220" s="188"/>
      <c r="T220" s="189"/>
      <c r="U220" s="188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 t="s">
        <v>150</v>
      </c>
      <c r="AF220" s="190" t="n">
        <v>0</v>
      </c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</row>
    <row r="221" customFormat="false" ht="12.75" hidden="false" customHeight="false" outlineLevel="1" collapsed="false">
      <c r="A221" s="183"/>
      <c r="B221" s="183"/>
      <c r="C221" s="191" t="s">
        <v>370</v>
      </c>
      <c r="D221" s="192"/>
      <c r="E221" s="193" t="n">
        <v>11.72</v>
      </c>
      <c r="F221" s="187"/>
      <c r="G221" s="187" t="n">
        <f aca="false">F221*E221</f>
        <v>0</v>
      </c>
      <c r="H221" s="187"/>
      <c r="I221" s="187"/>
      <c r="J221" s="187"/>
      <c r="K221" s="187"/>
      <c r="L221" s="187"/>
      <c r="M221" s="187"/>
      <c r="N221" s="188"/>
      <c r="O221" s="188"/>
      <c r="P221" s="188"/>
      <c r="Q221" s="188"/>
      <c r="R221" s="188"/>
      <c r="S221" s="188"/>
      <c r="T221" s="189"/>
      <c r="U221" s="188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 t="s">
        <v>150</v>
      </c>
      <c r="AF221" s="190" t="n">
        <v>0</v>
      </c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</row>
    <row r="222" customFormat="false" ht="12.75" hidden="false" customHeight="false" outlineLevel="1" collapsed="false">
      <c r="A222" s="183"/>
      <c r="B222" s="183"/>
      <c r="C222" s="191" t="s">
        <v>371</v>
      </c>
      <c r="D222" s="192"/>
      <c r="E222" s="193" t="n">
        <v>12.55</v>
      </c>
      <c r="F222" s="187"/>
      <c r="G222" s="187" t="n">
        <f aca="false">F222*E222</f>
        <v>0</v>
      </c>
      <c r="H222" s="187"/>
      <c r="I222" s="187"/>
      <c r="J222" s="187"/>
      <c r="K222" s="187"/>
      <c r="L222" s="187"/>
      <c r="M222" s="187"/>
      <c r="N222" s="188"/>
      <c r="O222" s="188"/>
      <c r="P222" s="188"/>
      <c r="Q222" s="188"/>
      <c r="R222" s="188"/>
      <c r="S222" s="188"/>
      <c r="T222" s="189"/>
      <c r="U222" s="188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 t="s">
        <v>150</v>
      </c>
      <c r="AF222" s="190" t="n">
        <v>0</v>
      </c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</row>
    <row r="223" customFormat="false" ht="12.75" hidden="false" customHeight="false" outlineLevel="1" collapsed="false">
      <c r="A223" s="183"/>
      <c r="B223" s="183"/>
      <c r="C223" s="191" t="s">
        <v>372</v>
      </c>
      <c r="D223" s="192"/>
      <c r="E223" s="193" t="n">
        <v>17.14</v>
      </c>
      <c r="F223" s="187"/>
      <c r="G223" s="187" t="n">
        <f aca="false">F223*E223</f>
        <v>0</v>
      </c>
      <c r="H223" s="187"/>
      <c r="I223" s="187"/>
      <c r="J223" s="187"/>
      <c r="K223" s="187"/>
      <c r="L223" s="187"/>
      <c r="M223" s="187"/>
      <c r="N223" s="188"/>
      <c r="O223" s="188"/>
      <c r="P223" s="188"/>
      <c r="Q223" s="188"/>
      <c r="R223" s="188"/>
      <c r="S223" s="188"/>
      <c r="T223" s="189"/>
      <c r="U223" s="188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 t="s">
        <v>150</v>
      </c>
      <c r="AF223" s="190" t="n">
        <v>0</v>
      </c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</row>
    <row r="224" customFormat="false" ht="12.75" hidden="false" customHeight="false" outlineLevel="1" collapsed="false">
      <c r="A224" s="183" t="n">
        <v>73</v>
      </c>
      <c r="B224" s="183" t="s">
        <v>373</v>
      </c>
      <c r="C224" s="184" t="s">
        <v>374</v>
      </c>
      <c r="D224" s="185" t="s">
        <v>153</v>
      </c>
      <c r="E224" s="186" t="n">
        <v>112.52</v>
      </c>
      <c r="F224" s="187"/>
      <c r="G224" s="187" t="n">
        <f aca="false">F224*E224</f>
        <v>0</v>
      </c>
      <c r="H224" s="187" t="n">
        <v>0</v>
      </c>
      <c r="I224" s="187" t="n">
        <f aca="false">ROUND(E224*H224,2)</f>
        <v>0</v>
      </c>
      <c r="J224" s="187" t="n">
        <v>38.8</v>
      </c>
      <c r="K224" s="187" t="n">
        <f aca="false">ROUND(E224*J224,2)</f>
        <v>4365.78</v>
      </c>
      <c r="L224" s="187" t="n">
        <v>21</v>
      </c>
      <c r="M224" s="187" t="n">
        <f aca="false">G224*(1+L224/100)</f>
        <v>0</v>
      </c>
      <c r="N224" s="188" t="n">
        <v>0</v>
      </c>
      <c r="O224" s="188" t="n">
        <f aca="false">ROUND(E224*N224,5)</f>
        <v>0</v>
      </c>
      <c r="P224" s="188" t="n">
        <v>0.001</v>
      </c>
      <c r="Q224" s="188" t="n">
        <f aca="false">ROUND(E224*P224,5)</f>
        <v>0.11252</v>
      </c>
      <c r="R224" s="188"/>
      <c r="S224" s="188"/>
      <c r="T224" s="189" t="n">
        <v>0.105</v>
      </c>
      <c r="U224" s="188" t="n">
        <f aca="false">ROUND(E224*T224,2)</f>
        <v>11.81</v>
      </c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 t="s">
        <v>141</v>
      </c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</row>
    <row r="225" customFormat="false" ht="22.5" hidden="false" customHeight="false" outlineLevel="1" collapsed="false">
      <c r="A225" s="183"/>
      <c r="B225" s="183"/>
      <c r="C225" s="191" t="s">
        <v>375</v>
      </c>
      <c r="D225" s="192"/>
      <c r="E225" s="193" t="n">
        <v>112.52</v>
      </c>
      <c r="F225" s="187"/>
      <c r="G225" s="187" t="n">
        <f aca="false">F225*E225</f>
        <v>0</v>
      </c>
      <c r="H225" s="187"/>
      <c r="I225" s="187"/>
      <c r="J225" s="187"/>
      <c r="K225" s="187"/>
      <c r="L225" s="187"/>
      <c r="M225" s="187"/>
      <c r="N225" s="188"/>
      <c r="O225" s="188"/>
      <c r="P225" s="188"/>
      <c r="Q225" s="188"/>
      <c r="R225" s="188"/>
      <c r="S225" s="188"/>
      <c r="T225" s="189"/>
      <c r="U225" s="188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 t="s">
        <v>150</v>
      </c>
      <c r="AF225" s="190" t="n">
        <v>0</v>
      </c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</row>
    <row r="226" customFormat="false" ht="22.5" hidden="false" customHeight="false" outlineLevel="1" collapsed="false">
      <c r="A226" s="183" t="n">
        <v>74</v>
      </c>
      <c r="B226" s="183" t="s">
        <v>376</v>
      </c>
      <c r="C226" s="184" t="s">
        <v>377</v>
      </c>
      <c r="D226" s="185" t="s">
        <v>164</v>
      </c>
      <c r="E226" s="186" t="n">
        <v>107.707</v>
      </c>
      <c r="F226" s="187"/>
      <c r="G226" s="187" t="n">
        <f aca="false">F226*E226</f>
        <v>0</v>
      </c>
      <c r="H226" s="187" t="n">
        <v>8.45</v>
      </c>
      <c r="I226" s="187" t="n">
        <f aca="false">ROUND(E226*H226,2)</f>
        <v>910.12</v>
      </c>
      <c r="J226" s="187" t="n">
        <v>141.55</v>
      </c>
      <c r="K226" s="187" t="n">
        <f aca="false">ROUND(E226*J226,2)</f>
        <v>15245.93</v>
      </c>
      <c r="L226" s="187" t="n">
        <v>21</v>
      </c>
      <c r="M226" s="187" t="n">
        <f aca="false">G226*(1+L226/100)</f>
        <v>0</v>
      </c>
      <c r="N226" s="188" t="n">
        <v>3E-005</v>
      </c>
      <c r="O226" s="188" t="n">
        <f aca="false">ROUND(E226*N226,5)</f>
        <v>0.00323</v>
      </c>
      <c r="P226" s="188" t="n">
        <v>0</v>
      </c>
      <c r="Q226" s="188" t="n">
        <f aca="false">ROUND(E226*P226,5)</f>
        <v>0</v>
      </c>
      <c r="R226" s="188"/>
      <c r="S226" s="188"/>
      <c r="T226" s="189" t="n">
        <v>0.1372</v>
      </c>
      <c r="U226" s="188" t="n">
        <f aca="false">ROUND(E226*T226,2)</f>
        <v>14.78</v>
      </c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 t="s">
        <v>141</v>
      </c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</row>
    <row r="227" customFormat="false" ht="22.5" hidden="false" customHeight="false" outlineLevel="1" collapsed="false">
      <c r="A227" s="183"/>
      <c r="B227" s="183"/>
      <c r="C227" s="191" t="s">
        <v>378</v>
      </c>
      <c r="D227" s="192"/>
      <c r="E227" s="193" t="n">
        <v>13.68</v>
      </c>
      <c r="F227" s="187"/>
      <c r="G227" s="187" t="n">
        <f aca="false">F227*E227</f>
        <v>0</v>
      </c>
      <c r="H227" s="187"/>
      <c r="I227" s="187"/>
      <c r="J227" s="187"/>
      <c r="K227" s="187"/>
      <c r="L227" s="187"/>
      <c r="M227" s="187"/>
      <c r="N227" s="188"/>
      <c r="O227" s="188"/>
      <c r="P227" s="188"/>
      <c r="Q227" s="188"/>
      <c r="R227" s="188"/>
      <c r="S227" s="188"/>
      <c r="T227" s="189"/>
      <c r="U227" s="188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 t="s">
        <v>150</v>
      </c>
      <c r="AF227" s="190" t="n">
        <v>0</v>
      </c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</row>
    <row r="228" customFormat="false" ht="22.5" hidden="false" customHeight="false" outlineLevel="1" collapsed="false">
      <c r="A228" s="183"/>
      <c r="B228" s="183"/>
      <c r="C228" s="191" t="s">
        <v>379</v>
      </c>
      <c r="D228" s="192"/>
      <c r="E228" s="193" t="n">
        <v>19.11</v>
      </c>
      <c r="F228" s="187"/>
      <c r="G228" s="187" t="n">
        <f aca="false">F228*E228</f>
        <v>0</v>
      </c>
      <c r="H228" s="187"/>
      <c r="I228" s="187"/>
      <c r="J228" s="187"/>
      <c r="K228" s="187"/>
      <c r="L228" s="187"/>
      <c r="M228" s="187"/>
      <c r="N228" s="188"/>
      <c r="O228" s="188"/>
      <c r="P228" s="188"/>
      <c r="Q228" s="188"/>
      <c r="R228" s="188"/>
      <c r="S228" s="188"/>
      <c r="T228" s="189"/>
      <c r="U228" s="188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 t="s">
        <v>150</v>
      </c>
      <c r="AF228" s="190" t="n">
        <v>0</v>
      </c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</row>
    <row r="229" customFormat="false" ht="12.75" hidden="false" customHeight="false" outlineLevel="1" collapsed="false">
      <c r="A229" s="183"/>
      <c r="B229" s="183"/>
      <c r="C229" s="191" t="s">
        <v>380</v>
      </c>
      <c r="D229" s="192"/>
      <c r="E229" s="193" t="n">
        <v>8.37</v>
      </c>
      <c r="F229" s="187"/>
      <c r="G229" s="187" t="n">
        <f aca="false">F229*E229</f>
        <v>0</v>
      </c>
      <c r="H229" s="187"/>
      <c r="I229" s="187"/>
      <c r="J229" s="187"/>
      <c r="K229" s="187"/>
      <c r="L229" s="187"/>
      <c r="M229" s="187"/>
      <c r="N229" s="188"/>
      <c r="O229" s="188"/>
      <c r="P229" s="188"/>
      <c r="Q229" s="188"/>
      <c r="R229" s="188"/>
      <c r="S229" s="188"/>
      <c r="T229" s="189"/>
      <c r="U229" s="188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 t="s">
        <v>150</v>
      </c>
      <c r="AF229" s="190" t="n">
        <v>0</v>
      </c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</row>
    <row r="230" customFormat="false" ht="12.75" hidden="false" customHeight="false" outlineLevel="1" collapsed="false">
      <c r="A230" s="183"/>
      <c r="B230" s="183"/>
      <c r="C230" s="191" t="s">
        <v>381</v>
      </c>
      <c r="D230" s="192"/>
      <c r="E230" s="193" t="n">
        <v>23.587</v>
      </c>
      <c r="F230" s="187"/>
      <c r="G230" s="187" t="n">
        <f aca="false">F230*E230</f>
        <v>0</v>
      </c>
      <c r="H230" s="187"/>
      <c r="I230" s="187"/>
      <c r="J230" s="187"/>
      <c r="K230" s="187"/>
      <c r="L230" s="187"/>
      <c r="M230" s="187"/>
      <c r="N230" s="188"/>
      <c r="O230" s="188"/>
      <c r="P230" s="188"/>
      <c r="Q230" s="188"/>
      <c r="R230" s="188"/>
      <c r="S230" s="188"/>
      <c r="T230" s="189"/>
      <c r="U230" s="188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 t="s">
        <v>150</v>
      </c>
      <c r="AF230" s="190" t="n">
        <v>0</v>
      </c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</row>
    <row r="231" customFormat="false" ht="12.75" hidden="false" customHeight="false" outlineLevel="1" collapsed="false">
      <c r="A231" s="183"/>
      <c r="B231" s="183"/>
      <c r="C231" s="191" t="s">
        <v>382</v>
      </c>
      <c r="D231" s="192"/>
      <c r="E231" s="193" t="n">
        <v>12.89</v>
      </c>
      <c r="F231" s="187"/>
      <c r="G231" s="187" t="n">
        <f aca="false">F231*E231</f>
        <v>0</v>
      </c>
      <c r="H231" s="187"/>
      <c r="I231" s="187"/>
      <c r="J231" s="187"/>
      <c r="K231" s="187"/>
      <c r="L231" s="187"/>
      <c r="M231" s="187"/>
      <c r="N231" s="188"/>
      <c r="O231" s="188"/>
      <c r="P231" s="188"/>
      <c r="Q231" s="188"/>
      <c r="R231" s="188"/>
      <c r="S231" s="188"/>
      <c r="T231" s="189"/>
      <c r="U231" s="188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 t="s">
        <v>150</v>
      </c>
      <c r="AF231" s="190" t="n">
        <v>0</v>
      </c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</row>
    <row r="232" customFormat="false" ht="12.75" hidden="false" customHeight="false" outlineLevel="1" collapsed="false">
      <c r="A232" s="183"/>
      <c r="B232" s="183"/>
      <c r="C232" s="191" t="s">
        <v>383</v>
      </c>
      <c r="D232" s="192"/>
      <c r="E232" s="193" t="n">
        <v>12.36</v>
      </c>
      <c r="F232" s="187"/>
      <c r="G232" s="187" t="n">
        <f aca="false">F232*E232</f>
        <v>0</v>
      </c>
      <c r="H232" s="187"/>
      <c r="I232" s="187"/>
      <c r="J232" s="187"/>
      <c r="K232" s="187"/>
      <c r="L232" s="187"/>
      <c r="M232" s="187"/>
      <c r="N232" s="188"/>
      <c r="O232" s="188"/>
      <c r="P232" s="188"/>
      <c r="Q232" s="188"/>
      <c r="R232" s="188"/>
      <c r="S232" s="188"/>
      <c r="T232" s="189"/>
      <c r="U232" s="188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 t="s">
        <v>150</v>
      </c>
      <c r="AF232" s="190" t="n">
        <v>0</v>
      </c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</row>
    <row r="233" customFormat="false" ht="12.75" hidden="false" customHeight="false" outlineLevel="1" collapsed="false">
      <c r="A233" s="183"/>
      <c r="B233" s="183"/>
      <c r="C233" s="191" t="s">
        <v>384</v>
      </c>
      <c r="D233" s="192"/>
      <c r="E233" s="193" t="n">
        <v>17.71</v>
      </c>
      <c r="F233" s="187"/>
      <c r="G233" s="187" t="n">
        <f aca="false">F233*E233</f>
        <v>0</v>
      </c>
      <c r="H233" s="187"/>
      <c r="I233" s="187"/>
      <c r="J233" s="187"/>
      <c r="K233" s="187"/>
      <c r="L233" s="187"/>
      <c r="M233" s="187"/>
      <c r="N233" s="188"/>
      <c r="O233" s="188"/>
      <c r="P233" s="188"/>
      <c r="Q233" s="188"/>
      <c r="R233" s="188"/>
      <c r="S233" s="188"/>
      <c r="T233" s="189"/>
      <c r="U233" s="188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 t="s">
        <v>150</v>
      </c>
      <c r="AF233" s="190" t="n">
        <v>0</v>
      </c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</row>
    <row r="234" customFormat="false" ht="12.75" hidden="false" customHeight="false" outlineLevel="1" collapsed="false">
      <c r="A234" s="183" t="n">
        <v>75</v>
      </c>
      <c r="B234" s="183" t="s">
        <v>385</v>
      </c>
      <c r="C234" s="184" t="s">
        <v>386</v>
      </c>
      <c r="D234" s="185" t="s">
        <v>164</v>
      </c>
      <c r="E234" s="186" t="n">
        <v>120</v>
      </c>
      <c r="F234" s="187"/>
      <c r="G234" s="187" t="n">
        <f aca="false">F234*E234</f>
        <v>0</v>
      </c>
      <c r="H234" s="187" t="n">
        <v>8.45</v>
      </c>
      <c r="I234" s="187" t="n">
        <f aca="false">ROUND(E234*H234,2)</f>
        <v>1014</v>
      </c>
      <c r="J234" s="187" t="n">
        <v>91.55</v>
      </c>
      <c r="K234" s="187" t="n">
        <f aca="false">ROUND(E234*J234,2)</f>
        <v>10986</v>
      </c>
      <c r="L234" s="187" t="n">
        <v>21</v>
      </c>
      <c r="M234" s="187" t="n">
        <f aca="false">G234*(1+L234/100)</f>
        <v>0</v>
      </c>
      <c r="N234" s="188" t="n">
        <v>3E-005</v>
      </c>
      <c r="O234" s="188" t="n">
        <f aca="false">ROUND(E234*N234,5)</f>
        <v>0.0036</v>
      </c>
      <c r="P234" s="188" t="n">
        <v>0</v>
      </c>
      <c r="Q234" s="188" t="n">
        <f aca="false">ROUND(E234*P234,5)</f>
        <v>0</v>
      </c>
      <c r="R234" s="188"/>
      <c r="S234" s="188"/>
      <c r="T234" s="189" t="n">
        <v>0.1372</v>
      </c>
      <c r="U234" s="188" t="n">
        <f aca="false">ROUND(E234*T234,2)</f>
        <v>16.46</v>
      </c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 t="s">
        <v>141</v>
      </c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</row>
    <row r="235" customFormat="false" ht="22.5" hidden="false" customHeight="false" outlineLevel="1" collapsed="false">
      <c r="A235" s="183" t="n">
        <v>76</v>
      </c>
      <c r="B235" s="183" t="s">
        <v>387</v>
      </c>
      <c r="C235" s="184" t="s">
        <v>388</v>
      </c>
      <c r="D235" s="185" t="s">
        <v>153</v>
      </c>
      <c r="E235" s="186" t="n">
        <f aca="false">E236</f>
        <v>127.6</v>
      </c>
      <c r="F235" s="187"/>
      <c r="G235" s="187" t="n">
        <f aca="false">F235*E235</f>
        <v>0</v>
      </c>
      <c r="H235" s="187" t="n">
        <v>40.09</v>
      </c>
      <c r="I235" s="187" t="n">
        <f aca="false">ROUND(E235*H235,2)</f>
        <v>5115.48</v>
      </c>
      <c r="J235" s="187" t="n">
        <v>215.41</v>
      </c>
      <c r="K235" s="187" t="n">
        <f aca="false">ROUND(E235*J235,2)</f>
        <v>27486.32</v>
      </c>
      <c r="L235" s="187" t="n">
        <v>21</v>
      </c>
      <c r="M235" s="187" t="n">
        <f aca="false">G235*(1+L235/100)</f>
        <v>0</v>
      </c>
      <c r="N235" s="188" t="n">
        <v>0.00033</v>
      </c>
      <c r="O235" s="188" t="n">
        <f aca="false">ROUND(E235*N235,5)</f>
        <v>0.04211</v>
      </c>
      <c r="P235" s="188" t="n">
        <v>0</v>
      </c>
      <c r="Q235" s="188" t="n">
        <f aca="false">ROUND(E235*P235,5)</f>
        <v>0</v>
      </c>
      <c r="R235" s="188"/>
      <c r="S235" s="188"/>
      <c r="T235" s="189" t="n">
        <v>0.45</v>
      </c>
      <c r="U235" s="188" t="n">
        <f aca="false">ROUND(E235*T235,2)</f>
        <v>57.42</v>
      </c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 t="s">
        <v>141</v>
      </c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</row>
    <row r="236" customFormat="false" ht="12.75" hidden="false" customHeight="false" outlineLevel="1" collapsed="false">
      <c r="A236" s="183"/>
      <c r="B236" s="183"/>
      <c r="C236" s="191" t="n">
        <f aca="false">23.65+18.05+5.35+37+11.7+10.65+21.2</f>
        <v>127.6</v>
      </c>
      <c r="D236" s="192"/>
      <c r="E236" s="193" t="n">
        <f aca="false">C236</f>
        <v>127.6</v>
      </c>
      <c r="F236" s="187"/>
      <c r="G236" s="187" t="n">
        <f aca="false">F236*E236</f>
        <v>0</v>
      </c>
      <c r="H236" s="187"/>
      <c r="I236" s="187"/>
      <c r="J236" s="187"/>
      <c r="K236" s="187"/>
      <c r="L236" s="187"/>
      <c r="M236" s="187"/>
      <c r="N236" s="188"/>
      <c r="O236" s="188"/>
      <c r="P236" s="188"/>
      <c r="Q236" s="188"/>
      <c r="R236" s="188"/>
      <c r="S236" s="188"/>
      <c r="T236" s="189"/>
      <c r="U236" s="188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 t="s">
        <v>150</v>
      </c>
      <c r="AF236" s="190" t="n">
        <v>0</v>
      </c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</row>
    <row r="237" customFormat="false" ht="12.75" hidden="false" customHeight="false" outlineLevel="1" collapsed="false">
      <c r="A237" s="183" t="n">
        <v>77</v>
      </c>
      <c r="B237" s="183" t="s">
        <v>389</v>
      </c>
      <c r="C237" s="184" t="s">
        <v>390</v>
      </c>
      <c r="D237" s="185" t="s">
        <v>153</v>
      </c>
      <c r="E237" s="186" t="n">
        <v>135</v>
      </c>
      <c r="F237" s="187"/>
      <c r="G237" s="187" t="n">
        <f aca="false">F237*E237</f>
        <v>0</v>
      </c>
      <c r="H237" s="187" t="n">
        <v>40.09</v>
      </c>
      <c r="I237" s="187" t="n">
        <f aca="false">ROUND(E237*H237,2)</f>
        <v>5412.15</v>
      </c>
      <c r="J237" s="187" t="n">
        <v>559.91</v>
      </c>
      <c r="K237" s="187" t="n">
        <f aca="false">ROUND(E237*J237,2)</f>
        <v>75587.85</v>
      </c>
      <c r="L237" s="187" t="n">
        <v>21</v>
      </c>
      <c r="M237" s="187" t="n">
        <f aca="false">G237*(1+L237/100)</f>
        <v>0</v>
      </c>
      <c r="N237" s="188" t="n">
        <v>0.00033</v>
      </c>
      <c r="O237" s="188" t="n">
        <f aca="false">ROUND(E237*N237,5)</f>
        <v>0.04455</v>
      </c>
      <c r="P237" s="188" t="n">
        <v>0</v>
      </c>
      <c r="Q237" s="188" t="n">
        <f aca="false">ROUND(E237*P237,5)</f>
        <v>0</v>
      </c>
      <c r="R237" s="188"/>
      <c r="S237" s="188"/>
      <c r="T237" s="189" t="n">
        <v>0.45</v>
      </c>
      <c r="U237" s="188" t="n">
        <f aca="false">ROUND(E237*T237,2)</f>
        <v>60.75</v>
      </c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 t="s">
        <v>141</v>
      </c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</row>
    <row r="238" customFormat="false" ht="12.75" hidden="false" customHeight="false" outlineLevel="1" collapsed="false">
      <c r="A238" s="183"/>
      <c r="B238" s="183"/>
      <c r="C238" s="191" t="n">
        <v>135</v>
      </c>
      <c r="D238" s="192"/>
      <c r="E238" s="193" t="n">
        <v>135</v>
      </c>
      <c r="F238" s="187"/>
      <c r="G238" s="187" t="n">
        <f aca="false">F238*E238</f>
        <v>0</v>
      </c>
      <c r="H238" s="187"/>
      <c r="I238" s="187"/>
      <c r="J238" s="187"/>
      <c r="K238" s="187"/>
      <c r="L238" s="187"/>
      <c r="M238" s="187"/>
      <c r="N238" s="188"/>
      <c r="O238" s="188"/>
      <c r="P238" s="188"/>
      <c r="Q238" s="188"/>
      <c r="R238" s="188"/>
      <c r="S238" s="188"/>
      <c r="T238" s="189"/>
      <c r="U238" s="188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 t="s">
        <v>150</v>
      </c>
      <c r="AF238" s="190" t="n">
        <v>0</v>
      </c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</row>
    <row r="239" customFormat="false" ht="12.75" hidden="false" customHeight="false" outlineLevel="1" collapsed="false">
      <c r="A239" s="183" t="n">
        <v>78</v>
      </c>
      <c r="B239" s="183" t="s">
        <v>391</v>
      </c>
      <c r="C239" s="184" t="s">
        <v>392</v>
      </c>
      <c r="D239" s="185" t="s">
        <v>153</v>
      </c>
      <c r="E239" s="186" t="n">
        <v>0</v>
      </c>
      <c r="F239" s="187"/>
      <c r="G239" s="187" t="n">
        <f aca="false">F239*E239</f>
        <v>0</v>
      </c>
      <c r="H239" s="187" t="n">
        <v>40.09</v>
      </c>
      <c r="I239" s="187" t="n">
        <f aca="false">ROUND(E239*H239,2)</f>
        <v>0</v>
      </c>
      <c r="J239" s="187" t="n">
        <v>859.91</v>
      </c>
      <c r="K239" s="187" t="n">
        <f aca="false">ROUND(E239*J239,2)</f>
        <v>0</v>
      </c>
      <c r="L239" s="187" t="n">
        <v>21</v>
      </c>
      <c r="M239" s="187" t="n">
        <f aca="false">G239*(1+L239/100)</f>
        <v>0</v>
      </c>
      <c r="N239" s="188" t="n">
        <v>0.00033</v>
      </c>
      <c r="O239" s="188" t="n">
        <f aca="false">ROUND(E239*N239,5)</f>
        <v>0</v>
      </c>
      <c r="P239" s="188" t="n">
        <v>0</v>
      </c>
      <c r="Q239" s="188" t="n">
        <f aca="false">ROUND(E239*P239,5)</f>
        <v>0</v>
      </c>
      <c r="R239" s="188"/>
      <c r="S239" s="188"/>
      <c r="T239" s="189" t="n">
        <v>0.45</v>
      </c>
      <c r="U239" s="188" t="n">
        <f aca="false">ROUND(E239*T239,2)</f>
        <v>0</v>
      </c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 t="s">
        <v>141</v>
      </c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</row>
    <row r="240" customFormat="false" ht="22.5" hidden="false" customHeight="false" outlineLevel="1" collapsed="false">
      <c r="A240" s="183" t="n">
        <v>79</v>
      </c>
      <c r="B240" s="183" t="s">
        <v>393</v>
      </c>
      <c r="C240" s="184" t="s">
        <v>394</v>
      </c>
      <c r="D240" s="185" t="s">
        <v>153</v>
      </c>
      <c r="E240" s="186" t="n">
        <f aca="false">E241</f>
        <v>79.5</v>
      </c>
      <c r="F240" s="187"/>
      <c r="G240" s="187" t="n">
        <f aca="false">F240*E240</f>
        <v>0</v>
      </c>
      <c r="H240" s="187" t="n">
        <v>67.29</v>
      </c>
      <c r="I240" s="187" t="n">
        <f aca="false">ROUND(E240*H240,2)</f>
        <v>5349.56</v>
      </c>
      <c r="J240" s="187" t="n">
        <v>103.71</v>
      </c>
      <c r="K240" s="187" t="n">
        <f aca="false">ROUND(E240*J240,2)</f>
        <v>8244.95</v>
      </c>
      <c r="L240" s="187" t="n">
        <v>21</v>
      </c>
      <c r="M240" s="187" t="n">
        <f aca="false">G240*(1+L240/100)</f>
        <v>0</v>
      </c>
      <c r="N240" s="188" t="n">
        <v>0.00025</v>
      </c>
      <c r="O240" s="188" t="n">
        <f aca="false">ROUND(E240*N240,5)</f>
        <v>0.01988</v>
      </c>
      <c r="P240" s="188" t="n">
        <v>0</v>
      </c>
      <c r="Q240" s="188" t="n">
        <f aca="false">ROUND(E240*P240,5)</f>
        <v>0</v>
      </c>
      <c r="R240" s="188"/>
      <c r="S240" s="188"/>
      <c r="T240" s="189" t="n">
        <v>0.21666</v>
      </c>
      <c r="U240" s="188" t="n">
        <f aca="false">ROUND(E240*T240,2)</f>
        <v>17.22</v>
      </c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 t="s">
        <v>141</v>
      </c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</row>
    <row r="241" customFormat="false" ht="12.75" hidden="false" customHeight="false" outlineLevel="1" collapsed="false">
      <c r="A241" s="183"/>
      <c r="B241" s="183"/>
      <c r="C241" s="191" t="s">
        <v>395</v>
      </c>
      <c r="D241" s="192"/>
      <c r="E241" s="191" t="n">
        <f aca="false">33+5.3+31.6+9.6</f>
        <v>79.5</v>
      </c>
      <c r="F241" s="187"/>
      <c r="G241" s="187" t="n">
        <f aca="false">F241*E241</f>
        <v>0</v>
      </c>
      <c r="H241" s="187"/>
      <c r="I241" s="187"/>
      <c r="J241" s="187"/>
      <c r="K241" s="187"/>
      <c r="L241" s="187"/>
      <c r="M241" s="187"/>
      <c r="N241" s="188"/>
      <c r="O241" s="188"/>
      <c r="P241" s="188"/>
      <c r="Q241" s="188"/>
      <c r="R241" s="188"/>
      <c r="S241" s="188"/>
      <c r="T241" s="189"/>
      <c r="U241" s="188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 t="s">
        <v>150</v>
      </c>
      <c r="AF241" s="190" t="n">
        <v>0</v>
      </c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</row>
    <row r="242" customFormat="false" ht="12.75" hidden="false" customHeight="false" outlineLevel="1" collapsed="false">
      <c r="A242" s="183" t="n">
        <v>80</v>
      </c>
      <c r="B242" s="183" t="s">
        <v>396</v>
      </c>
      <c r="C242" s="184" t="s">
        <v>397</v>
      </c>
      <c r="D242" s="185" t="s">
        <v>153</v>
      </c>
      <c r="E242" s="186" t="n">
        <v>120</v>
      </c>
      <c r="F242" s="187"/>
      <c r="G242" s="187" t="n">
        <f aca="false">F242*E242</f>
        <v>0</v>
      </c>
      <c r="H242" s="187" t="n">
        <v>700</v>
      </c>
      <c r="I242" s="187" t="n">
        <f aca="false">ROUND(E242*H242,2)</f>
        <v>84000</v>
      </c>
      <c r="J242" s="187" t="n">
        <v>0</v>
      </c>
      <c r="K242" s="187" t="n">
        <f aca="false">ROUND(E242*J242,2)</f>
        <v>0</v>
      </c>
      <c r="L242" s="187" t="n">
        <v>21</v>
      </c>
      <c r="M242" s="187" t="n">
        <f aca="false">G242*(1+L242/100)</f>
        <v>0</v>
      </c>
      <c r="N242" s="188" t="n">
        <v>0.0044</v>
      </c>
      <c r="O242" s="188" t="n">
        <f aca="false">ROUND(E242*N242,5)</f>
        <v>0.528</v>
      </c>
      <c r="P242" s="188" t="n">
        <v>0</v>
      </c>
      <c r="Q242" s="188" t="n">
        <f aca="false">ROUND(E242*P242,5)</f>
        <v>0</v>
      </c>
      <c r="R242" s="188"/>
      <c r="S242" s="188"/>
      <c r="T242" s="189" t="n">
        <v>0</v>
      </c>
      <c r="U242" s="188" t="n">
        <f aca="false">ROUND(E242*T242,2)</f>
        <v>0</v>
      </c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 t="s">
        <v>359</v>
      </c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</row>
    <row r="243" customFormat="false" ht="22.5" hidden="false" customHeight="false" outlineLevel="1" collapsed="false">
      <c r="A243" s="183" t="n">
        <v>81</v>
      </c>
      <c r="B243" s="183" t="s">
        <v>398</v>
      </c>
      <c r="C243" s="184" t="s">
        <v>377</v>
      </c>
      <c r="D243" s="185" t="s">
        <v>164</v>
      </c>
      <c r="E243" s="186" t="n">
        <v>61.46</v>
      </c>
      <c r="F243" s="187"/>
      <c r="G243" s="187" t="n">
        <f aca="false">F243*E243</f>
        <v>0</v>
      </c>
      <c r="H243" s="187" t="n">
        <v>8.45</v>
      </c>
      <c r="I243" s="187" t="n">
        <f aca="false">ROUND(E243*H243,2)</f>
        <v>519.34</v>
      </c>
      <c r="J243" s="187" t="n">
        <v>141.55</v>
      </c>
      <c r="K243" s="187" t="n">
        <f aca="false">ROUND(E243*J243,2)</f>
        <v>8699.66</v>
      </c>
      <c r="L243" s="187" t="n">
        <v>21</v>
      </c>
      <c r="M243" s="187" t="n">
        <f aca="false">G243*(1+L243/100)</f>
        <v>0</v>
      </c>
      <c r="N243" s="188" t="n">
        <v>3E-005</v>
      </c>
      <c r="O243" s="188" t="n">
        <f aca="false">ROUND(E243*N243,5)</f>
        <v>0.00184</v>
      </c>
      <c r="P243" s="188" t="n">
        <v>0</v>
      </c>
      <c r="Q243" s="188" t="n">
        <f aca="false">ROUND(E243*P243,5)</f>
        <v>0</v>
      </c>
      <c r="R243" s="188"/>
      <c r="S243" s="188"/>
      <c r="T243" s="189" t="n">
        <v>0.2</v>
      </c>
      <c r="U243" s="188" t="n">
        <f aca="false">ROUND(E243*T243,2)</f>
        <v>12.29</v>
      </c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 t="s">
        <v>141</v>
      </c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</row>
    <row r="244" customFormat="false" ht="12.75" hidden="false" customHeight="false" outlineLevel="1" collapsed="false">
      <c r="A244" s="183"/>
      <c r="B244" s="183"/>
      <c r="C244" s="191" t="s">
        <v>399</v>
      </c>
      <c r="D244" s="192"/>
      <c r="E244" s="193" t="n">
        <v>22.48</v>
      </c>
      <c r="F244" s="187"/>
      <c r="G244" s="187" t="n">
        <f aca="false">F244*E244</f>
        <v>0</v>
      </c>
      <c r="H244" s="187"/>
      <c r="I244" s="187"/>
      <c r="J244" s="187"/>
      <c r="K244" s="187"/>
      <c r="L244" s="187"/>
      <c r="M244" s="187"/>
      <c r="N244" s="188"/>
      <c r="O244" s="188"/>
      <c r="P244" s="188"/>
      <c r="Q244" s="188"/>
      <c r="R244" s="188"/>
      <c r="S244" s="188"/>
      <c r="T244" s="189"/>
      <c r="U244" s="188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 t="s">
        <v>150</v>
      </c>
      <c r="AF244" s="190" t="n">
        <v>0</v>
      </c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</row>
    <row r="245" customFormat="false" ht="12.75" hidden="false" customHeight="false" outlineLevel="1" collapsed="false">
      <c r="A245" s="183"/>
      <c r="B245" s="183"/>
      <c r="C245" s="191" t="s">
        <v>400</v>
      </c>
      <c r="D245" s="192"/>
      <c r="E245" s="193" t="n">
        <v>6.75</v>
      </c>
      <c r="F245" s="187"/>
      <c r="G245" s="187" t="n">
        <f aca="false">F245*E245</f>
        <v>0</v>
      </c>
      <c r="H245" s="187"/>
      <c r="I245" s="187"/>
      <c r="J245" s="187"/>
      <c r="K245" s="187"/>
      <c r="L245" s="187"/>
      <c r="M245" s="187"/>
      <c r="N245" s="188"/>
      <c r="O245" s="188"/>
      <c r="P245" s="188"/>
      <c r="Q245" s="188"/>
      <c r="R245" s="188"/>
      <c r="S245" s="188"/>
      <c r="T245" s="189"/>
      <c r="U245" s="188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 t="s">
        <v>150</v>
      </c>
      <c r="AF245" s="190" t="n">
        <v>0</v>
      </c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</row>
    <row r="246" customFormat="false" ht="12.75" hidden="false" customHeight="false" outlineLevel="1" collapsed="false">
      <c r="A246" s="183"/>
      <c r="B246" s="183"/>
      <c r="C246" s="191" t="s">
        <v>401</v>
      </c>
      <c r="D246" s="192"/>
      <c r="E246" s="193" t="n">
        <v>21.43</v>
      </c>
      <c r="F246" s="187"/>
      <c r="G246" s="187" t="n">
        <f aca="false">F246*E246</f>
        <v>0</v>
      </c>
      <c r="H246" s="187"/>
      <c r="I246" s="187"/>
      <c r="J246" s="187"/>
      <c r="K246" s="187"/>
      <c r="L246" s="187"/>
      <c r="M246" s="187"/>
      <c r="N246" s="188"/>
      <c r="O246" s="188"/>
      <c r="P246" s="188"/>
      <c r="Q246" s="188"/>
      <c r="R246" s="188"/>
      <c r="S246" s="188"/>
      <c r="T246" s="189"/>
      <c r="U246" s="188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 t="s">
        <v>150</v>
      </c>
      <c r="AF246" s="190" t="n">
        <v>0</v>
      </c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</row>
    <row r="247" customFormat="false" ht="12.75" hidden="false" customHeight="false" outlineLevel="1" collapsed="false">
      <c r="A247" s="183"/>
      <c r="B247" s="183"/>
      <c r="C247" s="191" t="s">
        <v>402</v>
      </c>
      <c r="D247" s="192"/>
      <c r="E247" s="193" t="n">
        <v>10.8</v>
      </c>
      <c r="F247" s="187"/>
      <c r="G247" s="187" t="n">
        <f aca="false">F247*E247</f>
        <v>0</v>
      </c>
      <c r="H247" s="187"/>
      <c r="I247" s="187"/>
      <c r="J247" s="187"/>
      <c r="K247" s="187"/>
      <c r="L247" s="187"/>
      <c r="M247" s="187"/>
      <c r="N247" s="188"/>
      <c r="O247" s="188"/>
      <c r="P247" s="188"/>
      <c r="Q247" s="188"/>
      <c r="R247" s="188"/>
      <c r="S247" s="188"/>
      <c r="T247" s="189"/>
      <c r="U247" s="188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 t="s">
        <v>150</v>
      </c>
      <c r="AF247" s="190" t="n">
        <v>0</v>
      </c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</row>
    <row r="248" customFormat="false" ht="12.75" hidden="false" customHeight="false" outlineLevel="1" collapsed="false">
      <c r="A248" s="183" t="n">
        <v>82</v>
      </c>
      <c r="B248" s="183" t="s">
        <v>403</v>
      </c>
      <c r="C248" s="184" t="s">
        <v>404</v>
      </c>
      <c r="D248" s="185" t="s">
        <v>164</v>
      </c>
      <c r="E248" s="186" t="n">
        <v>65</v>
      </c>
      <c r="F248" s="187"/>
      <c r="G248" s="187" t="n">
        <f aca="false">F248*E248</f>
        <v>0</v>
      </c>
      <c r="H248" s="187" t="n">
        <v>7.39</v>
      </c>
      <c r="I248" s="187" t="n">
        <f aca="false">ROUND(E248*H248,2)</f>
        <v>480.35</v>
      </c>
      <c r="J248" s="187" t="n">
        <v>92.61</v>
      </c>
      <c r="K248" s="187" t="n">
        <f aca="false">ROUND(E248*J248,2)</f>
        <v>6019.65</v>
      </c>
      <c r="L248" s="187" t="n">
        <v>21</v>
      </c>
      <c r="M248" s="187" t="n">
        <f aca="false">G248*(1+L248/100)</f>
        <v>0</v>
      </c>
      <c r="N248" s="188" t="n">
        <v>3E-005</v>
      </c>
      <c r="O248" s="188" t="n">
        <f aca="false">ROUND(E248*N248,5)</f>
        <v>0.00195</v>
      </c>
      <c r="P248" s="188" t="n">
        <v>0</v>
      </c>
      <c r="Q248" s="188" t="n">
        <f aca="false">ROUND(E248*P248,5)</f>
        <v>0</v>
      </c>
      <c r="R248" s="188"/>
      <c r="S248" s="188"/>
      <c r="T248" s="189" t="n">
        <v>0.2</v>
      </c>
      <c r="U248" s="188" t="n">
        <f aca="false">ROUND(E248*T248,2)</f>
        <v>13</v>
      </c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 t="s">
        <v>141</v>
      </c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</row>
    <row r="249" customFormat="false" ht="12.75" hidden="false" customHeight="false" outlineLevel="1" collapsed="false">
      <c r="A249" s="183"/>
      <c r="B249" s="183"/>
      <c r="C249" s="191" t="s">
        <v>405</v>
      </c>
      <c r="D249" s="192"/>
      <c r="E249" s="193" t="n">
        <v>65</v>
      </c>
      <c r="F249" s="187"/>
      <c r="G249" s="187" t="n">
        <f aca="false">F249*E249</f>
        <v>0</v>
      </c>
      <c r="H249" s="187"/>
      <c r="I249" s="187"/>
      <c r="J249" s="187"/>
      <c r="K249" s="187"/>
      <c r="L249" s="187"/>
      <c r="M249" s="187"/>
      <c r="N249" s="188"/>
      <c r="O249" s="188"/>
      <c r="P249" s="188"/>
      <c r="Q249" s="188"/>
      <c r="R249" s="188"/>
      <c r="S249" s="188"/>
      <c r="T249" s="189"/>
      <c r="U249" s="188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 t="s">
        <v>150</v>
      </c>
      <c r="AF249" s="190" t="n">
        <v>0</v>
      </c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</row>
    <row r="250" customFormat="false" ht="12.75" hidden="false" customHeight="false" outlineLevel="1" collapsed="false">
      <c r="A250" s="183" t="s">
        <v>406</v>
      </c>
      <c r="B250" s="183" t="s">
        <v>171</v>
      </c>
      <c r="C250" s="184" t="s">
        <v>407</v>
      </c>
      <c r="D250" s="185" t="s">
        <v>164</v>
      </c>
      <c r="E250" s="186" t="n">
        <v>3.5</v>
      </c>
      <c r="F250" s="187"/>
      <c r="G250" s="187" t="n">
        <f aca="false">F250*E250</f>
        <v>0</v>
      </c>
      <c r="H250" s="187"/>
      <c r="I250" s="187"/>
      <c r="J250" s="187"/>
      <c r="K250" s="187"/>
      <c r="L250" s="187"/>
      <c r="M250" s="187"/>
      <c r="N250" s="188"/>
      <c r="O250" s="188"/>
      <c r="P250" s="188"/>
      <c r="Q250" s="188"/>
      <c r="R250" s="188"/>
      <c r="S250" s="188"/>
      <c r="T250" s="189"/>
      <c r="U250" s="188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</row>
    <row r="251" customFormat="false" ht="12.75" hidden="false" customHeight="false" outlineLevel="1" collapsed="false">
      <c r="A251" s="183" t="n">
        <v>83</v>
      </c>
      <c r="B251" s="183" t="s">
        <v>408</v>
      </c>
      <c r="C251" s="184" t="s">
        <v>409</v>
      </c>
      <c r="D251" s="185" t="s">
        <v>148</v>
      </c>
      <c r="E251" s="186" t="n">
        <v>0.5</v>
      </c>
      <c r="F251" s="187"/>
      <c r="G251" s="187" t="n">
        <f aca="false">F251*E251</f>
        <v>0</v>
      </c>
      <c r="H251" s="187" t="n">
        <v>0</v>
      </c>
      <c r="I251" s="187" t="n">
        <f aca="false">ROUND(E251*H251,2)</f>
        <v>0</v>
      </c>
      <c r="J251" s="187" t="n">
        <v>504</v>
      </c>
      <c r="K251" s="187" t="n">
        <f aca="false">ROUND(E251*J251,2)</f>
        <v>252</v>
      </c>
      <c r="L251" s="187" t="n">
        <v>21</v>
      </c>
      <c r="M251" s="187" t="n">
        <f aca="false">G251*(1+L251/100)</f>
        <v>0</v>
      </c>
      <c r="N251" s="188" t="n">
        <v>0</v>
      </c>
      <c r="O251" s="188" t="n">
        <f aca="false">ROUND(E251*N251,5)</f>
        <v>0</v>
      </c>
      <c r="P251" s="188" t="n">
        <v>0</v>
      </c>
      <c r="Q251" s="188" t="n">
        <f aca="false">ROUND(E251*P251,5)</f>
        <v>0</v>
      </c>
      <c r="R251" s="188"/>
      <c r="S251" s="188"/>
      <c r="T251" s="189" t="n">
        <v>1.102</v>
      </c>
      <c r="U251" s="188" t="n">
        <f aca="false">ROUND(E251*T251,2)</f>
        <v>0.55</v>
      </c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 t="s">
        <v>141</v>
      </c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</row>
    <row r="252" customFormat="false" ht="12.75" hidden="false" customHeight="false" outlineLevel="0" collapsed="false">
      <c r="A252" s="194" t="s">
        <v>133</v>
      </c>
      <c r="B252" s="194" t="s">
        <v>93</v>
      </c>
      <c r="C252" s="195" t="s">
        <v>94</v>
      </c>
      <c r="D252" s="196"/>
      <c r="E252" s="197"/>
      <c r="F252" s="198"/>
      <c r="G252" s="198" t="n">
        <f aca="false">SUMIF(AE253:AE274,"&lt;&gt;NOR",G253:G274)</f>
        <v>0</v>
      </c>
      <c r="H252" s="198"/>
      <c r="I252" s="198" t="n">
        <f aca="false">SUM(I253:I274)</f>
        <v>6406.82</v>
      </c>
      <c r="J252" s="198"/>
      <c r="K252" s="198" t="n">
        <f aca="false">SUM(K253:K274)</f>
        <v>45948.05</v>
      </c>
      <c r="L252" s="198"/>
      <c r="M252" s="198" t="n">
        <f aca="false">SUM(M253:M274)</f>
        <v>0</v>
      </c>
      <c r="N252" s="199"/>
      <c r="O252" s="199" t="n">
        <f aca="false">SUM(O253:O274)</f>
        <v>0.27101</v>
      </c>
      <c r="P252" s="199"/>
      <c r="Q252" s="199" t="n">
        <f aca="false">SUM(Q253:Q274)</f>
        <v>0</v>
      </c>
      <c r="R252" s="199"/>
      <c r="S252" s="199"/>
      <c r="T252" s="200"/>
      <c r="U252" s="199" t="n">
        <f aca="false">SUM(U253:U274)</f>
        <v>92.52</v>
      </c>
      <c r="AE252" s="0" t="s">
        <v>134</v>
      </c>
    </row>
    <row r="253" customFormat="false" ht="12.75" hidden="false" customHeight="false" outlineLevel="1" collapsed="false">
      <c r="A253" s="201" t="n">
        <v>84</v>
      </c>
      <c r="B253" s="201" t="s">
        <v>410</v>
      </c>
      <c r="C253" s="202" t="s">
        <v>411</v>
      </c>
      <c r="D253" s="203" t="s">
        <v>153</v>
      </c>
      <c r="E253" s="204" t="n">
        <v>72.6493</v>
      </c>
      <c r="F253" s="205"/>
      <c r="G253" s="205" t="n">
        <f aca="false">F253*E253</f>
        <v>0</v>
      </c>
      <c r="H253" s="187" t="n">
        <v>0</v>
      </c>
      <c r="I253" s="187" t="n">
        <f aca="false">ROUND(E253*H253,2)</f>
        <v>0</v>
      </c>
      <c r="J253" s="187" t="n">
        <v>218.5</v>
      </c>
      <c r="K253" s="187" t="n">
        <f aca="false">ROUND(E253*J253,2)</f>
        <v>15873.87</v>
      </c>
      <c r="L253" s="187" t="n">
        <v>21</v>
      </c>
      <c r="M253" s="187" t="n">
        <f aca="false">G253*(1+L253/100)</f>
        <v>0</v>
      </c>
      <c r="N253" s="188" t="n">
        <v>0</v>
      </c>
      <c r="O253" s="188" t="n">
        <f aca="false">ROUND(E253*N253,5)</f>
        <v>0</v>
      </c>
      <c r="P253" s="188" t="n">
        <v>0</v>
      </c>
      <c r="Q253" s="188" t="n">
        <f aca="false">ROUND(E253*P253,5)</f>
        <v>0</v>
      </c>
      <c r="R253" s="188"/>
      <c r="S253" s="188"/>
      <c r="T253" s="189" t="n">
        <v>0.44</v>
      </c>
      <c r="U253" s="188" t="n">
        <f aca="false">ROUND(E253*T253,2)</f>
        <v>31.97</v>
      </c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 t="s">
        <v>141</v>
      </c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</row>
    <row r="254" customFormat="false" ht="12.75" hidden="false" customHeight="false" outlineLevel="1" collapsed="false">
      <c r="A254" s="201"/>
      <c r="B254" s="201"/>
      <c r="C254" s="206" t="s">
        <v>412</v>
      </c>
      <c r="D254" s="207"/>
      <c r="E254" s="208"/>
      <c r="F254" s="205"/>
      <c r="G254" s="205" t="n">
        <f aca="false">F254*E254</f>
        <v>0</v>
      </c>
      <c r="H254" s="187"/>
      <c r="I254" s="187"/>
      <c r="J254" s="187"/>
      <c r="K254" s="187"/>
      <c r="L254" s="187"/>
      <c r="M254" s="187"/>
      <c r="N254" s="188"/>
      <c r="O254" s="188"/>
      <c r="P254" s="188"/>
      <c r="Q254" s="188"/>
      <c r="R254" s="188"/>
      <c r="S254" s="188"/>
      <c r="T254" s="189"/>
      <c r="U254" s="188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 t="s">
        <v>150</v>
      </c>
      <c r="AF254" s="190" t="n">
        <v>0</v>
      </c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</row>
    <row r="255" customFormat="false" ht="12.75" hidden="false" customHeight="false" outlineLevel="1" collapsed="false">
      <c r="A255" s="201"/>
      <c r="B255" s="201"/>
      <c r="C255" s="206" t="s">
        <v>413</v>
      </c>
      <c r="D255" s="207"/>
      <c r="E255" s="208"/>
      <c r="F255" s="205"/>
      <c r="G255" s="205" t="n">
        <f aca="false">F255*E255</f>
        <v>0</v>
      </c>
      <c r="H255" s="187"/>
      <c r="I255" s="187"/>
      <c r="J255" s="187"/>
      <c r="K255" s="187"/>
      <c r="L255" s="187"/>
      <c r="M255" s="187"/>
      <c r="N255" s="188"/>
      <c r="O255" s="188"/>
      <c r="P255" s="188"/>
      <c r="Q255" s="188"/>
      <c r="R255" s="188"/>
      <c r="S255" s="188"/>
      <c r="T255" s="189"/>
      <c r="U255" s="188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 t="s">
        <v>150</v>
      </c>
      <c r="AF255" s="190" t="n">
        <v>0</v>
      </c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</row>
    <row r="256" customFormat="false" ht="12.75" hidden="false" customHeight="false" outlineLevel="1" collapsed="false">
      <c r="A256" s="201"/>
      <c r="B256" s="201"/>
      <c r="C256" s="206" t="s">
        <v>414</v>
      </c>
      <c r="D256" s="207"/>
      <c r="E256" s="208"/>
      <c r="F256" s="205"/>
      <c r="G256" s="205" t="n">
        <f aca="false">F256*E256</f>
        <v>0</v>
      </c>
      <c r="H256" s="187"/>
      <c r="I256" s="187"/>
      <c r="J256" s="187"/>
      <c r="K256" s="187"/>
      <c r="L256" s="187"/>
      <c r="M256" s="187"/>
      <c r="N256" s="188"/>
      <c r="O256" s="188"/>
      <c r="P256" s="188"/>
      <c r="Q256" s="188"/>
      <c r="R256" s="188"/>
      <c r="S256" s="188"/>
      <c r="T256" s="189"/>
      <c r="U256" s="188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 t="s">
        <v>150</v>
      </c>
      <c r="AF256" s="190" t="n">
        <v>0</v>
      </c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</row>
    <row r="257" customFormat="false" ht="12.75" hidden="false" customHeight="false" outlineLevel="1" collapsed="false">
      <c r="A257" s="201"/>
      <c r="B257" s="201"/>
      <c r="C257" s="206" t="s">
        <v>415</v>
      </c>
      <c r="D257" s="207"/>
      <c r="E257" s="208"/>
      <c r="F257" s="205"/>
      <c r="G257" s="205" t="n">
        <f aca="false">F257*E257</f>
        <v>0</v>
      </c>
      <c r="H257" s="187"/>
      <c r="I257" s="187"/>
      <c r="J257" s="187"/>
      <c r="K257" s="187"/>
      <c r="L257" s="187"/>
      <c r="M257" s="187"/>
      <c r="N257" s="188"/>
      <c r="O257" s="188"/>
      <c r="P257" s="188"/>
      <c r="Q257" s="188"/>
      <c r="R257" s="188"/>
      <c r="S257" s="188"/>
      <c r="T257" s="189"/>
      <c r="U257" s="188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 t="s">
        <v>150</v>
      </c>
      <c r="AF257" s="190" t="n">
        <v>0</v>
      </c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</row>
    <row r="258" customFormat="false" ht="12.75" hidden="false" customHeight="false" outlineLevel="1" collapsed="false">
      <c r="A258" s="201"/>
      <c r="B258" s="201"/>
      <c r="C258" s="206" t="s">
        <v>416</v>
      </c>
      <c r="D258" s="207"/>
      <c r="E258" s="208"/>
      <c r="F258" s="205"/>
      <c r="G258" s="205" t="n">
        <f aca="false">F258*E258</f>
        <v>0</v>
      </c>
      <c r="H258" s="187"/>
      <c r="I258" s="187"/>
      <c r="J258" s="187"/>
      <c r="K258" s="187"/>
      <c r="L258" s="187"/>
      <c r="M258" s="187"/>
      <c r="N258" s="188"/>
      <c r="O258" s="188"/>
      <c r="P258" s="188"/>
      <c r="Q258" s="188"/>
      <c r="R258" s="188"/>
      <c r="S258" s="188"/>
      <c r="T258" s="189"/>
      <c r="U258" s="188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 t="s">
        <v>150</v>
      </c>
      <c r="AF258" s="190" t="n">
        <v>0</v>
      </c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</row>
    <row r="259" customFormat="false" ht="12.75" hidden="false" customHeight="false" outlineLevel="1" collapsed="false">
      <c r="A259" s="201"/>
      <c r="B259" s="201"/>
      <c r="C259" s="206" t="s">
        <v>417</v>
      </c>
      <c r="D259" s="207"/>
      <c r="E259" s="208" t="n">
        <v>7.872</v>
      </c>
      <c r="F259" s="205"/>
      <c r="G259" s="205" t="n">
        <f aca="false">F259*E259</f>
        <v>0</v>
      </c>
      <c r="H259" s="187"/>
      <c r="I259" s="187"/>
      <c r="J259" s="187"/>
      <c r="K259" s="187"/>
      <c r="L259" s="187"/>
      <c r="M259" s="187"/>
      <c r="N259" s="188"/>
      <c r="O259" s="188"/>
      <c r="P259" s="188"/>
      <c r="Q259" s="188"/>
      <c r="R259" s="188"/>
      <c r="S259" s="188"/>
      <c r="T259" s="189"/>
      <c r="U259" s="188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 t="s">
        <v>150</v>
      </c>
      <c r="AF259" s="190" t="n">
        <v>0</v>
      </c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</row>
    <row r="260" customFormat="false" ht="12.75" hidden="false" customHeight="false" outlineLevel="1" collapsed="false">
      <c r="A260" s="201"/>
      <c r="B260" s="201"/>
      <c r="C260" s="206" t="s">
        <v>418</v>
      </c>
      <c r="D260" s="207"/>
      <c r="E260" s="208" t="n">
        <v>13.2153</v>
      </c>
      <c r="F260" s="205"/>
      <c r="G260" s="205" t="n">
        <f aca="false">F260*E260</f>
        <v>0</v>
      </c>
      <c r="H260" s="187"/>
      <c r="I260" s="187"/>
      <c r="J260" s="187"/>
      <c r="K260" s="187"/>
      <c r="L260" s="187"/>
      <c r="M260" s="187"/>
      <c r="N260" s="188"/>
      <c r="O260" s="188"/>
      <c r="P260" s="188"/>
      <c r="Q260" s="188"/>
      <c r="R260" s="188"/>
      <c r="S260" s="188"/>
      <c r="T260" s="189"/>
      <c r="U260" s="188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 t="s">
        <v>150</v>
      </c>
      <c r="AF260" s="190" t="n">
        <v>0</v>
      </c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</row>
    <row r="261" customFormat="false" ht="12.75" hidden="false" customHeight="false" outlineLevel="1" collapsed="false">
      <c r="A261" s="201"/>
      <c r="B261" s="201"/>
      <c r="C261" s="206" t="s">
        <v>419</v>
      </c>
      <c r="D261" s="207"/>
      <c r="E261" s="208" t="n">
        <v>25.9231</v>
      </c>
      <c r="F261" s="205"/>
      <c r="G261" s="205" t="n">
        <f aca="false">F261*E261</f>
        <v>0</v>
      </c>
      <c r="H261" s="187"/>
      <c r="I261" s="187"/>
      <c r="J261" s="187"/>
      <c r="K261" s="187"/>
      <c r="L261" s="187"/>
      <c r="M261" s="187"/>
      <c r="N261" s="188"/>
      <c r="O261" s="188"/>
      <c r="P261" s="188"/>
      <c r="Q261" s="188"/>
      <c r="R261" s="188"/>
      <c r="S261" s="188"/>
      <c r="T261" s="189"/>
      <c r="U261" s="188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 t="s">
        <v>150</v>
      </c>
      <c r="AF261" s="190" t="n">
        <v>0</v>
      </c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</row>
    <row r="262" customFormat="false" ht="12.75" hidden="false" customHeight="false" outlineLevel="1" collapsed="false">
      <c r="A262" s="201"/>
      <c r="B262" s="201"/>
      <c r="C262" s="206" t="s">
        <v>420</v>
      </c>
      <c r="D262" s="207"/>
      <c r="E262" s="208" t="n">
        <v>25.6389</v>
      </c>
      <c r="F262" s="205"/>
      <c r="G262" s="205" t="n">
        <f aca="false">F262*E262</f>
        <v>0</v>
      </c>
      <c r="H262" s="187"/>
      <c r="I262" s="187"/>
      <c r="J262" s="187"/>
      <c r="K262" s="187"/>
      <c r="L262" s="187"/>
      <c r="M262" s="187"/>
      <c r="N262" s="188"/>
      <c r="O262" s="188"/>
      <c r="P262" s="188"/>
      <c r="Q262" s="188"/>
      <c r="R262" s="188"/>
      <c r="S262" s="188"/>
      <c r="T262" s="189"/>
      <c r="U262" s="188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 t="s">
        <v>150</v>
      </c>
      <c r="AF262" s="190" t="n">
        <v>0</v>
      </c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</row>
    <row r="263" customFormat="false" ht="12.75" hidden="false" customHeight="false" outlineLevel="1" collapsed="false">
      <c r="A263" s="201" t="n">
        <v>85</v>
      </c>
      <c r="B263" s="201" t="s">
        <v>421</v>
      </c>
      <c r="C263" s="202" t="s">
        <v>422</v>
      </c>
      <c r="D263" s="203" t="s">
        <v>153</v>
      </c>
      <c r="E263" s="204" t="n">
        <f aca="false">E264+E265+E266+E267</f>
        <v>72.6493</v>
      </c>
      <c r="F263" s="205"/>
      <c r="G263" s="205" t="n">
        <f aca="false">F263*E263</f>
        <v>0</v>
      </c>
      <c r="H263" s="187" t="n">
        <v>21.7</v>
      </c>
      <c r="I263" s="187" t="n">
        <f aca="false">ROUND(E263*H263,2)</f>
        <v>1576.49</v>
      </c>
      <c r="J263" s="187" t="n">
        <v>24.8</v>
      </c>
      <c r="K263" s="187" t="n">
        <f aca="false">ROUND(E263*J263,2)</f>
        <v>1801.7</v>
      </c>
      <c r="L263" s="187" t="n">
        <v>21</v>
      </c>
      <c r="M263" s="187" t="n">
        <f aca="false">G263*(1+L263/100)</f>
        <v>0</v>
      </c>
      <c r="N263" s="188" t="n">
        <v>0.00021</v>
      </c>
      <c r="O263" s="188" t="n">
        <f aca="false">ROUND(E263*N263,5)</f>
        <v>0.01526</v>
      </c>
      <c r="P263" s="188" t="n">
        <v>0</v>
      </c>
      <c r="Q263" s="188" t="n">
        <f aca="false">ROUND(E263*P263,5)</f>
        <v>0</v>
      </c>
      <c r="R263" s="188"/>
      <c r="S263" s="188"/>
      <c r="T263" s="189" t="n">
        <v>0.05</v>
      </c>
      <c r="U263" s="188" t="n">
        <f aca="false">ROUND(E263*T263,2)</f>
        <v>3.63</v>
      </c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 t="s">
        <v>141</v>
      </c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</row>
    <row r="264" customFormat="false" ht="12.75" hidden="false" customHeight="false" outlineLevel="1" collapsed="false">
      <c r="A264" s="201"/>
      <c r="B264" s="201"/>
      <c r="C264" s="206" t="s">
        <v>417</v>
      </c>
      <c r="D264" s="207"/>
      <c r="E264" s="208" t="n">
        <v>7.872</v>
      </c>
      <c r="F264" s="205"/>
      <c r="G264" s="205" t="n">
        <f aca="false">F264*E264</f>
        <v>0</v>
      </c>
      <c r="H264" s="187"/>
      <c r="I264" s="187"/>
      <c r="J264" s="187"/>
      <c r="K264" s="187"/>
      <c r="L264" s="187"/>
      <c r="M264" s="187"/>
      <c r="N264" s="188"/>
      <c r="O264" s="188"/>
      <c r="P264" s="188"/>
      <c r="Q264" s="188"/>
      <c r="R264" s="188"/>
      <c r="S264" s="188"/>
      <c r="T264" s="189"/>
      <c r="U264" s="188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 t="s">
        <v>150</v>
      </c>
      <c r="AF264" s="190" t="n">
        <v>0</v>
      </c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</row>
    <row r="265" customFormat="false" ht="12.75" hidden="false" customHeight="false" outlineLevel="1" collapsed="false">
      <c r="A265" s="201"/>
      <c r="B265" s="201"/>
      <c r="C265" s="206" t="s">
        <v>418</v>
      </c>
      <c r="D265" s="207"/>
      <c r="E265" s="208" t="n">
        <v>13.2153</v>
      </c>
      <c r="F265" s="205"/>
      <c r="G265" s="205" t="n">
        <f aca="false">F265*E265</f>
        <v>0</v>
      </c>
      <c r="H265" s="187"/>
      <c r="I265" s="187"/>
      <c r="J265" s="187"/>
      <c r="K265" s="187"/>
      <c r="L265" s="187"/>
      <c r="M265" s="187"/>
      <c r="N265" s="188"/>
      <c r="O265" s="188"/>
      <c r="P265" s="188"/>
      <c r="Q265" s="188"/>
      <c r="R265" s="188"/>
      <c r="S265" s="188"/>
      <c r="T265" s="189"/>
      <c r="U265" s="188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 t="s">
        <v>150</v>
      </c>
      <c r="AF265" s="190" t="n">
        <v>0</v>
      </c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</row>
    <row r="266" customFormat="false" ht="12.75" hidden="false" customHeight="false" outlineLevel="1" collapsed="false">
      <c r="A266" s="201"/>
      <c r="B266" s="201"/>
      <c r="C266" s="206" t="s">
        <v>419</v>
      </c>
      <c r="D266" s="207"/>
      <c r="E266" s="208" t="n">
        <v>25.9231</v>
      </c>
      <c r="F266" s="205"/>
      <c r="G266" s="205"/>
      <c r="H266" s="187"/>
      <c r="I266" s="187"/>
      <c r="J266" s="187"/>
      <c r="K266" s="187"/>
      <c r="L266" s="187"/>
      <c r="M266" s="187"/>
      <c r="N266" s="188"/>
      <c r="O266" s="188"/>
      <c r="P266" s="188"/>
      <c r="Q266" s="188"/>
      <c r="R266" s="188"/>
      <c r="S266" s="188"/>
      <c r="T266" s="189"/>
      <c r="U266" s="188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 t="s">
        <v>150</v>
      </c>
      <c r="AF266" s="190" t="n">
        <v>0</v>
      </c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</row>
    <row r="267" customFormat="false" ht="12.75" hidden="false" customHeight="false" outlineLevel="1" collapsed="false">
      <c r="A267" s="201"/>
      <c r="B267" s="201"/>
      <c r="C267" s="206" t="s">
        <v>420</v>
      </c>
      <c r="D267" s="207"/>
      <c r="E267" s="208" t="n">
        <v>25.6389</v>
      </c>
      <c r="F267" s="205"/>
      <c r="G267" s="205"/>
      <c r="H267" s="187"/>
      <c r="I267" s="187"/>
      <c r="J267" s="187"/>
      <c r="K267" s="187"/>
      <c r="L267" s="187"/>
      <c r="M267" s="187"/>
      <c r="N267" s="188"/>
      <c r="O267" s="188"/>
      <c r="P267" s="188"/>
      <c r="Q267" s="188"/>
      <c r="R267" s="188"/>
      <c r="S267" s="188"/>
      <c r="T267" s="189"/>
      <c r="U267" s="188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 t="s">
        <v>150</v>
      </c>
      <c r="AF267" s="190" t="n">
        <v>0</v>
      </c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</row>
    <row r="268" customFormat="false" ht="12.75" hidden="false" customHeight="false" outlineLevel="1" collapsed="false">
      <c r="A268" s="201" t="n">
        <v>86</v>
      </c>
      <c r="B268" s="201" t="s">
        <v>423</v>
      </c>
      <c r="C268" s="202" t="s">
        <v>424</v>
      </c>
      <c r="D268" s="203" t="s">
        <v>153</v>
      </c>
      <c r="E268" s="204" t="n">
        <f aca="false">E269+E270</f>
        <v>51.562</v>
      </c>
      <c r="F268" s="205"/>
      <c r="G268" s="205" t="n">
        <f aca="false">F268*E268</f>
        <v>0</v>
      </c>
      <c r="H268" s="187" t="n">
        <v>93.68</v>
      </c>
      <c r="I268" s="187" t="n">
        <f aca="false">ROUND(E268*H268,2)</f>
        <v>4830.33</v>
      </c>
      <c r="J268" s="187" t="n">
        <v>548.32</v>
      </c>
      <c r="K268" s="187" t="n">
        <f aca="false">ROUND(E268*J268,2)</f>
        <v>28272.48</v>
      </c>
      <c r="L268" s="187" t="n">
        <v>21</v>
      </c>
      <c r="M268" s="187" t="n">
        <f aca="false">G268*(1+L268/100)</f>
        <v>0</v>
      </c>
      <c r="N268" s="188" t="n">
        <v>0.00496</v>
      </c>
      <c r="O268" s="188" t="n">
        <f aca="false">ROUND(E268*N268,5)</f>
        <v>0.25575</v>
      </c>
      <c r="P268" s="188" t="n">
        <v>0</v>
      </c>
      <c r="Q268" s="188" t="n">
        <f aca="false">ROUND(E268*P268,5)</f>
        <v>0</v>
      </c>
      <c r="R268" s="188"/>
      <c r="S268" s="188"/>
      <c r="T268" s="189" t="n">
        <v>1.104</v>
      </c>
      <c r="U268" s="188" t="n">
        <f aca="false">ROUND(E268*T268,2)</f>
        <v>56.92</v>
      </c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 t="s">
        <v>141</v>
      </c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</row>
    <row r="269" customFormat="false" ht="12.75" hidden="false" customHeight="false" outlineLevel="1" collapsed="false">
      <c r="A269" s="201"/>
      <c r="B269" s="201"/>
      <c r="C269" s="206" t="s">
        <v>419</v>
      </c>
      <c r="D269" s="207"/>
      <c r="E269" s="208" t="n">
        <v>25.9231</v>
      </c>
      <c r="F269" s="205"/>
      <c r="G269" s="205" t="n">
        <f aca="false">F269*E269</f>
        <v>0</v>
      </c>
      <c r="H269" s="187"/>
      <c r="I269" s="187"/>
      <c r="J269" s="187"/>
      <c r="K269" s="187"/>
      <c r="L269" s="187"/>
      <c r="M269" s="187"/>
      <c r="N269" s="188"/>
      <c r="O269" s="188"/>
      <c r="P269" s="188"/>
      <c r="Q269" s="188"/>
      <c r="R269" s="188"/>
      <c r="S269" s="188"/>
      <c r="T269" s="189"/>
      <c r="U269" s="188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 t="s">
        <v>150</v>
      </c>
      <c r="AF269" s="190" t="n">
        <v>0</v>
      </c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</row>
    <row r="270" customFormat="false" ht="12.75" hidden="false" customHeight="false" outlineLevel="1" collapsed="false">
      <c r="A270" s="201"/>
      <c r="B270" s="201"/>
      <c r="C270" s="206" t="s">
        <v>420</v>
      </c>
      <c r="D270" s="207"/>
      <c r="E270" s="208" t="n">
        <v>25.6389</v>
      </c>
      <c r="F270" s="205"/>
      <c r="G270" s="205" t="n">
        <f aca="false">F270*E270</f>
        <v>0</v>
      </c>
      <c r="H270" s="187"/>
      <c r="I270" s="187"/>
      <c r="J270" s="187"/>
      <c r="K270" s="187"/>
      <c r="L270" s="187"/>
      <c r="M270" s="187"/>
      <c r="N270" s="188"/>
      <c r="O270" s="188"/>
      <c r="P270" s="188"/>
      <c r="Q270" s="188"/>
      <c r="R270" s="188"/>
      <c r="S270" s="188"/>
      <c r="T270" s="189"/>
      <c r="U270" s="188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 t="s">
        <v>150</v>
      </c>
      <c r="AF270" s="190" t="n">
        <v>0</v>
      </c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</row>
    <row r="271" customFormat="false" ht="12.75" hidden="false" customHeight="false" outlineLevel="1" collapsed="false">
      <c r="A271" s="201" t="n">
        <v>87</v>
      </c>
      <c r="B271" s="201" t="s">
        <v>425</v>
      </c>
      <c r="C271" s="202" t="s">
        <v>426</v>
      </c>
      <c r="D271" s="203" t="s">
        <v>153</v>
      </c>
      <c r="E271" s="204" t="n">
        <v>55</v>
      </c>
      <c r="F271" s="205"/>
      <c r="G271" s="205" t="n">
        <f aca="false">F271*E271</f>
        <v>0</v>
      </c>
      <c r="H271" s="187"/>
      <c r="I271" s="187"/>
      <c r="J271" s="187"/>
      <c r="K271" s="187"/>
      <c r="L271" s="187"/>
      <c r="M271" s="187"/>
      <c r="N271" s="188"/>
      <c r="O271" s="188"/>
      <c r="P271" s="188"/>
      <c r="Q271" s="188"/>
      <c r="R271" s="188"/>
      <c r="S271" s="188"/>
      <c r="T271" s="189"/>
      <c r="U271" s="188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 t="s">
        <v>150</v>
      </c>
      <c r="AF271" s="190" t="n">
        <v>0</v>
      </c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</row>
    <row r="272" customFormat="false" ht="12.8" hidden="false" customHeight="false" outlineLevel="1" collapsed="false">
      <c r="A272" s="201" t="n">
        <v>86</v>
      </c>
      <c r="B272" s="201" t="s">
        <v>427</v>
      </c>
      <c r="C272" s="202" t="s">
        <v>428</v>
      </c>
      <c r="D272" s="203" t="s">
        <v>153</v>
      </c>
      <c r="E272" s="204" t="n">
        <f aca="false">E263-E268</f>
        <v>21.0873</v>
      </c>
      <c r="F272" s="205"/>
      <c r="G272" s="205" t="n">
        <f aca="false">F272*E272</f>
        <v>0</v>
      </c>
      <c r="H272" s="187"/>
      <c r="I272" s="187"/>
      <c r="J272" s="187"/>
      <c r="K272" s="187"/>
      <c r="L272" s="187"/>
      <c r="M272" s="187"/>
      <c r="N272" s="188"/>
      <c r="O272" s="188"/>
      <c r="P272" s="188"/>
      <c r="Q272" s="188"/>
      <c r="R272" s="188"/>
      <c r="S272" s="188"/>
      <c r="T272" s="189"/>
      <c r="U272" s="188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 t="s">
        <v>150</v>
      </c>
      <c r="AF272" s="190" t="n">
        <v>0</v>
      </c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</row>
    <row r="273" customFormat="false" ht="12.75" hidden="false" customHeight="false" outlineLevel="1" collapsed="false">
      <c r="A273" s="201" t="n">
        <v>87</v>
      </c>
      <c r="B273" s="201" t="s">
        <v>425</v>
      </c>
      <c r="C273" s="202" t="s">
        <v>429</v>
      </c>
      <c r="D273" s="203" t="s">
        <v>153</v>
      </c>
      <c r="E273" s="204" t="n">
        <v>25</v>
      </c>
      <c r="F273" s="205"/>
      <c r="G273" s="205" t="n">
        <f aca="false">F273*E273</f>
        <v>0</v>
      </c>
      <c r="H273" s="187"/>
      <c r="I273" s="187"/>
      <c r="J273" s="187"/>
      <c r="K273" s="187"/>
      <c r="L273" s="187"/>
      <c r="M273" s="187"/>
      <c r="N273" s="188"/>
      <c r="O273" s="188"/>
      <c r="P273" s="188"/>
      <c r="Q273" s="188"/>
      <c r="R273" s="188"/>
      <c r="S273" s="188"/>
      <c r="T273" s="189"/>
      <c r="U273" s="188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</row>
    <row r="274" customFormat="false" ht="12.75" hidden="false" customHeight="false" outlineLevel="1" collapsed="false">
      <c r="A274" s="201" t="n">
        <v>88</v>
      </c>
      <c r="B274" s="201" t="s">
        <v>430</v>
      </c>
      <c r="C274" s="202" t="s">
        <v>431</v>
      </c>
      <c r="D274" s="203" t="s">
        <v>148</v>
      </c>
      <c r="E274" s="204" t="n">
        <v>1.2</v>
      </c>
      <c r="F274" s="205"/>
      <c r="G274" s="205" t="n">
        <f aca="false">F274*E274</f>
        <v>0</v>
      </c>
      <c r="H274" s="187"/>
      <c r="I274" s="187"/>
      <c r="J274" s="187"/>
      <c r="K274" s="187"/>
      <c r="L274" s="187"/>
      <c r="M274" s="187"/>
      <c r="N274" s="188"/>
      <c r="O274" s="188"/>
      <c r="P274" s="188"/>
      <c r="Q274" s="188"/>
      <c r="R274" s="188"/>
      <c r="S274" s="188"/>
      <c r="T274" s="189"/>
      <c r="U274" s="188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</row>
    <row r="275" customFormat="false" ht="12.75" hidden="false" customHeight="false" outlineLevel="0" collapsed="false">
      <c r="A275" s="194" t="s">
        <v>133</v>
      </c>
      <c r="B275" s="194" t="s">
        <v>95</v>
      </c>
      <c r="C275" s="195" t="s">
        <v>96</v>
      </c>
      <c r="D275" s="196"/>
      <c r="E275" s="197"/>
      <c r="F275" s="198"/>
      <c r="G275" s="198" t="n">
        <f aca="false">SUMIF(AE276:AE305,"&lt;&gt;NOR",G276:G305)</f>
        <v>0</v>
      </c>
      <c r="H275" s="198"/>
      <c r="I275" s="198" t="n">
        <f aca="false">SUM(I276:I305)</f>
        <v>7312.48</v>
      </c>
      <c r="J275" s="198"/>
      <c r="K275" s="198" t="n">
        <f aca="false">SUM(K276:K305)</f>
        <v>55415.82</v>
      </c>
      <c r="L275" s="198"/>
      <c r="M275" s="198" t="n">
        <f aca="false">SUM(M276:M305)</f>
        <v>0</v>
      </c>
      <c r="N275" s="199"/>
      <c r="O275" s="199" t="n">
        <f aca="false">SUM(O276:O305)</f>
        <v>0.17138</v>
      </c>
      <c r="P275" s="199"/>
      <c r="Q275" s="199" t="n">
        <f aca="false">SUM(Q276:Q305)</f>
        <v>0</v>
      </c>
      <c r="R275" s="199"/>
      <c r="S275" s="199"/>
      <c r="T275" s="200"/>
      <c r="U275" s="199" t="n">
        <f aca="false">SUM(U276:U305)</f>
        <v>116.76</v>
      </c>
      <c r="AE275" s="0" t="s">
        <v>134</v>
      </c>
    </row>
    <row r="276" customFormat="false" ht="12.75" hidden="false" customHeight="false" outlineLevel="1" collapsed="false">
      <c r="A276" s="183" t="n">
        <v>89</v>
      </c>
      <c r="B276" s="183" t="s">
        <v>432</v>
      </c>
      <c r="C276" s="184" t="s">
        <v>433</v>
      </c>
      <c r="D276" s="185" t="s">
        <v>153</v>
      </c>
      <c r="E276" s="186" t="n">
        <v>810.29625</v>
      </c>
      <c r="F276" s="187"/>
      <c r="G276" s="187" t="n">
        <f aca="false">F276*E276</f>
        <v>0</v>
      </c>
      <c r="H276" s="187" t="n">
        <v>5.26</v>
      </c>
      <c r="I276" s="187" t="n">
        <f aca="false">ROUND(E276*H276,2)</f>
        <v>4262.16</v>
      </c>
      <c r="J276" s="187" t="n">
        <v>15.44</v>
      </c>
      <c r="K276" s="187" t="n">
        <f aca="false">ROUND(E276*J276,2)</f>
        <v>12510.97</v>
      </c>
      <c r="L276" s="187" t="n">
        <v>21</v>
      </c>
      <c r="M276" s="187" t="n">
        <f aca="false">G276*(1+L276/100)</f>
        <v>0</v>
      </c>
      <c r="N276" s="188" t="n">
        <v>7E-005</v>
      </c>
      <c r="O276" s="188" t="n">
        <f aca="false">ROUND(E276*N276,5)</f>
        <v>0.05672</v>
      </c>
      <c r="P276" s="188" t="n">
        <v>0</v>
      </c>
      <c r="Q276" s="188" t="n">
        <f aca="false">ROUND(E276*P276,5)</f>
        <v>0</v>
      </c>
      <c r="R276" s="188"/>
      <c r="S276" s="188"/>
      <c r="T276" s="189" t="n">
        <v>0.03248</v>
      </c>
      <c r="U276" s="188" t="n">
        <f aca="false">ROUND(E276*T276,2)</f>
        <v>26.32</v>
      </c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 t="s">
        <v>141</v>
      </c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</row>
    <row r="277" customFormat="false" ht="12.75" hidden="false" customHeight="false" outlineLevel="1" collapsed="false">
      <c r="A277" s="183"/>
      <c r="B277" s="183"/>
      <c r="C277" s="191" t="s">
        <v>434</v>
      </c>
      <c r="D277" s="192"/>
      <c r="E277" s="193"/>
      <c r="F277" s="187"/>
      <c r="G277" s="187" t="n">
        <f aca="false">F277*E277</f>
        <v>0</v>
      </c>
      <c r="H277" s="187"/>
      <c r="I277" s="187"/>
      <c r="J277" s="187"/>
      <c r="K277" s="187"/>
      <c r="L277" s="187"/>
      <c r="M277" s="187"/>
      <c r="N277" s="188"/>
      <c r="O277" s="188"/>
      <c r="P277" s="188"/>
      <c r="Q277" s="188"/>
      <c r="R277" s="188"/>
      <c r="S277" s="188"/>
      <c r="T277" s="189"/>
      <c r="U277" s="188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 t="s">
        <v>150</v>
      </c>
      <c r="AF277" s="190" t="n">
        <v>0</v>
      </c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</row>
    <row r="278" customFormat="false" ht="12.75" hidden="false" customHeight="false" outlineLevel="1" collapsed="false">
      <c r="A278" s="183"/>
      <c r="B278" s="183"/>
      <c r="C278" s="191" t="s">
        <v>435</v>
      </c>
      <c r="D278" s="192"/>
      <c r="E278" s="193"/>
      <c r="F278" s="187"/>
      <c r="G278" s="187" t="n">
        <f aca="false">F278*E278</f>
        <v>0</v>
      </c>
      <c r="H278" s="187"/>
      <c r="I278" s="187"/>
      <c r="J278" s="187"/>
      <c r="K278" s="187"/>
      <c r="L278" s="187"/>
      <c r="M278" s="187"/>
      <c r="N278" s="188"/>
      <c r="O278" s="188"/>
      <c r="P278" s="188"/>
      <c r="Q278" s="188"/>
      <c r="R278" s="188"/>
      <c r="S278" s="188"/>
      <c r="T278" s="189"/>
      <c r="U278" s="188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 t="s">
        <v>150</v>
      </c>
      <c r="AF278" s="190" t="n">
        <v>0</v>
      </c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</row>
    <row r="279" customFormat="false" ht="33.75" hidden="false" customHeight="false" outlineLevel="1" collapsed="false">
      <c r="A279" s="183"/>
      <c r="B279" s="183"/>
      <c r="C279" s="191" t="s">
        <v>436</v>
      </c>
      <c r="D279" s="192"/>
      <c r="E279" s="193" t="n">
        <v>239.25</v>
      </c>
      <c r="F279" s="187"/>
      <c r="G279" s="187" t="n">
        <f aca="false">F279*E279</f>
        <v>0</v>
      </c>
      <c r="H279" s="187"/>
      <c r="I279" s="187"/>
      <c r="J279" s="187"/>
      <c r="K279" s="187"/>
      <c r="L279" s="187"/>
      <c r="M279" s="187"/>
      <c r="N279" s="188"/>
      <c r="O279" s="188"/>
      <c r="P279" s="188"/>
      <c r="Q279" s="188"/>
      <c r="R279" s="188"/>
      <c r="S279" s="188"/>
      <c r="T279" s="189"/>
      <c r="U279" s="188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 t="s">
        <v>150</v>
      </c>
      <c r="AF279" s="190" t="n">
        <v>0</v>
      </c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</row>
    <row r="280" customFormat="false" ht="22.5" hidden="false" customHeight="false" outlineLevel="1" collapsed="false">
      <c r="A280" s="183"/>
      <c r="B280" s="183"/>
      <c r="C280" s="191" t="s">
        <v>437</v>
      </c>
      <c r="D280" s="192"/>
      <c r="E280" s="193" t="n">
        <v>134.6085</v>
      </c>
      <c r="F280" s="187"/>
      <c r="G280" s="187" t="n">
        <f aca="false">F280*E280</f>
        <v>0</v>
      </c>
      <c r="H280" s="187"/>
      <c r="I280" s="187"/>
      <c r="J280" s="187"/>
      <c r="K280" s="187"/>
      <c r="L280" s="187"/>
      <c r="M280" s="187"/>
      <c r="N280" s="188"/>
      <c r="O280" s="188"/>
      <c r="P280" s="188"/>
      <c r="Q280" s="188"/>
      <c r="R280" s="188"/>
      <c r="S280" s="188"/>
      <c r="T280" s="189"/>
      <c r="U280" s="188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 t="s">
        <v>150</v>
      </c>
      <c r="AF280" s="190" t="n">
        <v>0</v>
      </c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</row>
    <row r="281" customFormat="false" ht="12.75" hidden="false" customHeight="false" outlineLevel="1" collapsed="false">
      <c r="A281" s="183"/>
      <c r="B281" s="183"/>
      <c r="C281" s="191" t="s">
        <v>438</v>
      </c>
      <c r="D281" s="192"/>
      <c r="E281" s="193" t="n">
        <v>72.2455</v>
      </c>
      <c r="F281" s="187"/>
      <c r="G281" s="187" t="n">
        <f aca="false">F281*E281</f>
        <v>0</v>
      </c>
      <c r="H281" s="187"/>
      <c r="I281" s="187"/>
      <c r="J281" s="187"/>
      <c r="K281" s="187"/>
      <c r="L281" s="187"/>
      <c r="M281" s="187"/>
      <c r="N281" s="188"/>
      <c r="O281" s="188"/>
      <c r="P281" s="188"/>
      <c r="Q281" s="188"/>
      <c r="R281" s="188"/>
      <c r="S281" s="188"/>
      <c r="T281" s="189"/>
      <c r="U281" s="188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 t="s">
        <v>150</v>
      </c>
      <c r="AF281" s="190" t="n">
        <v>0</v>
      </c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</row>
    <row r="282" customFormat="false" ht="12.75" hidden="false" customHeight="false" outlineLevel="1" collapsed="false">
      <c r="A282" s="183"/>
      <c r="B282" s="183"/>
      <c r="C282" s="191" t="s">
        <v>439</v>
      </c>
      <c r="D282" s="192"/>
      <c r="E282" s="193" t="n">
        <v>37.76</v>
      </c>
      <c r="F282" s="187"/>
      <c r="G282" s="187" t="n">
        <f aca="false">F282*E282</f>
        <v>0</v>
      </c>
      <c r="H282" s="187"/>
      <c r="I282" s="187"/>
      <c r="J282" s="187"/>
      <c r="K282" s="187"/>
      <c r="L282" s="187"/>
      <c r="M282" s="187"/>
      <c r="N282" s="188"/>
      <c r="O282" s="188"/>
      <c r="P282" s="188"/>
      <c r="Q282" s="188"/>
      <c r="R282" s="188"/>
      <c r="S282" s="188"/>
      <c r="T282" s="189"/>
      <c r="U282" s="188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 t="s">
        <v>150</v>
      </c>
      <c r="AF282" s="190" t="n">
        <v>0</v>
      </c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</row>
    <row r="283" customFormat="false" ht="12.75" hidden="false" customHeight="false" outlineLevel="1" collapsed="false">
      <c r="A283" s="183"/>
      <c r="B283" s="183"/>
      <c r="C283" s="191" t="s">
        <v>440</v>
      </c>
      <c r="D283" s="192"/>
      <c r="E283" s="193" t="n">
        <v>27.5825</v>
      </c>
      <c r="F283" s="187"/>
      <c r="G283" s="187" t="n">
        <f aca="false">F283*E283</f>
        <v>0</v>
      </c>
      <c r="H283" s="187"/>
      <c r="I283" s="187"/>
      <c r="J283" s="187"/>
      <c r="K283" s="187"/>
      <c r="L283" s="187"/>
      <c r="M283" s="187"/>
      <c r="N283" s="188"/>
      <c r="O283" s="188"/>
      <c r="P283" s="188"/>
      <c r="Q283" s="188"/>
      <c r="R283" s="188"/>
      <c r="S283" s="188"/>
      <c r="T283" s="189"/>
      <c r="U283" s="188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 t="s">
        <v>150</v>
      </c>
      <c r="AF283" s="190" t="n">
        <v>0</v>
      </c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</row>
    <row r="284" customFormat="false" ht="12.75" hidden="false" customHeight="false" outlineLevel="1" collapsed="false">
      <c r="A284" s="183"/>
      <c r="B284" s="183"/>
      <c r="C284" s="191" t="s">
        <v>441</v>
      </c>
      <c r="D284" s="192"/>
      <c r="E284" s="193" t="n">
        <v>66.7585</v>
      </c>
      <c r="F284" s="187"/>
      <c r="G284" s="187" t="n">
        <f aca="false">F284*E284</f>
        <v>0</v>
      </c>
      <c r="H284" s="187"/>
      <c r="I284" s="187"/>
      <c r="J284" s="187"/>
      <c r="K284" s="187"/>
      <c r="L284" s="187"/>
      <c r="M284" s="187"/>
      <c r="N284" s="188"/>
      <c r="O284" s="188"/>
      <c r="P284" s="188"/>
      <c r="Q284" s="188"/>
      <c r="R284" s="188"/>
      <c r="S284" s="188"/>
      <c r="T284" s="189"/>
      <c r="U284" s="188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 t="s">
        <v>150</v>
      </c>
      <c r="AF284" s="190" t="n">
        <v>0</v>
      </c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</row>
    <row r="285" customFormat="false" ht="12.75" hidden="false" customHeight="false" outlineLevel="1" collapsed="false">
      <c r="A285" s="183"/>
      <c r="B285" s="183"/>
      <c r="C285" s="191" t="s">
        <v>442</v>
      </c>
      <c r="D285" s="192"/>
      <c r="E285" s="193" t="n">
        <v>50.8875</v>
      </c>
      <c r="F285" s="187"/>
      <c r="G285" s="187" t="n">
        <f aca="false">F285*E285</f>
        <v>0</v>
      </c>
      <c r="H285" s="187"/>
      <c r="I285" s="187"/>
      <c r="J285" s="187"/>
      <c r="K285" s="187"/>
      <c r="L285" s="187"/>
      <c r="M285" s="187"/>
      <c r="N285" s="188"/>
      <c r="O285" s="188"/>
      <c r="P285" s="188"/>
      <c r="Q285" s="188"/>
      <c r="R285" s="188"/>
      <c r="S285" s="188"/>
      <c r="T285" s="189"/>
      <c r="U285" s="188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 t="s">
        <v>150</v>
      </c>
      <c r="AF285" s="190" t="n">
        <v>0</v>
      </c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</row>
    <row r="286" customFormat="false" ht="12.75" hidden="false" customHeight="false" outlineLevel="1" collapsed="false">
      <c r="A286" s="183"/>
      <c r="B286" s="183"/>
      <c r="C286" s="191" t="s">
        <v>443</v>
      </c>
      <c r="D286" s="192"/>
      <c r="E286" s="193" t="n">
        <v>27.3465</v>
      </c>
      <c r="F286" s="187"/>
      <c r="G286" s="187" t="n">
        <f aca="false">F286*E286</f>
        <v>0</v>
      </c>
      <c r="H286" s="187"/>
      <c r="I286" s="187"/>
      <c r="J286" s="187"/>
      <c r="K286" s="187"/>
      <c r="L286" s="187"/>
      <c r="M286" s="187"/>
      <c r="N286" s="188"/>
      <c r="O286" s="188"/>
      <c r="P286" s="188"/>
      <c r="Q286" s="188"/>
      <c r="R286" s="188"/>
      <c r="S286" s="188"/>
      <c r="T286" s="189"/>
      <c r="U286" s="188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 t="s">
        <v>150</v>
      </c>
      <c r="AF286" s="190" t="n">
        <v>0</v>
      </c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  <c r="BA286" s="190"/>
      <c r="BB286" s="190"/>
      <c r="BC286" s="190"/>
      <c r="BD286" s="190"/>
      <c r="BE286" s="190"/>
      <c r="BF286" s="190"/>
      <c r="BG286" s="190"/>
      <c r="BH286" s="190"/>
    </row>
    <row r="287" customFormat="false" ht="12.75" hidden="false" customHeight="false" outlineLevel="1" collapsed="false">
      <c r="A287" s="183"/>
      <c r="B287" s="183"/>
      <c r="C287" s="191" t="s">
        <v>444</v>
      </c>
      <c r="D287" s="192"/>
      <c r="E287" s="193" t="n">
        <v>27.671</v>
      </c>
      <c r="F287" s="187"/>
      <c r="G287" s="187" t="n">
        <f aca="false">F287*E287</f>
        <v>0</v>
      </c>
      <c r="H287" s="187"/>
      <c r="I287" s="187"/>
      <c r="J287" s="187"/>
      <c r="K287" s="187"/>
      <c r="L287" s="187"/>
      <c r="M287" s="187"/>
      <c r="N287" s="188"/>
      <c r="O287" s="188"/>
      <c r="P287" s="188"/>
      <c r="Q287" s="188"/>
      <c r="R287" s="188"/>
      <c r="S287" s="188"/>
      <c r="T287" s="189"/>
      <c r="U287" s="188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 t="s">
        <v>150</v>
      </c>
      <c r="AF287" s="190" t="n">
        <v>0</v>
      </c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</row>
    <row r="288" customFormat="false" ht="12.75" hidden="false" customHeight="false" outlineLevel="1" collapsed="false">
      <c r="A288" s="183"/>
      <c r="B288" s="183"/>
      <c r="C288" s="191" t="s">
        <v>445</v>
      </c>
      <c r="D288" s="192"/>
      <c r="E288" s="193" t="n">
        <v>58.33625</v>
      </c>
      <c r="F288" s="187"/>
      <c r="G288" s="187" t="n">
        <f aca="false">F288*E288</f>
        <v>0</v>
      </c>
      <c r="H288" s="187"/>
      <c r="I288" s="187"/>
      <c r="J288" s="187"/>
      <c r="K288" s="187"/>
      <c r="L288" s="187"/>
      <c r="M288" s="187"/>
      <c r="N288" s="188"/>
      <c r="O288" s="188"/>
      <c r="P288" s="188"/>
      <c r="Q288" s="188"/>
      <c r="R288" s="188"/>
      <c r="S288" s="188"/>
      <c r="T288" s="189"/>
      <c r="U288" s="188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 t="s">
        <v>150</v>
      </c>
      <c r="AF288" s="190" t="n">
        <v>0</v>
      </c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</row>
    <row r="289" customFormat="false" ht="22.5" hidden="false" customHeight="false" outlineLevel="1" collapsed="false">
      <c r="A289" s="183"/>
      <c r="B289" s="183"/>
      <c r="C289" s="191" t="s">
        <v>446</v>
      </c>
      <c r="D289" s="192"/>
      <c r="E289" s="193" t="n">
        <v>63.195</v>
      </c>
      <c r="F289" s="187"/>
      <c r="G289" s="187" t="n">
        <f aca="false">F289*E289</f>
        <v>0</v>
      </c>
      <c r="H289" s="187"/>
      <c r="I289" s="187"/>
      <c r="J289" s="187"/>
      <c r="K289" s="187"/>
      <c r="L289" s="187"/>
      <c r="M289" s="187"/>
      <c r="N289" s="188"/>
      <c r="O289" s="188"/>
      <c r="P289" s="188"/>
      <c r="Q289" s="188"/>
      <c r="R289" s="188"/>
      <c r="S289" s="188"/>
      <c r="T289" s="189"/>
      <c r="U289" s="188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 t="s">
        <v>150</v>
      </c>
      <c r="AF289" s="190" t="n">
        <v>0</v>
      </c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</row>
    <row r="290" customFormat="false" ht="12.75" hidden="false" customHeight="false" outlineLevel="1" collapsed="false">
      <c r="A290" s="183"/>
      <c r="B290" s="183"/>
      <c r="C290" s="191" t="s">
        <v>447</v>
      </c>
      <c r="D290" s="192"/>
      <c r="E290" s="193" t="n">
        <v>3.605</v>
      </c>
      <c r="F290" s="187"/>
      <c r="G290" s="187" t="n">
        <f aca="false">F290*E290</f>
        <v>0</v>
      </c>
      <c r="H290" s="187"/>
      <c r="I290" s="187"/>
      <c r="J290" s="187"/>
      <c r="K290" s="187"/>
      <c r="L290" s="187"/>
      <c r="M290" s="187"/>
      <c r="N290" s="188"/>
      <c r="O290" s="188"/>
      <c r="P290" s="188"/>
      <c r="Q290" s="188"/>
      <c r="R290" s="188"/>
      <c r="S290" s="188"/>
      <c r="T290" s="189"/>
      <c r="U290" s="188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 t="s">
        <v>150</v>
      </c>
      <c r="AF290" s="190" t="n">
        <v>0</v>
      </c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</row>
    <row r="291" customFormat="false" ht="12.75" hidden="false" customHeight="false" outlineLevel="1" collapsed="false">
      <c r="A291" s="183"/>
      <c r="B291" s="183"/>
      <c r="C291" s="191" t="s">
        <v>448</v>
      </c>
      <c r="D291" s="192"/>
      <c r="E291" s="193" t="n">
        <v>22.25</v>
      </c>
      <c r="F291" s="187"/>
      <c r="G291" s="187" t="n">
        <f aca="false">F291*E291</f>
        <v>0</v>
      </c>
      <c r="H291" s="187"/>
      <c r="I291" s="187"/>
      <c r="J291" s="187"/>
      <c r="K291" s="187"/>
      <c r="L291" s="187"/>
      <c r="M291" s="187"/>
      <c r="N291" s="188"/>
      <c r="O291" s="188"/>
      <c r="P291" s="188"/>
      <c r="Q291" s="188"/>
      <c r="R291" s="188"/>
      <c r="S291" s="188"/>
      <c r="T291" s="189"/>
      <c r="U291" s="188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 t="s">
        <v>150</v>
      </c>
      <c r="AF291" s="190" t="n">
        <v>0</v>
      </c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</row>
    <row r="292" customFormat="false" ht="12.75" hidden="false" customHeight="false" outlineLevel="1" collapsed="false">
      <c r="A292" s="183"/>
      <c r="B292" s="183"/>
      <c r="C292" s="191" t="s">
        <v>449</v>
      </c>
      <c r="D292" s="192"/>
      <c r="E292" s="193" t="n">
        <v>13.47</v>
      </c>
      <c r="F292" s="187"/>
      <c r="G292" s="187" t="n">
        <f aca="false">F292*E292</f>
        <v>0</v>
      </c>
      <c r="H292" s="187"/>
      <c r="I292" s="187"/>
      <c r="J292" s="187"/>
      <c r="K292" s="187"/>
      <c r="L292" s="187"/>
      <c r="M292" s="187"/>
      <c r="N292" s="188"/>
      <c r="O292" s="188"/>
      <c r="P292" s="188"/>
      <c r="Q292" s="188"/>
      <c r="R292" s="188"/>
      <c r="S292" s="188"/>
      <c r="T292" s="189"/>
      <c r="U292" s="188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 t="s">
        <v>150</v>
      </c>
      <c r="AF292" s="190" t="n">
        <v>0</v>
      </c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  <c r="BA292" s="190"/>
      <c r="BB292" s="190"/>
      <c r="BC292" s="190"/>
      <c r="BD292" s="190"/>
      <c r="BE292" s="190"/>
      <c r="BF292" s="190"/>
      <c r="BG292" s="190"/>
      <c r="BH292" s="190"/>
    </row>
    <row r="293" customFormat="false" ht="12.75" hidden="false" customHeight="false" outlineLevel="1" collapsed="false">
      <c r="A293" s="183"/>
      <c r="B293" s="183"/>
      <c r="C293" s="191" t="s">
        <v>450</v>
      </c>
      <c r="D293" s="192"/>
      <c r="E293" s="193" t="n">
        <v>13.33</v>
      </c>
      <c r="F293" s="187"/>
      <c r="G293" s="187" t="n">
        <f aca="false">F293*E293</f>
        <v>0</v>
      </c>
      <c r="H293" s="187"/>
      <c r="I293" s="187"/>
      <c r="J293" s="187"/>
      <c r="K293" s="187"/>
      <c r="L293" s="187"/>
      <c r="M293" s="187"/>
      <c r="N293" s="188"/>
      <c r="O293" s="188"/>
      <c r="P293" s="188"/>
      <c r="Q293" s="188"/>
      <c r="R293" s="188"/>
      <c r="S293" s="188"/>
      <c r="T293" s="189"/>
      <c r="U293" s="188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 t="s">
        <v>150</v>
      </c>
      <c r="AF293" s="190" t="n">
        <v>0</v>
      </c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</row>
    <row r="294" customFormat="false" ht="12.75" hidden="false" customHeight="false" outlineLevel="1" collapsed="false">
      <c r="A294" s="183"/>
      <c r="B294" s="183"/>
      <c r="C294" s="191" t="s">
        <v>451</v>
      </c>
      <c r="D294" s="192"/>
      <c r="E294" s="193" t="n">
        <v>-19.2</v>
      </c>
      <c r="F294" s="187"/>
      <c r="G294" s="187" t="n">
        <f aca="false">F294*E294</f>
        <v>-0</v>
      </c>
      <c r="H294" s="187"/>
      <c r="I294" s="187"/>
      <c r="J294" s="187"/>
      <c r="K294" s="187"/>
      <c r="L294" s="187"/>
      <c r="M294" s="187"/>
      <c r="N294" s="188"/>
      <c r="O294" s="188"/>
      <c r="P294" s="188"/>
      <c r="Q294" s="188"/>
      <c r="R294" s="188"/>
      <c r="S294" s="188"/>
      <c r="T294" s="189"/>
      <c r="U294" s="188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 t="s">
        <v>150</v>
      </c>
      <c r="AF294" s="190" t="n">
        <v>0</v>
      </c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</row>
    <row r="295" customFormat="false" ht="12.75" hidden="false" customHeight="false" outlineLevel="1" collapsed="false">
      <c r="A295" s="183"/>
      <c r="B295" s="183"/>
      <c r="C295" s="191" t="s">
        <v>452</v>
      </c>
      <c r="D295" s="192"/>
      <c r="E295" s="193" t="n">
        <v>-28.8</v>
      </c>
      <c r="F295" s="187"/>
      <c r="G295" s="187" t="n">
        <f aca="false">F295*E295</f>
        <v>-0</v>
      </c>
      <c r="H295" s="187"/>
      <c r="I295" s="187"/>
      <c r="J295" s="187"/>
      <c r="K295" s="187"/>
      <c r="L295" s="187"/>
      <c r="M295" s="187"/>
      <c r="N295" s="188"/>
      <c r="O295" s="188"/>
      <c r="P295" s="188"/>
      <c r="Q295" s="188"/>
      <c r="R295" s="188"/>
      <c r="S295" s="188"/>
      <c r="T295" s="189"/>
      <c r="U295" s="188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 t="s">
        <v>150</v>
      </c>
      <c r="AF295" s="190" t="n">
        <v>0</v>
      </c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</row>
    <row r="296" customFormat="false" ht="12.75" hidden="false" customHeight="false" outlineLevel="1" collapsed="false">
      <c r="A296" s="183" t="n">
        <v>90</v>
      </c>
      <c r="B296" s="183" t="s">
        <v>453</v>
      </c>
      <c r="C296" s="184" t="s">
        <v>454</v>
      </c>
      <c r="D296" s="185" t="s">
        <v>153</v>
      </c>
      <c r="E296" s="186" t="n">
        <v>121.44575</v>
      </c>
      <c r="F296" s="187"/>
      <c r="G296" s="187" t="n">
        <f aca="false">F296*E296</f>
        <v>0</v>
      </c>
      <c r="H296" s="187" t="n">
        <v>4.85</v>
      </c>
      <c r="I296" s="187" t="n">
        <f aca="false">ROUND(E296*H296,2)</f>
        <v>589.01</v>
      </c>
      <c r="J296" s="187" t="n">
        <v>51.75</v>
      </c>
      <c r="K296" s="187" t="n">
        <f aca="false">ROUND(E296*J296,2)</f>
        <v>6284.82</v>
      </c>
      <c r="L296" s="187" t="n">
        <v>21</v>
      </c>
      <c r="M296" s="187" t="n">
        <f aca="false">G296*(1+L296/100)</f>
        <v>0</v>
      </c>
      <c r="N296" s="188" t="n">
        <v>0.00015</v>
      </c>
      <c r="O296" s="188" t="n">
        <f aca="false">ROUND(E296*N296,5)</f>
        <v>0.01822</v>
      </c>
      <c r="P296" s="188" t="n">
        <v>0</v>
      </c>
      <c r="Q296" s="188" t="n">
        <f aca="false">ROUND(E296*P296,5)</f>
        <v>0</v>
      </c>
      <c r="R296" s="188"/>
      <c r="S296" s="188"/>
      <c r="T296" s="189" t="n">
        <v>0.10902</v>
      </c>
      <c r="U296" s="188" t="n">
        <f aca="false">ROUND(E296*T296,2)</f>
        <v>13.24</v>
      </c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 t="s">
        <v>141</v>
      </c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</row>
    <row r="297" customFormat="false" ht="12.75" hidden="false" customHeight="false" outlineLevel="1" collapsed="false">
      <c r="A297" s="183"/>
      <c r="B297" s="183"/>
      <c r="C297" s="191" t="s">
        <v>455</v>
      </c>
      <c r="D297" s="192"/>
      <c r="E297" s="193" t="n">
        <v>47.79</v>
      </c>
      <c r="F297" s="187"/>
      <c r="G297" s="187" t="n">
        <f aca="false">F297*E297</f>
        <v>0</v>
      </c>
      <c r="H297" s="187"/>
      <c r="I297" s="187"/>
      <c r="J297" s="187"/>
      <c r="K297" s="187"/>
      <c r="L297" s="187"/>
      <c r="M297" s="187"/>
      <c r="N297" s="188"/>
      <c r="O297" s="188"/>
      <c r="P297" s="188"/>
      <c r="Q297" s="188"/>
      <c r="R297" s="188"/>
      <c r="S297" s="188"/>
      <c r="T297" s="189"/>
      <c r="U297" s="188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 t="s">
        <v>150</v>
      </c>
      <c r="AF297" s="190" t="n">
        <v>0</v>
      </c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</row>
    <row r="298" customFormat="false" ht="12.75" hidden="false" customHeight="false" outlineLevel="1" collapsed="false">
      <c r="A298" s="183"/>
      <c r="B298" s="183"/>
      <c r="C298" s="191" t="s">
        <v>456</v>
      </c>
      <c r="D298" s="192"/>
      <c r="E298" s="193" t="n">
        <v>-4</v>
      </c>
      <c r="F298" s="187"/>
      <c r="G298" s="187" t="n">
        <f aca="false">F298*E298</f>
        <v>-0</v>
      </c>
      <c r="H298" s="187"/>
      <c r="I298" s="187"/>
      <c r="J298" s="187"/>
      <c r="K298" s="187"/>
      <c r="L298" s="187"/>
      <c r="M298" s="187"/>
      <c r="N298" s="188"/>
      <c r="O298" s="188"/>
      <c r="P298" s="188"/>
      <c r="Q298" s="188"/>
      <c r="R298" s="188"/>
      <c r="S298" s="188"/>
      <c r="T298" s="189"/>
      <c r="U298" s="188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 t="s">
        <v>150</v>
      </c>
      <c r="AF298" s="190" t="n">
        <v>0</v>
      </c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</row>
    <row r="299" customFormat="false" ht="12.75" hidden="false" customHeight="false" outlineLevel="1" collapsed="false">
      <c r="A299" s="183"/>
      <c r="B299" s="183"/>
      <c r="C299" s="191" t="s">
        <v>457</v>
      </c>
      <c r="D299" s="192"/>
      <c r="E299" s="193" t="n">
        <v>35.282</v>
      </c>
      <c r="F299" s="187"/>
      <c r="G299" s="187" t="n">
        <f aca="false">F299*E299</f>
        <v>0</v>
      </c>
      <c r="H299" s="187"/>
      <c r="I299" s="187"/>
      <c r="J299" s="187"/>
      <c r="K299" s="187"/>
      <c r="L299" s="187"/>
      <c r="M299" s="187"/>
      <c r="N299" s="188"/>
      <c r="O299" s="188"/>
      <c r="P299" s="188"/>
      <c r="Q299" s="188"/>
      <c r="R299" s="188"/>
      <c r="S299" s="188"/>
      <c r="T299" s="189"/>
      <c r="U299" s="188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 t="s">
        <v>150</v>
      </c>
      <c r="AF299" s="190" t="n">
        <v>0</v>
      </c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</row>
    <row r="300" customFormat="false" ht="12.75" hidden="false" customHeight="false" outlineLevel="1" collapsed="false">
      <c r="A300" s="183"/>
      <c r="B300" s="183"/>
      <c r="C300" s="191" t="s">
        <v>458</v>
      </c>
      <c r="D300" s="192"/>
      <c r="E300" s="193" t="n">
        <v>52.37375</v>
      </c>
      <c r="F300" s="187"/>
      <c r="G300" s="187" t="n">
        <f aca="false">F300*E300</f>
        <v>0</v>
      </c>
      <c r="H300" s="187"/>
      <c r="I300" s="187"/>
      <c r="J300" s="187"/>
      <c r="K300" s="187"/>
      <c r="L300" s="187"/>
      <c r="M300" s="187"/>
      <c r="N300" s="188"/>
      <c r="O300" s="188"/>
      <c r="P300" s="188"/>
      <c r="Q300" s="188"/>
      <c r="R300" s="188"/>
      <c r="S300" s="188"/>
      <c r="T300" s="189"/>
      <c r="U300" s="188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 t="s">
        <v>150</v>
      </c>
      <c r="AF300" s="190" t="n">
        <v>0</v>
      </c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</row>
    <row r="301" customFormat="false" ht="12.75" hidden="false" customHeight="false" outlineLevel="1" collapsed="false">
      <c r="A301" s="183"/>
      <c r="B301" s="183"/>
      <c r="C301" s="191" t="s">
        <v>459</v>
      </c>
      <c r="D301" s="192"/>
      <c r="E301" s="193" t="n">
        <v>-10</v>
      </c>
      <c r="F301" s="187"/>
      <c r="G301" s="187" t="n">
        <f aca="false">F301*E301</f>
        <v>-0</v>
      </c>
      <c r="H301" s="187"/>
      <c r="I301" s="187"/>
      <c r="J301" s="187"/>
      <c r="K301" s="187"/>
      <c r="L301" s="187"/>
      <c r="M301" s="187"/>
      <c r="N301" s="188"/>
      <c r="O301" s="188"/>
      <c r="P301" s="188"/>
      <c r="Q301" s="188"/>
      <c r="R301" s="188"/>
      <c r="S301" s="188"/>
      <c r="T301" s="189"/>
      <c r="U301" s="188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 t="s">
        <v>150</v>
      </c>
      <c r="AF301" s="190" t="n">
        <v>0</v>
      </c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</row>
    <row r="302" customFormat="false" ht="12.75" hidden="false" customHeight="false" outlineLevel="1" collapsed="false">
      <c r="A302" s="183" t="n">
        <v>91</v>
      </c>
      <c r="B302" s="183" t="s">
        <v>460</v>
      </c>
      <c r="C302" s="184" t="s">
        <v>461</v>
      </c>
      <c r="D302" s="185" t="s">
        <v>153</v>
      </c>
      <c r="E302" s="186" t="n">
        <v>688.8505</v>
      </c>
      <c r="F302" s="187"/>
      <c r="G302" s="187" t="n">
        <f aca="false">F302*E302</f>
        <v>0</v>
      </c>
      <c r="H302" s="187" t="n">
        <v>3.56</v>
      </c>
      <c r="I302" s="187" t="n">
        <f aca="false">ROUND(E302*H302,2)</f>
        <v>2452.31</v>
      </c>
      <c r="J302" s="187" t="n">
        <v>48.34</v>
      </c>
      <c r="K302" s="187" t="n">
        <f aca="false">ROUND(E302*J302,2)</f>
        <v>33299.03</v>
      </c>
      <c r="L302" s="187" t="n">
        <v>21</v>
      </c>
      <c r="M302" s="187" t="n">
        <f aca="false">G302*(1+L302/100)</f>
        <v>0</v>
      </c>
      <c r="N302" s="188" t="n">
        <v>0.00014</v>
      </c>
      <c r="O302" s="188" t="n">
        <f aca="false">ROUND(E302*N302,5)</f>
        <v>0.09644</v>
      </c>
      <c r="P302" s="188" t="n">
        <v>0</v>
      </c>
      <c r="Q302" s="188" t="n">
        <f aca="false">ROUND(E302*P302,5)</f>
        <v>0</v>
      </c>
      <c r="R302" s="188"/>
      <c r="S302" s="188"/>
      <c r="T302" s="189" t="n">
        <v>0.10191</v>
      </c>
      <c r="U302" s="188" t="n">
        <f aca="false">ROUND(E302*T302,2)</f>
        <v>70.2</v>
      </c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 t="s">
        <v>141</v>
      </c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</row>
    <row r="303" customFormat="false" ht="12.75" hidden="false" customHeight="false" outlineLevel="1" collapsed="false">
      <c r="A303" s="183"/>
      <c r="B303" s="183"/>
      <c r="C303" s="191" t="s">
        <v>462</v>
      </c>
      <c r="D303" s="192"/>
      <c r="E303" s="193" t="n">
        <v>810.29625</v>
      </c>
      <c r="F303" s="187"/>
      <c r="G303" s="187" t="n">
        <f aca="false">F303*E303</f>
        <v>0</v>
      </c>
      <c r="H303" s="187"/>
      <c r="I303" s="187"/>
      <c r="J303" s="187"/>
      <c r="K303" s="187"/>
      <c r="L303" s="187"/>
      <c r="M303" s="187"/>
      <c r="N303" s="188"/>
      <c r="O303" s="188"/>
      <c r="P303" s="188"/>
      <c r="Q303" s="188"/>
      <c r="R303" s="188"/>
      <c r="S303" s="188"/>
      <c r="T303" s="189"/>
      <c r="U303" s="188"/>
      <c r="V303" s="190"/>
      <c r="W303" s="190"/>
      <c r="X303" s="190"/>
      <c r="Y303" s="190"/>
      <c r="Z303" s="190"/>
      <c r="AA303" s="190"/>
      <c r="AB303" s="190"/>
      <c r="AC303" s="190"/>
      <c r="AD303" s="190"/>
      <c r="AE303" s="190" t="s">
        <v>150</v>
      </c>
      <c r="AF303" s="190" t="n">
        <v>0</v>
      </c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</row>
    <row r="304" customFormat="false" ht="12.75" hidden="false" customHeight="false" outlineLevel="1" collapsed="false">
      <c r="A304" s="183"/>
      <c r="B304" s="183"/>
      <c r="C304" s="191" t="s">
        <v>463</v>
      </c>
      <c r="D304" s="192"/>
      <c r="E304" s="193" t="n">
        <v>-121.44575</v>
      </c>
      <c r="F304" s="187"/>
      <c r="G304" s="187" t="n">
        <f aca="false">F304*E304</f>
        <v>-0</v>
      </c>
      <c r="H304" s="187"/>
      <c r="I304" s="187"/>
      <c r="J304" s="187"/>
      <c r="K304" s="187"/>
      <c r="L304" s="187"/>
      <c r="M304" s="187"/>
      <c r="N304" s="188"/>
      <c r="O304" s="188"/>
      <c r="P304" s="188"/>
      <c r="Q304" s="188"/>
      <c r="R304" s="188"/>
      <c r="S304" s="188"/>
      <c r="T304" s="189"/>
      <c r="U304" s="188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 t="s">
        <v>150</v>
      </c>
      <c r="AF304" s="190" t="n">
        <v>0</v>
      </c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</row>
    <row r="305" customFormat="false" ht="12.75" hidden="false" customHeight="false" outlineLevel="1" collapsed="false">
      <c r="A305" s="183" t="n">
        <v>92</v>
      </c>
      <c r="B305" s="183" t="s">
        <v>464</v>
      </c>
      <c r="C305" s="184" t="s">
        <v>465</v>
      </c>
      <c r="D305" s="185" t="s">
        <v>153</v>
      </c>
      <c r="E305" s="186" t="n">
        <v>100</v>
      </c>
      <c r="F305" s="187"/>
      <c r="G305" s="187" t="n">
        <f aca="false">F305*E305</f>
        <v>0</v>
      </c>
      <c r="H305" s="187" t="n">
        <v>0.09</v>
      </c>
      <c r="I305" s="187" t="n">
        <f aca="false">ROUND(E305*H305,2)</f>
        <v>9</v>
      </c>
      <c r="J305" s="187" t="n">
        <v>33.21</v>
      </c>
      <c r="K305" s="187" t="n">
        <f aca="false">ROUND(E305*J305,2)</f>
        <v>3321</v>
      </c>
      <c r="L305" s="187" t="n">
        <v>21</v>
      </c>
      <c r="M305" s="187" t="n">
        <f aca="false">G305*(1+L305/100)</f>
        <v>0</v>
      </c>
      <c r="N305" s="188" t="n">
        <v>0</v>
      </c>
      <c r="O305" s="188" t="n">
        <f aca="false">ROUND(E305*N305,5)</f>
        <v>0</v>
      </c>
      <c r="P305" s="188" t="n">
        <v>0</v>
      </c>
      <c r="Q305" s="188" t="n">
        <f aca="false">ROUND(E305*P305,5)</f>
        <v>0</v>
      </c>
      <c r="R305" s="188"/>
      <c r="S305" s="188"/>
      <c r="T305" s="189" t="n">
        <v>0.06999</v>
      </c>
      <c r="U305" s="188" t="n">
        <f aca="false">ROUND(E305*T305,2)</f>
        <v>7</v>
      </c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 t="s">
        <v>138</v>
      </c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</row>
    <row r="306" customFormat="false" ht="12.75" hidden="false" customHeight="false" outlineLevel="0" collapsed="false">
      <c r="A306" s="194" t="s">
        <v>133</v>
      </c>
      <c r="B306" s="194" t="s">
        <v>97</v>
      </c>
      <c r="C306" s="195" t="s">
        <v>98</v>
      </c>
      <c r="D306" s="196"/>
      <c r="E306" s="197"/>
      <c r="F306" s="198"/>
      <c r="G306" s="198" t="n">
        <f aca="false">SUMIF(AE307:AE318,"&lt;&gt;NOR",G307:G318)</f>
        <v>0</v>
      </c>
      <c r="H306" s="198"/>
      <c r="I306" s="198" t="n">
        <f aca="false">SUM(I307:I318)</f>
        <v>0</v>
      </c>
      <c r="J306" s="198"/>
      <c r="K306" s="198" t="n">
        <f aca="false">SUM(K307:K318)</f>
        <v>143700</v>
      </c>
      <c r="L306" s="198"/>
      <c r="M306" s="198" t="n">
        <f aca="false">SUM(M307:M318)</f>
        <v>0</v>
      </c>
      <c r="N306" s="199"/>
      <c r="O306" s="199" t="n">
        <f aca="false">SUM(O307:O318)</f>
        <v>0</v>
      </c>
      <c r="P306" s="199"/>
      <c r="Q306" s="199" t="n">
        <f aca="false">SUM(Q307:Q318)</f>
        <v>0</v>
      </c>
      <c r="R306" s="199"/>
      <c r="S306" s="199"/>
      <c r="T306" s="200"/>
      <c r="U306" s="199" t="n">
        <f aca="false">SUM(U307:U318)</f>
        <v>0</v>
      </c>
      <c r="AE306" s="0" t="s">
        <v>134</v>
      </c>
    </row>
    <row r="307" customFormat="false" ht="12.75" hidden="false" customHeight="false" outlineLevel="1" collapsed="false">
      <c r="A307" s="183" t="n">
        <v>93</v>
      </c>
      <c r="B307" s="183" t="s">
        <v>171</v>
      </c>
      <c r="C307" s="184" t="s">
        <v>466</v>
      </c>
      <c r="D307" s="185" t="s">
        <v>275</v>
      </c>
      <c r="E307" s="186" t="n">
        <v>1</v>
      </c>
      <c r="F307" s="187"/>
      <c r="G307" s="187" t="n">
        <f aca="false">F307*E307</f>
        <v>0</v>
      </c>
      <c r="H307" s="187" t="n">
        <v>0</v>
      </c>
      <c r="I307" s="187" t="n">
        <f aca="false">ROUND(E307*H307,2)</f>
        <v>0</v>
      </c>
      <c r="J307" s="187" t="n">
        <v>15200</v>
      </c>
      <c r="K307" s="187" t="n">
        <f aca="false">ROUND(E307*J307,2)</f>
        <v>15200</v>
      </c>
      <c r="L307" s="187" t="n">
        <v>21</v>
      </c>
      <c r="M307" s="187" t="n">
        <f aca="false">G307*(1+L307/100)</f>
        <v>0</v>
      </c>
      <c r="N307" s="188" t="n">
        <v>0</v>
      </c>
      <c r="O307" s="188" t="n">
        <f aca="false">ROUND(E307*N307,5)</f>
        <v>0</v>
      </c>
      <c r="P307" s="188" t="n">
        <v>0</v>
      </c>
      <c r="Q307" s="188" t="n">
        <f aca="false">ROUND(E307*P307,5)</f>
        <v>0</v>
      </c>
      <c r="R307" s="188"/>
      <c r="S307" s="188"/>
      <c r="T307" s="189" t="n">
        <v>0</v>
      </c>
      <c r="U307" s="188" t="n">
        <f aca="false">ROUND(E307*T307,2)</f>
        <v>0</v>
      </c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 t="s">
        <v>141</v>
      </c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</row>
    <row r="308" customFormat="false" ht="12.75" hidden="false" customHeight="false" outlineLevel="1" collapsed="false">
      <c r="A308" s="183" t="n">
        <v>94</v>
      </c>
      <c r="B308" s="183" t="s">
        <v>171</v>
      </c>
      <c r="C308" s="184" t="s">
        <v>467</v>
      </c>
      <c r="D308" s="185" t="s">
        <v>275</v>
      </c>
      <c r="E308" s="186" t="n">
        <v>1</v>
      </c>
      <c r="F308" s="187"/>
      <c r="G308" s="187" t="n">
        <f aca="false">F308*E308</f>
        <v>0</v>
      </c>
      <c r="H308" s="187" t="n">
        <v>0</v>
      </c>
      <c r="I308" s="187" t="n">
        <f aca="false">ROUND(E308*H308,2)</f>
        <v>0</v>
      </c>
      <c r="J308" s="187" t="n">
        <v>15000</v>
      </c>
      <c r="K308" s="187" t="n">
        <f aca="false">ROUND(E308*J308,2)</f>
        <v>15000</v>
      </c>
      <c r="L308" s="187" t="n">
        <v>21</v>
      </c>
      <c r="M308" s="187" t="n">
        <f aca="false">G308*(1+L308/100)</f>
        <v>0</v>
      </c>
      <c r="N308" s="188" t="n">
        <v>0</v>
      </c>
      <c r="O308" s="188" t="n">
        <f aca="false">ROUND(E308*N308,5)</f>
        <v>0</v>
      </c>
      <c r="P308" s="188" t="n">
        <v>0</v>
      </c>
      <c r="Q308" s="188" t="n">
        <f aca="false">ROUND(E308*P308,5)</f>
        <v>0</v>
      </c>
      <c r="R308" s="188"/>
      <c r="S308" s="188"/>
      <c r="T308" s="189" t="n">
        <v>0</v>
      </c>
      <c r="U308" s="188" t="n">
        <f aca="false">ROUND(E308*T308,2)</f>
        <v>0</v>
      </c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 t="s">
        <v>141</v>
      </c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</row>
    <row r="309" customFormat="false" ht="22.5" hidden="false" customHeight="false" outlineLevel="1" collapsed="false">
      <c r="A309" s="183" t="n">
        <v>95</v>
      </c>
      <c r="B309" s="183" t="s">
        <v>171</v>
      </c>
      <c r="C309" s="184" t="s">
        <v>468</v>
      </c>
      <c r="D309" s="185" t="s">
        <v>275</v>
      </c>
      <c r="E309" s="186" t="n">
        <v>1</v>
      </c>
      <c r="F309" s="187"/>
      <c r="G309" s="187" t="n">
        <f aca="false">F309*E309</f>
        <v>0</v>
      </c>
      <c r="H309" s="187" t="n">
        <v>0</v>
      </c>
      <c r="I309" s="187" t="n">
        <f aca="false">ROUND(E309*H309,2)</f>
        <v>0</v>
      </c>
      <c r="J309" s="187" t="n">
        <v>3000</v>
      </c>
      <c r="K309" s="187" t="n">
        <f aca="false">ROUND(E309*J309,2)</f>
        <v>3000</v>
      </c>
      <c r="L309" s="187" t="n">
        <v>21</v>
      </c>
      <c r="M309" s="187" t="n">
        <f aca="false">G309*(1+L309/100)</f>
        <v>0</v>
      </c>
      <c r="N309" s="188" t="n">
        <v>0</v>
      </c>
      <c r="O309" s="188" t="n">
        <f aca="false">ROUND(E309*N309,5)</f>
        <v>0</v>
      </c>
      <c r="P309" s="188" t="n">
        <v>0</v>
      </c>
      <c r="Q309" s="188" t="n">
        <f aca="false">ROUND(E309*P309,5)</f>
        <v>0</v>
      </c>
      <c r="R309" s="188"/>
      <c r="S309" s="188"/>
      <c r="T309" s="189" t="n">
        <v>0</v>
      </c>
      <c r="U309" s="188" t="n">
        <f aca="false">ROUND(E309*T309,2)</f>
        <v>0</v>
      </c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 t="s">
        <v>141</v>
      </c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</row>
    <row r="310" customFormat="false" ht="22.5" hidden="false" customHeight="false" outlineLevel="1" collapsed="false">
      <c r="A310" s="183" t="n">
        <v>96</v>
      </c>
      <c r="B310" s="183" t="s">
        <v>171</v>
      </c>
      <c r="C310" s="184" t="s">
        <v>469</v>
      </c>
      <c r="D310" s="185" t="s">
        <v>275</v>
      </c>
      <c r="E310" s="186" t="n">
        <v>1</v>
      </c>
      <c r="F310" s="187"/>
      <c r="G310" s="187" t="n">
        <f aca="false">F310*E310</f>
        <v>0</v>
      </c>
      <c r="H310" s="187" t="n">
        <v>0</v>
      </c>
      <c r="I310" s="187" t="n">
        <f aca="false">ROUND(E310*H310,2)</f>
        <v>0</v>
      </c>
      <c r="J310" s="187" t="n">
        <v>5000</v>
      </c>
      <c r="K310" s="187" t="n">
        <f aca="false">ROUND(E310*J310,2)</f>
        <v>5000</v>
      </c>
      <c r="L310" s="187" t="n">
        <v>21</v>
      </c>
      <c r="M310" s="187" t="n">
        <f aca="false">G310*(1+L310/100)</f>
        <v>0</v>
      </c>
      <c r="N310" s="188" t="n">
        <v>0</v>
      </c>
      <c r="O310" s="188" t="n">
        <f aca="false">ROUND(E310*N310,5)</f>
        <v>0</v>
      </c>
      <c r="P310" s="188" t="n">
        <v>0</v>
      </c>
      <c r="Q310" s="188" t="n">
        <f aca="false">ROUND(E310*P310,5)</f>
        <v>0</v>
      </c>
      <c r="R310" s="188"/>
      <c r="S310" s="188"/>
      <c r="T310" s="189" t="n">
        <v>0</v>
      </c>
      <c r="U310" s="188" t="n">
        <f aca="false">ROUND(E310*T310,2)</f>
        <v>0</v>
      </c>
      <c r="V310" s="190"/>
      <c r="W310" s="190"/>
      <c r="X310" s="190"/>
      <c r="Y310" s="190"/>
      <c r="Z310" s="190"/>
      <c r="AA310" s="190"/>
      <c r="AB310" s="190"/>
      <c r="AC310" s="190"/>
      <c r="AD310" s="190"/>
      <c r="AE310" s="190" t="s">
        <v>141</v>
      </c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</row>
    <row r="311" customFormat="false" ht="22.5" hidden="false" customHeight="false" outlineLevel="1" collapsed="false">
      <c r="A311" s="183" t="n">
        <v>97</v>
      </c>
      <c r="B311" s="183" t="s">
        <v>171</v>
      </c>
      <c r="C311" s="184" t="s">
        <v>470</v>
      </c>
      <c r="D311" s="185" t="s">
        <v>275</v>
      </c>
      <c r="E311" s="186" t="n">
        <v>1</v>
      </c>
      <c r="F311" s="187"/>
      <c r="G311" s="187" t="n">
        <f aca="false">F311*E311</f>
        <v>0</v>
      </c>
      <c r="H311" s="187" t="n">
        <v>0</v>
      </c>
      <c r="I311" s="187" t="n">
        <f aca="false">ROUND(E311*H311,2)</f>
        <v>0</v>
      </c>
      <c r="J311" s="187" t="n">
        <v>15000</v>
      </c>
      <c r="K311" s="187" t="n">
        <f aca="false">ROUND(E311*J311,2)</f>
        <v>15000</v>
      </c>
      <c r="L311" s="187" t="n">
        <v>21</v>
      </c>
      <c r="M311" s="187" t="n">
        <f aca="false">G311*(1+L311/100)</f>
        <v>0</v>
      </c>
      <c r="N311" s="188" t="n">
        <v>0</v>
      </c>
      <c r="O311" s="188" t="n">
        <f aca="false">ROUND(E311*N311,5)</f>
        <v>0</v>
      </c>
      <c r="P311" s="188" t="n">
        <v>0</v>
      </c>
      <c r="Q311" s="188" t="n">
        <f aca="false">ROUND(E311*P311,5)</f>
        <v>0</v>
      </c>
      <c r="R311" s="188"/>
      <c r="S311" s="188"/>
      <c r="T311" s="189" t="n">
        <v>0</v>
      </c>
      <c r="U311" s="188" t="n">
        <f aca="false">ROUND(E311*T311,2)</f>
        <v>0</v>
      </c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 t="s">
        <v>141</v>
      </c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</row>
    <row r="312" customFormat="false" ht="22.5" hidden="false" customHeight="false" outlineLevel="1" collapsed="false">
      <c r="A312" s="183" t="n">
        <v>98</v>
      </c>
      <c r="B312" s="183" t="s">
        <v>171</v>
      </c>
      <c r="C312" s="184" t="s">
        <v>471</v>
      </c>
      <c r="D312" s="185" t="s">
        <v>275</v>
      </c>
      <c r="E312" s="186" t="n">
        <v>1</v>
      </c>
      <c r="F312" s="187"/>
      <c r="G312" s="187" t="n">
        <f aca="false">F312*E312</f>
        <v>0</v>
      </c>
      <c r="H312" s="187" t="n">
        <v>0</v>
      </c>
      <c r="I312" s="187" t="n">
        <f aca="false">ROUND(E312*H312,2)</f>
        <v>0</v>
      </c>
      <c r="J312" s="187" t="n">
        <v>35000</v>
      </c>
      <c r="K312" s="187" t="n">
        <f aca="false">ROUND(E312*J312,2)</f>
        <v>35000</v>
      </c>
      <c r="L312" s="187" t="n">
        <v>21</v>
      </c>
      <c r="M312" s="187" t="n">
        <f aca="false">G312*(1+L312/100)</f>
        <v>0</v>
      </c>
      <c r="N312" s="188" t="n">
        <v>0</v>
      </c>
      <c r="O312" s="188" t="n">
        <f aca="false">ROUND(E312*N312,5)</f>
        <v>0</v>
      </c>
      <c r="P312" s="188" t="n">
        <v>0</v>
      </c>
      <c r="Q312" s="188" t="n">
        <f aca="false">ROUND(E312*P312,5)</f>
        <v>0</v>
      </c>
      <c r="R312" s="188"/>
      <c r="S312" s="188"/>
      <c r="T312" s="189" t="n">
        <v>0</v>
      </c>
      <c r="U312" s="188" t="n">
        <f aca="false">ROUND(E312*T312,2)</f>
        <v>0</v>
      </c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 t="s">
        <v>141</v>
      </c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</row>
    <row r="313" customFormat="false" ht="22.5" hidden="false" customHeight="false" outlineLevel="1" collapsed="false">
      <c r="A313" s="183" t="n">
        <v>99</v>
      </c>
      <c r="B313" s="183" t="s">
        <v>171</v>
      </c>
      <c r="C313" s="184" t="s">
        <v>472</v>
      </c>
      <c r="D313" s="185" t="s">
        <v>275</v>
      </c>
      <c r="E313" s="186" t="n">
        <v>1</v>
      </c>
      <c r="F313" s="187"/>
      <c r="G313" s="187" t="n">
        <f aca="false">F313*E313</f>
        <v>0</v>
      </c>
      <c r="H313" s="187" t="n">
        <v>0</v>
      </c>
      <c r="I313" s="187" t="n">
        <f aca="false">ROUND(E313*H313,2)</f>
        <v>0</v>
      </c>
      <c r="J313" s="187" t="n">
        <v>10000</v>
      </c>
      <c r="K313" s="187" t="n">
        <f aca="false">ROUND(E313*J313,2)</f>
        <v>10000</v>
      </c>
      <c r="L313" s="187" t="n">
        <v>21</v>
      </c>
      <c r="M313" s="187" t="n">
        <f aca="false">G313*(1+L313/100)</f>
        <v>0</v>
      </c>
      <c r="N313" s="188" t="n">
        <v>0</v>
      </c>
      <c r="O313" s="188" t="n">
        <f aca="false">ROUND(E313*N313,5)</f>
        <v>0</v>
      </c>
      <c r="P313" s="188" t="n">
        <v>0</v>
      </c>
      <c r="Q313" s="188" t="n">
        <f aca="false">ROUND(E313*P313,5)</f>
        <v>0</v>
      </c>
      <c r="R313" s="188"/>
      <c r="S313" s="188"/>
      <c r="T313" s="189" t="n">
        <v>0</v>
      </c>
      <c r="U313" s="188" t="n">
        <f aca="false">ROUND(E313*T313,2)</f>
        <v>0</v>
      </c>
      <c r="V313" s="190"/>
      <c r="W313" s="190"/>
      <c r="X313" s="190"/>
      <c r="Y313" s="190"/>
      <c r="Z313" s="190"/>
      <c r="AA313" s="190"/>
      <c r="AB313" s="190"/>
      <c r="AC313" s="190"/>
      <c r="AD313" s="190"/>
      <c r="AE313" s="190" t="s">
        <v>141</v>
      </c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</row>
    <row r="314" customFormat="false" ht="22.5" hidden="false" customHeight="false" outlineLevel="1" collapsed="false">
      <c r="A314" s="183" t="n">
        <v>100</v>
      </c>
      <c r="B314" s="183" t="s">
        <v>171</v>
      </c>
      <c r="C314" s="184" t="s">
        <v>473</v>
      </c>
      <c r="D314" s="185" t="s">
        <v>275</v>
      </c>
      <c r="E314" s="186" t="n">
        <v>1</v>
      </c>
      <c r="F314" s="187"/>
      <c r="G314" s="187" t="n">
        <f aca="false">F314*E314</f>
        <v>0</v>
      </c>
      <c r="H314" s="187" t="n">
        <v>0</v>
      </c>
      <c r="I314" s="187" t="n">
        <f aca="false">ROUND(E314*H314,2)</f>
        <v>0</v>
      </c>
      <c r="J314" s="187" t="n">
        <v>10000</v>
      </c>
      <c r="K314" s="187" t="n">
        <f aca="false">ROUND(E314*J314,2)</f>
        <v>10000</v>
      </c>
      <c r="L314" s="187" t="n">
        <v>21</v>
      </c>
      <c r="M314" s="187" t="n">
        <f aca="false">G314*(1+L314/100)</f>
        <v>0</v>
      </c>
      <c r="N314" s="188" t="n">
        <v>0</v>
      </c>
      <c r="O314" s="188" t="n">
        <f aca="false">ROUND(E314*N314,5)</f>
        <v>0</v>
      </c>
      <c r="P314" s="188" t="n">
        <v>0</v>
      </c>
      <c r="Q314" s="188" t="n">
        <f aca="false">ROUND(E314*P314,5)</f>
        <v>0</v>
      </c>
      <c r="R314" s="188"/>
      <c r="S314" s="188"/>
      <c r="T314" s="189" t="n">
        <v>0</v>
      </c>
      <c r="U314" s="188" t="n">
        <f aca="false">ROUND(E314*T314,2)</f>
        <v>0</v>
      </c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 t="s">
        <v>141</v>
      </c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</row>
    <row r="315" customFormat="false" ht="22.5" hidden="false" customHeight="false" outlineLevel="1" collapsed="false">
      <c r="A315" s="183" t="n">
        <v>101</v>
      </c>
      <c r="B315" s="183" t="s">
        <v>171</v>
      </c>
      <c r="C315" s="184" t="s">
        <v>474</v>
      </c>
      <c r="D315" s="185" t="s">
        <v>275</v>
      </c>
      <c r="E315" s="186" t="n">
        <v>1</v>
      </c>
      <c r="F315" s="187"/>
      <c r="G315" s="187" t="n">
        <f aca="false">F315*E315</f>
        <v>0</v>
      </c>
      <c r="H315" s="187" t="n">
        <v>0</v>
      </c>
      <c r="I315" s="187" t="n">
        <f aca="false">ROUND(E315*H315,2)</f>
        <v>0</v>
      </c>
      <c r="J315" s="187" t="n">
        <v>3500</v>
      </c>
      <c r="K315" s="187" t="n">
        <f aca="false">ROUND(E315*J315,2)</f>
        <v>3500</v>
      </c>
      <c r="L315" s="187" t="n">
        <v>21</v>
      </c>
      <c r="M315" s="187" t="n">
        <f aca="false">G315*(1+L315/100)</f>
        <v>0</v>
      </c>
      <c r="N315" s="188" t="n">
        <v>0</v>
      </c>
      <c r="O315" s="188" t="n">
        <f aca="false">ROUND(E315*N315,5)</f>
        <v>0</v>
      </c>
      <c r="P315" s="188" t="n">
        <v>0</v>
      </c>
      <c r="Q315" s="188" t="n">
        <f aca="false">ROUND(E315*P315,5)</f>
        <v>0</v>
      </c>
      <c r="R315" s="188"/>
      <c r="S315" s="188"/>
      <c r="T315" s="189" t="n">
        <v>0</v>
      </c>
      <c r="U315" s="188" t="n">
        <f aca="false">ROUND(E315*T315,2)</f>
        <v>0</v>
      </c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 t="s">
        <v>141</v>
      </c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</row>
    <row r="316" customFormat="false" ht="22.5" hidden="false" customHeight="false" outlineLevel="1" collapsed="false">
      <c r="A316" s="183" t="n">
        <v>102</v>
      </c>
      <c r="B316" s="183" t="s">
        <v>171</v>
      </c>
      <c r="C316" s="184" t="s">
        <v>475</v>
      </c>
      <c r="D316" s="185" t="s">
        <v>275</v>
      </c>
      <c r="E316" s="186" t="n">
        <v>1</v>
      </c>
      <c r="F316" s="187"/>
      <c r="G316" s="187" t="n">
        <f aca="false">F316*E316</f>
        <v>0</v>
      </c>
      <c r="H316" s="187" t="n">
        <v>0</v>
      </c>
      <c r="I316" s="187" t="n">
        <f aca="false">ROUND(E316*H316,2)</f>
        <v>0</v>
      </c>
      <c r="J316" s="187" t="n">
        <v>8000</v>
      </c>
      <c r="K316" s="187" t="n">
        <f aca="false">ROUND(E316*J316,2)</f>
        <v>8000</v>
      </c>
      <c r="L316" s="187" t="n">
        <v>21</v>
      </c>
      <c r="M316" s="187" t="n">
        <f aca="false">G316*(1+L316/100)</f>
        <v>0</v>
      </c>
      <c r="N316" s="188" t="n">
        <v>0</v>
      </c>
      <c r="O316" s="188" t="n">
        <f aca="false">ROUND(E316*N316,5)</f>
        <v>0</v>
      </c>
      <c r="P316" s="188" t="n">
        <v>0</v>
      </c>
      <c r="Q316" s="188" t="n">
        <f aca="false">ROUND(E316*P316,5)</f>
        <v>0</v>
      </c>
      <c r="R316" s="188"/>
      <c r="S316" s="188"/>
      <c r="T316" s="189" t="n">
        <v>0</v>
      </c>
      <c r="U316" s="188" t="n">
        <f aca="false">ROUND(E316*T316,2)</f>
        <v>0</v>
      </c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 t="s">
        <v>141</v>
      </c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</row>
    <row r="317" customFormat="false" ht="12.75" hidden="false" customHeight="false" outlineLevel="1" collapsed="false">
      <c r="A317" s="183" t="n">
        <v>103</v>
      </c>
      <c r="B317" s="183" t="s">
        <v>171</v>
      </c>
      <c r="C317" s="184" t="s">
        <v>476</v>
      </c>
      <c r="D317" s="185" t="s">
        <v>275</v>
      </c>
      <c r="E317" s="186" t="n">
        <v>1</v>
      </c>
      <c r="F317" s="187"/>
      <c r="G317" s="187" t="n">
        <f aca="false">F317*E317</f>
        <v>0</v>
      </c>
      <c r="H317" s="187" t="n">
        <v>0</v>
      </c>
      <c r="I317" s="187" t="n">
        <f aca="false">ROUND(E317*H317,2)</f>
        <v>0</v>
      </c>
      <c r="J317" s="187" t="n">
        <v>16000</v>
      </c>
      <c r="K317" s="187" t="n">
        <f aca="false">ROUND(E317*J317,2)</f>
        <v>16000</v>
      </c>
      <c r="L317" s="187" t="n">
        <v>21</v>
      </c>
      <c r="M317" s="187" t="n">
        <f aca="false">G317*(1+L317/100)</f>
        <v>0</v>
      </c>
      <c r="N317" s="188" t="n">
        <v>0</v>
      </c>
      <c r="O317" s="188" t="n">
        <f aca="false">ROUND(E317*N317,5)</f>
        <v>0</v>
      </c>
      <c r="P317" s="188" t="n">
        <v>0</v>
      </c>
      <c r="Q317" s="188" t="n">
        <f aca="false">ROUND(E317*P317,5)</f>
        <v>0</v>
      </c>
      <c r="R317" s="188"/>
      <c r="S317" s="188"/>
      <c r="T317" s="189" t="n">
        <v>0</v>
      </c>
      <c r="U317" s="188" t="n">
        <f aca="false">ROUND(E317*T317,2)</f>
        <v>0</v>
      </c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 t="s">
        <v>141</v>
      </c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</row>
    <row r="318" customFormat="false" ht="12.75" hidden="false" customHeight="false" outlineLevel="1" collapsed="false">
      <c r="A318" s="183" t="n">
        <v>104</v>
      </c>
      <c r="B318" s="183" t="s">
        <v>171</v>
      </c>
      <c r="C318" s="184" t="s">
        <v>477</v>
      </c>
      <c r="D318" s="185" t="s">
        <v>275</v>
      </c>
      <c r="E318" s="186" t="n">
        <v>1</v>
      </c>
      <c r="F318" s="187"/>
      <c r="G318" s="187" t="n">
        <f aca="false">F318*E318</f>
        <v>0</v>
      </c>
      <c r="H318" s="187" t="n">
        <v>0</v>
      </c>
      <c r="I318" s="187" t="n">
        <f aca="false">ROUND(E318*H318,2)</f>
        <v>0</v>
      </c>
      <c r="J318" s="187" t="n">
        <v>8000</v>
      </c>
      <c r="K318" s="187" t="n">
        <f aca="false">ROUND(E318*J318,2)</f>
        <v>8000</v>
      </c>
      <c r="L318" s="187" t="n">
        <v>21</v>
      </c>
      <c r="M318" s="187" t="n">
        <f aca="false">G318*(1+L318/100)</f>
        <v>0</v>
      </c>
      <c r="N318" s="188" t="n">
        <v>0</v>
      </c>
      <c r="O318" s="188" t="n">
        <f aca="false">ROUND(E318*N318,5)</f>
        <v>0</v>
      </c>
      <c r="P318" s="188" t="n">
        <v>0</v>
      </c>
      <c r="Q318" s="188" t="n">
        <f aca="false">ROUND(E318*P318,5)</f>
        <v>0</v>
      </c>
      <c r="R318" s="188"/>
      <c r="S318" s="188"/>
      <c r="T318" s="189" t="n">
        <v>0</v>
      </c>
      <c r="U318" s="188" t="n">
        <f aca="false">ROUND(E318*T318,2)</f>
        <v>0</v>
      </c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 t="s">
        <v>141</v>
      </c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</row>
    <row r="319" customFormat="false" ht="12.75" hidden="false" customHeight="false" outlineLevel="0" collapsed="false">
      <c r="A319" s="194" t="s">
        <v>133</v>
      </c>
      <c r="B319" s="194" t="s">
        <v>99</v>
      </c>
      <c r="C319" s="195" t="s">
        <v>100</v>
      </c>
      <c r="D319" s="196"/>
      <c r="E319" s="197"/>
      <c r="F319" s="198"/>
      <c r="G319" s="198" t="n">
        <f aca="false">SUMIF(AE320:AE354,"&lt;&gt;NOR",G320:G354)</f>
        <v>0</v>
      </c>
      <c r="H319" s="198"/>
      <c r="I319" s="198" t="n">
        <f aca="false">SUM(I320:I354)</f>
        <v>48470.94</v>
      </c>
      <c r="J319" s="198"/>
      <c r="K319" s="198" t="n">
        <f aca="false">SUM(K320:K354)</f>
        <v>2406013.06</v>
      </c>
      <c r="L319" s="198"/>
      <c r="M319" s="198" t="n">
        <f aca="false">SUM(M320:M354)</f>
        <v>0</v>
      </c>
      <c r="N319" s="199"/>
      <c r="O319" s="199" t="n">
        <f aca="false">SUM(O320:O354)</f>
        <v>1.82188</v>
      </c>
      <c r="P319" s="199"/>
      <c r="Q319" s="199" t="n">
        <f aca="false">SUM(Q320:Q354)</f>
        <v>0</v>
      </c>
      <c r="R319" s="199"/>
      <c r="S319" s="199"/>
      <c r="T319" s="200"/>
      <c r="U319" s="199" t="n">
        <f aca="false">SUM(U320:U354)</f>
        <v>76</v>
      </c>
      <c r="AE319" s="0" t="s">
        <v>134</v>
      </c>
    </row>
    <row r="320" customFormat="false" ht="22.5" hidden="false" customHeight="false" outlineLevel="1" collapsed="false">
      <c r="A320" s="183" t="n">
        <v>105</v>
      </c>
      <c r="B320" s="183" t="s">
        <v>171</v>
      </c>
      <c r="C320" s="184" t="s">
        <v>478</v>
      </c>
      <c r="D320" s="185" t="s">
        <v>275</v>
      </c>
      <c r="E320" s="186" t="n">
        <v>0</v>
      </c>
      <c r="F320" s="187"/>
      <c r="G320" s="187" t="n">
        <f aca="false">F320*E320</f>
        <v>0</v>
      </c>
      <c r="H320" s="187" t="n">
        <v>0</v>
      </c>
      <c r="I320" s="187" t="n">
        <f aca="false">ROUND(E320*H320,2)</f>
        <v>0</v>
      </c>
      <c r="J320" s="187" t="n">
        <v>0</v>
      </c>
      <c r="K320" s="187" t="n">
        <f aca="false">ROUND(E320*J320,2)</f>
        <v>0</v>
      </c>
      <c r="L320" s="187" t="n">
        <v>21</v>
      </c>
      <c r="M320" s="187" t="n">
        <f aca="false">G320*(1+L320/100)</f>
        <v>0</v>
      </c>
      <c r="N320" s="188" t="n">
        <v>0.02885</v>
      </c>
      <c r="O320" s="188" t="n">
        <f aca="false">ROUND(E320*N320,5)</f>
        <v>0</v>
      </c>
      <c r="P320" s="188" t="n">
        <v>0</v>
      </c>
      <c r="Q320" s="188" t="n">
        <f aca="false">ROUND(E320*P320,5)</f>
        <v>0</v>
      </c>
      <c r="R320" s="188"/>
      <c r="S320" s="188"/>
      <c r="T320" s="189" t="n">
        <v>1.20469</v>
      </c>
      <c r="U320" s="188" t="n">
        <f aca="false">ROUND(E320*T320,2)</f>
        <v>0</v>
      </c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 t="s">
        <v>141</v>
      </c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190"/>
      <c r="AW320" s="190"/>
      <c r="AX320" s="190"/>
      <c r="AY320" s="190"/>
      <c r="AZ320" s="190"/>
      <c r="BA320" s="190"/>
      <c r="BB320" s="190"/>
      <c r="BC320" s="190"/>
      <c r="BD320" s="190"/>
      <c r="BE320" s="190"/>
      <c r="BF320" s="190"/>
      <c r="BG320" s="190"/>
      <c r="BH320" s="190"/>
    </row>
    <row r="321" customFormat="false" ht="22.5" hidden="false" customHeight="false" outlineLevel="1" collapsed="false">
      <c r="A321" s="183" t="n">
        <v>106</v>
      </c>
      <c r="B321" s="183" t="s">
        <v>171</v>
      </c>
      <c r="C321" s="184" t="s">
        <v>479</v>
      </c>
      <c r="D321" s="185" t="s">
        <v>275</v>
      </c>
      <c r="E321" s="186" t="n">
        <v>1</v>
      </c>
      <c r="F321" s="187"/>
      <c r="G321" s="187" t="n">
        <f aca="false">F321*E321</f>
        <v>0</v>
      </c>
      <c r="H321" s="187" t="n">
        <v>6924.42</v>
      </c>
      <c r="I321" s="187" t="n">
        <f aca="false">ROUND(E321*H321,2)</f>
        <v>6924.42</v>
      </c>
      <c r="J321" s="187" t="n">
        <v>69418.58</v>
      </c>
      <c r="K321" s="187" t="n">
        <f aca="false">ROUND(E321*J321,2)</f>
        <v>69418.58</v>
      </c>
      <c r="L321" s="187" t="n">
        <v>21</v>
      </c>
      <c r="M321" s="187" t="n">
        <f aca="false">G321*(1+L321/100)</f>
        <v>0</v>
      </c>
      <c r="N321" s="188" t="n">
        <v>0.02885</v>
      </c>
      <c r="O321" s="188" t="n">
        <f aca="false">ROUND(E321*N321,5)</f>
        <v>0.02885</v>
      </c>
      <c r="P321" s="188" t="n">
        <v>0</v>
      </c>
      <c r="Q321" s="188" t="n">
        <f aca="false">ROUND(E321*P321,5)</f>
        <v>0</v>
      </c>
      <c r="R321" s="188"/>
      <c r="S321" s="188"/>
      <c r="T321" s="189" t="n">
        <v>1.20469</v>
      </c>
      <c r="U321" s="188" t="n">
        <f aca="false">ROUND(E321*T321,2)</f>
        <v>1.2</v>
      </c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 t="s">
        <v>141</v>
      </c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</row>
    <row r="322" customFormat="false" ht="22.5" hidden="false" customHeight="false" outlineLevel="1" collapsed="false">
      <c r="A322" s="183" t="n">
        <v>107</v>
      </c>
      <c r="B322" s="183" t="s">
        <v>171</v>
      </c>
      <c r="C322" s="184" t="s">
        <v>480</v>
      </c>
      <c r="D322" s="185" t="s">
        <v>275</v>
      </c>
      <c r="E322" s="186" t="n">
        <v>1</v>
      </c>
      <c r="F322" s="187"/>
      <c r="G322" s="187" t="n">
        <f aca="false">F322*E322</f>
        <v>0</v>
      </c>
      <c r="H322" s="187" t="n">
        <v>6924.42</v>
      </c>
      <c r="I322" s="187" t="n">
        <f aca="false">ROUND(E322*H322,2)</f>
        <v>6924.42</v>
      </c>
      <c r="J322" s="187" t="n">
        <v>34426.58</v>
      </c>
      <c r="K322" s="187" t="n">
        <f aca="false">ROUND(E322*J322,2)</f>
        <v>34426.58</v>
      </c>
      <c r="L322" s="187" t="n">
        <v>21</v>
      </c>
      <c r="M322" s="187" t="n">
        <f aca="false">G322*(1+L322/100)</f>
        <v>0</v>
      </c>
      <c r="N322" s="188" t="n">
        <v>0.02885</v>
      </c>
      <c r="O322" s="188" t="n">
        <f aca="false">ROUND(E322*N322,5)</f>
        <v>0.02885</v>
      </c>
      <c r="P322" s="188" t="n">
        <v>0</v>
      </c>
      <c r="Q322" s="188" t="n">
        <f aca="false">ROUND(E322*P322,5)</f>
        <v>0</v>
      </c>
      <c r="R322" s="188"/>
      <c r="S322" s="188"/>
      <c r="T322" s="189" t="n">
        <v>1.20469</v>
      </c>
      <c r="U322" s="188" t="n">
        <f aca="false">ROUND(E322*T322,2)</f>
        <v>1.2</v>
      </c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 t="s">
        <v>141</v>
      </c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</row>
    <row r="323" customFormat="false" ht="22.5" hidden="false" customHeight="false" outlineLevel="1" collapsed="false">
      <c r="A323" s="183" t="n">
        <v>108</v>
      </c>
      <c r="B323" s="183" t="s">
        <v>171</v>
      </c>
      <c r="C323" s="184" t="s">
        <v>481</v>
      </c>
      <c r="D323" s="185" t="s">
        <v>275</v>
      </c>
      <c r="E323" s="186" t="n">
        <v>1</v>
      </c>
      <c r="F323" s="187"/>
      <c r="G323" s="187" t="n">
        <f aca="false">F323*E323</f>
        <v>0</v>
      </c>
      <c r="H323" s="187" t="n">
        <v>6924.42</v>
      </c>
      <c r="I323" s="187" t="n">
        <f aca="false">ROUND(E323*H323,2)</f>
        <v>6924.42</v>
      </c>
      <c r="J323" s="187" t="n">
        <v>25865.58</v>
      </c>
      <c r="K323" s="187" t="n">
        <f aca="false">ROUND(E323*J323,2)</f>
        <v>25865.58</v>
      </c>
      <c r="L323" s="187" t="n">
        <v>21</v>
      </c>
      <c r="M323" s="187" t="n">
        <f aca="false">G323*(1+L323/100)</f>
        <v>0</v>
      </c>
      <c r="N323" s="188" t="n">
        <v>0.02885</v>
      </c>
      <c r="O323" s="188" t="n">
        <f aca="false">ROUND(E323*N323,5)</f>
        <v>0.02885</v>
      </c>
      <c r="P323" s="188" t="n">
        <v>0</v>
      </c>
      <c r="Q323" s="188" t="n">
        <f aca="false">ROUND(E323*P323,5)</f>
        <v>0</v>
      </c>
      <c r="R323" s="188"/>
      <c r="S323" s="188"/>
      <c r="T323" s="189" t="n">
        <v>1.20469</v>
      </c>
      <c r="U323" s="188" t="n">
        <f aca="false">ROUND(E323*T323,2)</f>
        <v>1.2</v>
      </c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 t="s">
        <v>141</v>
      </c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90"/>
      <c r="BC323" s="190"/>
      <c r="BD323" s="190"/>
      <c r="BE323" s="190"/>
      <c r="BF323" s="190"/>
      <c r="BG323" s="190"/>
      <c r="BH323" s="190"/>
    </row>
    <row r="324" customFormat="false" ht="22.5" hidden="false" customHeight="false" outlineLevel="1" collapsed="false">
      <c r="A324" s="183" t="n">
        <v>109</v>
      </c>
      <c r="B324" s="183" t="s">
        <v>171</v>
      </c>
      <c r="C324" s="184" t="s">
        <v>482</v>
      </c>
      <c r="D324" s="185" t="s">
        <v>275</v>
      </c>
      <c r="E324" s="186" t="n">
        <v>1</v>
      </c>
      <c r="F324" s="187"/>
      <c r="G324" s="187" t="n">
        <f aca="false">F324*E324</f>
        <v>0</v>
      </c>
      <c r="H324" s="187" t="n">
        <v>6924.42</v>
      </c>
      <c r="I324" s="187" t="n">
        <f aca="false">ROUND(E324*H324,2)</f>
        <v>6924.42</v>
      </c>
      <c r="J324" s="187" t="n">
        <v>15125.58</v>
      </c>
      <c r="K324" s="187" t="n">
        <f aca="false">ROUND(E324*J324,2)</f>
        <v>15125.58</v>
      </c>
      <c r="L324" s="187" t="n">
        <v>21</v>
      </c>
      <c r="M324" s="187" t="n">
        <f aca="false">G324*(1+L324/100)</f>
        <v>0</v>
      </c>
      <c r="N324" s="188" t="n">
        <v>0.02885</v>
      </c>
      <c r="O324" s="188" t="n">
        <f aca="false">ROUND(E324*N324,5)</f>
        <v>0.02885</v>
      </c>
      <c r="P324" s="188" t="n">
        <v>0</v>
      </c>
      <c r="Q324" s="188" t="n">
        <f aca="false">ROUND(E324*P324,5)</f>
        <v>0</v>
      </c>
      <c r="R324" s="188"/>
      <c r="S324" s="188"/>
      <c r="T324" s="189" t="n">
        <v>1.20469</v>
      </c>
      <c r="U324" s="188" t="n">
        <f aca="false">ROUND(E324*T324,2)</f>
        <v>1.2</v>
      </c>
      <c r="V324" s="190"/>
      <c r="W324" s="190"/>
      <c r="X324" s="190"/>
      <c r="Y324" s="190"/>
      <c r="Z324" s="190"/>
      <c r="AA324" s="190"/>
      <c r="AB324" s="190"/>
      <c r="AC324" s="190"/>
      <c r="AD324" s="190"/>
      <c r="AE324" s="190" t="s">
        <v>141</v>
      </c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</row>
    <row r="325" customFormat="false" ht="12.75" hidden="false" customHeight="false" outlineLevel="1" collapsed="false">
      <c r="A325" s="183" t="n">
        <v>110</v>
      </c>
      <c r="B325" s="183" t="s">
        <v>171</v>
      </c>
      <c r="C325" s="184" t="s">
        <v>483</v>
      </c>
      <c r="D325" s="185" t="s">
        <v>275</v>
      </c>
      <c r="E325" s="186" t="n">
        <v>2</v>
      </c>
      <c r="F325" s="187"/>
      <c r="G325" s="187" t="n">
        <f aca="false">F325*E325</f>
        <v>0</v>
      </c>
      <c r="H325" s="187" t="n">
        <v>6924.42</v>
      </c>
      <c r="I325" s="187" t="n">
        <f aca="false">ROUND(E325*H325,2)</f>
        <v>13848.84</v>
      </c>
      <c r="J325" s="187" t="n">
        <v>6575.58</v>
      </c>
      <c r="K325" s="187" t="n">
        <f aca="false">ROUND(E325*J325,2)</f>
        <v>13151.16</v>
      </c>
      <c r="L325" s="187" t="n">
        <v>21</v>
      </c>
      <c r="M325" s="187" t="n">
        <f aca="false">G325*(1+L325/100)</f>
        <v>0</v>
      </c>
      <c r="N325" s="188" t="n">
        <v>0.02885</v>
      </c>
      <c r="O325" s="188" t="n">
        <f aca="false">ROUND(E325*N325,5)</f>
        <v>0.0577</v>
      </c>
      <c r="P325" s="188" t="n">
        <v>0</v>
      </c>
      <c r="Q325" s="188" t="n">
        <f aca="false">ROUND(E325*P325,5)</f>
        <v>0</v>
      </c>
      <c r="R325" s="188"/>
      <c r="S325" s="188"/>
      <c r="T325" s="189" t="n">
        <v>1.20469</v>
      </c>
      <c r="U325" s="188" t="n">
        <f aca="false">ROUND(E325*T325,2)</f>
        <v>2.41</v>
      </c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 t="s">
        <v>141</v>
      </c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</row>
    <row r="326" customFormat="false" ht="12.75" hidden="false" customHeight="false" outlineLevel="1" collapsed="false">
      <c r="A326" s="183" t="n">
        <v>111</v>
      </c>
      <c r="B326" s="183" t="s">
        <v>171</v>
      </c>
      <c r="C326" s="184" t="s">
        <v>484</v>
      </c>
      <c r="D326" s="185" t="s">
        <v>275</v>
      </c>
      <c r="E326" s="186" t="n">
        <v>1</v>
      </c>
      <c r="F326" s="187"/>
      <c r="G326" s="187" t="n">
        <f aca="false">F326*E326</f>
        <v>0</v>
      </c>
      <c r="H326" s="187" t="n">
        <v>6924.42</v>
      </c>
      <c r="I326" s="187" t="n">
        <f aca="false">ROUND(E326*H326,2)</f>
        <v>6924.42</v>
      </c>
      <c r="J326" s="187" t="n">
        <v>6575.58</v>
      </c>
      <c r="K326" s="187" t="n">
        <f aca="false">ROUND(E326*J326,2)</f>
        <v>6575.58</v>
      </c>
      <c r="L326" s="187" t="n">
        <v>21</v>
      </c>
      <c r="M326" s="187" t="n">
        <f aca="false">G326*(1+L326/100)</f>
        <v>0</v>
      </c>
      <c r="N326" s="188" t="n">
        <v>0.02885</v>
      </c>
      <c r="O326" s="188" t="n">
        <f aca="false">ROUND(E326*N326,5)</f>
        <v>0.02885</v>
      </c>
      <c r="P326" s="188" t="n">
        <v>0</v>
      </c>
      <c r="Q326" s="188" t="n">
        <f aca="false">ROUND(E326*P326,5)</f>
        <v>0</v>
      </c>
      <c r="R326" s="188"/>
      <c r="S326" s="188"/>
      <c r="T326" s="189" t="n">
        <v>1.20469</v>
      </c>
      <c r="U326" s="188" t="n">
        <f aca="false">ROUND(E326*T326,2)</f>
        <v>1.2</v>
      </c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 t="s">
        <v>141</v>
      </c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</row>
    <row r="327" customFormat="false" ht="12.75" hidden="false" customHeight="false" outlineLevel="1" collapsed="false">
      <c r="A327" s="183" t="n">
        <v>112</v>
      </c>
      <c r="B327" s="183" t="s">
        <v>171</v>
      </c>
      <c r="C327" s="184" t="s">
        <v>485</v>
      </c>
      <c r="D327" s="185" t="s">
        <v>275</v>
      </c>
      <c r="E327" s="186" t="n">
        <v>1</v>
      </c>
      <c r="F327" s="187"/>
      <c r="G327" s="187" t="n">
        <f aca="false">F327*E327</f>
        <v>0</v>
      </c>
      <c r="H327" s="187" t="n">
        <v>0</v>
      </c>
      <c r="I327" s="187" t="n">
        <f aca="false">ROUND(E327*H327,2)</f>
        <v>0</v>
      </c>
      <c r="J327" s="187" t="n">
        <v>8000</v>
      </c>
      <c r="K327" s="187" t="n">
        <f aca="false">ROUND(E327*J327,2)</f>
        <v>8000</v>
      </c>
      <c r="L327" s="187" t="n">
        <v>21</v>
      </c>
      <c r="M327" s="187" t="n">
        <f aca="false">G327*(1+L327/100)</f>
        <v>0</v>
      </c>
      <c r="N327" s="188" t="n">
        <v>0.02885</v>
      </c>
      <c r="O327" s="188" t="n">
        <f aca="false">ROUND(E327*N327,5)</f>
        <v>0.02885</v>
      </c>
      <c r="P327" s="188" t="n">
        <v>0</v>
      </c>
      <c r="Q327" s="188" t="n">
        <f aca="false">ROUND(E327*P327,5)</f>
        <v>0</v>
      </c>
      <c r="R327" s="188"/>
      <c r="S327" s="188"/>
      <c r="T327" s="189" t="n">
        <v>1.20469</v>
      </c>
      <c r="U327" s="188" t="n">
        <f aca="false">ROUND(E327*T327,2)</f>
        <v>1.2</v>
      </c>
      <c r="V327" s="190"/>
      <c r="W327" s="190"/>
      <c r="X327" s="190"/>
      <c r="Y327" s="190"/>
      <c r="Z327" s="190"/>
      <c r="AA327" s="190"/>
      <c r="AB327" s="190"/>
      <c r="AC327" s="190"/>
      <c r="AD327" s="190"/>
      <c r="AE327" s="190" t="s">
        <v>141</v>
      </c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</row>
    <row r="328" customFormat="false" ht="12.75" hidden="false" customHeight="false" outlineLevel="1" collapsed="false">
      <c r="A328" s="183" t="n">
        <v>113</v>
      </c>
      <c r="B328" s="183" t="s">
        <v>171</v>
      </c>
      <c r="C328" s="184" t="s">
        <v>486</v>
      </c>
      <c r="D328" s="185" t="s">
        <v>275</v>
      </c>
      <c r="E328" s="186" t="n">
        <v>1</v>
      </c>
      <c r="F328" s="187"/>
      <c r="G328" s="187" t="n">
        <f aca="false">F328*E328</f>
        <v>0</v>
      </c>
      <c r="H328" s="187" t="n">
        <v>0</v>
      </c>
      <c r="I328" s="187" t="n">
        <f aca="false">ROUND(E328*H328,2)</f>
        <v>0</v>
      </c>
      <c r="J328" s="187" t="n">
        <v>15000</v>
      </c>
      <c r="K328" s="187" t="n">
        <f aca="false">ROUND(E328*J328,2)</f>
        <v>15000</v>
      </c>
      <c r="L328" s="187" t="n">
        <v>21</v>
      </c>
      <c r="M328" s="187" t="n">
        <f aca="false">G328*(1+L328/100)</f>
        <v>0</v>
      </c>
      <c r="N328" s="188" t="n">
        <v>0.02885</v>
      </c>
      <c r="O328" s="188" t="n">
        <f aca="false">ROUND(E328*N328,5)</f>
        <v>0.02885</v>
      </c>
      <c r="P328" s="188" t="n">
        <v>0</v>
      </c>
      <c r="Q328" s="188" t="n">
        <f aca="false">ROUND(E328*P328,5)</f>
        <v>0</v>
      </c>
      <c r="R328" s="188"/>
      <c r="S328" s="188"/>
      <c r="T328" s="189" t="n">
        <v>1.20469</v>
      </c>
      <c r="U328" s="188" t="n">
        <f aca="false">ROUND(E328*T328,2)</f>
        <v>1.2</v>
      </c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 t="s">
        <v>141</v>
      </c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</row>
    <row r="329" customFormat="false" ht="12.75" hidden="false" customHeight="false" outlineLevel="1" collapsed="false">
      <c r="A329" s="183" t="n">
        <v>114</v>
      </c>
      <c r="B329" s="183" t="s">
        <v>171</v>
      </c>
      <c r="C329" s="184" t="s">
        <v>487</v>
      </c>
      <c r="D329" s="185" t="s">
        <v>275</v>
      </c>
      <c r="E329" s="186" t="n">
        <v>1</v>
      </c>
      <c r="F329" s="187"/>
      <c r="G329" s="187" t="n">
        <f aca="false">F329*E329</f>
        <v>0</v>
      </c>
      <c r="H329" s="187" t="n">
        <v>0</v>
      </c>
      <c r="I329" s="187" t="n">
        <f aca="false">ROUND(E329*H329,2)</f>
        <v>0</v>
      </c>
      <c r="J329" s="187" t="n">
        <v>5000</v>
      </c>
      <c r="K329" s="187" t="n">
        <f aca="false">ROUND(E329*J329,2)</f>
        <v>5000</v>
      </c>
      <c r="L329" s="187" t="n">
        <v>21</v>
      </c>
      <c r="M329" s="187" t="n">
        <f aca="false">G329*(1+L329/100)</f>
        <v>0</v>
      </c>
      <c r="N329" s="188" t="n">
        <v>0.02885</v>
      </c>
      <c r="O329" s="188" t="n">
        <f aca="false">ROUND(E329*N329,5)</f>
        <v>0.02885</v>
      </c>
      <c r="P329" s="188" t="n">
        <v>0</v>
      </c>
      <c r="Q329" s="188" t="n">
        <f aca="false">ROUND(E329*P329,5)</f>
        <v>0</v>
      </c>
      <c r="R329" s="188"/>
      <c r="S329" s="188"/>
      <c r="T329" s="189" t="n">
        <v>1.20469</v>
      </c>
      <c r="U329" s="188" t="n">
        <f aca="false">ROUND(E329*T329,2)</f>
        <v>1.2</v>
      </c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 t="s">
        <v>141</v>
      </c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</row>
    <row r="330" customFormat="false" ht="12.75" hidden="false" customHeight="false" outlineLevel="1" collapsed="false">
      <c r="A330" s="183" t="n">
        <v>115</v>
      </c>
      <c r="B330" s="183" t="s">
        <v>171</v>
      </c>
      <c r="C330" s="184" t="s">
        <v>488</v>
      </c>
      <c r="D330" s="185" t="s">
        <v>275</v>
      </c>
      <c r="E330" s="186" t="n">
        <v>1</v>
      </c>
      <c r="F330" s="187"/>
      <c r="G330" s="187" t="n">
        <f aca="false">F330*E330</f>
        <v>0</v>
      </c>
      <c r="H330" s="187" t="n">
        <v>0</v>
      </c>
      <c r="I330" s="187" t="n">
        <f aca="false">ROUND(E330*H330,2)</f>
        <v>0</v>
      </c>
      <c r="J330" s="187" t="n">
        <v>5000</v>
      </c>
      <c r="K330" s="187" t="n">
        <f aca="false">ROUND(E330*J330,2)</f>
        <v>5000</v>
      </c>
      <c r="L330" s="187" t="n">
        <v>21</v>
      </c>
      <c r="M330" s="187" t="n">
        <f aca="false">G330*(1+L330/100)</f>
        <v>0</v>
      </c>
      <c r="N330" s="188" t="n">
        <v>0.02885</v>
      </c>
      <c r="O330" s="188" t="n">
        <f aca="false">ROUND(E330*N330,5)</f>
        <v>0.02885</v>
      </c>
      <c r="P330" s="188" t="n">
        <v>0</v>
      </c>
      <c r="Q330" s="188" t="n">
        <f aca="false">ROUND(E330*P330,5)</f>
        <v>0</v>
      </c>
      <c r="R330" s="188"/>
      <c r="S330" s="188"/>
      <c r="T330" s="189" t="n">
        <v>1.20469</v>
      </c>
      <c r="U330" s="188" t="n">
        <f aca="false">ROUND(E330*T330,2)</f>
        <v>1.2</v>
      </c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 t="s">
        <v>141</v>
      </c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</row>
    <row r="331" customFormat="false" ht="22.5" hidden="false" customHeight="false" outlineLevel="1" collapsed="false">
      <c r="A331" s="183" t="n">
        <v>116</v>
      </c>
      <c r="B331" s="183" t="s">
        <v>171</v>
      </c>
      <c r="C331" s="184" t="s">
        <v>489</v>
      </c>
      <c r="D331" s="185" t="s">
        <v>275</v>
      </c>
      <c r="E331" s="186" t="n">
        <v>0</v>
      </c>
      <c r="F331" s="187"/>
      <c r="G331" s="187" t="n">
        <f aca="false">F331*E331</f>
        <v>0</v>
      </c>
      <c r="H331" s="187" t="n">
        <v>0</v>
      </c>
      <c r="I331" s="187" t="n">
        <f aca="false">ROUND(E331*H331,2)</f>
        <v>0</v>
      </c>
      <c r="J331" s="187" t="n">
        <v>0</v>
      </c>
      <c r="K331" s="187" t="n">
        <f aca="false">ROUND(E331*J331,2)</f>
        <v>0</v>
      </c>
      <c r="L331" s="187" t="n">
        <v>21</v>
      </c>
      <c r="M331" s="187" t="n">
        <f aca="false">G331*(1+L331/100)</f>
        <v>0</v>
      </c>
      <c r="N331" s="188" t="n">
        <v>0.02885</v>
      </c>
      <c r="O331" s="188" t="n">
        <f aca="false">ROUND(E331*N331,5)</f>
        <v>0</v>
      </c>
      <c r="P331" s="188" t="n">
        <v>0</v>
      </c>
      <c r="Q331" s="188" t="n">
        <f aca="false">ROUND(E331*P331,5)</f>
        <v>0</v>
      </c>
      <c r="R331" s="188"/>
      <c r="S331" s="188"/>
      <c r="T331" s="189" t="n">
        <v>1.20469</v>
      </c>
      <c r="U331" s="188" t="n">
        <f aca="false">ROUND(E331*T331,2)</f>
        <v>0</v>
      </c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 t="s">
        <v>141</v>
      </c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</row>
    <row r="332" customFormat="false" ht="22.5" hidden="false" customHeight="false" outlineLevel="1" collapsed="false">
      <c r="A332" s="183" t="n">
        <v>117</v>
      </c>
      <c r="B332" s="183" t="s">
        <v>171</v>
      </c>
      <c r="C332" s="184" t="s">
        <v>490</v>
      </c>
      <c r="D332" s="185" t="s">
        <v>275</v>
      </c>
      <c r="E332" s="186" t="n">
        <v>1</v>
      </c>
      <c r="F332" s="187"/>
      <c r="G332" s="187" t="n">
        <f aca="false">F332*E332</f>
        <v>0</v>
      </c>
      <c r="H332" s="187" t="n">
        <v>0</v>
      </c>
      <c r="I332" s="187" t="n">
        <f aca="false">ROUND(E332*H332,2)</f>
        <v>0</v>
      </c>
      <c r="J332" s="187" t="n">
        <v>120000</v>
      </c>
      <c r="K332" s="187" t="n">
        <f aca="false">ROUND(E332*J332,2)</f>
        <v>120000</v>
      </c>
      <c r="L332" s="187" t="n">
        <v>21</v>
      </c>
      <c r="M332" s="187" t="n">
        <f aca="false">G332*(1+L332/100)</f>
        <v>0</v>
      </c>
      <c r="N332" s="188" t="n">
        <v>0.02885</v>
      </c>
      <c r="O332" s="188" t="n">
        <f aca="false">ROUND(E332*N332,5)</f>
        <v>0.02885</v>
      </c>
      <c r="P332" s="188" t="n">
        <v>0</v>
      </c>
      <c r="Q332" s="188" t="n">
        <f aca="false">ROUND(E332*P332,5)</f>
        <v>0</v>
      </c>
      <c r="R332" s="188"/>
      <c r="S332" s="188"/>
      <c r="T332" s="189" t="n">
        <v>1.20469</v>
      </c>
      <c r="U332" s="188" t="n">
        <f aca="false">ROUND(E332*T332,2)</f>
        <v>1.2</v>
      </c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 t="s">
        <v>141</v>
      </c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</row>
    <row r="333" customFormat="false" ht="22.5" hidden="false" customHeight="false" outlineLevel="1" collapsed="false">
      <c r="A333" s="183" t="n">
        <v>118</v>
      </c>
      <c r="B333" s="183" t="s">
        <v>171</v>
      </c>
      <c r="C333" s="184" t="s">
        <v>491</v>
      </c>
      <c r="D333" s="185" t="s">
        <v>275</v>
      </c>
      <c r="E333" s="186" t="n">
        <v>1</v>
      </c>
      <c r="F333" s="187"/>
      <c r="G333" s="187" t="n">
        <f aca="false">F333*E333</f>
        <v>0</v>
      </c>
      <c r="H333" s="187" t="n">
        <v>0</v>
      </c>
      <c r="I333" s="187" t="n">
        <f aca="false">ROUND(E333*H333,2)</f>
        <v>0</v>
      </c>
      <c r="J333" s="187" t="n">
        <v>143000</v>
      </c>
      <c r="K333" s="187" t="n">
        <f aca="false">ROUND(E333*J333,2)</f>
        <v>143000</v>
      </c>
      <c r="L333" s="187" t="n">
        <v>21</v>
      </c>
      <c r="M333" s="187" t="n">
        <f aca="false">G333*(1+L333/100)</f>
        <v>0</v>
      </c>
      <c r="N333" s="188" t="n">
        <v>0.02885</v>
      </c>
      <c r="O333" s="188" t="n">
        <f aca="false">ROUND(E333*N333,5)</f>
        <v>0.02885</v>
      </c>
      <c r="P333" s="188" t="n">
        <v>0</v>
      </c>
      <c r="Q333" s="188" t="n">
        <f aca="false">ROUND(E333*P333,5)</f>
        <v>0</v>
      </c>
      <c r="R333" s="188"/>
      <c r="S333" s="188"/>
      <c r="T333" s="189" t="n">
        <v>1.20469</v>
      </c>
      <c r="U333" s="188" t="n">
        <f aca="false">ROUND(E333*T333,2)</f>
        <v>1.2</v>
      </c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 t="s">
        <v>141</v>
      </c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</row>
    <row r="334" customFormat="false" ht="22.5" hidden="false" customHeight="false" outlineLevel="1" collapsed="false">
      <c r="A334" s="183" t="n">
        <v>119</v>
      </c>
      <c r="B334" s="183" t="s">
        <v>171</v>
      </c>
      <c r="C334" s="184" t="s">
        <v>492</v>
      </c>
      <c r="D334" s="185" t="s">
        <v>275</v>
      </c>
      <c r="E334" s="186" t="n">
        <v>1</v>
      </c>
      <c r="F334" s="187"/>
      <c r="G334" s="187" t="n">
        <f aca="false">F334*E334</f>
        <v>0</v>
      </c>
      <c r="H334" s="187" t="n">
        <v>0</v>
      </c>
      <c r="I334" s="187" t="n">
        <f aca="false">ROUND(E334*H334,2)</f>
        <v>0</v>
      </c>
      <c r="J334" s="187" t="n">
        <v>53000</v>
      </c>
      <c r="K334" s="187" t="n">
        <f aca="false">ROUND(E334*J334,2)</f>
        <v>53000</v>
      </c>
      <c r="L334" s="187" t="n">
        <v>21</v>
      </c>
      <c r="M334" s="187" t="n">
        <f aca="false">G334*(1+L334/100)</f>
        <v>0</v>
      </c>
      <c r="N334" s="188" t="n">
        <v>0.02885</v>
      </c>
      <c r="O334" s="188" t="n">
        <f aca="false">ROUND(E334*N334,5)</f>
        <v>0.02885</v>
      </c>
      <c r="P334" s="188" t="n">
        <v>0</v>
      </c>
      <c r="Q334" s="188" t="n">
        <f aca="false">ROUND(E334*P334,5)</f>
        <v>0</v>
      </c>
      <c r="R334" s="188"/>
      <c r="S334" s="188"/>
      <c r="T334" s="189" t="n">
        <v>1.20469</v>
      </c>
      <c r="U334" s="188" t="n">
        <f aca="false">ROUND(E334*T334,2)</f>
        <v>1.2</v>
      </c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 t="s">
        <v>141</v>
      </c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</row>
    <row r="335" customFormat="false" ht="12.75" hidden="false" customHeight="false" outlineLevel="1" collapsed="false">
      <c r="A335" s="183" t="n">
        <v>120</v>
      </c>
      <c r="B335" s="183" t="s">
        <v>171</v>
      </c>
      <c r="C335" s="184" t="s">
        <v>493</v>
      </c>
      <c r="D335" s="185" t="s">
        <v>275</v>
      </c>
      <c r="E335" s="186" t="n">
        <v>1</v>
      </c>
      <c r="F335" s="187"/>
      <c r="G335" s="187" t="n">
        <f aca="false">F335*E335</f>
        <v>0</v>
      </c>
      <c r="H335" s="187" t="n">
        <v>0</v>
      </c>
      <c r="I335" s="187" t="n">
        <f aca="false">ROUND(E335*H335,2)</f>
        <v>0</v>
      </c>
      <c r="J335" s="187" t="n">
        <v>33000</v>
      </c>
      <c r="K335" s="187" t="n">
        <f aca="false">ROUND(E335*J335,2)</f>
        <v>33000</v>
      </c>
      <c r="L335" s="187" t="n">
        <v>21</v>
      </c>
      <c r="M335" s="187" t="n">
        <f aca="false">G335*(1+L335/100)</f>
        <v>0</v>
      </c>
      <c r="N335" s="188" t="n">
        <v>0.02885</v>
      </c>
      <c r="O335" s="188" t="n">
        <f aca="false">ROUND(E335*N335,5)</f>
        <v>0.02885</v>
      </c>
      <c r="P335" s="188" t="n">
        <v>0</v>
      </c>
      <c r="Q335" s="188" t="n">
        <f aca="false">ROUND(E335*P335,5)</f>
        <v>0</v>
      </c>
      <c r="R335" s="188"/>
      <c r="S335" s="188"/>
      <c r="T335" s="189" t="n">
        <v>1.20469</v>
      </c>
      <c r="U335" s="188" t="n">
        <f aca="false">ROUND(E335*T335,2)</f>
        <v>1.2</v>
      </c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 t="s">
        <v>141</v>
      </c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</row>
    <row r="336" customFormat="false" ht="12.75" hidden="false" customHeight="false" outlineLevel="1" collapsed="false">
      <c r="A336" s="183" t="n">
        <v>121</v>
      </c>
      <c r="B336" s="183" t="s">
        <v>171</v>
      </c>
      <c r="C336" s="184" t="s">
        <v>494</v>
      </c>
      <c r="D336" s="185" t="s">
        <v>275</v>
      </c>
      <c r="E336" s="186" t="n">
        <v>1</v>
      </c>
      <c r="F336" s="187"/>
      <c r="G336" s="187" t="n">
        <f aca="false">F336*E336</f>
        <v>0</v>
      </c>
      <c r="H336" s="187" t="n">
        <v>0</v>
      </c>
      <c r="I336" s="187" t="n">
        <f aca="false">ROUND(E336*H336,2)</f>
        <v>0</v>
      </c>
      <c r="J336" s="187" t="n">
        <v>38000</v>
      </c>
      <c r="K336" s="187" t="n">
        <f aca="false">ROUND(E336*J336,2)</f>
        <v>38000</v>
      </c>
      <c r="L336" s="187" t="n">
        <v>21</v>
      </c>
      <c r="M336" s="187" t="n">
        <f aca="false">G336*(1+L336/100)</f>
        <v>0</v>
      </c>
      <c r="N336" s="188" t="n">
        <v>0.02885</v>
      </c>
      <c r="O336" s="188" t="n">
        <f aca="false">ROUND(E336*N336,5)</f>
        <v>0.02885</v>
      </c>
      <c r="P336" s="188" t="n">
        <v>0</v>
      </c>
      <c r="Q336" s="188" t="n">
        <f aca="false">ROUND(E336*P336,5)</f>
        <v>0</v>
      </c>
      <c r="R336" s="188"/>
      <c r="S336" s="188"/>
      <c r="T336" s="189" t="n">
        <v>1.20469</v>
      </c>
      <c r="U336" s="188" t="n">
        <f aca="false">ROUND(E336*T336,2)</f>
        <v>1.2</v>
      </c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 t="s">
        <v>141</v>
      </c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</row>
    <row r="337" customFormat="false" ht="22.5" hidden="false" customHeight="false" outlineLevel="1" collapsed="false">
      <c r="A337" s="183" t="n">
        <v>122</v>
      </c>
      <c r="B337" s="183" t="s">
        <v>171</v>
      </c>
      <c r="C337" s="184" t="s">
        <v>495</v>
      </c>
      <c r="D337" s="185" t="s">
        <v>137</v>
      </c>
      <c r="E337" s="186" t="n">
        <v>7</v>
      </c>
      <c r="F337" s="187"/>
      <c r="G337" s="187" t="n">
        <f aca="false">F337*E337</f>
        <v>0</v>
      </c>
      <c r="H337" s="187" t="n">
        <v>0</v>
      </c>
      <c r="I337" s="187" t="n">
        <f aca="false">ROUND(E337*H337,2)</f>
        <v>0</v>
      </c>
      <c r="J337" s="187" t="n">
        <v>23000</v>
      </c>
      <c r="K337" s="187" t="n">
        <f aca="false">ROUND(E337*J337,2)</f>
        <v>161000</v>
      </c>
      <c r="L337" s="187" t="n">
        <v>21</v>
      </c>
      <c r="M337" s="187" t="n">
        <f aca="false">G337*(1+L337/100)</f>
        <v>0</v>
      </c>
      <c r="N337" s="188" t="n">
        <v>0.02885</v>
      </c>
      <c r="O337" s="188" t="n">
        <f aca="false">ROUND(E337*N337,5)</f>
        <v>0.20195</v>
      </c>
      <c r="P337" s="188" t="n">
        <v>0</v>
      </c>
      <c r="Q337" s="188" t="n">
        <f aca="false">ROUND(E337*P337,5)</f>
        <v>0</v>
      </c>
      <c r="R337" s="188"/>
      <c r="S337" s="188"/>
      <c r="T337" s="189" t="n">
        <v>1.20469</v>
      </c>
      <c r="U337" s="188" t="n">
        <f aca="false">ROUND(E337*T337,2)</f>
        <v>8.43</v>
      </c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 t="s">
        <v>141</v>
      </c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</row>
    <row r="338" customFormat="false" ht="22.5" hidden="false" customHeight="false" outlineLevel="1" collapsed="false">
      <c r="A338" s="183" t="n">
        <v>123</v>
      </c>
      <c r="B338" s="183" t="s">
        <v>171</v>
      </c>
      <c r="C338" s="184" t="s">
        <v>496</v>
      </c>
      <c r="D338" s="185" t="s">
        <v>137</v>
      </c>
      <c r="E338" s="186" t="n">
        <v>1</v>
      </c>
      <c r="F338" s="187"/>
      <c r="G338" s="187" t="n">
        <f aca="false">F338*E338</f>
        <v>0</v>
      </c>
      <c r="H338" s="187" t="n">
        <v>0</v>
      </c>
      <c r="I338" s="187" t="n">
        <f aca="false">ROUND(E338*H338,2)</f>
        <v>0</v>
      </c>
      <c r="J338" s="187" t="n">
        <v>0</v>
      </c>
      <c r="K338" s="187" t="n">
        <f aca="false">ROUND(E338*J338,2)</f>
        <v>0</v>
      </c>
      <c r="L338" s="187" t="n">
        <v>21</v>
      </c>
      <c r="M338" s="187" t="n">
        <f aca="false">G338*(1+L338/100)</f>
        <v>0</v>
      </c>
      <c r="N338" s="188" t="n">
        <v>0.02885</v>
      </c>
      <c r="O338" s="188" t="n">
        <f aca="false">ROUND(E338*N338,5)</f>
        <v>0.02885</v>
      </c>
      <c r="P338" s="188" t="n">
        <v>0</v>
      </c>
      <c r="Q338" s="188" t="n">
        <f aca="false">ROUND(E338*P338,5)</f>
        <v>0</v>
      </c>
      <c r="R338" s="188"/>
      <c r="S338" s="188"/>
      <c r="T338" s="189" t="n">
        <v>1.20469</v>
      </c>
      <c r="U338" s="188" t="n">
        <f aca="false">ROUND(E338*T338,2)</f>
        <v>1.2</v>
      </c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 t="s">
        <v>141</v>
      </c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</row>
    <row r="339" customFormat="false" ht="22.5" hidden="false" customHeight="false" outlineLevel="1" collapsed="false">
      <c r="A339" s="183" t="n">
        <v>124</v>
      </c>
      <c r="B339" s="183" t="s">
        <v>171</v>
      </c>
      <c r="C339" s="184" t="s">
        <v>497</v>
      </c>
      <c r="D339" s="185" t="s">
        <v>137</v>
      </c>
      <c r="E339" s="186" t="n">
        <v>1</v>
      </c>
      <c r="F339" s="187"/>
      <c r="G339" s="187" t="n">
        <f aca="false">F339*E339</f>
        <v>0</v>
      </c>
      <c r="H339" s="187" t="n">
        <v>0</v>
      </c>
      <c r="I339" s="187" t="n">
        <f aca="false">ROUND(E339*H339,2)</f>
        <v>0</v>
      </c>
      <c r="J339" s="187" t="n">
        <v>25600</v>
      </c>
      <c r="K339" s="187" t="n">
        <f aca="false">ROUND(E339*J339,2)</f>
        <v>25600</v>
      </c>
      <c r="L339" s="187" t="n">
        <v>21</v>
      </c>
      <c r="M339" s="187" t="n">
        <f aca="false">G339*(1+L339/100)</f>
        <v>0</v>
      </c>
      <c r="N339" s="188" t="n">
        <v>0.02885</v>
      </c>
      <c r="O339" s="188" t="n">
        <f aca="false">ROUND(E339*N339,5)</f>
        <v>0.02885</v>
      </c>
      <c r="P339" s="188" t="n">
        <v>0</v>
      </c>
      <c r="Q339" s="188" t="n">
        <f aca="false">ROUND(E339*P339,5)</f>
        <v>0</v>
      </c>
      <c r="R339" s="188"/>
      <c r="S339" s="188"/>
      <c r="T339" s="189" t="n">
        <v>1.20469</v>
      </c>
      <c r="U339" s="188" t="n">
        <f aca="false">ROUND(E339*T339,2)</f>
        <v>1.2</v>
      </c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 t="s">
        <v>141</v>
      </c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</row>
    <row r="340" customFormat="false" ht="22.5" hidden="false" customHeight="false" outlineLevel="1" collapsed="false">
      <c r="A340" s="183" t="n">
        <v>125</v>
      </c>
      <c r="B340" s="183" t="s">
        <v>171</v>
      </c>
      <c r="C340" s="184" t="s">
        <v>498</v>
      </c>
      <c r="D340" s="185" t="s">
        <v>137</v>
      </c>
      <c r="E340" s="186" t="n">
        <v>4</v>
      </c>
      <c r="F340" s="187"/>
      <c r="G340" s="187" t="n">
        <f aca="false">F340*E340</f>
        <v>0</v>
      </c>
      <c r="H340" s="187" t="n">
        <v>0</v>
      </c>
      <c r="I340" s="187" t="n">
        <f aca="false">ROUND(E340*H340,2)</f>
        <v>0</v>
      </c>
      <c r="J340" s="187" t="n">
        <v>23000</v>
      </c>
      <c r="K340" s="187" t="n">
        <f aca="false">ROUND(E340*J340,2)</f>
        <v>92000</v>
      </c>
      <c r="L340" s="187" t="n">
        <v>21</v>
      </c>
      <c r="M340" s="187" t="n">
        <f aca="false">G340*(1+L340/100)</f>
        <v>0</v>
      </c>
      <c r="N340" s="188" t="n">
        <v>0.02885</v>
      </c>
      <c r="O340" s="188" t="n">
        <f aca="false">ROUND(E340*N340,5)</f>
        <v>0.1154</v>
      </c>
      <c r="P340" s="188" t="n">
        <v>0</v>
      </c>
      <c r="Q340" s="188" t="n">
        <f aca="false">ROUND(E340*P340,5)</f>
        <v>0</v>
      </c>
      <c r="R340" s="188"/>
      <c r="S340" s="188"/>
      <c r="T340" s="189" t="n">
        <v>1.20469</v>
      </c>
      <c r="U340" s="188" t="n">
        <f aca="false">ROUND(E340*T340,2)</f>
        <v>4.82</v>
      </c>
      <c r="V340" s="190"/>
      <c r="W340" s="190"/>
      <c r="X340" s="190"/>
      <c r="Y340" s="190"/>
      <c r="Z340" s="190"/>
      <c r="AA340" s="190"/>
      <c r="AB340" s="190"/>
      <c r="AC340" s="190"/>
      <c r="AD340" s="190"/>
      <c r="AE340" s="190" t="s">
        <v>141</v>
      </c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</row>
    <row r="341" customFormat="false" ht="22.5" hidden="false" customHeight="false" outlineLevel="1" collapsed="false">
      <c r="A341" s="183" t="n">
        <v>126</v>
      </c>
      <c r="B341" s="183" t="s">
        <v>171</v>
      </c>
      <c r="C341" s="184" t="s">
        <v>499</v>
      </c>
      <c r="D341" s="185" t="s">
        <v>137</v>
      </c>
      <c r="E341" s="186" t="n">
        <v>2</v>
      </c>
      <c r="F341" s="187"/>
      <c r="G341" s="187" t="n">
        <f aca="false">F341*E341</f>
        <v>0</v>
      </c>
      <c r="H341" s="187" t="n">
        <v>0</v>
      </c>
      <c r="I341" s="187" t="n">
        <f aca="false">ROUND(E341*H341,2)</f>
        <v>0</v>
      </c>
      <c r="J341" s="187" t="n">
        <v>15900</v>
      </c>
      <c r="K341" s="187" t="n">
        <f aca="false">ROUND(E341*J341,2)</f>
        <v>31800</v>
      </c>
      <c r="L341" s="187" t="n">
        <v>21</v>
      </c>
      <c r="M341" s="187" t="n">
        <f aca="false">G341*(1+L341/100)</f>
        <v>0</v>
      </c>
      <c r="N341" s="188" t="n">
        <v>0.02885</v>
      </c>
      <c r="O341" s="188" t="n">
        <f aca="false">ROUND(E341*N341,5)</f>
        <v>0.0577</v>
      </c>
      <c r="P341" s="188" t="n">
        <v>0</v>
      </c>
      <c r="Q341" s="188" t="n">
        <f aca="false">ROUND(E341*P341,5)</f>
        <v>0</v>
      </c>
      <c r="R341" s="188"/>
      <c r="S341" s="188"/>
      <c r="T341" s="189" t="n">
        <v>1.20469</v>
      </c>
      <c r="U341" s="188" t="n">
        <f aca="false">ROUND(E341*T341,2)</f>
        <v>2.41</v>
      </c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 t="s">
        <v>141</v>
      </c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</row>
    <row r="342" customFormat="false" ht="22.5" hidden="false" customHeight="false" outlineLevel="1" collapsed="false">
      <c r="A342" s="183" t="n">
        <v>127</v>
      </c>
      <c r="B342" s="183" t="s">
        <v>171</v>
      </c>
      <c r="C342" s="184" t="s">
        <v>500</v>
      </c>
      <c r="D342" s="185" t="s">
        <v>137</v>
      </c>
      <c r="E342" s="186" t="n">
        <v>0</v>
      </c>
      <c r="F342" s="187"/>
      <c r="G342" s="187" t="n">
        <f aca="false">F342*E342</f>
        <v>0</v>
      </c>
      <c r="H342" s="187" t="n">
        <v>0</v>
      </c>
      <c r="I342" s="187" t="n">
        <f aca="false">ROUND(E342*H342,2)</f>
        <v>0</v>
      </c>
      <c r="J342" s="187" t="n">
        <v>0</v>
      </c>
      <c r="K342" s="187" t="n">
        <f aca="false">ROUND(E342*J342,2)</f>
        <v>0</v>
      </c>
      <c r="L342" s="187" t="n">
        <v>21</v>
      </c>
      <c r="M342" s="187" t="n">
        <f aca="false">G342*(1+L342/100)</f>
        <v>0</v>
      </c>
      <c r="N342" s="188" t="n">
        <v>0.02885</v>
      </c>
      <c r="O342" s="188" t="n">
        <f aca="false">ROUND(E342*N342,5)</f>
        <v>0</v>
      </c>
      <c r="P342" s="188" t="n">
        <v>0</v>
      </c>
      <c r="Q342" s="188" t="n">
        <f aca="false">ROUND(E342*P342,5)</f>
        <v>0</v>
      </c>
      <c r="R342" s="188"/>
      <c r="S342" s="188"/>
      <c r="T342" s="189" t="n">
        <v>1.20469</v>
      </c>
      <c r="U342" s="188" t="n">
        <f aca="false">ROUND(E342*T342,2)</f>
        <v>0</v>
      </c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 t="s">
        <v>141</v>
      </c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</row>
    <row r="343" customFormat="false" ht="22.5" hidden="false" customHeight="false" outlineLevel="1" collapsed="false">
      <c r="A343" s="183" t="n">
        <v>128</v>
      </c>
      <c r="B343" s="183" t="s">
        <v>171</v>
      </c>
      <c r="C343" s="184" t="s">
        <v>501</v>
      </c>
      <c r="D343" s="185" t="s">
        <v>137</v>
      </c>
      <c r="E343" s="186" t="n">
        <v>0</v>
      </c>
      <c r="F343" s="187"/>
      <c r="G343" s="187" t="n">
        <f aca="false">F343*E343</f>
        <v>0</v>
      </c>
      <c r="H343" s="187" t="n">
        <v>0</v>
      </c>
      <c r="I343" s="187" t="n">
        <f aca="false">ROUND(E343*H343,2)</f>
        <v>0</v>
      </c>
      <c r="J343" s="187" t="n">
        <v>0</v>
      </c>
      <c r="K343" s="187" t="n">
        <f aca="false">ROUND(E343*J343,2)</f>
        <v>0</v>
      </c>
      <c r="L343" s="187" t="n">
        <v>21</v>
      </c>
      <c r="M343" s="187" t="n">
        <f aca="false">G343*(1+L343/100)</f>
        <v>0</v>
      </c>
      <c r="N343" s="188" t="n">
        <v>0.02885</v>
      </c>
      <c r="O343" s="188" t="n">
        <f aca="false">ROUND(E343*N343,5)</f>
        <v>0</v>
      </c>
      <c r="P343" s="188" t="n">
        <v>0</v>
      </c>
      <c r="Q343" s="188" t="n">
        <f aca="false">ROUND(E343*P343,5)</f>
        <v>0</v>
      </c>
      <c r="R343" s="188"/>
      <c r="S343" s="188"/>
      <c r="T343" s="189" t="n">
        <v>1.20469</v>
      </c>
      <c r="U343" s="188" t="n">
        <f aca="false">ROUND(E343*T343,2)</f>
        <v>0</v>
      </c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 t="s">
        <v>141</v>
      </c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</row>
    <row r="344" customFormat="false" ht="12.75" hidden="false" customHeight="false" outlineLevel="1" collapsed="false">
      <c r="A344" s="183"/>
      <c r="B344" s="183"/>
      <c r="C344" s="184"/>
      <c r="D344" s="185"/>
      <c r="E344" s="186"/>
      <c r="F344" s="187"/>
      <c r="G344" s="187"/>
      <c r="H344" s="187" t="n">
        <v>0</v>
      </c>
      <c r="I344" s="187" t="n">
        <f aca="false">ROUND(E344*H344,2)</f>
        <v>0</v>
      </c>
      <c r="J344" s="187" t="n">
        <v>631403</v>
      </c>
      <c r="K344" s="187" t="n">
        <f aca="false">ROUND(E344*J344,2)</f>
        <v>0</v>
      </c>
      <c r="L344" s="187" t="n">
        <v>21</v>
      </c>
      <c r="M344" s="187" t="n">
        <f aca="false">G344*(1+L344/100)</f>
        <v>0</v>
      </c>
      <c r="N344" s="188" t="n">
        <v>0.02885</v>
      </c>
      <c r="O344" s="188" t="n">
        <f aca="false">ROUND(E344*N344,5)</f>
        <v>0</v>
      </c>
      <c r="P344" s="188" t="n">
        <v>0</v>
      </c>
      <c r="Q344" s="188" t="n">
        <f aca="false">ROUND(E344*P344,5)</f>
        <v>0</v>
      </c>
      <c r="R344" s="188"/>
      <c r="S344" s="188"/>
      <c r="T344" s="189" t="n">
        <v>1.20469</v>
      </c>
      <c r="U344" s="188" t="n">
        <f aca="false">ROUND(E344*T344,2)</f>
        <v>0</v>
      </c>
      <c r="V344" s="190"/>
      <c r="W344" s="190"/>
      <c r="X344" s="190"/>
      <c r="Y344" s="190"/>
      <c r="Z344" s="190"/>
      <c r="AA344" s="190"/>
      <c r="AB344" s="190"/>
      <c r="AC344" s="190"/>
      <c r="AD344" s="190"/>
      <c r="AE344" s="190" t="s">
        <v>141</v>
      </c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</row>
    <row r="345" customFormat="false" ht="12.75" hidden="false" customHeight="false" outlineLevel="1" collapsed="false">
      <c r="A345" s="183"/>
      <c r="B345" s="183"/>
      <c r="C345" s="184"/>
      <c r="D345" s="185"/>
      <c r="E345" s="186"/>
      <c r="F345" s="187"/>
      <c r="G345" s="187"/>
      <c r="H345" s="187" t="n">
        <v>0</v>
      </c>
      <c r="I345" s="187" t="n">
        <f aca="false">ROUND(E345*H345,2)</f>
        <v>0</v>
      </c>
      <c r="J345" s="187" t="n">
        <v>373779</v>
      </c>
      <c r="K345" s="187" t="n">
        <f aca="false">ROUND(E345*J345,2)</f>
        <v>0</v>
      </c>
      <c r="L345" s="187" t="n">
        <v>21</v>
      </c>
      <c r="M345" s="187" t="n">
        <f aca="false">G345*(1+L345/100)</f>
        <v>0</v>
      </c>
      <c r="N345" s="188" t="n">
        <v>0.02885</v>
      </c>
      <c r="O345" s="188" t="n">
        <f aca="false">ROUND(E345*N345,5)</f>
        <v>0</v>
      </c>
      <c r="P345" s="188" t="n">
        <v>0</v>
      </c>
      <c r="Q345" s="188" t="n">
        <f aca="false">ROUND(E345*P345,5)</f>
        <v>0</v>
      </c>
      <c r="R345" s="188"/>
      <c r="S345" s="188"/>
      <c r="T345" s="189" t="n">
        <v>1.20469</v>
      </c>
      <c r="U345" s="188" t="n">
        <f aca="false">ROUND(E345*T345,2)</f>
        <v>0</v>
      </c>
      <c r="V345" s="190"/>
      <c r="W345" s="190"/>
      <c r="X345" s="190"/>
      <c r="Y345" s="190"/>
      <c r="Z345" s="190"/>
      <c r="AA345" s="190"/>
      <c r="AB345" s="190"/>
      <c r="AC345" s="190"/>
      <c r="AD345" s="190"/>
      <c r="AE345" s="190" t="s">
        <v>141</v>
      </c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</row>
    <row r="346" customFormat="false" ht="12.75" hidden="false" customHeight="false" outlineLevel="1" collapsed="false">
      <c r="A346" s="183"/>
      <c r="B346" s="183"/>
      <c r="C346" s="184"/>
      <c r="D346" s="185"/>
      <c r="E346" s="186"/>
      <c r="F346" s="187"/>
      <c r="G346" s="187"/>
      <c r="H346" s="187" t="n">
        <v>0</v>
      </c>
      <c r="I346" s="187" t="n">
        <f aca="false">ROUND(E346*H346,2)</f>
        <v>0</v>
      </c>
      <c r="J346" s="187" t="n">
        <v>28088</v>
      </c>
      <c r="K346" s="187" t="n">
        <f aca="false">ROUND(E346*J346,2)</f>
        <v>0</v>
      </c>
      <c r="L346" s="187" t="n">
        <v>21</v>
      </c>
      <c r="M346" s="187" t="n">
        <f aca="false">G346*(1+L346/100)</f>
        <v>0</v>
      </c>
      <c r="N346" s="188" t="n">
        <v>0.02885</v>
      </c>
      <c r="O346" s="188" t="n">
        <f aca="false">ROUND(E346*N346,5)</f>
        <v>0</v>
      </c>
      <c r="P346" s="188" t="n">
        <v>0</v>
      </c>
      <c r="Q346" s="188" t="n">
        <f aca="false">ROUND(E346*P346,5)</f>
        <v>0</v>
      </c>
      <c r="R346" s="188"/>
      <c r="S346" s="188"/>
      <c r="T346" s="189" t="n">
        <v>1.20469</v>
      </c>
      <c r="U346" s="188" t="n">
        <f aca="false">ROUND(E346*T346,2)</f>
        <v>0</v>
      </c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 t="s">
        <v>141</v>
      </c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  <c r="AY346" s="190"/>
      <c r="AZ346" s="190"/>
      <c r="BA346" s="190"/>
      <c r="BB346" s="190"/>
      <c r="BC346" s="190"/>
      <c r="BD346" s="190"/>
      <c r="BE346" s="190"/>
      <c r="BF346" s="190"/>
      <c r="BG346" s="190"/>
      <c r="BH346" s="190"/>
    </row>
    <row r="347" customFormat="false" ht="12.75" hidden="false" customHeight="false" outlineLevel="1" collapsed="false">
      <c r="A347" s="183"/>
      <c r="B347" s="183" t="s">
        <v>502</v>
      </c>
      <c r="C347" s="191" t="s">
        <v>503</v>
      </c>
      <c r="D347" s="185"/>
      <c r="E347" s="186"/>
      <c r="F347" s="187"/>
      <c r="G347" s="187"/>
      <c r="H347" s="187" t="n">
        <v>0</v>
      </c>
      <c r="I347" s="187" t="n">
        <f aca="false">ROUND(E347*H347,2)</f>
        <v>0</v>
      </c>
      <c r="J347" s="187" t="n">
        <v>13335</v>
      </c>
      <c r="K347" s="187" t="n">
        <f aca="false">ROUND(E347*J347,2)</f>
        <v>0</v>
      </c>
      <c r="L347" s="187" t="n">
        <v>21</v>
      </c>
      <c r="M347" s="187" t="n">
        <f aca="false">G347*(1+L347/100)</f>
        <v>0</v>
      </c>
      <c r="N347" s="188" t="n">
        <v>0.02885</v>
      </c>
      <c r="O347" s="188" t="n">
        <f aca="false">ROUND(E347*N347,5)</f>
        <v>0</v>
      </c>
      <c r="P347" s="188" t="n">
        <v>0</v>
      </c>
      <c r="Q347" s="188" t="n">
        <f aca="false">ROUND(E347*P347,5)</f>
        <v>0</v>
      </c>
      <c r="R347" s="188"/>
      <c r="S347" s="188"/>
      <c r="T347" s="189" t="n">
        <v>1.20469</v>
      </c>
      <c r="U347" s="188" t="n">
        <f aca="false">ROUND(E347*T347,2)</f>
        <v>0</v>
      </c>
      <c r="V347" s="190"/>
      <c r="W347" s="190"/>
      <c r="X347" s="190"/>
      <c r="Y347" s="190"/>
      <c r="Z347" s="190"/>
      <c r="AA347" s="190"/>
      <c r="AB347" s="190"/>
      <c r="AC347" s="190"/>
      <c r="AD347" s="190"/>
      <c r="AE347" s="190" t="s">
        <v>141</v>
      </c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</row>
    <row r="348" customFormat="false" ht="12.75" hidden="false" customHeight="false" outlineLevel="1" collapsed="false">
      <c r="A348" s="183"/>
      <c r="B348" s="183"/>
      <c r="C348" s="191" t="s">
        <v>504</v>
      </c>
      <c r="D348" s="185"/>
      <c r="E348" s="191" t="n">
        <f aca="false">5.35+4.65+2.45+2.45+8.55+8.7</f>
        <v>32.15</v>
      </c>
      <c r="F348" s="187"/>
      <c r="G348" s="187"/>
      <c r="H348" s="187" t="n">
        <v>0</v>
      </c>
      <c r="I348" s="187" t="n">
        <f aca="false">ROUND(E348*H348,2)</f>
        <v>0</v>
      </c>
      <c r="J348" s="187" t="n">
        <v>47000</v>
      </c>
      <c r="K348" s="187" t="n">
        <f aca="false">ROUND(E348*J348,2)</f>
        <v>1511050</v>
      </c>
      <c r="L348" s="187" t="n">
        <v>21</v>
      </c>
      <c r="M348" s="187" t="n">
        <f aca="false">G348*(1+L348/100)</f>
        <v>0</v>
      </c>
      <c r="N348" s="188" t="n">
        <v>0.02885</v>
      </c>
      <c r="O348" s="188" t="n">
        <f aca="false">ROUND(E348*N348,5)</f>
        <v>0.92753</v>
      </c>
      <c r="P348" s="188" t="n">
        <v>0</v>
      </c>
      <c r="Q348" s="188" t="n">
        <f aca="false">ROUND(E348*P348,5)</f>
        <v>0</v>
      </c>
      <c r="R348" s="188"/>
      <c r="S348" s="188"/>
      <c r="T348" s="189" t="n">
        <v>1.20469</v>
      </c>
      <c r="U348" s="188" t="n">
        <f aca="false">ROUND(E348*T348,2)</f>
        <v>38.73</v>
      </c>
      <c r="V348" s="190"/>
      <c r="W348" s="190"/>
      <c r="X348" s="190"/>
      <c r="Y348" s="190"/>
      <c r="Z348" s="190"/>
      <c r="AA348" s="190"/>
      <c r="AB348" s="190"/>
      <c r="AC348" s="190"/>
      <c r="AD348" s="190"/>
      <c r="AE348" s="190" t="s">
        <v>141</v>
      </c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</row>
    <row r="349" customFormat="false" ht="12.75" hidden="false" customHeight="false" outlineLevel="1" collapsed="false">
      <c r="A349" s="183"/>
      <c r="B349" s="183" t="s">
        <v>502</v>
      </c>
      <c r="C349" s="191" t="s">
        <v>505</v>
      </c>
      <c r="D349" s="192"/>
      <c r="E349" s="193"/>
      <c r="F349" s="187"/>
      <c r="G349" s="187"/>
      <c r="H349" s="187"/>
      <c r="I349" s="187"/>
      <c r="J349" s="187"/>
      <c r="K349" s="187"/>
      <c r="L349" s="187"/>
      <c r="M349" s="187"/>
      <c r="N349" s="188"/>
      <c r="O349" s="188"/>
      <c r="P349" s="188"/>
      <c r="Q349" s="188"/>
      <c r="R349" s="188"/>
      <c r="S349" s="188"/>
      <c r="T349" s="189"/>
      <c r="U349" s="188"/>
      <c r="V349" s="190"/>
      <c r="W349" s="190"/>
      <c r="X349" s="190"/>
      <c r="Y349" s="190"/>
      <c r="Z349" s="190"/>
      <c r="AA349" s="190"/>
      <c r="AB349" s="190"/>
      <c r="AC349" s="190"/>
      <c r="AD349" s="190"/>
      <c r="AE349" s="190" t="s">
        <v>150</v>
      </c>
      <c r="AF349" s="190" t="n">
        <v>0</v>
      </c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</row>
    <row r="350" customFormat="false" ht="12.75" hidden="false" customHeight="false" outlineLevel="1" collapsed="false">
      <c r="A350" s="183"/>
      <c r="B350" s="183"/>
      <c r="C350" s="191" t="s">
        <v>506</v>
      </c>
      <c r="D350" s="192"/>
      <c r="E350" s="191" t="n">
        <f aca="false">12.72+13.03+18.44+15.7+12.34+9.58+10.89+19.82</f>
        <v>112.52</v>
      </c>
      <c r="F350" s="187"/>
      <c r="G350" s="187"/>
      <c r="H350" s="187"/>
      <c r="I350" s="187"/>
      <c r="J350" s="187"/>
      <c r="K350" s="187"/>
      <c r="L350" s="187"/>
      <c r="M350" s="187"/>
      <c r="N350" s="188"/>
      <c r="O350" s="188"/>
      <c r="P350" s="188"/>
      <c r="Q350" s="188"/>
      <c r="R350" s="188"/>
      <c r="S350" s="188"/>
      <c r="T350" s="189"/>
      <c r="U350" s="188"/>
      <c r="V350" s="190"/>
      <c r="W350" s="190"/>
      <c r="X350" s="190"/>
      <c r="Y350" s="190"/>
      <c r="Z350" s="190"/>
      <c r="AA350" s="190"/>
      <c r="AB350" s="190"/>
      <c r="AC350" s="190"/>
      <c r="AD350" s="190"/>
      <c r="AE350" s="190" t="s">
        <v>150</v>
      </c>
      <c r="AF350" s="190" t="n">
        <v>0</v>
      </c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</row>
    <row r="351" customFormat="false" ht="12.75" hidden="false" customHeight="false" outlineLevel="1" collapsed="false">
      <c r="A351" s="183"/>
      <c r="B351" s="183" t="s">
        <v>507</v>
      </c>
      <c r="C351" s="191" t="s">
        <v>503</v>
      </c>
      <c r="D351" s="192"/>
      <c r="E351" s="193"/>
      <c r="F351" s="187"/>
      <c r="G351" s="187"/>
      <c r="H351" s="187"/>
      <c r="I351" s="187"/>
      <c r="J351" s="187"/>
      <c r="K351" s="187"/>
      <c r="L351" s="187"/>
      <c r="M351" s="187"/>
      <c r="N351" s="188"/>
      <c r="O351" s="188"/>
      <c r="P351" s="188"/>
      <c r="Q351" s="188"/>
      <c r="R351" s="188"/>
      <c r="S351" s="188"/>
      <c r="T351" s="189"/>
      <c r="U351" s="188"/>
      <c r="V351" s="190"/>
      <c r="W351" s="190"/>
      <c r="X351" s="190"/>
      <c r="Y351" s="190"/>
      <c r="Z351" s="190"/>
      <c r="AA351" s="190"/>
      <c r="AB351" s="190"/>
      <c r="AC351" s="190"/>
      <c r="AD351" s="190"/>
      <c r="AE351" s="190" t="s">
        <v>150</v>
      </c>
      <c r="AF351" s="190" t="n">
        <v>0</v>
      </c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0"/>
      <c r="AZ351" s="190"/>
      <c r="BA351" s="190"/>
      <c r="BB351" s="190"/>
      <c r="BC351" s="190"/>
      <c r="BD351" s="190"/>
      <c r="BE351" s="190"/>
      <c r="BF351" s="190"/>
      <c r="BG351" s="190"/>
      <c r="BH351" s="190"/>
    </row>
    <row r="352" customFormat="false" ht="12.75" hidden="false" customHeight="false" outlineLevel="1" collapsed="false">
      <c r="A352" s="183"/>
      <c r="B352" s="183"/>
      <c r="C352" s="191" t="s">
        <v>508</v>
      </c>
      <c r="D352" s="192"/>
      <c r="E352" s="191" t="n">
        <f aca="false">12.76+3+1.7</f>
        <v>17.46</v>
      </c>
      <c r="F352" s="187"/>
      <c r="G352" s="187"/>
      <c r="H352" s="187"/>
      <c r="I352" s="187"/>
      <c r="J352" s="187"/>
      <c r="K352" s="187"/>
      <c r="L352" s="187"/>
      <c r="M352" s="187"/>
      <c r="N352" s="188"/>
      <c r="O352" s="188"/>
      <c r="P352" s="188"/>
      <c r="Q352" s="188"/>
      <c r="R352" s="188"/>
      <c r="S352" s="188"/>
      <c r="T352" s="189"/>
      <c r="U352" s="188"/>
      <c r="V352" s="190"/>
      <c r="W352" s="190"/>
      <c r="X352" s="190"/>
      <c r="Y352" s="190"/>
      <c r="Z352" s="190"/>
      <c r="AA352" s="190"/>
      <c r="AB352" s="190"/>
      <c r="AC352" s="190"/>
      <c r="AD352" s="190"/>
      <c r="AE352" s="190" t="s">
        <v>150</v>
      </c>
      <c r="AF352" s="190" t="n">
        <v>0</v>
      </c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</row>
    <row r="353" customFormat="false" ht="12.75" hidden="false" customHeight="false" outlineLevel="1" collapsed="false">
      <c r="A353" s="183"/>
      <c r="B353" s="183" t="s">
        <v>507</v>
      </c>
      <c r="C353" s="191" t="s">
        <v>505</v>
      </c>
      <c r="D353" s="192"/>
      <c r="E353" s="193"/>
      <c r="F353" s="187"/>
      <c r="G353" s="187"/>
      <c r="H353" s="187"/>
      <c r="I353" s="187"/>
      <c r="J353" s="187"/>
      <c r="K353" s="187"/>
      <c r="L353" s="187"/>
      <c r="M353" s="187"/>
      <c r="N353" s="188"/>
      <c r="O353" s="188"/>
      <c r="P353" s="188"/>
      <c r="Q353" s="188"/>
      <c r="R353" s="188"/>
      <c r="S353" s="188"/>
      <c r="T353" s="189"/>
      <c r="U353" s="188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 t="s">
        <v>150</v>
      </c>
      <c r="AF353" s="190" t="n">
        <v>0</v>
      </c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</row>
    <row r="354" customFormat="false" ht="12.75" hidden="false" customHeight="false" outlineLevel="1" collapsed="false">
      <c r="A354" s="209"/>
      <c r="B354" s="209"/>
      <c r="C354" s="210" t="n">
        <v>0</v>
      </c>
      <c r="D354" s="211"/>
      <c r="E354" s="210" t="n">
        <f aca="false">23.78+12.43+10.44</f>
        <v>46.65</v>
      </c>
      <c r="F354" s="212"/>
      <c r="G354" s="212"/>
      <c r="H354" s="212"/>
      <c r="I354" s="212"/>
      <c r="J354" s="212"/>
      <c r="K354" s="212"/>
      <c r="L354" s="212"/>
      <c r="M354" s="212"/>
      <c r="N354" s="213"/>
      <c r="O354" s="213"/>
      <c r="P354" s="213"/>
      <c r="Q354" s="213"/>
      <c r="R354" s="213"/>
      <c r="S354" s="213"/>
      <c r="T354" s="214"/>
      <c r="U354" s="213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 t="s">
        <v>150</v>
      </c>
      <c r="AF354" s="190" t="n">
        <v>0</v>
      </c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</row>
    <row r="355" customFormat="false" ht="12.75" hidden="false" customHeight="false" outlineLevel="0" collapsed="false">
      <c r="A355" s="155"/>
      <c r="B355" s="215"/>
      <c r="C355" s="216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AC355" s="0" t="n">
        <v>15</v>
      </c>
      <c r="AD355" s="0" t="n">
        <v>21</v>
      </c>
    </row>
    <row r="356" customFormat="false" ht="12.75" hidden="false" customHeight="false" outlineLevel="0" collapsed="false">
      <c r="C356" s="217"/>
      <c r="AE356" s="0" t="s">
        <v>509</v>
      </c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3"/>
  <sheetViews>
    <sheetView showFormulas="false" showGridLines="true" showRowColHeaders="true" showZeros="true" rightToLeft="false" tabSelected="false" showOutlineSymbols="true" defaultGridColor="true" view="normal" topLeftCell="A118" colorId="64" zoomScale="100" zoomScaleNormal="100" zoomScalePageLayoutView="100" workbookViewId="0">
      <selection pane="topLeft" activeCell="C120" activeCellId="0" sqref="C120"/>
    </sheetView>
  </sheetViews>
  <sheetFormatPr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12.14"/>
    <col collapsed="false" customWidth="true" hidden="false" outlineLevel="0" max="3" min="3" style="0" width="26.29"/>
    <col collapsed="false" customWidth="true" hidden="false" outlineLevel="0" max="4" min="4" style="0" width="3.42"/>
    <col collapsed="false" customWidth="true" hidden="false" outlineLevel="0" max="5" min="5" style="0" width="8.29"/>
    <col collapsed="false" customWidth="true" hidden="false" outlineLevel="0" max="6" min="6" style="0" width="8.71"/>
    <col collapsed="false" customWidth="true" hidden="false" outlineLevel="0" max="7" min="7" style="0" width="10.14"/>
    <col collapsed="false" customWidth="true" hidden="false" outlineLevel="0" max="1025" min="8" style="0" width="8.71"/>
  </cols>
  <sheetData>
    <row r="1" customFormat="false" ht="15.75" hidden="false" customHeight="false" outlineLevel="0" collapsed="false">
      <c r="A1" s="162" t="s">
        <v>3</v>
      </c>
      <c r="B1" s="162"/>
      <c r="C1" s="162"/>
      <c r="D1" s="162"/>
      <c r="E1" s="162"/>
      <c r="F1" s="162"/>
      <c r="G1" s="162"/>
    </row>
    <row r="2" customFormat="false" ht="12.75" hidden="false" customHeight="false" outlineLevel="0" collapsed="false">
      <c r="A2" s="163" t="s">
        <v>106</v>
      </c>
      <c r="B2" s="165" t="s">
        <v>5</v>
      </c>
      <c r="C2" s="165"/>
      <c r="D2" s="165"/>
      <c r="E2" s="165"/>
      <c r="F2" s="165"/>
      <c r="G2" s="218"/>
    </row>
    <row r="3" customFormat="false" ht="12.75" hidden="false" customHeight="false" outlineLevel="0" collapsed="false">
      <c r="A3" s="163" t="s">
        <v>103</v>
      </c>
      <c r="B3" s="165" t="s">
        <v>510</v>
      </c>
      <c r="C3" s="165"/>
      <c r="D3" s="165"/>
      <c r="E3" s="165"/>
      <c r="F3" s="165"/>
      <c r="G3" s="218"/>
    </row>
    <row r="4" customFormat="false" ht="12.75" hidden="false" customHeight="false" outlineLevel="0" collapsed="false">
      <c r="A4" s="163" t="s">
        <v>104</v>
      </c>
      <c r="B4" s="164"/>
      <c r="C4" s="165"/>
      <c r="D4" s="165"/>
      <c r="E4" s="165"/>
      <c r="F4" s="165"/>
      <c r="G4" s="165"/>
    </row>
    <row r="5" customFormat="false" ht="15.75" hidden="false" customHeight="false" outlineLevel="0" collapsed="false">
      <c r="A5" s="162"/>
      <c r="B5" s="162"/>
      <c r="C5" s="162"/>
      <c r="D5" s="162"/>
      <c r="E5" s="162"/>
      <c r="F5" s="162"/>
      <c r="G5" s="162"/>
    </row>
    <row r="7" customFormat="false" ht="12.75" hidden="false" customHeight="false" outlineLevel="0" collapsed="false">
      <c r="A7" s="172" t="s">
        <v>113</v>
      </c>
      <c r="B7" s="173" t="s">
        <v>114</v>
      </c>
      <c r="C7" s="173" t="s">
        <v>115</v>
      </c>
      <c r="D7" s="172" t="s">
        <v>116</v>
      </c>
      <c r="E7" s="172" t="s">
        <v>117</v>
      </c>
      <c r="F7" s="174" t="s">
        <v>118</v>
      </c>
      <c r="G7" s="172" t="s">
        <v>18</v>
      </c>
    </row>
    <row r="8" customFormat="false" ht="12.75" hidden="false" customHeight="false" outlineLevel="0" collapsed="false">
      <c r="A8" s="176" t="s">
        <v>133</v>
      </c>
      <c r="B8" s="177" t="s">
        <v>58</v>
      </c>
      <c r="C8" s="178" t="s">
        <v>59</v>
      </c>
      <c r="D8" s="179"/>
      <c r="E8" s="180"/>
      <c r="F8" s="181"/>
      <c r="G8" s="181" t="n">
        <f aca="false">SUM(G9:G22)</f>
        <v>0</v>
      </c>
    </row>
    <row r="9" customFormat="false" ht="12.75" hidden="false" customHeight="false" outlineLevel="0" collapsed="false">
      <c r="A9" s="183" t="n">
        <v>1</v>
      </c>
      <c r="B9" s="183" t="s">
        <v>139</v>
      </c>
      <c r="C9" s="184" t="s">
        <v>140</v>
      </c>
      <c r="D9" s="185" t="s">
        <v>137</v>
      </c>
      <c r="E9" s="186" t="n">
        <v>5</v>
      </c>
      <c r="F9" s="187"/>
      <c r="G9" s="187" t="n">
        <f aca="false">F9*E9</f>
        <v>0</v>
      </c>
    </row>
    <row r="10" customFormat="false" ht="22.5" hidden="false" customHeight="false" outlineLevel="0" collapsed="false">
      <c r="A10" s="183" t="n">
        <v>2</v>
      </c>
      <c r="B10" s="183" t="s">
        <v>169</v>
      </c>
      <c r="C10" s="184" t="s">
        <v>170</v>
      </c>
      <c r="D10" s="185" t="s">
        <v>137</v>
      </c>
      <c r="E10" s="186" t="n">
        <v>5</v>
      </c>
      <c r="F10" s="187"/>
      <c r="G10" s="187" t="n">
        <f aca="false">F10*E10</f>
        <v>0</v>
      </c>
    </row>
    <row r="11" customFormat="false" ht="12.75" hidden="false" customHeight="false" outlineLevel="0" collapsed="false">
      <c r="A11" s="183" t="n">
        <v>3</v>
      </c>
      <c r="B11" s="183" t="s">
        <v>169</v>
      </c>
      <c r="C11" s="184" t="s">
        <v>511</v>
      </c>
      <c r="D11" s="185" t="s">
        <v>137</v>
      </c>
      <c r="E11" s="186" t="n">
        <v>1</v>
      </c>
      <c r="F11" s="187"/>
      <c r="G11" s="187" t="n">
        <f aca="false">F11*E11</f>
        <v>0</v>
      </c>
    </row>
    <row r="12" customFormat="false" ht="12.75" hidden="false" customHeight="false" outlineLevel="0" collapsed="false">
      <c r="A12" s="183" t="n">
        <v>4</v>
      </c>
      <c r="B12" s="183" t="s">
        <v>169</v>
      </c>
      <c r="C12" s="184" t="s">
        <v>512</v>
      </c>
      <c r="D12" s="185" t="s">
        <v>137</v>
      </c>
      <c r="E12" s="186" t="n">
        <v>4</v>
      </c>
      <c r="F12" s="187"/>
      <c r="G12" s="187" t="n">
        <f aca="false">F12*E12</f>
        <v>0</v>
      </c>
    </row>
    <row r="13" customFormat="false" ht="12.75" hidden="false" customHeight="false" outlineLevel="0" collapsed="false">
      <c r="A13" s="183" t="n">
        <v>5</v>
      </c>
      <c r="B13" s="183" t="s">
        <v>513</v>
      </c>
      <c r="C13" s="184" t="s">
        <v>514</v>
      </c>
      <c r="D13" s="185" t="s">
        <v>137</v>
      </c>
      <c r="E13" s="186" t="n">
        <v>1</v>
      </c>
      <c r="F13" s="187"/>
      <c r="G13" s="187" t="n">
        <f aca="false">F13*E13</f>
        <v>0</v>
      </c>
    </row>
    <row r="14" customFormat="false" ht="12.75" hidden="false" customHeight="false" outlineLevel="0" collapsed="false">
      <c r="A14" s="183" t="n">
        <v>6</v>
      </c>
      <c r="B14" s="183" t="s">
        <v>144</v>
      </c>
      <c r="C14" s="184" t="s">
        <v>145</v>
      </c>
      <c r="D14" s="185" t="s">
        <v>137</v>
      </c>
      <c r="E14" s="186" t="n">
        <v>1</v>
      </c>
      <c r="F14" s="187"/>
      <c r="G14" s="187" t="n">
        <f aca="false">F14*E14</f>
        <v>0</v>
      </c>
    </row>
    <row r="15" customFormat="false" ht="33.75" hidden="false" customHeight="false" outlineLevel="0" collapsed="false">
      <c r="A15" s="183" t="n">
        <v>7</v>
      </c>
      <c r="B15" s="183" t="s">
        <v>515</v>
      </c>
      <c r="C15" s="184" t="s">
        <v>516</v>
      </c>
      <c r="D15" s="185" t="s">
        <v>148</v>
      </c>
      <c r="E15" s="186" t="n">
        <v>0.07638</v>
      </c>
      <c r="F15" s="187"/>
      <c r="G15" s="187" t="n">
        <f aca="false">F15*E15</f>
        <v>0</v>
      </c>
    </row>
    <row r="16" customFormat="false" ht="12.75" hidden="false" customHeight="false" outlineLevel="0" collapsed="false">
      <c r="A16" s="183"/>
      <c r="B16" s="183"/>
      <c r="C16" s="191" t="s">
        <v>517</v>
      </c>
      <c r="D16" s="192"/>
      <c r="E16" s="193" t="n">
        <v>0.07638</v>
      </c>
      <c r="F16" s="187"/>
      <c r="G16" s="187" t="n">
        <f aca="false">F16*E16</f>
        <v>0</v>
      </c>
    </row>
    <row r="17" customFormat="false" ht="22.5" hidden="false" customHeight="false" outlineLevel="0" collapsed="false">
      <c r="A17" s="183" t="n">
        <v>8</v>
      </c>
      <c r="B17" s="183" t="s">
        <v>151</v>
      </c>
      <c r="C17" s="184" t="s">
        <v>152</v>
      </c>
      <c r="D17" s="185" t="s">
        <v>153</v>
      </c>
      <c r="E17" s="186" t="n">
        <v>67.624</v>
      </c>
      <c r="F17" s="187"/>
      <c r="G17" s="187" t="n">
        <f aca="false">F17*E17</f>
        <v>0</v>
      </c>
    </row>
    <row r="18" customFormat="false" ht="33.75" hidden="false" customHeight="false" outlineLevel="0" collapsed="false">
      <c r="A18" s="183"/>
      <c r="B18" s="183"/>
      <c r="C18" s="191" t="s">
        <v>518</v>
      </c>
      <c r="D18" s="192"/>
      <c r="E18" s="193" t="n">
        <v>96.624</v>
      </c>
      <c r="F18" s="187"/>
      <c r="G18" s="187" t="n">
        <f aca="false">F18*E18</f>
        <v>0</v>
      </c>
    </row>
    <row r="19" customFormat="false" ht="22.5" hidden="false" customHeight="false" outlineLevel="0" collapsed="false">
      <c r="A19" s="183"/>
      <c r="B19" s="183"/>
      <c r="C19" s="191" t="s">
        <v>519</v>
      </c>
      <c r="D19" s="192"/>
      <c r="E19" s="193" t="n">
        <v>-29</v>
      </c>
      <c r="F19" s="187"/>
      <c r="G19" s="187" t="n">
        <f aca="false">F19*E19</f>
        <v>-0</v>
      </c>
    </row>
    <row r="20" customFormat="false" ht="22.5" hidden="false" customHeight="false" outlineLevel="0" collapsed="false">
      <c r="A20" s="183" t="n">
        <v>9</v>
      </c>
      <c r="B20" s="183" t="s">
        <v>162</v>
      </c>
      <c r="C20" s="184" t="s">
        <v>163</v>
      </c>
      <c r="D20" s="185" t="s">
        <v>164</v>
      </c>
      <c r="E20" s="186" t="n">
        <v>25.6</v>
      </c>
      <c r="F20" s="187"/>
      <c r="G20" s="187" t="n">
        <f aca="false">F20*E20</f>
        <v>0</v>
      </c>
    </row>
    <row r="21" customFormat="false" ht="12.75" hidden="false" customHeight="false" outlineLevel="0" collapsed="false">
      <c r="A21" s="183"/>
      <c r="B21" s="183"/>
      <c r="C21" s="191" t="s">
        <v>520</v>
      </c>
      <c r="D21" s="192"/>
      <c r="E21" s="193" t="n">
        <v>25.6</v>
      </c>
      <c r="F21" s="187"/>
      <c r="G21" s="187" t="n">
        <f aca="false">F21*E21</f>
        <v>0</v>
      </c>
    </row>
    <row r="22" customFormat="false" ht="22.5" hidden="false" customHeight="false" outlineLevel="0" collapsed="false">
      <c r="A22" s="183" t="n">
        <v>10</v>
      </c>
      <c r="B22" s="183" t="s">
        <v>166</v>
      </c>
      <c r="C22" s="184" t="s">
        <v>521</v>
      </c>
      <c r="D22" s="185" t="s">
        <v>153</v>
      </c>
      <c r="E22" s="186" t="n">
        <v>1.08</v>
      </c>
      <c r="F22" s="187"/>
      <c r="G22" s="187" t="n">
        <f aca="false">F22*E22</f>
        <v>0</v>
      </c>
    </row>
    <row r="23" customFormat="false" ht="12.75" hidden="false" customHeight="false" outlineLevel="0" collapsed="false">
      <c r="A23" s="183"/>
      <c r="B23" s="183"/>
      <c r="C23" s="191" t="s">
        <v>522</v>
      </c>
      <c r="D23" s="192"/>
      <c r="E23" s="193" t="n">
        <v>1.08</v>
      </c>
      <c r="F23" s="187"/>
      <c r="G23" s="187"/>
    </row>
    <row r="24" customFormat="false" ht="12.75" hidden="false" customHeight="false" outlineLevel="0" collapsed="false">
      <c r="A24" s="194" t="s">
        <v>133</v>
      </c>
      <c r="B24" s="194" t="s">
        <v>60</v>
      </c>
      <c r="C24" s="195" t="s">
        <v>61</v>
      </c>
      <c r="D24" s="196"/>
      <c r="E24" s="197"/>
      <c r="F24" s="198"/>
      <c r="G24" s="198" t="n">
        <f aca="false">SUM(G25:G31)</f>
        <v>0</v>
      </c>
    </row>
    <row r="25" customFormat="false" ht="33.75" hidden="false" customHeight="false" outlineLevel="0" collapsed="false">
      <c r="A25" s="183" t="n">
        <v>11</v>
      </c>
      <c r="B25" s="183" t="s">
        <v>176</v>
      </c>
      <c r="C25" s="184" t="s">
        <v>177</v>
      </c>
      <c r="D25" s="185" t="s">
        <v>153</v>
      </c>
      <c r="E25" s="186" t="n">
        <v>51.45</v>
      </c>
      <c r="F25" s="187"/>
      <c r="G25" s="187" t="n">
        <f aca="false">F25*E25</f>
        <v>0</v>
      </c>
    </row>
    <row r="26" customFormat="false" ht="12.75" hidden="false" customHeight="false" outlineLevel="0" collapsed="false">
      <c r="A26" s="183"/>
      <c r="B26" s="183"/>
      <c r="C26" s="191" t="s">
        <v>523</v>
      </c>
      <c r="D26" s="192"/>
      <c r="E26" s="193" t="n">
        <v>51.45</v>
      </c>
      <c r="F26" s="187"/>
      <c r="G26" s="187" t="n">
        <f aca="false">F26*E26</f>
        <v>0</v>
      </c>
    </row>
    <row r="27" customFormat="false" ht="22.5" hidden="false" customHeight="false" outlineLevel="0" collapsed="false">
      <c r="A27" s="183" t="n">
        <v>12</v>
      </c>
      <c r="B27" s="183" t="s">
        <v>183</v>
      </c>
      <c r="C27" s="184" t="s">
        <v>184</v>
      </c>
      <c r="D27" s="185" t="s">
        <v>153</v>
      </c>
      <c r="E27" s="186" t="n">
        <v>1.4</v>
      </c>
      <c r="F27" s="187"/>
      <c r="G27" s="187" t="n">
        <f aca="false">F27*E27</f>
        <v>0</v>
      </c>
    </row>
    <row r="28" customFormat="false" ht="12.75" hidden="false" customHeight="false" outlineLevel="0" collapsed="false">
      <c r="A28" s="183"/>
      <c r="B28" s="183"/>
      <c r="C28" s="191" t="s">
        <v>524</v>
      </c>
      <c r="D28" s="192"/>
      <c r="E28" s="193" t="n">
        <v>1.4</v>
      </c>
      <c r="F28" s="187"/>
      <c r="G28" s="187" t="n">
        <f aca="false">F28*E28</f>
        <v>0</v>
      </c>
    </row>
    <row r="29" customFormat="false" ht="33.75" hidden="false" customHeight="false" outlineLevel="0" collapsed="false">
      <c r="A29" s="183" t="n">
        <v>13</v>
      </c>
      <c r="B29" s="183" t="s">
        <v>186</v>
      </c>
      <c r="C29" s="184" t="s">
        <v>187</v>
      </c>
      <c r="D29" s="185" t="s">
        <v>153</v>
      </c>
      <c r="E29" s="186" t="n">
        <v>2.9</v>
      </c>
      <c r="F29" s="187"/>
      <c r="G29" s="187" t="n">
        <f aca="false">F29*E29</f>
        <v>0</v>
      </c>
    </row>
    <row r="30" customFormat="false" ht="12.75" hidden="false" customHeight="false" outlineLevel="0" collapsed="false">
      <c r="A30" s="183"/>
      <c r="B30" s="183"/>
      <c r="C30" s="191" t="s">
        <v>508</v>
      </c>
      <c r="D30" s="192"/>
      <c r="E30" s="193" t="n">
        <v>2.9</v>
      </c>
      <c r="F30" s="187"/>
      <c r="G30" s="187" t="n">
        <f aca="false">F30*E30</f>
        <v>0</v>
      </c>
    </row>
    <row r="31" customFormat="false" ht="33.75" hidden="false" customHeight="false" outlineLevel="0" collapsed="false">
      <c r="A31" s="183" t="n">
        <v>14</v>
      </c>
      <c r="B31" s="183" t="s">
        <v>188</v>
      </c>
      <c r="C31" s="184" t="s">
        <v>189</v>
      </c>
      <c r="D31" s="185" t="s">
        <v>153</v>
      </c>
      <c r="E31" s="186" t="n">
        <v>3.1</v>
      </c>
      <c r="F31" s="187"/>
      <c r="G31" s="187" t="n">
        <f aca="false">F31*E31</f>
        <v>0</v>
      </c>
    </row>
    <row r="32" customFormat="false" ht="12.75" hidden="false" customHeight="false" outlineLevel="0" collapsed="false">
      <c r="A32" s="183"/>
      <c r="B32" s="183"/>
      <c r="C32" s="191" t="s">
        <v>525</v>
      </c>
      <c r="D32" s="192"/>
      <c r="E32" s="193" t="n">
        <v>3.1</v>
      </c>
      <c r="F32" s="187"/>
      <c r="G32" s="187"/>
    </row>
    <row r="33" customFormat="false" ht="12.75" hidden="false" customHeight="false" outlineLevel="0" collapsed="false">
      <c r="A33" s="194" t="s">
        <v>133</v>
      </c>
      <c r="B33" s="194" t="s">
        <v>62</v>
      </c>
      <c r="C33" s="195" t="s">
        <v>63</v>
      </c>
      <c r="D33" s="196"/>
      <c r="E33" s="197"/>
      <c r="F33" s="198"/>
      <c r="G33" s="198" t="n">
        <f aca="false">SUM(G34:G44)</f>
        <v>0</v>
      </c>
    </row>
    <row r="34" customFormat="false" ht="22.5" hidden="false" customHeight="false" outlineLevel="0" collapsed="false">
      <c r="A34" s="183" t="n">
        <v>15</v>
      </c>
      <c r="B34" s="183" t="s">
        <v>199</v>
      </c>
      <c r="C34" s="184" t="s">
        <v>200</v>
      </c>
      <c r="D34" s="185" t="s">
        <v>153</v>
      </c>
      <c r="E34" s="186" t="n">
        <v>205.986</v>
      </c>
      <c r="F34" s="187"/>
      <c r="G34" s="187" t="n">
        <f aca="false">F34*E34</f>
        <v>0</v>
      </c>
    </row>
    <row r="35" customFormat="false" ht="22.5" hidden="false" customHeight="false" outlineLevel="0" collapsed="false">
      <c r="A35" s="183"/>
      <c r="B35" s="183"/>
      <c r="C35" s="191" t="s">
        <v>526</v>
      </c>
      <c r="D35" s="192"/>
      <c r="E35" s="193" t="n">
        <v>42.7515</v>
      </c>
      <c r="F35" s="187"/>
      <c r="G35" s="187" t="n">
        <f aca="false">F35*E35</f>
        <v>0</v>
      </c>
    </row>
    <row r="36" customFormat="false" ht="22.5" hidden="false" customHeight="false" outlineLevel="0" collapsed="false">
      <c r="A36" s="183"/>
      <c r="B36" s="183"/>
      <c r="C36" s="191" t="s">
        <v>527</v>
      </c>
      <c r="D36" s="192"/>
      <c r="E36" s="193" t="n">
        <v>40.953</v>
      </c>
      <c r="F36" s="187"/>
      <c r="G36" s="187" t="n">
        <f aca="false">F36*E36</f>
        <v>0</v>
      </c>
    </row>
    <row r="37" customFormat="false" ht="12.75" hidden="false" customHeight="false" outlineLevel="0" collapsed="false">
      <c r="A37" s="183"/>
      <c r="B37" s="183"/>
      <c r="C37" s="191" t="s">
        <v>528</v>
      </c>
      <c r="D37" s="192"/>
      <c r="E37" s="193" t="n">
        <v>19.866</v>
      </c>
      <c r="F37" s="187"/>
      <c r="G37" s="187" t="n">
        <f aca="false">F37*E37</f>
        <v>0</v>
      </c>
    </row>
    <row r="38" customFormat="false" ht="33.75" hidden="false" customHeight="false" outlineLevel="0" collapsed="false">
      <c r="A38" s="183"/>
      <c r="B38" s="183"/>
      <c r="C38" s="191" t="s">
        <v>529</v>
      </c>
      <c r="D38" s="192"/>
      <c r="E38" s="193" t="n">
        <v>102.4155</v>
      </c>
      <c r="F38" s="187"/>
      <c r="G38" s="187" t="n">
        <f aca="false">F38*E38</f>
        <v>0</v>
      </c>
    </row>
    <row r="39" customFormat="false" ht="12.75" hidden="false" customHeight="false" outlineLevel="0" collapsed="false">
      <c r="A39" s="183" t="n">
        <v>16</v>
      </c>
      <c r="B39" s="183" t="s">
        <v>216</v>
      </c>
      <c r="C39" s="184" t="s">
        <v>217</v>
      </c>
      <c r="D39" s="185" t="s">
        <v>153</v>
      </c>
      <c r="E39" s="186" t="n">
        <v>198.63</v>
      </c>
      <c r="F39" s="187"/>
      <c r="G39" s="187" t="n">
        <f aca="false">F39*E39</f>
        <v>0</v>
      </c>
    </row>
    <row r="40" customFormat="false" ht="22.5" hidden="false" customHeight="false" outlineLevel="0" collapsed="false">
      <c r="A40" s="183"/>
      <c r="B40" s="183"/>
      <c r="C40" s="191" t="s">
        <v>526</v>
      </c>
      <c r="D40" s="192"/>
      <c r="E40" s="193" t="n">
        <v>42.7515</v>
      </c>
      <c r="F40" s="187"/>
      <c r="G40" s="187" t="n">
        <f aca="false">F40*E40</f>
        <v>0</v>
      </c>
    </row>
    <row r="41" customFormat="false" ht="22.5" hidden="false" customHeight="false" outlineLevel="0" collapsed="false">
      <c r="A41" s="183"/>
      <c r="B41" s="183"/>
      <c r="C41" s="191" t="s">
        <v>527</v>
      </c>
      <c r="D41" s="192"/>
      <c r="E41" s="193" t="n">
        <v>40.953</v>
      </c>
      <c r="F41" s="187"/>
      <c r="G41" s="187" t="n">
        <f aca="false">F41*E41</f>
        <v>0</v>
      </c>
    </row>
    <row r="42" customFormat="false" ht="12.75" hidden="false" customHeight="false" outlineLevel="0" collapsed="false">
      <c r="A42" s="183"/>
      <c r="B42" s="183"/>
      <c r="C42" s="191" t="s">
        <v>528</v>
      </c>
      <c r="D42" s="192"/>
      <c r="E42" s="193" t="n">
        <v>19.866</v>
      </c>
      <c r="F42" s="187"/>
      <c r="G42" s="187" t="n">
        <f aca="false">F42*E42</f>
        <v>0</v>
      </c>
    </row>
    <row r="43" customFormat="false" ht="33.75" hidden="false" customHeight="false" outlineLevel="0" collapsed="false">
      <c r="A43" s="183"/>
      <c r="B43" s="183"/>
      <c r="C43" s="191" t="s">
        <v>529</v>
      </c>
      <c r="D43" s="192"/>
      <c r="E43" s="193" t="n">
        <v>102.4155</v>
      </c>
      <c r="F43" s="187"/>
      <c r="G43" s="187" t="n">
        <f aca="false">F43*E43</f>
        <v>0</v>
      </c>
    </row>
    <row r="44" customFormat="false" ht="22.5" hidden="false" customHeight="false" outlineLevel="0" collapsed="false">
      <c r="A44" s="183"/>
      <c r="B44" s="183"/>
      <c r="C44" s="191" t="s">
        <v>530</v>
      </c>
      <c r="D44" s="192"/>
      <c r="E44" s="193" t="n">
        <v>-7.356</v>
      </c>
      <c r="F44" s="187"/>
      <c r="G44" s="187" t="n">
        <f aca="false">F44*E44</f>
        <v>-0</v>
      </c>
    </row>
    <row r="45" customFormat="false" ht="12.75" hidden="false" customHeight="false" outlineLevel="0" collapsed="false">
      <c r="A45" s="194" t="s">
        <v>133</v>
      </c>
      <c r="B45" s="194" t="s">
        <v>64</v>
      </c>
      <c r="C45" s="195" t="s">
        <v>221</v>
      </c>
      <c r="D45" s="196"/>
      <c r="E45" s="197"/>
      <c r="F45" s="198"/>
      <c r="G45" s="198" t="n">
        <f aca="false">G46</f>
        <v>0</v>
      </c>
    </row>
    <row r="46" customFormat="false" ht="33.75" hidden="false" customHeight="false" outlineLevel="0" collapsed="false">
      <c r="A46" s="183" t="n">
        <v>17</v>
      </c>
      <c r="B46" s="183" t="s">
        <v>222</v>
      </c>
      <c r="C46" s="184" t="s">
        <v>223</v>
      </c>
      <c r="D46" s="185" t="s">
        <v>153</v>
      </c>
      <c r="E46" s="186" t="n">
        <v>106.1115</v>
      </c>
      <c r="F46" s="187"/>
      <c r="G46" s="187" t="n">
        <f aca="false">F46*E46</f>
        <v>0</v>
      </c>
    </row>
    <row r="47" customFormat="false" ht="33.75" hidden="false" customHeight="false" outlineLevel="0" collapsed="false">
      <c r="A47" s="183"/>
      <c r="B47" s="183"/>
      <c r="C47" s="191" t="s">
        <v>531</v>
      </c>
      <c r="D47" s="192"/>
      <c r="E47" s="193" t="n">
        <v>106.1115</v>
      </c>
      <c r="F47" s="187"/>
      <c r="G47" s="187"/>
    </row>
    <row r="48" customFormat="false" ht="25.5" hidden="false" customHeight="false" outlineLevel="0" collapsed="false">
      <c r="A48" s="194" t="s">
        <v>133</v>
      </c>
      <c r="B48" s="194" t="s">
        <v>66</v>
      </c>
      <c r="C48" s="195" t="s">
        <v>67</v>
      </c>
      <c r="D48" s="196"/>
      <c r="E48" s="197"/>
      <c r="F48" s="198"/>
      <c r="G48" s="198" t="n">
        <f aca="false">SUM(G49:G53)</f>
        <v>0</v>
      </c>
    </row>
    <row r="49" customFormat="false" ht="22.5" hidden="false" customHeight="false" outlineLevel="0" collapsed="false">
      <c r="A49" s="183" t="n">
        <v>18</v>
      </c>
      <c r="B49" s="183" t="s">
        <v>171</v>
      </c>
      <c r="C49" s="184" t="s">
        <v>225</v>
      </c>
      <c r="D49" s="185" t="s">
        <v>153</v>
      </c>
      <c r="E49" s="186" t="n">
        <v>63.95</v>
      </c>
      <c r="F49" s="187"/>
      <c r="G49" s="187" t="n">
        <f aca="false">F49*E49</f>
        <v>0</v>
      </c>
    </row>
    <row r="50" customFormat="false" ht="12.75" hidden="false" customHeight="false" outlineLevel="0" collapsed="false">
      <c r="A50" s="183"/>
      <c r="B50" s="183"/>
      <c r="C50" s="191" t="s">
        <v>532</v>
      </c>
      <c r="D50" s="192"/>
      <c r="E50" s="193" t="n">
        <v>63.95</v>
      </c>
      <c r="F50" s="187"/>
      <c r="G50" s="187" t="n">
        <f aca="false">F50*E50</f>
        <v>0</v>
      </c>
    </row>
    <row r="51" customFormat="false" ht="33.75" hidden="false" customHeight="false" outlineLevel="0" collapsed="false">
      <c r="A51" s="183" t="n">
        <v>19</v>
      </c>
      <c r="B51" s="183" t="s">
        <v>229</v>
      </c>
      <c r="C51" s="184" t="s">
        <v>230</v>
      </c>
      <c r="D51" s="185" t="s">
        <v>153</v>
      </c>
      <c r="E51" s="186" t="n">
        <v>61.05</v>
      </c>
      <c r="F51" s="187"/>
      <c r="G51" s="187" t="n">
        <f aca="false">F51*E51</f>
        <v>0</v>
      </c>
    </row>
    <row r="52" customFormat="false" ht="22.5" hidden="false" customHeight="false" outlineLevel="0" collapsed="false">
      <c r="A52" s="183"/>
      <c r="B52" s="183"/>
      <c r="C52" s="191" t="s">
        <v>533</v>
      </c>
      <c r="D52" s="192"/>
      <c r="E52" s="193" t="n">
        <v>61.05</v>
      </c>
      <c r="F52" s="187"/>
      <c r="G52" s="187" t="n">
        <f aca="false">F52*E52</f>
        <v>0</v>
      </c>
    </row>
    <row r="53" customFormat="false" ht="22.5" hidden="false" customHeight="false" outlineLevel="0" collapsed="false">
      <c r="A53" s="183" t="n">
        <v>20</v>
      </c>
      <c r="B53" s="183" t="s">
        <v>231</v>
      </c>
      <c r="C53" s="184" t="s">
        <v>232</v>
      </c>
      <c r="D53" s="185" t="s">
        <v>153</v>
      </c>
      <c r="E53" s="186" t="n">
        <v>2.9</v>
      </c>
      <c r="F53" s="187"/>
      <c r="G53" s="187" t="n">
        <f aca="false">F53*E53</f>
        <v>0</v>
      </c>
    </row>
    <row r="54" customFormat="false" ht="12.75" hidden="false" customHeight="false" outlineLevel="0" collapsed="false">
      <c r="A54" s="183"/>
      <c r="B54" s="183"/>
      <c r="C54" s="191" t="s">
        <v>534</v>
      </c>
      <c r="D54" s="192"/>
      <c r="E54" s="193" t="n">
        <v>2.9</v>
      </c>
      <c r="F54" s="187"/>
      <c r="G54" s="187"/>
    </row>
    <row r="55" customFormat="false" ht="12.75" hidden="false" customHeight="false" outlineLevel="0" collapsed="false">
      <c r="A55" s="194" t="s">
        <v>133</v>
      </c>
      <c r="B55" s="194" t="s">
        <v>535</v>
      </c>
      <c r="C55" s="195" t="s">
        <v>536</v>
      </c>
      <c r="D55" s="196"/>
      <c r="E55" s="197"/>
      <c r="F55" s="198"/>
      <c r="G55" s="198" t="n">
        <f aca="false">G56+G57</f>
        <v>0</v>
      </c>
    </row>
    <row r="56" customFormat="false" ht="33.75" hidden="false" customHeight="false" outlineLevel="0" collapsed="false">
      <c r="A56" s="183" t="n">
        <v>21</v>
      </c>
      <c r="B56" s="183" t="s">
        <v>537</v>
      </c>
      <c r="C56" s="184" t="s">
        <v>538</v>
      </c>
      <c r="D56" s="185" t="s">
        <v>137</v>
      </c>
      <c r="E56" s="186" t="n">
        <v>1</v>
      </c>
      <c r="F56" s="187"/>
      <c r="G56" s="187" t="n">
        <f aca="false">F56*E56</f>
        <v>0</v>
      </c>
    </row>
    <row r="57" customFormat="false" ht="33.75" hidden="false" customHeight="false" outlineLevel="0" collapsed="false">
      <c r="A57" s="183" t="n">
        <v>22</v>
      </c>
      <c r="B57" s="183" t="s">
        <v>539</v>
      </c>
      <c r="C57" s="184" t="s">
        <v>540</v>
      </c>
      <c r="D57" s="185" t="s">
        <v>137</v>
      </c>
      <c r="E57" s="186" t="n">
        <v>1</v>
      </c>
      <c r="F57" s="187"/>
      <c r="G57" s="187" t="n">
        <f aca="false">F57*E57</f>
        <v>0</v>
      </c>
    </row>
    <row r="58" customFormat="false" ht="12.75" hidden="false" customHeight="false" outlineLevel="0" collapsed="false">
      <c r="A58" s="194" t="s">
        <v>133</v>
      </c>
      <c r="B58" s="194" t="s">
        <v>68</v>
      </c>
      <c r="C58" s="195" t="s">
        <v>69</v>
      </c>
      <c r="D58" s="196"/>
      <c r="E58" s="197"/>
      <c r="F58" s="198"/>
      <c r="G58" s="198" t="n">
        <f aca="false">G59</f>
        <v>0</v>
      </c>
    </row>
    <row r="59" customFormat="false" ht="22.5" hidden="false" customHeight="false" outlineLevel="0" collapsed="false">
      <c r="A59" s="183" t="n">
        <v>23</v>
      </c>
      <c r="B59" s="183" t="s">
        <v>238</v>
      </c>
      <c r="C59" s="184" t="s">
        <v>239</v>
      </c>
      <c r="D59" s="185" t="s">
        <v>153</v>
      </c>
      <c r="E59" s="186" t="n">
        <v>63.95</v>
      </c>
      <c r="F59" s="187"/>
      <c r="G59" s="187" t="n">
        <f aca="false">F59*E59</f>
        <v>0</v>
      </c>
    </row>
    <row r="60" customFormat="false" ht="22.5" hidden="false" customHeight="false" outlineLevel="0" collapsed="false">
      <c r="A60" s="183"/>
      <c r="B60" s="183"/>
      <c r="C60" s="191" t="s">
        <v>541</v>
      </c>
      <c r="D60" s="192"/>
      <c r="E60" s="193" t="n">
        <v>63.95</v>
      </c>
      <c r="F60" s="187"/>
      <c r="G60" s="187"/>
    </row>
    <row r="61" customFormat="false" ht="25.5" hidden="false" customHeight="false" outlineLevel="0" collapsed="false">
      <c r="A61" s="194" t="s">
        <v>133</v>
      </c>
      <c r="B61" s="194" t="s">
        <v>70</v>
      </c>
      <c r="C61" s="195" t="s">
        <v>242</v>
      </c>
      <c r="D61" s="196"/>
      <c r="E61" s="197"/>
      <c r="F61" s="198"/>
      <c r="G61" s="198" t="n">
        <f aca="false">G62+G63</f>
        <v>0</v>
      </c>
    </row>
    <row r="62" customFormat="false" ht="22.5" hidden="false" customHeight="false" outlineLevel="0" collapsed="false">
      <c r="A62" s="183" t="n">
        <v>24</v>
      </c>
      <c r="B62" s="183" t="s">
        <v>243</v>
      </c>
      <c r="C62" s="184" t="s">
        <v>244</v>
      </c>
      <c r="D62" s="185" t="s">
        <v>153</v>
      </c>
      <c r="E62" s="186" t="n">
        <v>63.95</v>
      </c>
      <c r="F62" s="187"/>
      <c r="G62" s="187" t="n">
        <f aca="false">F62*E62</f>
        <v>0</v>
      </c>
    </row>
    <row r="63" customFormat="false" ht="22.5" hidden="false" customHeight="false" outlineLevel="0" collapsed="false">
      <c r="A63" s="183" t="n">
        <v>25</v>
      </c>
      <c r="B63" s="183" t="s">
        <v>542</v>
      </c>
      <c r="C63" s="184" t="s">
        <v>543</v>
      </c>
      <c r="D63" s="185" t="s">
        <v>164</v>
      </c>
      <c r="E63" s="186" t="n">
        <v>3.3</v>
      </c>
      <c r="F63" s="187"/>
      <c r="G63" s="187" t="n">
        <f aca="false">F63*E63</f>
        <v>0</v>
      </c>
    </row>
    <row r="64" customFormat="false" ht="12.75" hidden="false" customHeight="false" outlineLevel="0" collapsed="false">
      <c r="A64" s="194" t="s">
        <v>133</v>
      </c>
      <c r="B64" s="194" t="s">
        <v>72</v>
      </c>
      <c r="C64" s="195" t="s">
        <v>73</v>
      </c>
      <c r="D64" s="196"/>
      <c r="E64" s="197"/>
      <c r="F64" s="198"/>
      <c r="G64" s="198" t="n">
        <f aca="false">SUM(G65:G70)</f>
        <v>0</v>
      </c>
    </row>
    <row r="65" customFormat="false" ht="22.5" hidden="false" customHeight="false" outlineLevel="0" collapsed="false">
      <c r="A65" s="183" t="n">
        <v>26</v>
      </c>
      <c r="B65" s="183" t="s">
        <v>247</v>
      </c>
      <c r="C65" s="184" t="s">
        <v>248</v>
      </c>
      <c r="D65" s="185" t="s">
        <v>137</v>
      </c>
      <c r="E65" s="186" t="n">
        <v>6</v>
      </c>
      <c r="F65" s="187"/>
      <c r="G65" s="187" t="n">
        <f aca="false">F65*E65</f>
        <v>0</v>
      </c>
    </row>
    <row r="66" customFormat="false" ht="12.75" hidden="false" customHeight="false" outlineLevel="0" collapsed="false">
      <c r="A66" s="183"/>
      <c r="B66" s="183"/>
      <c r="C66" s="191" t="s">
        <v>544</v>
      </c>
      <c r="D66" s="192"/>
      <c r="E66" s="193" t="n">
        <v>6</v>
      </c>
      <c r="F66" s="187"/>
      <c r="G66" s="187" t="n">
        <f aca="false">F66*E66</f>
        <v>0</v>
      </c>
    </row>
    <row r="67" customFormat="false" ht="22.5" hidden="false" customHeight="false" outlineLevel="0" collapsed="false">
      <c r="A67" s="183" t="n">
        <v>27</v>
      </c>
      <c r="B67" s="183" t="s">
        <v>254</v>
      </c>
      <c r="C67" s="184" t="s">
        <v>255</v>
      </c>
      <c r="D67" s="185" t="s">
        <v>153</v>
      </c>
      <c r="E67" s="186" t="n">
        <v>8.8</v>
      </c>
      <c r="F67" s="187"/>
      <c r="G67" s="187" t="n">
        <f aca="false">F67*E67</f>
        <v>0</v>
      </c>
    </row>
    <row r="68" customFormat="false" ht="12.75" hidden="false" customHeight="false" outlineLevel="0" collapsed="false">
      <c r="A68" s="183"/>
      <c r="B68" s="183"/>
      <c r="C68" s="191" t="s">
        <v>545</v>
      </c>
      <c r="D68" s="192"/>
      <c r="E68" s="193" t="n">
        <v>8.8</v>
      </c>
      <c r="F68" s="187"/>
      <c r="G68" s="187" t="n">
        <f aca="false">F68*E68</f>
        <v>0</v>
      </c>
    </row>
    <row r="69" customFormat="false" ht="22.5" hidden="false" customHeight="false" outlineLevel="0" collapsed="false">
      <c r="A69" s="183" t="n">
        <v>28</v>
      </c>
      <c r="B69" s="183" t="s">
        <v>171</v>
      </c>
      <c r="C69" s="184" t="s">
        <v>274</v>
      </c>
      <c r="D69" s="185" t="s">
        <v>275</v>
      </c>
      <c r="E69" s="186" t="n">
        <v>1</v>
      </c>
      <c r="F69" s="187"/>
      <c r="G69" s="187" t="n">
        <f aca="false">F69*E69</f>
        <v>0</v>
      </c>
    </row>
    <row r="70" customFormat="false" ht="22.5" hidden="false" customHeight="false" outlineLevel="0" collapsed="false">
      <c r="A70" s="183" t="n">
        <v>29</v>
      </c>
      <c r="B70" s="183" t="s">
        <v>284</v>
      </c>
      <c r="C70" s="184" t="s">
        <v>285</v>
      </c>
      <c r="D70" s="185" t="s">
        <v>235</v>
      </c>
      <c r="E70" s="186" t="n">
        <v>12.30207</v>
      </c>
      <c r="F70" s="187"/>
      <c r="G70" s="187" t="n">
        <f aca="false">F70*E70</f>
        <v>0</v>
      </c>
    </row>
    <row r="71" customFormat="false" ht="22.5" hidden="false" customHeight="false" outlineLevel="0" collapsed="false">
      <c r="A71" s="183"/>
      <c r="B71" s="183"/>
      <c r="C71" s="191" t="s">
        <v>546</v>
      </c>
      <c r="D71" s="192"/>
      <c r="E71" s="193" t="n">
        <v>5.3625</v>
      </c>
      <c r="F71" s="187"/>
      <c r="G71" s="187"/>
    </row>
    <row r="72" customFormat="false" ht="12.75" hidden="false" customHeight="false" outlineLevel="0" collapsed="false">
      <c r="A72" s="183"/>
      <c r="B72" s="183"/>
      <c r="C72" s="191" t="s">
        <v>547</v>
      </c>
      <c r="D72" s="192"/>
      <c r="E72" s="193" t="n">
        <v>4.47678</v>
      </c>
      <c r="F72" s="187"/>
      <c r="G72" s="187"/>
    </row>
    <row r="73" customFormat="false" ht="12.75" hidden="false" customHeight="false" outlineLevel="0" collapsed="false">
      <c r="A73" s="183"/>
      <c r="B73" s="183"/>
      <c r="C73" s="191" t="s">
        <v>548</v>
      </c>
      <c r="D73" s="192"/>
      <c r="E73" s="193" t="n">
        <v>2.46279</v>
      </c>
      <c r="F73" s="187"/>
      <c r="G73" s="187"/>
    </row>
    <row r="74" customFormat="false" ht="12.75" hidden="false" customHeight="false" outlineLevel="0" collapsed="false">
      <c r="A74" s="194" t="s">
        <v>133</v>
      </c>
      <c r="B74" s="194" t="s">
        <v>74</v>
      </c>
      <c r="C74" s="195" t="s">
        <v>75</v>
      </c>
      <c r="D74" s="196"/>
      <c r="E74" s="197"/>
      <c r="F74" s="198"/>
      <c r="G74" s="198" t="n">
        <f aca="false">SUM(G75:G82)</f>
        <v>0</v>
      </c>
    </row>
    <row r="75" customFormat="false" ht="12.75" hidden="false" customHeight="false" outlineLevel="0" collapsed="false">
      <c r="A75" s="183" t="n">
        <v>30</v>
      </c>
      <c r="B75" s="183" t="s">
        <v>290</v>
      </c>
      <c r="C75" s="184" t="s">
        <v>291</v>
      </c>
      <c r="D75" s="185" t="s">
        <v>153</v>
      </c>
      <c r="E75" s="186" t="n">
        <v>24.4695</v>
      </c>
      <c r="F75" s="187"/>
      <c r="G75" s="187" t="n">
        <f aca="false">F75*E75</f>
        <v>0</v>
      </c>
    </row>
    <row r="76" customFormat="false" ht="12.75" hidden="false" customHeight="false" outlineLevel="0" collapsed="false">
      <c r="A76" s="183"/>
      <c r="B76" s="183"/>
      <c r="C76" s="191" t="s">
        <v>549</v>
      </c>
      <c r="D76" s="192"/>
      <c r="E76" s="193" t="n">
        <v>24.4695</v>
      </c>
      <c r="F76" s="187"/>
      <c r="G76" s="187" t="n">
        <f aca="false">F76*E76</f>
        <v>0</v>
      </c>
    </row>
    <row r="77" customFormat="false" ht="22.5" hidden="false" customHeight="false" outlineLevel="0" collapsed="false">
      <c r="A77" s="183" t="n">
        <v>31</v>
      </c>
      <c r="B77" s="183" t="s">
        <v>302</v>
      </c>
      <c r="C77" s="184" t="s">
        <v>303</v>
      </c>
      <c r="D77" s="185" t="s">
        <v>148</v>
      </c>
      <c r="E77" s="186" t="n">
        <v>20.351</v>
      </c>
      <c r="F77" s="187"/>
      <c r="G77" s="187" t="n">
        <f aca="false">F77*E77</f>
        <v>0</v>
      </c>
    </row>
    <row r="78" customFormat="false" ht="12.75" hidden="false" customHeight="false" outlineLevel="0" collapsed="false">
      <c r="A78" s="183"/>
      <c r="B78" s="183"/>
      <c r="C78" s="191" t="s">
        <v>550</v>
      </c>
      <c r="D78" s="192"/>
      <c r="E78" s="193" t="n">
        <v>20.351</v>
      </c>
      <c r="F78" s="187"/>
      <c r="G78" s="187" t="n">
        <f aca="false">F78*E78</f>
        <v>0</v>
      </c>
    </row>
    <row r="79" customFormat="false" ht="22.5" hidden="false" customHeight="false" outlineLevel="0" collapsed="false">
      <c r="A79" s="183" t="n">
        <v>32</v>
      </c>
      <c r="B79" s="183" t="s">
        <v>304</v>
      </c>
      <c r="C79" s="184" t="s">
        <v>305</v>
      </c>
      <c r="D79" s="185" t="s">
        <v>148</v>
      </c>
      <c r="E79" s="186" t="n">
        <v>20.351</v>
      </c>
      <c r="F79" s="187"/>
      <c r="G79" s="187" t="n">
        <f aca="false">F79*E79</f>
        <v>0</v>
      </c>
    </row>
    <row r="80" customFormat="false" ht="22.5" hidden="false" customHeight="false" outlineLevel="0" collapsed="false">
      <c r="A80" s="183" t="n">
        <v>33</v>
      </c>
      <c r="B80" s="183" t="s">
        <v>306</v>
      </c>
      <c r="C80" s="184" t="s">
        <v>307</v>
      </c>
      <c r="D80" s="185" t="s">
        <v>148</v>
      </c>
      <c r="E80" s="186" t="n">
        <v>172.9835</v>
      </c>
      <c r="F80" s="187"/>
      <c r="G80" s="187" t="n">
        <f aca="false">F80*E80</f>
        <v>0</v>
      </c>
    </row>
    <row r="81" customFormat="false" ht="12.75" hidden="false" customHeight="false" outlineLevel="0" collapsed="false">
      <c r="A81" s="183"/>
      <c r="B81" s="183"/>
      <c r="C81" s="191" t="s">
        <v>551</v>
      </c>
      <c r="D81" s="192"/>
      <c r="E81" s="193" t="n">
        <v>172.9835</v>
      </c>
      <c r="F81" s="187"/>
      <c r="G81" s="187" t="n">
        <f aca="false">F81*E81</f>
        <v>0</v>
      </c>
    </row>
    <row r="82" customFormat="false" ht="22.5" hidden="false" customHeight="false" outlineLevel="0" collapsed="false">
      <c r="A82" s="183" t="n">
        <v>34</v>
      </c>
      <c r="B82" s="183" t="s">
        <v>309</v>
      </c>
      <c r="C82" s="184" t="s">
        <v>310</v>
      </c>
      <c r="D82" s="185" t="s">
        <v>148</v>
      </c>
      <c r="E82" s="186" t="n">
        <v>20.351</v>
      </c>
      <c r="F82" s="187"/>
      <c r="G82" s="187" t="n">
        <f aca="false">F82*E82</f>
        <v>0</v>
      </c>
    </row>
    <row r="83" customFormat="false" ht="12.75" hidden="false" customHeight="false" outlineLevel="0" collapsed="false">
      <c r="A83" s="194" t="s">
        <v>133</v>
      </c>
      <c r="B83" s="194" t="s">
        <v>76</v>
      </c>
      <c r="C83" s="195" t="s">
        <v>77</v>
      </c>
      <c r="D83" s="196"/>
      <c r="E83" s="197"/>
      <c r="F83" s="198"/>
      <c r="G83" s="198" t="n">
        <f aca="false">G84</f>
        <v>0</v>
      </c>
    </row>
    <row r="84" customFormat="false" ht="22.5" hidden="false" customHeight="false" outlineLevel="0" collapsed="false">
      <c r="A84" s="183" t="n">
        <v>35</v>
      </c>
      <c r="B84" s="183" t="s">
        <v>311</v>
      </c>
      <c r="C84" s="184" t="s">
        <v>312</v>
      </c>
      <c r="D84" s="185" t="s">
        <v>148</v>
      </c>
      <c r="E84" s="186" t="n">
        <v>22.71</v>
      </c>
      <c r="F84" s="187"/>
      <c r="G84" s="187" t="n">
        <f aca="false">F84*E84</f>
        <v>0</v>
      </c>
    </row>
    <row r="85" customFormat="false" ht="22.5" hidden="false" customHeight="false" outlineLevel="0" collapsed="false">
      <c r="A85" s="183"/>
      <c r="B85" s="183"/>
      <c r="C85" s="191" t="s">
        <v>552</v>
      </c>
      <c r="D85" s="192"/>
      <c r="E85" s="193" t="n">
        <v>22.71</v>
      </c>
      <c r="F85" s="187"/>
      <c r="G85" s="187"/>
    </row>
    <row r="86" customFormat="false" ht="12.75" hidden="false" customHeight="false" outlineLevel="0" collapsed="false">
      <c r="A86" s="194" t="s">
        <v>133</v>
      </c>
      <c r="B86" s="194" t="s">
        <v>89</v>
      </c>
      <c r="C86" s="195" t="s">
        <v>90</v>
      </c>
      <c r="D86" s="196"/>
      <c r="E86" s="197"/>
      <c r="F86" s="198"/>
      <c r="G86" s="198" t="n">
        <f aca="false">SUM(G87:G96)</f>
        <v>0</v>
      </c>
    </row>
    <row r="87" customFormat="false" ht="22.5" hidden="false" customHeight="false" outlineLevel="0" collapsed="false">
      <c r="A87" s="183" t="n">
        <v>36</v>
      </c>
      <c r="B87" s="183" t="s">
        <v>345</v>
      </c>
      <c r="C87" s="184" t="s">
        <v>346</v>
      </c>
      <c r="D87" s="185" t="s">
        <v>153</v>
      </c>
      <c r="E87" s="186" t="n">
        <v>17.46</v>
      </c>
      <c r="F87" s="187"/>
      <c r="G87" s="187" t="n">
        <f aca="false">F87*E87</f>
        <v>0</v>
      </c>
    </row>
    <row r="88" customFormat="false" ht="12.75" hidden="false" customHeight="false" outlineLevel="0" collapsed="false">
      <c r="A88" s="183"/>
      <c r="B88" s="183"/>
      <c r="C88" s="191" t="s">
        <v>553</v>
      </c>
      <c r="D88" s="192"/>
      <c r="E88" s="193" t="n">
        <v>17.46</v>
      </c>
      <c r="F88" s="187"/>
      <c r="G88" s="187" t="n">
        <f aca="false">F88*E88</f>
        <v>0</v>
      </c>
    </row>
    <row r="89" customFormat="false" ht="12.75" hidden="false" customHeight="false" outlineLevel="0" collapsed="false">
      <c r="A89" s="183" t="n">
        <v>37</v>
      </c>
      <c r="B89" s="183" t="s">
        <v>348</v>
      </c>
      <c r="C89" s="184" t="s">
        <v>349</v>
      </c>
      <c r="D89" s="185" t="s">
        <v>153</v>
      </c>
      <c r="E89" s="186" t="n">
        <v>2.9</v>
      </c>
      <c r="F89" s="187"/>
      <c r="G89" s="187" t="n">
        <f aca="false">F89*E89</f>
        <v>0</v>
      </c>
    </row>
    <row r="90" customFormat="false" ht="12.75" hidden="false" customHeight="false" outlineLevel="0" collapsed="false">
      <c r="A90" s="183"/>
      <c r="B90" s="183"/>
      <c r="C90" s="191" t="s">
        <v>508</v>
      </c>
      <c r="D90" s="192"/>
      <c r="E90" s="193" t="n">
        <v>2.9</v>
      </c>
      <c r="F90" s="187"/>
      <c r="G90" s="187" t="n">
        <f aca="false">F90*E90</f>
        <v>0</v>
      </c>
    </row>
    <row r="91" customFormat="false" ht="22.5" hidden="false" customHeight="false" outlineLevel="0" collapsed="false">
      <c r="A91" s="183" t="n">
        <v>38</v>
      </c>
      <c r="B91" s="183" t="s">
        <v>350</v>
      </c>
      <c r="C91" s="184" t="s">
        <v>351</v>
      </c>
      <c r="D91" s="185" t="s">
        <v>153</v>
      </c>
      <c r="E91" s="186" t="n">
        <v>2.9</v>
      </c>
      <c r="F91" s="187"/>
      <c r="G91" s="187" t="n">
        <f aca="false">F91*E91</f>
        <v>0</v>
      </c>
    </row>
    <row r="92" customFormat="false" ht="22.5" hidden="false" customHeight="false" outlineLevel="0" collapsed="false">
      <c r="A92" s="183" t="n">
        <v>39</v>
      </c>
      <c r="B92" s="183" t="s">
        <v>352</v>
      </c>
      <c r="C92" s="184" t="s">
        <v>353</v>
      </c>
      <c r="D92" s="185" t="s">
        <v>164</v>
      </c>
      <c r="E92" s="186" t="n">
        <v>1.8</v>
      </c>
      <c r="F92" s="187"/>
      <c r="G92" s="187" t="n">
        <f aca="false">F92*E92</f>
        <v>0</v>
      </c>
    </row>
    <row r="93" customFormat="false" ht="12.75" hidden="false" customHeight="false" outlineLevel="0" collapsed="false">
      <c r="A93" s="183"/>
      <c r="B93" s="183"/>
      <c r="C93" s="191" t="s">
        <v>554</v>
      </c>
      <c r="D93" s="192"/>
      <c r="E93" s="193" t="n">
        <v>1.8</v>
      </c>
      <c r="F93" s="187"/>
      <c r="G93" s="187" t="n">
        <f aca="false">F93*E93</f>
        <v>0</v>
      </c>
    </row>
    <row r="94" customFormat="false" ht="22.5" hidden="false" customHeight="false" outlineLevel="0" collapsed="false">
      <c r="A94" s="183" t="n">
        <v>40</v>
      </c>
      <c r="B94" s="183" t="s">
        <v>355</v>
      </c>
      <c r="C94" s="184" t="s">
        <v>356</v>
      </c>
      <c r="D94" s="185" t="s">
        <v>164</v>
      </c>
      <c r="E94" s="186" t="n">
        <v>1.8</v>
      </c>
      <c r="F94" s="187"/>
      <c r="G94" s="187" t="n">
        <f aca="false">F94*E94</f>
        <v>0</v>
      </c>
    </row>
    <row r="95" customFormat="false" ht="12.75" hidden="false" customHeight="false" outlineLevel="0" collapsed="false">
      <c r="A95" s="183" t="n">
        <v>41</v>
      </c>
      <c r="B95" s="183" t="s">
        <v>357</v>
      </c>
      <c r="C95" s="184" t="s">
        <v>358</v>
      </c>
      <c r="D95" s="185" t="s">
        <v>153</v>
      </c>
      <c r="E95" s="186" t="n">
        <v>3.5</v>
      </c>
      <c r="F95" s="187"/>
      <c r="G95" s="187" t="n">
        <f aca="false">F95*E95</f>
        <v>0</v>
      </c>
    </row>
    <row r="96" customFormat="false" ht="22.5" hidden="false" customHeight="false" outlineLevel="0" collapsed="false">
      <c r="A96" s="183" t="n">
        <v>42</v>
      </c>
      <c r="B96" s="183" t="s">
        <v>555</v>
      </c>
      <c r="C96" s="184" t="s">
        <v>556</v>
      </c>
      <c r="D96" s="185" t="s">
        <v>148</v>
      </c>
      <c r="E96" s="186" t="n">
        <v>0.2</v>
      </c>
      <c r="F96" s="187"/>
      <c r="G96" s="187" t="n">
        <f aca="false">F96*E96</f>
        <v>0</v>
      </c>
    </row>
    <row r="97" customFormat="false" ht="12.75" hidden="false" customHeight="false" outlineLevel="0" collapsed="false">
      <c r="A97" s="194" t="s">
        <v>133</v>
      </c>
      <c r="B97" s="194" t="s">
        <v>91</v>
      </c>
      <c r="C97" s="195" t="s">
        <v>92</v>
      </c>
      <c r="D97" s="196"/>
      <c r="E97" s="197"/>
      <c r="F97" s="198"/>
      <c r="G97" s="198" t="n">
        <f aca="false">SUM(G98:G115)</f>
        <v>0</v>
      </c>
    </row>
    <row r="98" customFormat="false" ht="22.5" hidden="false" customHeight="false" outlineLevel="0" collapsed="false">
      <c r="A98" s="183" t="n">
        <v>43</v>
      </c>
      <c r="B98" s="183" t="s">
        <v>363</v>
      </c>
      <c r="C98" s="184" t="s">
        <v>364</v>
      </c>
      <c r="D98" s="185" t="s">
        <v>164</v>
      </c>
      <c r="E98" s="186" t="n">
        <v>46.68</v>
      </c>
      <c r="F98" s="187"/>
      <c r="G98" s="187" t="n">
        <f aca="false">F98*E98</f>
        <v>0</v>
      </c>
    </row>
    <row r="99" customFormat="false" ht="12.75" hidden="false" customHeight="false" outlineLevel="0" collapsed="false">
      <c r="A99" s="183"/>
      <c r="B99" s="183"/>
      <c r="C99" s="191" t="s">
        <v>557</v>
      </c>
      <c r="D99" s="192"/>
      <c r="E99" s="193" t="n">
        <v>20.02</v>
      </c>
      <c r="F99" s="187"/>
      <c r="G99" s="187" t="n">
        <f aca="false">F99*E99</f>
        <v>0</v>
      </c>
    </row>
    <row r="100" customFormat="false" ht="12.75" hidden="false" customHeight="false" outlineLevel="0" collapsed="false">
      <c r="A100" s="183"/>
      <c r="B100" s="183"/>
      <c r="C100" s="191" t="s">
        <v>558</v>
      </c>
      <c r="D100" s="192"/>
      <c r="E100" s="193" t="n">
        <v>13.89</v>
      </c>
      <c r="F100" s="187"/>
      <c r="G100" s="187" t="n">
        <f aca="false">F100*E100</f>
        <v>0</v>
      </c>
    </row>
    <row r="101" customFormat="false" ht="12.75" hidden="false" customHeight="false" outlineLevel="0" collapsed="false">
      <c r="A101" s="183"/>
      <c r="B101" s="183"/>
      <c r="C101" s="191" t="s">
        <v>559</v>
      </c>
      <c r="D101" s="192"/>
      <c r="E101" s="193" t="n">
        <v>12.77</v>
      </c>
      <c r="F101" s="187"/>
      <c r="G101" s="187" t="n">
        <f aca="false">F101*E101</f>
        <v>0</v>
      </c>
    </row>
    <row r="102" customFormat="false" ht="22.5" hidden="false" customHeight="false" outlineLevel="0" collapsed="false">
      <c r="A102" s="183" t="n">
        <v>44</v>
      </c>
      <c r="B102" s="183" t="s">
        <v>373</v>
      </c>
      <c r="C102" s="184" t="s">
        <v>374</v>
      </c>
      <c r="D102" s="185" t="s">
        <v>153</v>
      </c>
      <c r="E102" s="186" t="n">
        <v>46.65</v>
      </c>
      <c r="F102" s="187"/>
      <c r="G102" s="187" t="n">
        <f aca="false">F102*E102</f>
        <v>0</v>
      </c>
    </row>
    <row r="103" customFormat="false" ht="12.75" hidden="false" customHeight="false" outlineLevel="0" collapsed="false">
      <c r="A103" s="183"/>
      <c r="B103" s="183"/>
      <c r="C103" s="191" t="s">
        <v>560</v>
      </c>
      <c r="D103" s="192"/>
      <c r="E103" s="193" t="n">
        <v>46.65</v>
      </c>
      <c r="F103" s="187"/>
      <c r="G103" s="187" t="n">
        <f aca="false">F103*E103</f>
        <v>0</v>
      </c>
    </row>
    <row r="104" customFormat="false" ht="33.75" hidden="false" customHeight="false" outlineLevel="0" collapsed="false">
      <c r="A104" s="183" t="n">
        <v>45</v>
      </c>
      <c r="B104" s="183" t="s">
        <v>561</v>
      </c>
      <c r="C104" s="184" t="s">
        <v>562</v>
      </c>
      <c r="D104" s="185" t="s">
        <v>164</v>
      </c>
      <c r="E104" s="186" t="n">
        <v>70.175</v>
      </c>
      <c r="F104" s="187"/>
      <c r="G104" s="187" t="n">
        <f aca="false">F104*E104</f>
        <v>0</v>
      </c>
    </row>
    <row r="105" customFormat="false" ht="33.75" hidden="false" customHeight="false" outlineLevel="0" collapsed="false">
      <c r="A105" s="183"/>
      <c r="B105" s="183"/>
      <c r="C105" s="191" t="s">
        <v>563</v>
      </c>
      <c r="D105" s="192"/>
      <c r="E105" s="193" t="n">
        <v>26.39</v>
      </c>
      <c r="F105" s="187"/>
      <c r="G105" s="187" t="n">
        <f aca="false">F105*E105</f>
        <v>0</v>
      </c>
    </row>
    <row r="106" customFormat="false" ht="12.75" hidden="false" customHeight="false" outlineLevel="0" collapsed="false">
      <c r="A106" s="183"/>
      <c r="B106" s="183"/>
      <c r="C106" s="191" t="s">
        <v>564</v>
      </c>
      <c r="D106" s="192"/>
      <c r="E106" s="193" t="n">
        <v>12.74</v>
      </c>
      <c r="F106" s="187"/>
      <c r="G106" s="187" t="n">
        <f aca="false">F106*E106</f>
        <v>0</v>
      </c>
    </row>
    <row r="107" customFormat="false" ht="22.5" hidden="false" customHeight="false" outlineLevel="0" collapsed="false">
      <c r="A107" s="183"/>
      <c r="B107" s="183"/>
      <c r="C107" s="191" t="s">
        <v>565</v>
      </c>
      <c r="D107" s="192"/>
      <c r="E107" s="193" t="n">
        <v>6.795</v>
      </c>
      <c r="F107" s="187"/>
      <c r="G107" s="187" t="n">
        <f aca="false">F107*E107</f>
        <v>0</v>
      </c>
    </row>
    <row r="108" customFormat="false" ht="12.75" hidden="false" customHeight="false" outlineLevel="0" collapsed="false">
      <c r="A108" s="183"/>
      <c r="B108" s="183"/>
      <c r="C108" s="191" t="s">
        <v>566</v>
      </c>
      <c r="D108" s="192"/>
      <c r="E108" s="193" t="n">
        <v>11.68</v>
      </c>
      <c r="F108" s="187"/>
      <c r="G108" s="187" t="n">
        <f aca="false">F108*E108</f>
        <v>0</v>
      </c>
    </row>
    <row r="109" customFormat="false" ht="12.75" hidden="false" customHeight="false" outlineLevel="0" collapsed="false">
      <c r="A109" s="183"/>
      <c r="B109" s="183"/>
      <c r="C109" s="191" t="s">
        <v>567</v>
      </c>
      <c r="D109" s="192"/>
      <c r="E109" s="193" t="n">
        <v>12.57</v>
      </c>
      <c r="F109" s="187"/>
      <c r="G109" s="187" t="n">
        <f aca="false">F109*E109</f>
        <v>0</v>
      </c>
    </row>
    <row r="110" customFormat="false" ht="12.75" hidden="false" customHeight="false" outlineLevel="0" collapsed="false">
      <c r="A110" s="183" t="n">
        <v>46</v>
      </c>
      <c r="B110" s="183" t="s">
        <v>385</v>
      </c>
      <c r="C110" s="184" t="s">
        <v>386</v>
      </c>
      <c r="D110" s="185" t="s">
        <v>164</v>
      </c>
      <c r="E110" s="186" t="n">
        <v>75</v>
      </c>
      <c r="F110" s="187"/>
      <c r="G110" s="187" t="n">
        <f aca="false">F110*E110</f>
        <v>0</v>
      </c>
    </row>
    <row r="111" customFormat="false" ht="33.75" hidden="false" customHeight="false" outlineLevel="0" collapsed="false">
      <c r="A111" s="183" t="n">
        <v>79</v>
      </c>
      <c r="B111" s="183" t="s">
        <v>393</v>
      </c>
      <c r="C111" s="184" t="s">
        <v>394</v>
      </c>
      <c r="D111" s="185" t="s">
        <v>153</v>
      </c>
      <c r="E111" s="186" t="n">
        <f aca="false">E112</f>
        <v>61.05</v>
      </c>
      <c r="F111" s="187"/>
      <c r="G111" s="187" t="n">
        <f aca="false">F111*E111</f>
        <v>0</v>
      </c>
    </row>
    <row r="112" customFormat="false" ht="12.75" hidden="false" customHeight="false" outlineLevel="0" collapsed="false">
      <c r="A112" s="183"/>
      <c r="B112" s="183"/>
      <c r="C112" s="191" t="s">
        <v>568</v>
      </c>
      <c r="D112" s="192"/>
      <c r="E112" s="191" t="n">
        <f aca="false">17.15+3.1+11.65+8.7+9.35+11.1</f>
        <v>61.05</v>
      </c>
      <c r="F112" s="187"/>
      <c r="G112" s="187" t="n">
        <f aca="false">F112*E112</f>
        <v>0</v>
      </c>
    </row>
    <row r="113" customFormat="false" ht="12.75" hidden="false" customHeight="false" outlineLevel="0" collapsed="false">
      <c r="A113" s="183" t="n">
        <v>48</v>
      </c>
      <c r="B113" s="183" t="s">
        <v>389</v>
      </c>
      <c r="C113" s="184" t="s">
        <v>390</v>
      </c>
      <c r="D113" s="185" t="s">
        <v>153</v>
      </c>
      <c r="E113" s="186" t="n">
        <v>65</v>
      </c>
      <c r="F113" s="187"/>
      <c r="G113" s="187" t="n">
        <f aca="false">F113*E113</f>
        <v>0</v>
      </c>
    </row>
    <row r="114" customFormat="false" ht="22.5" hidden="false" customHeight="false" outlineLevel="0" collapsed="false">
      <c r="A114" s="183" t="s">
        <v>569</v>
      </c>
      <c r="B114" s="183" t="s">
        <v>171</v>
      </c>
      <c r="C114" s="184" t="s">
        <v>407</v>
      </c>
      <c r="D114" s="185" t="s">
        <v>164</v>
      </c>
      <c r="E114" s="186" t="n">
        <v>3.5</v>
      </c>
      <c r="F114" s="187"/>
      <c r="G114" s="187" t="n">
        <f aca="false">F114*E114</f>
        <v>0</v>
      </c>
    </row>
    <row r="115" customFormat="false" ht="22.5" hidden="false" customHeight="false" outlineLevel="0" collapsed="false">
      <c r="A115" s="183" t="n">
        <v>49</v>
      </c>
      <c r="B115" s="183" t="s">
        <v>570</v>
      </c>
      <c r="C115" s="184" t="s">
        <v>571</v>
      </c>
      <c r="D115" s="185" t="s">
        <v>148</v>
      </c>
      <c r="E115" s="186" t="n">
        <v>1</v>
      </c>
      <c r="F115" s="187"/>
      <c r="G115" s="187" t="n">
        <f aca="false">F115*E115</f>
        <v>0</v>
      </c>
    </row>
    <row r="116" customFormat="false" ht="12.75" hidden="false" customHeight="false" outlineLevel="0" collapsed="false">
      <c r="A116" s="194" t="s">
        <v>133</v>
      </c>
      <c r="B116" s="194" t="s">
        <v>93</v>
      </c>
      <c r="C116" s="195" t="s">
        <v>94</v>
      </c>
      <c r="D116" s="196"/>
      <c r="E116" s="197"/>
      <c r="F116" s="198"/>
      <c r="G116" s="198" t="n">
        <f aca="false">SUM(G117:G123)</f>
        <v>0</v>
      </c>
    </row>
    <row r="117" customFormat="false" ht="22.5" hidden="false" customHeight="false" outlineLevel="0" collapsed="false">
      <c r="A117" s="183" t="n">
        <v>50</v>
      </c>
      <c r="B117" s="183" t="s">
        <v>410</v>
      </c>
      <c r="C117" s="184" t="s">
        <v>411</v>
      </c>
      <c r="D117" s="185" t="s">
        <v>153</v>
      </c>
      <c r="E117" s="186" t="n">
        <v>10.375</v>
      </c>
      <c r="F117" s="187"/>
      <c r="G117" s="187" t="n">
        <f aca="false">F117*E117</f>
        <v>0</v>
      </c>
    </row>
    <row r="118" customFormat="false" ht="12.75" hidden="false" customHeight="false" outlineLevel="0" collapsed="false">
      <c r="A118" s="183" t="n">
        <v>51</v>
      </c>
      <c r="B118" s="183" t="s">
        <v>421</v>
      </c>
      <c r="C118" s="184" t="s">
        <v>422</v>
      </c>
      <c r="D118" s="185" t="s">
        <v>153</v>
      </c>
      <c r="E118" s="186" t="n">
        <v>10.375</v>
      </c>
      <c r="F118" s="187"/>
      <c r="G118" s="187" t="n">
        <f aca="false">F118*E118</f>
        <v>0</v>
      </c>
    </row>
    <row r="119" customFormat="false" ht="12.75" hidden="false" customHeight="false" outlineLevel="0" collapsed="false">
      <c r="A119" s="183" t="n">
        <v>52</v>
      </c>
      <c r="B119" s="183" t="s">
        <v>427</v>
      </c>
      <c r="C119" s="202" t="s">
        <v>572</v>
      </c>
      <c r="D119" s="185" t="s">
        <v>153</v>
      </c>
      <c r="E119" s="186" t="n">
        <v>10.375</v>
      </c>
      <c r="F119" s="187"/>
      <c r="G119" s="187" t="n">
        <f aca="false">F119*E119</f>
        <v>0</v>
      </c>
    </row>
    <row r="120" customFormat="false" ht="12.75" hidden="false" customHeight="false" outlineLevel="0" collapsed="false">
      <c r="A120" s="183" t="s">
        <v>573</v>
      </c>
      <c r="B120" s="201" t="s">
        <v>574</v>
      </c>
      <c r="C120" s="184" t="s">
        <v>575</v>
      </c>
      <c r="D120" s="185" t="s">
        <v>153</v>
      </c>
      <c r="E120" s="186" t="n">
        <v>12</v>
      </c>
      <c r="F120" s="187"/>
      <c r="G120" s="187" t="n">
        <f aca="false">F120*E120</f>
        <v>0</v>
      </c>
    </row>
    <row r="121" customFormat="false" ht="12.75" hidden="false" customHeight="false" outlineLevel="0" collapsed="false">
      <c r="A121" s="183"/>
      <c r="B121" s="183"/>
      <c r="C121" s="191" t="s">
        <v>576</v>
      </c>
      <c r="D121" s="192"/>
      <c r="E121" s="193" t="n">
        <f aca="false">2.03*1*2+2.03*0.9</f>
        <v>5.887</v>
      </c>
      <c r="F121" s="187"/>
      <c r="G121" s="187"/>
    </row>
    <row r="122" customFormat="false" ht="12.75" hidden="false" customHeight="false" outlineLevel="0" collapsed="false">
      <c r="A122" s="183"/>
      <c r="B122" s="183"/>
      <c r="C122" s="191" t="s">
        <v>577</v>
      </c>
      <c r="D122" s="192"/>
      <c r="E122" s="193" t="n">
        <f aca="false">1.2*(1.72+1.72-0.6+0.9)</f>
        <v>4.488</v>
      </c>
      <c r="F122" s="187"/>
      <c r="G122" s="187"/>
    </row>
    <row r="123" customFormat="false" ht="22.5" hidden="false" customHeight="false" outlineLevel="0" collapsed="false">
      <c r="A123" s="183" t="n">
        <v>54</v>
      </c>
      <c r="B123" s="183" t="s">
        <v>578</v>
      </c>
      <c r="C123" s="184" t="s">
        <v>579</v>
      </c>
      <c r="D123" s="185" t="s">
        <v>148</v>
      </c>
      <c r="E123" s="186" t="n">
        <v>0.122</v>
      </c>
      <c r="F123" s="187"/>
      <c r="G123" s="187" t="n">
        <f aca="false">F123*E123</f>
        <v>0</v>
      </c>
    </row>
    <row r="124" customFormat="false" ht="12.75" hidden="false" customHeight="false" outlineLevel="0" collapsed="false">
      <c r="A124" s="194" t="s">
        <v>133</v>
      </c>
      <c r="B124" s="194" t="s">
        <v>95</v>
      </c>
      <c r="C124" s="195" t="s">
        <v>96</v>
      </c>
      <c r="D124" s="196"/>
      <c r="E124" s="197"/>
      <c r="F124" s="198"/>
      <c r="G124" s="198" t="n">
        <f aca="false">SUM(G125:G145)</f>
        <v>0</v>
      </c>
    </row>
    <row r="125" customFormat="false" ht="12.75" hidden="false" customHeight="false" outlineLevel="0" collapsed="false">
      <c r="A125" s="183" t="n">
        <v>55</v>
      </c>
      <c r="B125" s="183" t="s">
        <v>432</v>
      </c>
      <c r="C125" s="184" t="s">
        <v>433</v>
      </c>
      <c r="D125" s="185" t="s">
        <v>153</v>
      </c>
      <c r="E125" s="186" t="n">
        <v>280.01275</v>
      </c>
      <c r="F125" s="187"/>
      <c r="G125" s="187" t="n">
        <f aca="false">F125*E125</f>
        <v>0</v>
      </c>
    </row>
    <row r="126" customFormat="false" ht="22.5" hidden="false" customHeight="false" outlineLevel="0" collapsed="false">
      <c r="A126" s="183"/>
      <c r="B126" s="183"/>
      <c r="C126" s="191" t="s">
        <v>580</v>
      </c>
      <c r="D126" s="192"/>
      <c r="E126" s="193" t="n">
        <v>63.95</v>
      </c>
      <c r="F126" s="187"/>
      <c r="G126" s="187" t="n">
        <f aca="false">F126*E126</f>
        <v>0</v>
      </c>
    </row>
    <row r="127" customFormat="false" ht="12.75" hidden="false" customHeight="false" outlineLevel="0" collapsed="false">
      <c r="A127" s="183"/>
      <c r="B127" s="183"/>
      <c r="C127" s="191" t="s">
        <v>581</v>
      </c>
      <c r="D127" s="192"/>
      <c r="E127" s="193" t="n">
        <v>37.0425</v>
      </c>
      <c r="F127" s="187"/>
      <c r="G127" s="187" t="n">
        <f aca="false">F127*E127</f>
        <v>0</v>
      </c>
    </row>
    <row r="128" customFormat="false" ht="12.75" hidden="false" customHeight="false" outlineLevel="0" collapsed="false">
      <c r="A128" s="183"/>
      <c r="B128" s="183"/>
      <c r="C128" s="191" t="s">
        <v>582</v>
      </c>
      <c r="D128" s="192"/>
      <c r="E128" s="193" t="n">
        <v>34.595</v>
      </c>
      <c r="F128" s="187"/>
      <c r="G128" s="187" t="n">
        <f aca="false">F128*E128</f>
        <v>0</v>
      </c>
    </row>
    <row r="129" customFormat="false" ht="22.5" hidden="false" customHeight="false" outlineLevel="0" collapsed="false">
      <c r="A129" s="183"/>
      <c r="B129" s="183"/>
      <c r="C129" s="191" t="s">
        <v>583</v>
      </c>
      <c r="D129" s="192"/>
      <c r="E129" s="193" t="n">
        <v>34.0175</v>
      </c>
      <c r="F129" s="187"/>
      <c r="G129" s="187" t="n">
        <f aca="false">F129*E129</f>
        <v>0</v>
      </c>
    </row>
    <row r="130" customFormat="false" ht="12.75" hidden="false" customHeight="false" outlineLevel="0" collapsed="false">
      <c r="A130" s="183"/>
      <c r="B130" s="183"/>
      <c r="C130" s="191" t="s">
        <v>584</v>
      </c>
      <c r="D130" s="192"/>
      <c r="E130" s="193" t="n">
        <v>39.71</v>
      </c>
      <c r="F130" s="187"/>
      <c r="G130" s="187" t="n">
        <f aca="false">F130*E130</f>
        <v>0</v>
      </c>
    </row>
    <row r="131" customFormat="false" ht="12.75" hidden="false" customHeight="false" outlineLevel="0" collapsed="false">
      <c r="A131" s="183"/>
      <c r="B131" s="183"/>
      <c r="C131" s="191" t="s">
        <v>585</v>
      </c>
      <c r="D131" s="192"/>
      <c r="E131" s="193" t="n">
        <v>19.3875</v>
      </c>
      <c r="F131" s="187"/>
      <c r="G131" s="187" t="n">
        <f aca="false">F131*E131</f>
        <v>0</v>
      </c>
    </row>
    <row r="132" customFormat="false" ht="12.75" hidden="false" customHeight="false" outlineLevel="0" collapsed="false">
      <c r="A132" s="183"/>
      <c r="B132" s="183"/>
      <c r="C132" s="191" t="s">
        <v>586</v>
      </c>
      <c r="D132" s="192"/>
      <c r="E132" s="193" t="n">
        <v>4.95</v>
      </c>
      <c r="F132" s="187"/>
      <c r="G132" s="187" t="n">
        <f aca="false">F132*E132</f>
        <v>0</v>
      </c>
    </row>
    <row r="133" customFormat="false" ht="12.75" hidden="false" customHeight="false" outlineLevel="0" collapsed="false">
      <c r="A133" s="183"/>
      <c r="B133" s="183"/>
      <c r="C133" s="191" t="s">
        <v>587</v>
      </c>
      <c r="D133" s="192"/>
      <c r="E133" s="193" t="n">
        <v>10.664</v>
      </c>
      <c r="F133" s="187"/>
      <c r="G133" s="187" t="n">
        <f aca="false">F133*E133</f>
        <v>0</v>
      </c>
    </row>
    <row r="134" customFormat="false" ht="22.5" hidden="false" customHeight="false" outlineLevel="0" collapsed="false">
      <c r="A134" s="183"/>
      <c r="B134" s="183"/>
      <c r="C134" s="191" t="s">
        <v>588</v>
      </c>
      <c r="D134" s="192"/>
      <c r="E134" s="193" t="n">
        <v>61.69625</v>
      </c>
      <c r="F134" s="187"/>
      <c r="G134" s="187" t="n">
        <f aca="false">F134*E134</f>
        <v>0</v>
      </c>
    </row>
    <row r="135" customFormat="false" ht="12.75" hidden="false" customHeight="false" outlineLevel="0" collapsed="false">
      <c r="A135" s="183"/>
      <c r="B135" s="183"/>
      <c r="C135" s="191" t="s">
        <v>589</v>
      </c>
      <c r="D135" s="192"/>
      <c r="E135" s="193" t="n">
        <v>-14.4</v>
      </c>
      <c r="F135" s="187"/>
      <c r="G135" s="187" t="n">
        <f aca="false">F135*E135</f>
        <v>-0</v>
      </c>
    </row>
    <row r="136" customFormat="false" ht="12.75" hidden="false" customHeight="false" outlineLevel="0" collapsed="false">
      <c r="A136" s="183"/>
      <c r="B136" s="183"/>
      <c r="C136" s="191" t="s">
        <v>590</v>
      </c>
      <c r="D136" s="192"/>
      <c r="E136" s="193" t="n">
        <v>-8.4</v>
      </c>
      <c r="F136" s="187"/>
      <c r="G136" s="187" t="n">
        <f aca="false">F136*E136</f>
        <v>-0</v>
      </c>
    </row>
    <row r="137" customFormat="false" ht="12.75" hidden="false" customHeight="false" outlineLevel="0" collapsed="false">
      <c r="A137" s="183"/>
      <c r="B137" s="183"/>
      <c r="C137" s="191" t="s">
        <v>591</v>
      </c>
      <c r="D137" s="192"/>
      <c r="E137" s="193" t="n">
        <v>-3.2</v>
      </c>
      <c r="F137" s="187"/>
      <c r="G137" s="187" t="n">
        <f aca="false">F137*E137</f>
        <v>-0</v>
      </c>
    </row>
    <row r="138" customFormat="false" ht="22.5" hidden="false" customHeight="false" outlineLevel="0" collapsed="false">
      <c r="A138" s="183" t="n">
        <v>56</v>
      </c>
      <c r="B138" s="183" t="s">
        <v>460</v>
      </c>
      <c r="C138" s="184" t="s">
        <v>461</v>
      </c>
      <c r="D138" s="185" t="s">
        <v>153</v>
      </c>
      <c r="E138" s="186" t="n">
        <v>228.28775</v>
      </c>
      <c r="F138" s="187"/>
      <c r="G138" s="187" t="n">
        <f aca="false">F138*E138</f>
        <v>0</v>
      </c>
    </row>
    <row r="139" customFormat="false" ht="12.75" hidden="false" customHeight="false" outlineLevel="0" collapsed="false">
      <c r="A139" s="183"/>
      <c r="B139" s="183"/>
      <c r="C139" s="191" t="s">
        <v>592</v>
      </c>
      <c r="D139" s="192"/>
      <c r="E139" s="193" t="n">
        <v>280.01275</v>
      </c>
      <c r="F139" s="187"/>
      <c r="G139" s="187" t="n">
        <f aca="false">F139*E139</f>
        <v>0</v>
      </c>
    </row>
    <row r="140" customFormat="false" ht="12.75" hidden="false" customHeight="false" outlineLevel="0" collapsed="false">
      <c r="A140" s="183"/>
      <c r="B140" s="183"/>
      <c r="C140" s="191" t="s">
        <v>593</v>
      </c>
      <c r="D140" s="192"/>
      <c r="E140" s="193" t="n">
        <v>-51.725</v>
      </c>
      <c r="F140" s="187"/>
      <c r="G140" s="187" t="n">
        <f aca="false">F140*E140</f>
        <v>-0</v>
      </c>
    </row>
    <row r="141" customFormat="false" ht="22.5" hidden="false" customHeight="false" outlineLevel="0" collapsed="false">
      <c r="A141" s="183" t="n">
        <v>57</v>
      </c>
      <c r="B141" s="183" t="s">
        <v>453</v>
      </c>
      <c r="C141" s="184" t="s">
        <v>454</v>
      </c>
      <c r="D141" s="185" t="s">
        <v>153</v>
      </c>
      <c r="E141" s="186" t="n">
        <v>51.725</v>
      </c>
      <c r="F141" s="187"/>
      <c r="G141" s="187" t="n">
        <f aca="false">F141*E141</f>
        <v>0</v>
      </c>
    </row>
    <row r="142" customFormat="false" ht="22.5" hidden="false" customHeight="false" outlineLevel="0" collapsed="false">
      <c r="A142" s="183"/>
      <c r="B142" s="183"/>
      <c r="C142" s="191" t="s">
        <v>594</v>
      </c>
      <c r="D142" s="192"/>
      <c r="E142" s="193" t="n">
        <v>61.325</v>
      </c>
      <c r="F142" s="187"/>
      <c r="G142" s="187" t="n">
        <f aca="false">F142*E142</f>
        <v>0</v>
      </c>
    </row>
    <row r="143" customFormat="false" ht="12.75" hidden="false" customHeight="false" outlineLevel="0" collapsed="false">
      <c r="A143" s="183"/>
      <c r="B143" s="183"/>
      <c r="C143" s="191" t="s">
        <v>595</v>
      </c>
      <c r="D143" s="192"/>
      <c r="E143" s="193" t="n">
        <v>-6</v>
      </c>
      <c r="F143" s="187"/>
      <c r="G143" s="187" t="n">
        <f aca="false">F143*E143</f>
        <v>-0</v>
      </c>
    </row>
    <row r="144" customFormat="false" ht="12.75" hidden="false" customHeight="false" outlineLevel="0" collapsed="false">
      <c r="A144" s="183"/>
      <c r="B144" s="183"/>
      <c r="C144" s="191" t="s">
        <v>596</v>
      </c>
      <c r="D144" s="192"/>
      <c r="E144" s="193" t="n">
        <v>-3.6</v>
      </c>
      <c r="F144" s="187"/>
      <c r="G144" s="187" t="n">
        <f aca="false">F144*E144</f>
        <v>-0</v>
      </c>
    </row>
    <row r="145" customFormat="false" ht="22.5" hidden="false" customHeight="false" outlineLevel="0" collapsed="false">
      <c r="A145" s="183" t="n">
        <v>58</v>
      </c>
      <c r="B145" s="183" t="s">
        <v>464</v>
      </c>
      <c r="C145" s="184" t="s">
        <v>465</v>
      </c>
      <c r="D145" s="185" t="s">
        <v>153</v>
      </c>
      <c r="E145" s="186" t="n">
        <v>30</v>
      </c>
      <c r="F145" s="187"/>
      <c r="G145" s="187" t="n">
        <f aca="false">F145*E145</f>
        <v>0</v>
      </c>
    </row>
    <row r="146" customFormat="false" ht="12.75" hidden="false" customHeight="false" outlineLevel="0" collapsed="false">
      <c r="A146" s="194" t="s">
        <v>133</v>
      </c>
      <c r="B146" s="194" t="s">
        <v>97</v>
      </c>
      <c r="C146" s="195" t="s">
        <v>98</v>
      </c>
      <c r="D146" s="196"/>
      <c r="E146" s="197"/>
      <c r="F146" s="198"/>
      <c r="G146" s="198" t="n">
        <f aca="false">SUM(G147:G152)</f>
        <v>0</v>
      </c>
    </row>
    <row r="147" customFormat="false" ht="22.5" hidden="false" customHeight="false" outlineLevel="0" collapsed="false">
      <c r="A147" s="183" t="n">
        <v>59</v>
      </c>
      <c r="B147" s="183" t="s">
        <v>171</v>
      </c>
      <c r="C147" s="184" t="s">
        <v>468</v>
      </c>
      <c r="D147" s="185" t="s">
        <v>275</v>
      </c>
      <c r="E147" s="186" t="n">
        <v>1</v>
      </c>
      <c r="F147" s="187"/>
      <c r="G147" s="187" t="n">
        <f aca="false">F147*E147</f>
        <v>0</v>
      </c>
    </row>
    <row r="148" customFormat="false" ht="45" hidden="false" customHeight="false" outlineLevel="0" collapsed="false">
      <c r="A148" s="183" t="n">
        <v>60</v>
      </c>
      <c r="B148" s="183" t="s">
        <v>171</v>
      </c>
      <c r="C148" s="184" t="s">
        <v>597</v>
      </c>
      <c r="D148" s="185" t="s">
        <v>275</v>
      </c>
      <c r="E148" s="186" t="n">
        <v>1</v>
      </c>
      <c r="F148" s="187"/>
      <c r="G148" s="187" t="n">
        <f aca="false">F148*E148</f>
        <v>0</v>
      </c>
    </row>
    <row r="149" customFormat="false" ht="33.75" hidden="false" customHeight="false" outlineLevel="0" collapsed="false">
      <c r="A149" s="183" t="n">
        <v>61</v>
      </c>
      <c r="B149" s="183" t="s">
        <v>171</v>
      </c>
      <c r="C149" s="184" t="s">
        <v>470</v>
      </c>
      <c r="D149" s="185" t="s">
        <v>275</v>
      </c>
      <c r="E149" s="186" t="n">
        <v>1</v>
      </c>
      <c r="F149" s="187"/>
      <c r="G149" s="187" t="n">
        <f aca="false">F149*E149</f>
        <v>0</v>
      </c>
    </row>
    <row r="150" customFormat="false" ht="33.75" hidden="false" customHeight="false" outlineLevel="0" collapsed="false">
      <c r="A150" s="183" t="n">
        <v>62</v>
      </c>
      <c r="B150" s="183" t="s">
        <v>171</v>
      </c>
      <c r="C150" s="184" t="s">
        <v>598</v>
      </c>
      <c r="D150" s="185" t="s">
        <v>275</v>
      </c>
      <c r="E150" s="186" t="n">
        <v>1</v>
      </c>
      <c r="F150" s="187"/>
      <c r="G150" s="187" t="n">
        <f aca="false">F150*E150</f>
        <v>0</v>
      </c>
    </row>
    <row r="151" customFormat="false" ht="22.5" hidden="false" customHeight="false" outlineLevel="0" collapsed="false">
      <c r="A151" s="183" t="s">
        <v>599</v>
      </c>
      <c r="B151" s="183" t="s">
        <v>171</v>
      </c>
      <c r="C151" s="184" t="s">
        <v>476</v>
      </c>
      <c r="D151" s="185" t="s">
        <v>275</v>
      </c>
      <c r="E151" s="186" t="n">
        <v>1</v>
      </c>
      <c r="F151" s="187"/>
      <c r="G151" s="187" t="n">
        <f aca="false">F151*E151</f>
        <v>0</v>
      </c>
    </row>
    <row r="152" customFormat="false" ht="22.5" hidden="false" customHeight="false" outlineLevel="0" collapsed="false">
      <c r="A152" s="183" t="n">
        <v>63</v>
      </c>
      <c r="B152" s="183" t="s">
        <v>171</v>
      </c>
      <c r="C152" s="184" t="s">
        <v>477</v>
      </c>
      <c r="D152" s="185" t="s">
        <v>275</v>
      </c>
      <c r="E152" s="186" t="n">
        <v>1</v>
      </c>
      <c r="F152" s="187"/>
      <c r="G152" s="187" t="n">
        <f aca="false">F152*E152</f>
        <v>0</v>
      </c>
    </row>
    <row r="153" customFormat="false" ht="25.5" hidden="false" customHeight="false" outlineLevel="0" collapsed="false">
      <c r="A153" s="194" t="s">
        <v>133</v>
      </c>
      <c r="B153" s="194" t="s">
        <v>99</v>
      </c>
      <c r="C153" s="195" t="s">
        <v>100</v>
      </c>
      <c r="D153" s="196"/>
      <c r="E153" s="197"/>
      <c r="F153" s="198"/>
      <c r="G153" s="198" t="n">
        <f aca="false">SUM(G154:G161)</f>
        <v>0</v>
      </c>
    </row>
    <row r="154" customFormat="false" ht="33.75" hidden="false" customHeight="false" outlineLevel="0" collapsed="false">
      <c r="A154" s="183" t="n">
        <v>64</v>
      </c>
      <c r="B154" s="183" t="s">
        <v>171</v>
      </c>
      <c r="C154" s="184" t="s">
        <v>478</v>
      </c>
      <c r="D154" s="185" t="s">
        <v>275</v>
      </c>
      <c r="E154" s="186" t="n">
        <v>1</v>
      </c>
      <c r="F154" s="187"/>
      <c r="G154" s="187" t="n">
        <f aca="false">F154*E154</f>
        <v>0</v>
      </c>
    </row>
    <row r="155" customFormat="false" ht="22.5" hidden="false" customHeight="false" outlineLevel="0" collapsed="false">
      <c r="A155" s="183" t="n">
        <v>65</v>
      </c>
      <c r="B155" s="183" t="s">
        <v>171</v>
      </c>
      <c r="C155" s="184" t="s">
        <v>489</v>
      </c>
      <c r="D155" s="185" t="s">
        <v>275</v>
      </c>
      <c r="E155" s="186" t="n">
        <v>1</v>
      </c>
      <c r="F155" s="187"/>
      <c r="G155" s="187" t="n">
        <f aca="false">F155*E155</f>
        <v>0</v>
      </c>
    </row>
    <row r="156" customFormat="false" ht="22.5" hidden="false" customHeight="false" outlineLevel="0" collapsed="false">
      <c r="A156" s="183" t="n">
        <v>66</v>
      </c>
      <c r="B156" s="183" t="s">
        <v>171</v>
      </c>
      <c r="C156" s="184" t="s">
        <v>600</v>
      </c>
      <c r="D156" s="185" t="s">
        <v>275</v>
      </c>
      <c r="E156" s="186" t="n">
        <v>1</v>
      </c>
      <c r="F156" s="187"/>
      <c r="G156" s="187" t="n">
        <f aca="false">F156*E156</f>
        <v>0</v>
      </c>
    </row>
    <row r="157" customFormat="false" ht="33.75" hidden="false" customHeight="false" outlineLevel="0" collapsed="false">
      <c r="A157" s="183" t="n">
        <v>67</v>
      </c>
      <c r="B157" s="183" t="s">
        <v>171</v>
      </c>
      <c r="C157" s="184" t="s">
        <v>601</v>
      </c>
      <c r="D157" s="185" t="s">
        <v>275</v>
      </c>
      <c r="E157" s="186" t="n">
        <v>3</v>
      </c>
      <c r="F157" s="187"/>
      <c r="G157" s="187" t="n">
        <f aca="false">F157*E157</f>
        <v>0</v>
      </c>
    </row>
    <row r="158" customFormat="false" ht="33.75" hidden="false" customHeight="false" outlineLevel="0" collapsed="false">
      <c r="A158" s="183" t="n">
        <v>68</v>
      </c>
      <c r="B158" s="183" t="s">
        <v>171</v>
      </c>
      <c r="C158" s="184" t="s">
        <v>496</v>
      </c>
      <c r="D158" s="185" t="s">
        <v>275</v>
      </c>
      <c r="E158" s="186" t="n">
        <v>1</v>
      </c>
      <c r="F158" s="187"/>
      <c r="G158" s="187" t="n">
        <f aca="false">F158*E158</f>
        <v>0</v>
      </c>
    </row>
    <row r="159" customFormat="false" ht="33.75" hidden="false" customHeight="false" outlineLevel="0" collapsed="false">
      <c r="A159" s="183" t="n">
        <v>69</v>
      </c>
      <c r="B159" s="183" t="s">
        <v>171</v>
      </c>
      <c r="C159" s="184" t="s">
        <v>602</v>
      </c>
      <c r="D159" s="185" t="s">
        <v>275</v>
      </c>
      <c r="E159" s="186" t="n">
        <v>2</v>
      </c>
      <c r="F159" s="187"/>
      <c r="G159" s="187" t="n">
        <f aca="false">F159*E159</f>
        <v>0</v>
      </c>
    </row>
    <row r="160" customFormat="false" ht="33.75" hidden="false" customHeight="false" outlineLevel="0" collapsed="false">
      <c r="A160" s="183" t="n">
        <v>70</v>
      </c>
      <c r="B160" s="183" t="s">
        <v>171</v>
      </c>
      <c r="C160" s="184" t="s">
        <v>500</v>
      </c>
      <c r="D160" s="185" t="s">
        <v>275</v>
      </c>
      <c r="E160" s="186" t="n">
        <v>1</v>
      </c>
      <c r="F160" s="187"/>
      <c r="G160" s="187" t="n">
        <f aca="false">F160*E160</f>
        <v>0</v>
      </c>
    </row>
    <row r="161" customFormat="false" ht="33.75" hidden="false" customHeight="false" outlineLevel="0" collapsed="false">
      <c r="A161" s="183" t="n">
        <v>71</v>
      </c>
      <c r="B161" s="183" t="s">
        <v>171</v>
      </c>
      <c r="C161" s="184" t="s">
        <v>501</v>
      </c>
      <c r="D161" s="185" t="s">
        <v>275</v>
      </c>
      <c r="E161" s="186" t="n">
        <v>1</v>
      </c>
      <c r="F161" s="187"/>
      <c r="G161" s="187" t="n">
        <f aca="false">F161*E161</f>
        <v>0</v>
      </c>
    </row>
    <row r="162" customFormat="false" ht="12.75" hidden="false" customHeight="false" outlineLevel="0" collapsed="false">
      <c r="A162" s="183"/>
      <c r="B162" s="183"/>
      <c r="C162" s="184"/>
      <c r="D162" s="185"/>
      <c r="E162" s="186"/>
      <c r="F162" s="187"/>
      <c r="G162" s="187"/>
    </row>
    <row r="163" customFormat="false" ht="12.75" hidden="false" customHeight="false" outlineLevel="0" collapsed="false">
      <c r="A163" s="183"/>
      <c r="B163" s="183"/>
      <c r="C163" s="184"/>
      <c r="D163" s="185"/>
      <c r="E163" s="186"/>
      <c r="F163" s="187"/>
      <c r="G163" s="187"/>
    </row>
    <row r="164" customFormat="false" ht="12.75" hidden="false" customHeight="false" outlineLevel="0" collapsed="false">
      <c r="A164" s="183"/>
      <c r="B164" s="183"/>
      <c r="C164" s="184"/>
      <c r="D164" s="185"/>
      <c r="E164" s="186"/>
      <c r="F164" s="187"/>
      <c r="G164" s="187"/>
    </row>
    <row r="165" customFormat="false" ht="12.75" hidden="false" customHeight="false" outlineLevel="0" collapsed="false">
      <c r="A165" s="209"/>
      <c r="B165" s="209"/>
      <c r="C165" s="219"/>
      <c r="D165" s="220"/>
      <c r="E165" s="221"/>
      <c r="F165" s="212"/>
      <c r="G165" s="212"/>
    </row>
    <row r="166" customFormat="false" ht="12.75" hidden="false" customHeight="false" outlineLevel="0" collapsed="false">
      <c r="A166" s="183"/>
      <c r="B166" s="183" t="s">
        <v>502</v>
      </c>
      <c r="C166" s="191" t="s">
        <v>503</v>
      </c>
      <c r="D166" s="185"/>
      <c r="E166" s="186"/>
      <c r="F166" s="187"/>
      <c r="G166" s="187"/>
    </row>
    <row r="167" customFormat="false" ht="22.5" hidden="false" customHeight="false" outlineLevel="0" collapsed="false">
      <c r="A167" s="183"/>
      <c r="B167" s="183"/>
      <c r="C167" s="191" t="s">
        <v>603</v>
      </c>
      <c r="D167" s="185"/>
      <c r="E167" s="191" t="n">
        <f aca="false">34.18+2.25+2.96+8.42+6.24+6.96+7.53+48.47+4.1+3.19</f>
        <v>124.3</v>
      </c>
      <c r="F167" s="187"/>
      <c r="G167" s="187"/>
    </row>
    <row r="168" customFormat="false" ht="12.75" hidden="false" customHeight="false" outlineLevel="0" collapsed="false">
      <c r="A168" s="183"/>
      <c r="B168" s="183" t="s">
        <v>502</v>
      </c>
      <c r="C168" s="191" t="s">
        <v>505</v>
      </c>
      <c r="D168" s="192"/>
      <c r="E168" s="193"/>
      <c r="F168" s="187"/>
      <c r="G168" s="187"/>
    </row>
    <row r="169" customFormat="false" ht="22.5" hidden="false" customHeight="false" outlineLevel="0" collapsed="false">
      <c r="A169" s="183"/>
      <c r="B169" s="183"/>
      <c r="C169" s="191" t="s">
        <v>506</v>
      </c>
      <c r="D169" s="192"/>
      <c r="E169" s="191" t="n">
        <f aca="false">12.72+13.03+18.44+15.7+12.34+9.58+10.89+19.82</f>
        <v>112.52</v>
      </c>
      <c r="F169" s="187"/>
      <c r="G169" s="187"/>
    </row>
    <row r="170" customFormat="false" ht="12.75" hidden="false" customHeight="false" outlineLevel="0" collapsed="false">
      <c r="A170" s="183"/>
      <c r="B170" s="183" t="s">
        <v>507</v>
      </c>
      <c r="C170" s="191" t="s">
        <v>503</v>
      </c>
      <c r="D170" s="192"/>
      <c r="E170" s="193"/>
      <c r="F170" s="187"/>
      <c r="G170" s="187"/>
    </row>
    <row r="171" customFormat="false" ht="12.75" hidden="false" customHeight="false" outlineLevel="0" collapsed="false">
      <c r="A171" s="183"/>
      <c r="B171" s="183"/>
      <c r="C171" s="191" t="s">
        <v>553</v>
      </c>
      <c r="D171" s="192"/>
      <c r="E171" s="191" t="n">
        <f aca="false">12.76+3+1.7</f>
        <v>17.46</v>
      </c>
      <c r="F171" s="187"/>
      <c r="G171" s="187"/>
    </row>
    <row r="172" customFormat="false" ht="12.75" hidden="false" customHeight="false" outlineLevel="0" collapsed="false">
      <c r="A172" s="183"/>
      <c r="B172" s="183" t="s">
        <v>507</v>
      </c>
      <c r="C172" s="191" t="s">
        <v>505</v>
      </c>
      <c r="D172" s="192"/>
      <c r="E172" s="193"/>
      <c r="F172" s="187"/>
      <c r="G172" s="187"/>
    </row>
    <row r="173" customFormat="false" ht="12.75" hidden="false" customHeight="false" outlineLevel="0" collapsed="false">
      <c r="A173" s="209"/>
      <c r="B173" s="209"/>
      <c r="C173" s="210" t="s">
        <v>560</v>
      </c>
      <c r="D173" s="211"/>
      <c r="E173" s="210" t="n">
        <f aca="false">23.78+12.43+10.44</f>
        <v>46.65</v>
      </c>
      <c r="F173" s="212"/>
      <c r="G173" s="212"/>
    </row>
  </sheetData>
  <mergeCells count="5">
    <mergeCell ref="A1:G1"/>
    <mergeCell ref="B2:F2"/>
    <mergeCell ref="B3:F3"/>
    <mergeCell ref="C4:G4"/>
    <mergeCell ref="A5:G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4" activeCellId="0" sqref="L34"/>
    </sheetView>
  </sheetViews>
  <sheetFormatPr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12.14"/>
    <col collapsed="false" customWidth="true" hidden="false" outlineLevel="0" max="3" min="3" style="0" width="36.71"/>
    <col collapsed="false" customWidth="true" hidden="false" outlineLevel="0" max="4" min="4" style="0" width="5.86"/>
    <col collapsed="false" customWidth="true" hidden="false" outlineLevel="0" max="5" min="5" style="0" width="8.29"/>
    <col collapsed="false" customWidth="true" hidden="false" outlineLevel="0" max="1025" min="6" style="0" width="8.71"/>
  </cols>
  <sheetData>
    <row r="1" customFormat="false" ht="15.75" hidden="false" customHeight="false" outlineLevel="0" collapsed="false">
      <c r="A1" s="162" t="s">
        <v>3</v>
      </c>
      <c r="B1" s="162"/>
      <c r="C1" s="162"/>
      <c r="D1" s="162"/>
      <c r="E1" s="162"/>
      <c r="F1" s="162"/>
      <c r="G1" s="162"/>
    </row>
    <row r="2" customFormat="false" ht="12.75" hidden="false" customHeight="false" outlineLevel="0" collapsed="false">
      <c r="A2" s="163" t="s">
        <v>106</v>
      </c>
      <c r="B2" s="164"/>
      <c r="C2" s="165" t="s">
        <v>5</v>
      </c>
      <c r="D2" s="165"/>
      <c r="E2" s="165"/>
      <c r="F2" s="165"/>
      <c r="G2" s="165"/>
    </row>
    <row r="3" customFormat="false" ht="12.75" hidden="false" customHeight="false" outlineLevel="0" collapsed="false">
      <c r="A3" s="163" t="s">
        <v>103</v>
      </c>
      <c r="B3" s="164"/>
      <c r="C3" s="165" t="s">
        <v>604</v>
      </c>
      <c r="D3" s="165"/>
      <c r="E3" s="165"/>
      <c r="F3" s="165"/>
      <c r="G3" s="165"/>
    </row>
    <row r="4" customFormat="false" ht="12.75" hidden="false" customHeight="false" outlineLevel="0" collapsed="false">
      <c r="A4" s="163" t="s">
        <v>104</v>
      </c>
      <c r="B4" s="164"/>
      <c r="C4" s="165" t="s">
        <v>605</v>
      </c>
      <c r="D4" s="165"/>
      <c r="E4" s="165"/>
      <c r="F4" s="165"/>
      <c r="G4" s="165"/>
    </row>
    <row r="5" customFormat="false" ht="15.75" hidden="false" customHeight="false" outlineLevel="0" collapsed="false">
      <c r="A5" s="162"/>
      <c r="B5" s="162"/>
      <c r="C5" s="162"/>
      <c r="D5" s="162"/>
      <c r="E5" s="162"/>
      <c r="F5" s="162"/>
      <c r="G5" s="162"/>
    </row>
    <row r="6" customFormat="false" ht="12.75" hidden="false" customHeight="false" outlineLevel="0" collapsed="false">
      <c r="B6" s="161"/>
      <c r="C6" s="161"/>
    </row>
    <row r="7" customFormat="false" ht="12.75" hidden="false" customHeight="false" outlineLevel="0" collapsed="false">
      <c r="A7" s="172" t="s">
        <v>113</v>
      </c>
      <c r="B7" s="173" t="s">
        <v>114</v>
      </c>
      <c r="C7" s="173" t="s">
        <v>115</v>
      </c>
      <c r="D7" s="172" t="s">
        <v>116</v>
      </c>
      <c r="E7" s="172" t="s">
        <v>117</v>
      </c>
      <c r="F7" s="174"/>
      <c r="G7" s="172"/>
    </row>
    <row r="8" customFormat="false" ht="12.75" hidden="false" customHeight="false" outlineLevel="0" collapsed="false">
      <c r="A8" s="176" t="s">
        <v>133</v>
      </c>
      <c r="B8" s="177" t="s">
        <v>606</v>
      </c>
      <c r="C8" s="178" t="s">
        <v>607</v>
      </c>
      <c r="D8" s="182"/>
      <c r="E8" s="180"/>
      <c r="F8" s="181"/>
      <c r="G8" s="181" t="n">
        <f aca="false">SUM(G9:G27)</f>
        <v>0</v>
      </c>
    </row>
    <row r="9" customFormat="false" ht="12.75" hidden="false" customHeight="false" outlineLevel="0" collapsed="false">
      <c r="A9" s="183" t="n">
        <v>1</v>
      </c>
      <c r="B9" s="183" t="s">
        <v>608</v>
      </c>
      <c r="C9" s="184" t="s">
        <v>609</v>
      </c>
      <c r="D9" s="188" t="s">
        <v>164</v>
      </c>
      <c r="E9" s="186" t="n">
        <v>42</v>
      </c>
      <c r="F9" s="187"/>
      <c r="G9" s="187" t="n">
        <f aca="false">F9*E9</f>
        <v>0</v>
      </c>
    </row>
    <row r="10" customFormat="false" ht="12.75" hidden="false" customHeight="false" outlineLevel="0" collapsed="false">
      <c r="A10" s="183" t="n">
        <v>2</v>
      </c>
      <c r="B10" s="183" t="s">
        <v>610</v>
      </c>
      <c r="C10" s="184" t="s">
        <v>611</v>
      </c>
      <c r="D10" s="188" t="s">
        <v>164</v>
      </c>
      <c r="E10" s="186" t="n">
        <v>29</v>
      </c>
      <c r="F10" s="187"/>
      <c r="G10" s="187" t="n">
        <f aca="false">F10*E10</f>
        <v>0</v>
      </c>
    </row>
    <row r="11" customFormat="false" ht="12.75" hidden="false" customHeight="false" outlineLevel="0" collapsed="false">
      <c r="A11" s="183" t="n">
        <v>3</v>
      </c>
      <c r="B11" s="183" t="s">
        <v>612</v>
      </c>
      <c r="C11" s="184" t="s">
        <v>613</v>
      </c>
      <c r="D11" s="188" t="s">
        <v>164</v>
      </c>
      <c r="E11" s="186" t="n">
        <v>2</v>
      </c>
      <c r="F11" s="187"/>
      <c r="G11" s="187" t="n">
        <f aca="false">F11*E11</f>
        <v>0</v>
      </c>
    </row>
    <row r="12" customFormat="false" ht="12.75" hidden="false" customHeight="false" outlineLevel="0" collapsed="false">
      <c r="A12" s="183" t="n">
        <v>4</v>
      </c>
      <c r="B12" s="183" t="s">
        <v>614</v>
      </c>
      <c r="C12" s="184" t="s">
        <v>615</v>
      </c>
      <c r="D12" s="188" t="s">
        <v>164</v>
      </c>
      <c r="E12" s="186" t="n">
        <v>4</v>
      </c>
      <c r="F12" s="187"/>
      <c r="G12" s="187" t="n">
        <f aca="false">F12*E12</f>
        <v>0</v>
      </c>
    </row>
    <row r="13" customFormat="false" ht="12.75" hidden="false" customHeight="false" outlineLevel="0" collapsed="false">
      <c r="A13" s="183" t="n">
        <v>5</v>
      </c>
      <c r="B13" s="183" t="s">
        <v>616</v>
      </c>
      <c r="C13" s="184" t="s">
        <v>617</v>
      </c>
      <c r="D13" s="188" t="s">
        <v>164</v>
      </c>
      <c r="E13" s="186" t="n">
        <v>15</v>
      </c>
      <c r="F13" s="187"/>
      <c r="G13" s="187" t="n">
        <f aca="false">F13*E13</f>
        <v>0</v>
      </c>
    </row>
    <row r="14" customFormat="false" ht="12.75" hidden="false" customHeight="false" outlineLevel="0" collapsed="false">
      <c r="A14" s="183" t="n">
        <v>6</v>
      </c>
      <c r="B14" s="183" t="s">
        <v>618</v>
      </c>
      <c r="C14" s="184" t="s">
        <v>619</v>
      </c>
      <c r="D14" s="188" t="s">
        <v>164</v>
      </c>
      <c r="E14" s="186" t="n">
        <v>3</v>
      </c>
      <c r="F14" s="187"/>
      <c r="G14" s="187" t="n">
        <f aca="false">F14*E14</f>
        <v>0</v>
      </c>
    </row>
    <row r="15" customFormat="false" ht="12.75" hidden="false" customHeight="false" outlineLevel="0" collapsed="false">
      <c r="A15" s="183" t="n">
        <v>7</v>
      </c>
      <c r="B15" s="183" t="s">
        <v>620</v>
      </c>
      <c r="C15" s="184" t="s">
        <v>621</v>
      </c>
      <c r="D15" s="188" t="s">
        <v>164</v>
      </c>
      <c r="E15" s="186" t="n">
        <v>18</v>
      </c>
      <c r="F15" s="187"/>
      <c r="G15" s="187" t="n">
        <f aca="false">F15*E15</f>
        <v>0</v>
      </c>
    </row>
    <row r="16" customFormat="false" ht="12.75" hidden="false" customHeight="false" outlineLevel="0" collapsed="false">
      <c r="A16" s="183" t="n">
        <v>8</v>
      </c>
      <c r="B16" s="183" t="s">
        <v>622</v>
      </c>
      <c r="C16" s="184" t="s">
        <v>623</v>
      </c>
      <c r="D16" s="188" t="s">
        <v>137</v>
      </c>
      <c r="E16" s="186" t="n">
        <v>4</v>
      </c>
      <c r="F16" s="187"/>
      <c r="G16" s="187" t="n">
        <f aca="false">F16*E16</f>
        <v>0</v>
      </c>
    </row>
    <row r="17" customFormat="false" ht="12.75" hidden="false" customHeight="false" outlineLevel="0" collapsed="false">
      <c r="A17" s="183" t="n">
        <v>9</v>
      </c>
      <c r="B17" s="183" t="s">
        <v>624</v>
      </c>
      <c r="C17" s="184" t="s">
        <v>625</v>
      </c>
      <c r="D17" s="188" t="s">
        <v>137</v>
      </c>
      <c r="E17" s="186" t="n">
        <v>4</v>
      </c>
      <c r="F17" s="187"/>
      <c r="G17" s="187" t="n">
        <f aca="false">F17*E17</f>
        <v>0</v>
      </c>
    </row>
    <row r="18" customFormat="false" ht="12.75" hidden="false" customHeight="false" outlineLevel="0" collapsed="false">
      <c r="A18" s="183" t="n">
        <v>10</v>
      </c>
      <c r="B18" s="183" t="s">
        <v>626</v>
      </c>
      <c r="C18" s="184" t="s">
        <v>627</v>
      </c>
      <c r="D18" s="188" t="s">
        <v>137</v>
      </c>
      <c r="E18" s="186" t="n">
        <v>5</v>
      </c>
      <c r="F18" s="187"/>
      <c r="G18" s="187" t="n">
        <f aca="false">F18*E18</f>
        <v>0</v>
      </c>
    </row>
    <row r="19" customFormat="false" ht="12.75" hidden="false" customHeight="false" outlineLevel="0" collapsed="false">
      <c r="A19" s="183" t="n">
        <v>11</v>
      </c>
      <c r="B19" s="183" t="s">
        <v>628</v>
      </c>
      <c r="C19" s="184" t="s">
        <v>629</v>
      </c>
      <c r="D19" s="188" t="s">
        <v>137</v>
      </c>
      <c r="E19" s="186" t="n">
        <v>3</v>
      </c>
      <c r="F19" s="187"/>
      <c r="G19" s="187" t="n">
        <f aca="false">F19*E19</f>
        <v>0</v>
      </c>
    </row>
    <row r="20" customFormat="false" ht="12.75" hidden="false" customHeight="false" outlineLevel="0" collapsed="false">
      <c r="A20" s="183" t="n">
        <v>12</v>
      </c>
      <c r="B20" s="183" t="s">
        <v>630</v>
      </c>
      <c r="C20" s="184" t="s">
        <v>631</v>
      </c>
      <c r="D20" s="188" t="s">
        <v>137</v>
      </c>
      <c r="E20" s="186" t="n">
        <v>3</v>
      </c>
      <c r="F20" s="187"/>
      <c r="G20" s="187" t="n">
        <f aca="false">F20*E20</f>
        <v>0</v>
      </c>
    </row>
    <row r="21" customFormat="false" ht="12.75" hidden="false" customHeight="false" outlineLevel="0" collapsed="false">
      <c r="A21" s="183" t="n">
        <v>13</v>
      </c>
      <c r="B21" s="183" t="s">
        <v>632</v>
      </c>
      <c r="C21" s="184" t="s">
        <v>633</v>
      </c>
      <c r="D21" s="188" t="s">
        <v>634</v>
      </c>
      <c r="E21" s="186" t="n">
        <v>1</v>
      </c>
      <c r="F21" s="187"/>
      <c r="G21" s="187" t="n">
        <f aca="false">F21*E21</f>
        <v>0</v>
      </c>
    </row>
    <row r="22" customFormat="false" ht="22.5" hidden="false" customHeight="false" outlineLevel="0" collapsed="false">
      <c r="A22" s="183" t="n">
        <v>14</v>
      </c>
      <c r="B22" s="183" t="s">
        <v>635</v>
      </c>
      <c r="C22" s="184" t="s">
        <v>636</v>
      </c>
      <c r="D22" s="188" t="s">
        <v>164</v>
      </c>
      <c r="E22" s="186" t="n">
        <v>78</v>
      </c>
      <c r="F22" s="187"/>
      <c r="G22" s="187" t="n">
        <f aca="false">F22*E22</f>
        <v>0</v>
      </c>
    </row>
    <row r="23" customFormat="false" ht="12.75" hidden="false" customHeight="false" outlineLevel="0" collapsed="false">
      <c r="A23" s="183" t="n">
        <v>15</v>
      </c>
      <c r="B23" s="183" t="s">
        <v>632</v>
      </c>
      <c r="C23" s="184" t="s">
        <v>637</v>
      </c>
      <c r="D23" s="188" t="s">
        <v>634</v>
      </c>
      <c r="E23" s="186" t="n">
        <v>3</v>
      </c>
      <c r="F23" s="187"/>
      <c r="G23" s="187" t="n">
        <f aca="false">F23*E23</f>
        <v>0</v>
      </c>
    </row>
    <row r="24" customFormat="false" ht="12.75" hidden="false" customHeight="false" outlineLevel="0" collapsed="false">
      <c r="A24" s="183" t="n">
        <v>16</v>
      </c>
      <c r="B24" s="183" t="s">
        <v>632</v>
      </c>
      <c r="C24" s="184" t="s">
        <v>638</v>
      </c>
      <c r="D24" s="188" t="s">
        <v>634</v>
      </c>
      <c r="E24" s="186" t="n">
        <v>14</v>
      </c>
      <c r="F24" s="187"/>
      <c r="G24" s="187" t="n">
        <f aca="false">F24*E24</f>
        <v>0</v>
      </c>
    </row>
    <row r="25" customFormat="false" ht="12.75" hidden="false" customHeight="false" outlineLevel="0" collapsed="false">
      <c r="A25" s="183" t="n">
        <v>17</v>
      </c>
      <c r="B25" s="183" t="s">
        <v>639</v>
      </c>
      <c r="C25" s="184" t="s">
        <v>640</v>
      </c>
      <c r="D25" s="188" t="s">
        <v>164</v>
      </c>
      <c r="E25" s="186" t="n">
        <v>107</v>
      </c>
      <c r="F25" s="187"/>
      <c r="G25" s="187" t="n">
        <f aca="false">F25*E25</f>
        <v>0</v>
      </c>
    </row>
    <row r="26" customFormat="false" ht="12.75" hidden="false" customHeight="false" outlineLevel="0" collapsed="false">
      <c r="A26" s="183" t="n">
        <v>18</v>
      </c>
      <c r="B26" s="183" t="s">
        <v>641</v>
      </c>
      <c r="C26" s="184" t="s">
        <v>642</v>
      </c>
      <c r="D26" s="188" t="s">
        <v>148</v>
      </c>
      <c r="E26" s="186" t="n">
        <v>0.23</v>
      </c>
      <c r="F26" s="187"/>
      <c r="G26" s="187" t="n">
        <f aca="false">F26*E26</f>
        <v>0</v>
      </c>
    </row>
    <row r="27" customFormat="false" ht="12.75" hidden="false" customHeight="false" outlineLevel="0" collapsed="false">
      <c r="A27" s="183" t="n">
        <v>19</v>
      </c>
      <c r="B27" s="183" t="s">
        <v>632</v>
      </c>
      <c r="C27" s="184" t="s">
        <v>643</v>
      </c>
      <c r="D27" s="188" t="s">
        <v>644</v>
      </c>
      <c r="E27" s="186" t="n">
        <v>1</v>
      </c>
      <c r="F27" s="187"/>
      <c r="G27" s="187" t="n">
        <f aca="false">F27*E27</f>
        <v>0</v>
      </c>
    </row>
    <row r="28" customFormat="false" ht="12.75" hidden="false" customHeight="false" outlineLevel="0" collapsed="false">
      <c r="A28" s="194" t="s">
        <v>133</v>
      </c>
      <c r="B28" s="194" t="s">
        <v>645</v>
      </c>
      <c r="C28" s="195" t="s">
        <v>646</v>
      </c>
      <c r="D28" s="199"/>
      <c r="E28" s="197"/>
      <c r="F28" s="198"/>
      <c r="G28" s="198" t="n">
        <f aca="false">SUM(G29:G44)</f>
        <v>0</v>
      </c>
    </row>
    <row r="29" customFormat="false" ht="12.75" hidden="false" customHeight="false" outlineLevel="0" collapsed="false">
      <c r="A29" s="183" t="n">
        <v>20</v>
      </c>
      <c r="B29" s="183" t="s">
        <v>647</v>
      </c>
      <c r="C29" s="184" t="s">
        <v>648</v>
      </c>
      <c r="D29" s="188" t="s">
        <v>164</v>
      </c>
      <c r="E29" s="186" t="n">
        <v>106</v>
      </c>
      <c r="F29" s="187"/>
      <c r="G29" s="187" t="n">
        <f aca="false">F29*E29</f>
        <v>0</v>
      </c>
    </row>
    <row r="30" customFormat="false" ht="12.75" hidden="false" customHeight="false" outlineLevel="0" collapsed="false">
      <c r="A30" s="183" t="n">
        <v>21</v>
      </c>
      <c r="B30" s="183" t="s">
        <v>649</v>
      </c>
      <c r="C30" s="184" t="s">
        <v>650</v>
      </c>
      <c r="D30" s="188" t="s">
        <v>164</v>
      </c>
      <c r="E30" s="186" t="n">
        <v>20</v>
      </c>
      <c r="F30" s="187"/>
      <c r="G30" s="187" t="n">
        <f aca="false">F30*E30</f>
        <v>0</v>
      </c>
    </row>
    <row r="31" customFormat="false" ht="12.75" hidden="false" customHeight="false" outlineLevel="0" collapsed="false">
      <c r="A31" s="183" t="n">
        <v>22</v>
      </c>
      <c r="B31" s="183" t="s">
        <v>651</v>
      </c>
      <c r="C31" s="184" t="s">
        <v>652</v>
      </c>
      <c r="D31" s="188" t="s">
        <v>164</v>
      </c>
      <c r="E31" s="186" t="n">
        <v>39</v>
      </c>
      <c r="F31" s="187"/>
      <c r="G31" s="187" t="n">
        <f aca="false">F31*E31</f>
        <v>0</v>
      </c>
    </row>
    <row r="32" customFormat="false" ht="12.75" hidden="false" customHeight="false" outlineLevel="0" collapsed="false">
      <c r="A32" s="183" t="n">
        <v>23</v>
      </c>
      <c r="B32" s="183" t="s">
        <v>653</v>
      </c>
      <c r="C32" s="184" t="s">
        <v>654</v>
      </c>
      <c r="D32" s="188" t="s">
        <v>137</v>
      </c>
      <c r="E32" s="186" t="n">
        <v>25</v>
      </c>
      <c r="F32" s="187"/>
      <c r="G32" s="187" t="n">
        <f aca="false">F32*E32</f>
        <v>0</v>
      </c>
    </row>
    <row r="33" customFormat="false" ht="12.75" hidden="false" customHeight="false" outlineLevel="0" collapsed="false">
      <c r="A33" s="183" t="n">
        <v>24</v>
      </c>
      <c r="B33" s="183" t="s">
        <v>632</v>
      </c>
      <c r="C33" s="184" t="s">
        <v>655</v>
      </c>
      <c r="D33" s="188" t="s">
        <v>634</v>
      </c>
      <c r="E33" s="186" t="n">
        <v>2</v>
      </c>
      <c r="F33" s="187"/>
      <c r="G33" s="187" t="n">
        <f aca="false">F33*E33</f>
        <v>0</v>
      </c>
    </row>
    <row r="34" customFormat="false" ht="12.75" hidden="false" customHeight="false" outlineLevel="0" collapsed="false">
      <c r="A34" s="183" t="n">
        <v>25</v>
      </c>
      <c r="B34" s="183" t="s">
        <v>632</v>
      </c>
      <c r="C34" s="184" t="s">
        <v>656</v>
      </c>
      <c r="D34" s="188" t="s">
        <v>634</v>
      </c>
      <c r="E34" s="186" t="n">
        <v>2</v>
      </c>
      <c r="F34" s="187"/>
      <c r="G34" s="187" t="n">
        <f aca="false">F34*E34</f>
        <v>0</v>
      </c>
    </row>
    <row r="35" customFormat="false" ht="12.75" hidden="false" customHeight="false" outlineLevel="0" collapsed="false">
      <c r="A35" s="183" t="n">
        <v>26</v>
      </c>
      <c r="B35" s="183" t="s">
        <v>632</v>
      </c>
      <c r="C35" s="184" t="s">
        <v>643</v>
      </c>
      <c r="D35" s="188" t="s">
        <v>644</v>
      </c>
      <c r="E35" s="186" t="n">
        <v>1</v>
      </c>
      <c r="F35" s="187"/>
      <c r="G35" s="187" t="n">
        <f aca="false">F35*E35</f>
        <v>0</v>
      </c>
    </row>
    <row r="36" customFormat="false" ht="12.75" hidden="false" customHeight="false" outlineLevel="0" collapsed="false">
      <c r="A36" s="183" t="n">
        <v>27</v>
      </c>
      <c r="B36" s="183" t="s">
        <v>632</v>
      </c>
      <c r="C36" s="184" t="s">
        <v>637</v>
      </c>
      <c r="D36" s="188" t="s">
        <v>634</v>
      </c>
      <c r="E36" s="186" t="n">
        <v>1</v>
      </c>
      <c r="F36" s="187"/>
      <c r="G36" s="187" t="n">
        <f aca="false">F36*E36</f>
        <v>0</v>
      </c>
    </row>
    <row r="37" customFormat="false" ht="12.75" hidden="false" customHeight="false" outlineLevel="0" collapsed="false">
      <c r="A37" s="183" t="n">
        <v>28</v>
      </c>
      <c r="B37" s="183" t="s">
        <v>632</v>
      </c>
      <c r="C37" s="184" t="s">
        <v>657</v>
      </c>
      <c r="D37" s="188" t="s">
        <v>634</v>
      </c>
      <c r="E37" s="186" t="n">
        <v>2</v>
      </c>
      <c r="F37" s="187"/>
      <c r="G37" s="187" t="n">
        <f aca="false">F37*E37</f>
        <v>0</v>
      </c>
    </row>
    <row r="38" customFormat="false" ht="22.5" hidden="false" customHeight="false" outlineLevel="0" collapsed="false">
      <c r="A38" s="183" t="n">
        <v>29</v>
      </c>
      <c r="B38" s="183" t="s">
        <v>632</v>
      </c>
      <c r="C38" s="184" t="s">
        <v>658</v>
      </c>
      <c r="D38" s="188" t="s">
        <v>644</v>
      </c>
      <c r="E38" s="186" t="n">
        <v>2</v>
      </c>
      <c r="F38" s="187"/>
      <c r="G38" s="187" t="n">
        <f aca="false">F38*E38</f>
        <v>0</v>
      </c>
    </row>
    <row r="39" customFormat="false" ht="22.5" hidden="false" customHeight="false" outlineLevel="0" collapsed="false">
      <c r="A39" s="183" t="n">
        <v>30</v>
      </c>
      <c r="B39" s="183" t="s">
        <v>632</v>
      </c>
      <c r="C39" s="184" t="s">
        <v>659</v>
      </c>
      <c r="D39" s="188" t="s">
        <v>660</v>
      </c>
      <c r="E39" s="186" t="n">
        <v>1</v>
      </c>
      <c r="F39" s="187"/>
      <c r="G39" s="187" t="n">
        <f aca="false">F39*E39</f>
        <v>0</v>
      </c>
    </row>
    <row r="40" customFormat="false" ht="22.5" hidden="false" customHeight="false" outlineLevel="0" collapsed="false">
      <c r="A40" s="183" t="n">
        <v>31</v>
      </c>
      <c r="B40" s="183" t="s">
        <v>661</v>
      </c>
      <c r="C40" s="184" t="s">
        <v>662</v>
      </c>
      <c r="D40" s="188" t="s">
        <v>137</v>
      </c>
      <c r="E40" s="186" t="n">
        <v>1</v>
      </c>
      <c r="F40" s="187"/>
      <c r="G40" s="187" t="n">
        <f aca="false">F40*E40</f>
        <v>0</v>
      </c>
    </row>
    <row r="41" customFormat="false" ht="22.5" hidden="false" customHeight="false" outlineLevel="0" collapsed="false">
      <c r="A41" s="183" t="n">
        <v>32</v>
      </c>
      <c r="B41" s="183" t="s">
        <v>663</v>
      </c>
      <c r="C41" s="184" t="s">
        <v>664</v>
      </c>
      <c r="D41" s="188" t="s">
        <v>164</v>
      </c>
      <c r="E41" s="186" t="n">
        <v>165</v>
      </c>
      <c r="F41" s="187"/>
      <c r="G41" s="187" t="n">
        <f aca="false">F41*E41</f>
        <v>0</v>
      </c>
    </row>
    <row r="42" customFormat="false" ht="12.75" hidden="false" customHeight="false" outlineLevel="0" collapsed="false">
      <c r="A42" s="183" t="n">
        <v>33</v>
      </c>
      <c r="B42" s="183" t="s">
        <v>665</v>
      </c>
      <c r="C42" s="184" t="s">
        <v>666</v>
      </c>
      <c r="D42" s="188" t="s">
        <v>164</v>
      </c>
      <c r="E42" s="186" t="n">
        <v>165</v>
      </c>
      <c r="F42" s="187"/>
      <c r="G42" s="187" t="n">
        <f aca="false">F42*E42</f>
        <v>0</v>
      </c>
    </row>
    <row r="43" customFormat="false" ht="22.5" hidden="false" customHeight="false" outlineLevel="0" collapsed="false">
      <c r="A43" s="183" t="n">
        <v>34</v>
      </c>
      <c r="B43" s="183" t="s">
        <v>632</v>
      </c>
      <c r="C43" s="184" t="s">
        <v>667</v>
      </c>
      <c r="D43" s="188" t="s">
        <v>164</v>
      </c>
      <c r="E43" s="186" t="n">
        <v>150</v>
      </c>
      <c r="F43" s="187"/>
      <c r="G43" s="187" t="n">
        <f aca="false">F43*E43</f>
        <v>0</v>
      </c>
    </row>
    <row r="44" customFormat="false" ht="12.75" hidden="false" customHeight="false" outlineLevel="0" collapsed="false">
      <c r="A44" s="183" t="n">
        <v>35</v>
      </c>
      <c r="B44" s="183" t="s">
        <v>668</v>
      </c>
      <c r="C44" s="184" t="s">
        <v>669</v>
      </c>
      <c r="D44" s="188" t="s">
        <v>148</v>
      </c>
      <c r="E44" s="186" t="n">
        <v>0.23</v>
      </c>
      <c r="F44" s="187"/>
      <c r="G44" s="187" t="n">
        <f aca="false">F44*E44</f>
        <v>0</v>
      </c>
    </row>
    <row r="45" customFormat="false" ht="12.75" hidden="false" customHeight="false" outlineLevel="0" collapsed="false">
      <c r="A45" s="194" t="s">
        <v>133</v>
      </c>
      <c r="B45" s="194" t="s">
        <v>670</v>
      </c>
      <c r="C45" s="195" t="s">
        <v>671</v>
      </c>
      <c r="D45" s="199"/>
      <c r="E45" s="197"/>
      <c r="F45" s="198"/>
      <c r="G45" s="198" t="n">
        <f aca="false">G46+G48+G50+G52+G54+G56+G58+G60+G61+G62+G63+G64</f>
        <v>0</v>
      </c>
    </row>
    <row r="46" customFormat="false" ht="12.75" hidden="false" customHeight="false" outlineLevel="0" collapsed="false">
      <c r="A46" s="183" t="n">
        <v>36</v>
      </c>
      <c r="B46" s="183" t="s">
        <v>632</v>
      </c>
      <c r="C46" s="184" t="s">
        <v>672</v>
      </c>
      <c r="D46" s="188" t="s">
        <v>644</v>
      </c>
      <c r="E46" s="186" t="n">
        <v>1</v>
      </c>
      <c r="F46" s="187"/>
      <c r="G46" s="187" t="n">
        <f aca="false">F46*E46</f>
        <v>0</v>
      </c>
    </row>
    <row r="47" customFormat="false" ht="12.75" hidden="false" customHeight="true" outlineLevel="0" collapsed="false">
      <c r="A47" s="183"/>
      <c r="B47" s="183"/>
      <c r="C47" s="222" t="s">
        <v>673</v>
      </c>
      <c r="D47" s="222"/>
      <c r="E47" s="222"/>
      <c r="F47" s="222"/>
      <c r="G47" s="222"/>
    </row>
    <row r="48" customFormat="false" ht="12.75" hidden="false" customHeight="false" outlineLevel="0" collapsed="false">
      <c r="A48" s="183" t="n">
        <v>37</v>
      </c>
      <c r="B48" s="183" t="s">
        <v>632</v>
      </c>
      <c r="C48" s="184" t="s">
        <v>674</v>
      </c>
      <c r="D48" s="188" t="s">
        <v>644</v>
      </c>
      <c r="E48" s="186" t="n">
        <v>4</v>
      </c>
      <c r="F48" s="187"/>
      <c r="G48" s="187" t="n">
        <f aca="false">F48*E48</f>
        <v>0</v>
      </c>
    </row>
    <row r="49" customFormat="false" ht="12.75" hidden="false" customHeight="true" outlineLevel="0" collapsed="false">
      <c r="A49" s="183"/>
      <c r="B49" s="183"/>
      <c r="C49" s="222" t="s">
        <v>675</v>
      </c>
      <c r="D49" s="222"/>
      <c r="E49" s="222"/>
      <c r="F49" s="222"/>
      <c r="G49" s="222"/>
    </row>
    <row r="50" customFormat="false" ht="12.75" hidden="false" customHeight="false" outlineLevel="0" collapsed="false">
      <c r="A50" s="183" t="n">
        <v>38</v>
      </c>
      <c r="B50" s="183" t="s">
        <v>632</v>
      </c>
      <c r="C50" s="184" t="s">
        <v>676</v>
      </c>
      <c r="D50" s="188" t="s">
        <v>644</v>
      </c>
      <c r="E50" s="186" t="n">
        <v>3</v>
      </c>
      <c r="F50" s="187"/>
      <c r="G50" s="187" t="n">
        <f aca="false">F50*E50</f>
        <v>0</v>
      </c>
    </row>
    <row r="51" customFormat="false" ht="12.75" hidden="false" customHeight="true" outlineLevel="0" collapsed="false">
      <c r="A51" s="183"/>
      <c r="B51" s="183"/>
      <c r="C51" s="222" t="s">
        <v>677</v>
      </c>
      <c r="D51" s="222"/>
      <c r="E51" s="222"/>
      <c r="F51" s="222"/>
      <c r="G51" s="222"/>
    </row>
    <row r="52" customFormat="false" ht="12.75" hidden="false" customHeight="false" outlineLevel="0" collapsed="false">
      <c r="A52" s="183" t="n">
        <v>39</v>
      </c>
      <c r="B52" s="183" t="s">
        <v>632</v>
      </c>
      <c r="C52" s="184" t="s">
        <v>678</v>
      </c>
      <c r="D52" s="188" t="s">
        <v>644</v>
      </c>
      <c r="E52" s="186" t="n">
        <v>1</v>
      </c>
      <c r="F52" s="187"/>
      <c r="G52" s="187" t="n">
        <f aca="false">F52*E52</f>
        <v>0</v>
      </c>
    </row>
    <row r="53" customFormat="false" ht="12.75" hidden="false" customHeight="true" outlineLevel="0" collapsed="false">
      <c r="A53" s="183"/>
      <c r="B53" s="183"/>
      <c r="C53" s="222" t="s">
        <v>679</v>
      </c>
      <c r="D53" s="222"/>
      <c r="E53" s="222"/>
      <c r="F53" s="222"/>
      <c r="G53" s="222"/>
    </row>
    <row r="54" customFormat="false" ht="12.75" hidden="false" customHeight="false" outlineLevel="0" collapsed="false">
      <c r="A54" s="183" t="n">
        <v>40</v>
      </c>
      <c r="B54" s="183" t="s">
        <v>632</v>
      </c>
      <c r="C54" s="184" t="s">
        <v>680</v>
      </c>
      <c r="D54" s="188" t="s">
        <v>644</v>
      </c>
      <c r="E54" s="186" t="n">
        <v>1</v>
      </c>
      <c r="F54" s="187"/>
      <c r="G54" s="187" t="n">
        <f aca="false">F54*E54</f>
        <v>0</v>
      </c>
    </row>
    <row r="55" customFormat="false" ht="12.75" hidden="false" customHeight="true" outlineLevel="0" collapsed="false">
      <c r="A55" s="183"/>
      <c r="B55" s="183"/>
      <c r="C55" s="222" t="s">
        <v>681</v>
      </c>
      <c r="D55" s="222"/>
      <c r="E55" s="222"/>
      <c r="F55" s="222"/>
      <c r="G55" s="222"/>
    </row>
    <row r="56" customFormat="false" ht="12.75" hidden="false" customHeight="false" outlineLevel="0" collapsed="false">
      <c r="A56" s="183" t="n">
        <v>41</v>
      </c>
      <c r="B56" s="183" t="s">
        <v>632</v>
      </c>
      <c r="C56" s="184" t="s">
        <v>682</v>
      </c>
      <c r="D56" s="188" t="s">
        <v>644</v>
      </c>
      <c r="E56" s="186" t="n">
        <v>1</v>
      </c>
      <c r="F56" s="187"/>
      <c r="G56" s="187" t="n">
        <f aca="false">F56*E56</f>
        <v>0</v>
      </c>
    </row>
    <row r="57" customFormat="false" ht="12.75" hidden="false" customHeight="true" outlineLevel="0" collapsed="false">
      <c r="A57" s="183"/>
      <c r="B57" s="183"/>
      <c r="C57" s="222" t="s">
        <v>683</v>
      </c>
      <c r="D57" s="222"/>
      <c r="E57" s="222"/>
      <c r="F57" s="222"/>
      <c r="G57" s="222"/>
    </row>
    <row r="58" customFormat="false" ht="12.75" hidden="false" customHeight="false" outlineLevel="0" collapsed="false">
      <c r="A58" s="183" t="n">
        <v>42</v>
      </c>
      <c r="B58" s="183" t="s">
        <v>632</v>
      </c>
      <c r="C58" s="184" t="s">
        <v>684</v>
      </c>
      <c r="D58" s="188" t="s">
        <v>644</v>
      </c>
      <c r="E58" s="186" t="n">
        <v>1</v>
      </c>
      <c r="F58" s="187"/>
      <c r="G58" s="187" t="n">
        <f aca="false">F58*E58</f>
        <v>0</v>
      </c>
    </row>
    <row r="59" customFormat="false" ht="12.75" hidden="false" customHeight="true" outlineLevel="0" collapsed="false">
      <c r="A59" s="183"/>
      <c r="B59" s="183"/>
      <c r="C59" s="222" t="s">
        <v>685</v>
      </c>
      <c r="D59" s="222"/>
      <c r="E59" s="222"/>
      <c r="F59" s="222"/>
      <c r="G59" s="222"/>
    </row>
    <row r="60" customFormat="false" ht="12.75" hidden="false" customHeight="false" outlineLevel="0" collapsed="false">
      <c r="A60" s="183" t="n">
        <v>43</v>
      </c>
      <c r="B60" s="183" t="s">
        <v>686</v>
      </c>
      <c r="C60" s="184" t="s">
        <v>687</v>
      </c>
      <c r="D60" s="188" t="s">
        <v>137</v>
      </c>
      <c r="E60" s="186" t="n">
        <v>1</v>
      </c>
      <c r="F60" s="187"/>
      <c r="G60" s="187" t="n">
        <f aca="false">F60*E60</f>
        <v>0</v>
      </c>
    </row>
    <row r="61" customFormat="false" ht="12.75" hidden="false" customHeight="false" outlineLevel="0" collapsed="false">
      <c r="A61" s="183" t="n">
        <v>44</v>
      </c>
      <c r="B61" s="183" t="s">
        <v>688</v>
      </c>
      <c r="C61" s="184" t="s">
        <v>689</v>
      </c>
      <c r="D61" s="188" t="s">
        <v>137</v>
      </c>
      <c r="E61" s="186" t="n">
        <v>1</v>
      </c>
      <c r="F61" s="187"/>
      <c r="G61" s="187" t="n">
        <f aca="false">F61*E61</f>
        <v>0</v>
      </c>
    </row>
    <row r="62" customFormat="false" ht="12.75" hidden="false" customHeight="false" outlineLevel="0" collapsed="false">
      <c r="A62" s="183" t="n">
        <v>45</v>
      </c>
      <c r="B62" s="183" t="s">
        <v>632</v>
      </c>
      <c r="C62" s="184" t="s">
        <v>690</v>
      </c>
      <c r="D62" s="188" t="s">
        <v>634</v>
      </c>
      <c r="E62" s="186" t="n">
        <v>1</v>
      </c>
      <c r="F62" s="187"/>
      <c r="G62" s="187" t="n">
        <f aca="false">F62*E62</f>
        <v>0</v>
      </c>
    </row>
    <row r="63" customFormat="false" ht="22.5" hidden="false" customHeight="false" outlineLevel="0" collapsed="false">
      <c r="A63" s="183" t="n">
        <v>46</v>
      </c>
      <c r="B63" s="183" t="s">
        <v>632</v>
      </c>
      <c r="C63" s="184" t="s">
        <v>691</v>
      </c>
      <c r="D63" s="188" t="s">
        <v>634</v>
      </c>
      <c r="E63" s="186" t="n">
        <v>15</v>
      </c>
      <c r="F63" s="187"/>
      <c r="G63" s="187" t="n">
        <f aca="false">F63*E63</f>
        <v>0</v>
      </c>
    </row>
    <row r="64" customFormat="false" ht="22.5" hidden="false" customHeight="false" outlineLevel="0" collapsed="false">
      <c r="A64" s="183" t="n">
        <v>47</v>
      </c>
      <c r="B64" s="183" t="s">
        <v>692</v>
      </c>
      <c r="C64" s="184" t="s">
        <v>693</v>
      </c>
      <c r="D64" s="188" t="s">
        <v>148</v>
      </c>
      <c r="E64" s="186" t="n">
        <v>0.59</v>
      </c>
      <c r="F64" s="187"/>
      <c r="G64" s="187" t="n">
        <f aca="false">F64*E64</f>
        <v>0</v>
      </c>
    </row>
    <row r="65" customFormat="false" ht="12.75" hidden="false" customHeight="false" outlineLevel="0" collapsed="false">
      <c r="A65" s="194" t="s">
        <v>133</v>
      </c>
      <c r="B65" s="194" t="s">
        <v>87</v>
      </c>
      <c r="C65" s="195" t="s">
        <v>88</v>
      </c>
      <c r="D65" s="199"/>
      <c r="E65" s="197"/>
      <c r="F65" s="198"/>
      <c r="G65" s="198" t="n">
        <f aca="false">SUM(G66:G67)</f>
        <v>0</v>
      </c>
    </row>
    <row r="66" customFormat="false" ht="12.75" hidden="false" customHeight="false" outlineLevel="0" collapsed="false">
      <c r="A66" s="183" t="n">
        <v>48</v>
      </c>
      <c r="B66" s="183" t="s">
        <v>632</v>
      </c>
      <c r="C66" s="184" t="s">
        <v>694</v>
      </c>
      <c r="D66" s="188" t="s">
        <v>695</v>
      </c>
      <c r="E66" s="186" t="n">
        <v>85</v>
      </c>
      <c r="F66" s="187"/>
      <c r="G66" s="187" t="n">
        <f aca="false">F66*E66</f>
        <v>0</v>
      </c>
    </row>
    <row r="67" customFormat="false" ht="22.5" hidden="false" customHeight="false" outlineLevel="0" collapsed="false">
      <c r="A67" s="209" t="n">
        <v>49</v>
      </c>
      <c r="B67" s="209" t="s">
        <v>696</v>
      </c>
      <c r="C67" s="219" t="s">
        <v>697</v>
      </c>
      <c r="D67" s="213" t="s">
        <v>148</v>
      </c>
      <c r="E67" s="221" t="n">
        <v>0.085</v>
      </c>
      <c r="F67" s="212"/>
      <c r="G67" s="187" t="n">
        <f aca="false">F67*E67</f>
        <v>0</v>
      </c>
    </row>
  </sheetData>
  <mergeCells count="12">
    <mergeCell ref="A1:G1"/>
    <mergeCell ref="C2:G2"/>
    <mergeCell ref="C3:G3"/>
    <mergeCell ref="C4:G4"/>
    <mergeCell ref="A5:G5"/>
    <mergeCell ref="C47:G47"/>
    <mergeCell ref="C49:G49"/>
    <mergeCell ref="C51:G51"/>
    <mergeCell ref="C53:G53"/>
    <mergeCell ref="C55:G55"/>
    <mergeCell ref="C57:G57"/>
    <mergeCell ref="C59:G5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8.71"/>
    <col collapsed="false" customWidth="true" hidden="false" outlineLevel="0" max="3" min="3" style="0" width="29.29"/>
    <col collapsed="false" customWidth="true" hidden="false" outlineLevel="0" max="1025" min="4" style="0" width="8.71"/>
  </cols>
  <sheetData>
    <row r="1" customFormat="false" ht="15.75" hidden="false" customHeight="false" outlineLevel="0" collapsed="false">
      <c r="A1" s="223" t="s">
        <v>3</v>
      </c>
      <c r="B1" s="223"/>
      <c r="C1" s="223"/>
      <c r="D1" s="223"/>
      <c r="E1" s="223"/>
      <c r="F1" s="223"/>
      <c r="G1" s="223"/>
    </row>
    <row r="2" customFormat="false" ht="12.75" hidden="false" customHeight="false" outlineLevel="0" collapsed="false">
      <c r="A2" s="224" t="s">
        <v>106</v>
      </c>
      <c r="B2" s="225"/>
      <c r="C2" s="225" t="s">
        <v>5</v>
      </c>
      <c r="D2" s="225"/>
      <c r="E2" s="225"/>
      <c r="F2" s="225"/>
      <c r="G2" s="225"/>
    </row>
    <row r="3" customFormat="false" ht="12.75" hidden="false" customHeight="false" outlineLevel="0" collapsed="false">
      <c r="A3" s="224" t="s">
        <v>103</v>
      </c>
      <c r="B3" s="225"/>
      <c r="C3" s="225" t="s">
        <v>698</v>
      </c>
      <c r="D3" s="225"/>
      <c r="E3" s="225"/>
      <c r="F3" s="225"/>
      <c r="G3" s="225"/>
    </row>
    <row r="4" customFormat="false" ht="12.75" hidden="false" customHeight="false" outlineLevel="0" collapsed="false">
      <c r="A4" s="224" t="s">
        <v>104</v>
      </c>
      <c r="B4" s="225"/>
      <c r="C4" s="225" t="s">
        <v>605</v>
      </c>
      <c r="D4" s="225"/>
      <c r="E4" s="225"/>
      <c r="F4" s="225"/>
      <c r="G4" s="225"/>
    </row>
    <row r="5" customFormat="false" ht="12.75" hidden="false" customHeight="false" outlineLevel="0" collapsed="false">
      <c r="A5" s="226"/>
      <c r="B5" s="226"/>
      <c r="C5" s="226"/>
      <c r="D5" s="226"/>
      <c r="E5" s="226"/>
      <c r="F5" s="226"/>
      <c r="G5" s="226"/>
    </row>
    <row r="6" customFormat="false" ht="12.75" hidden="false" customHeight="false" outlineLevel="0" collapsed="false">
      <c r="B6" s="161"/>
      <c r="C6" s="161"/>
    </row>
    <row r="7" customFormat="false" ht="12.75" hidden="false" customHeight="false" outlineLevel="0" collapsed="false">
      <c r="A7" s="172" t="s">
        <v>113</v>
      </c>
      <c r="B7" s="173" t="s">
        <v>114</v>
      </c>
      <c r="C7" s="173" t="s">
        <v>115</v>
      </c>
      <c r="D7" s="172" t="s">
        <v>116</v>
      </c>
      <c r="E7" s="172" t="s">
        <v>117</v>
      </c>
      <c r="F7" s="174"/>
      <c r="G7" s="172"/>
    </row>
    <row r="8" customFormat="false" ht="12.75" hidden="false" customHeight="false" outlineLevel="0" collapsed="false">
      <c r="A8" s="176" t="s">
        <v>133</v>
      </c>
      <c r="B8" s="177" t="s">
        <v>606</v>
      </c>
      <c r="C8" s="178" t="s">
        <v>607</v>
      </c>
      <c r="D8" s="182"/>
      <c r="E8" s="180"/>
      <c r="F8" s="181"/>
      <c r="G8" s="181" t="n">
        <f aca="false">SUM(G9:G20)</f>
        <v>0</v>
      </c>
    </row>
    <row r="9" customFormat="false" ht="12.75" hidden="false" customHeight="false" outlineLevel="0" collapsed="false">
      <c r="A9" s="183" t="n">
        <v>1</v>
      </c>
      <c r="B9" s="183" t="s">
        <v>608</v>
      </c>
      <c r="C9" s="184" t="s">
        <v>609</v>
      </c>
      <c r="D9" s="188" t="s">
        <v>164</v>
      </c>
      <c r="E9" s="186" t="n">
        <v>1</v>
      </c>
      <c r="F9" s="187"/>
      <c r="G9" s="187" t="n">
        <f aca="false">F9*E9</f>
        <v>0</v>
      </c>
    </row>
    <row r="10" customFormat="false" ht="12.75" hidden="false" customHeight="false" outlineLevel="0" collapsed="false">
      <c r="A10" s="183" t="n">
        <v>2</v>
      </c>
      <c r="B10" s="183" t="s">
        <v>610</v>
      </c>
      <c r="C10" s="184" t="s">
        <v>611</v>
      </c>
      <c r="D10" s="188" t="s">
        <v>164</v>
      </c>
      <c r="E10" s="186" t="n">
        <v>6</v>
      </c>
      <c r="F10" s="187"/>
      <c r="G10" s="187" t="n">
        <f aca="false">F10*E10</f>
        <v>0</v>
      </c>
    </row>
    <row r="11" customFormat="false" ht="12.75" hidden="false" customHeight="false" outlineLevel="0" collapsed="false">
      <c r="A11" s="183" t="n">
        <v>3</v>
      </c>
      <c r="B11" s="183" t="s">
        <v>614</v>
      </c>
      <c r="C11" s="184" t="s">
        <v>615</v>
      </c>
      <c r="D11" s="188" t="s">
        <v>164</v>
      </c>
      <c r="E11" s="186" t="n">
        <v>1</v>
      </c>
      <c r="F11" s="187"/>
      <c r="G11" s="187" t="n">
        <f aca="false">F11*E11</f>
        <v>0</v>
      </c>
    </row>
    <row r="12" customFormat="false" ht="22.5" hidden="false" customHeight="false" outlineLevel="0" collapsed="false">
      <c r="A12" s="183" t="n">
        <v>4</v>
      </c>
      <c r="B12" s="183" t="s">
        <v>620</v>
      </c>
      <c r="C12" s="184" t="s">
        <v>621</v>
      </c>
      <c r="D12" s="188" t="s">
        <v>164</v>
      </c>
      <c r="E12" s="186" t="n">
        <v>3</v>
      </c>
      <c r="F12" s="187"/>
      <c r="G12" s="187" t="n">
        <f aca="false">F12*E12</f>
        <v>0</v>
      </c>
    </row>
    <row r="13" customFormat="false" ht="22.5" hidden="false" customHeight="false" outlineLevel="0" collapsed="false">
      <c r="A13" s="183" t="n">
        <v>5</v>
      </c>
      <c r="B13" s="183" t="s">
        <v>626</v>
      </c>
      <c r="C13" s="184" t="s">
        <v>627</v>
      </c>
      <c r="D13" s="188" t="s">
        <v>137</v>
      </c>
      <c r="E13" s="186" t="n">
        <v>1</v>
      </c>
      <c r="F13" s="187"/>
      <c r="G13" s="187" t="n">
        <f aca="false">F13*E13</f>
        <v>0</v>
      </c>
    </row>
    <row r="14" customFormat="false" ht="22.5" hidden="false" customHeight="false" outlineLevel="0" collapsed="false">
      <c r="A14" s="183" t="n">
        <v>6</v>
      </c>
      <c r="B14" s="183" t="s">
        <v>628</v>
      </c>
      <c r="C14" s="184" t="s">
        <v>629</v>
      </c>
      <c r="D14" s="188" t="s">
        <v>137</v>
      </c>
      <c r="E14" s="186" t="n">
        <v>1</v>
      </c>
      <c r="F14" s="187"/>
      <c r="G14" s="187" t="n">
        <f aca="false">F14*E14</f>
        <v>0</v>
      </c>
    </row>
    <row r="15" customFormat="false" ht="22.5" hidden="false" customHeight="false" outlineLevel="0" collapsed="false">
      <c r="A15" s="183" t="n">
        <v>7</v>
      </c>
      <c r="B15" s="183" t="s">
        <v>630</v>
      </c>
      <c r="C15" s="184" t="s">
        <v>631</v>
      </c>
      <c r="D15" s="188" t="s">
        <v>137</v>
      </c>
      <c r="E15" s="186" t="n">
        <v>1</v>
      </c>
      <c r="F15" s="187"/>
      <c r="G15" s="187" t="n">
        <f aca="false">F15*E15</f>
        <v>0</v>
      </c>
    </row>
    <row r="16" customFormat="false" ht="22.5" hidden="false" customHeight="false" outlineLevel="0" collapsed="false">
      <c r="A16" s="183" t="n">
        <v>8</v>
      </c>
      <c r="B16" s="183" t="s">
        <v>632</v>
      </c>
      <c r="C16" s="184" t="s">
        <v>633</v>
      </c>
      <c r="D16" s="188" t="s">
        <v>634</v>
      </c>
      <c r="E16" s="186" t="n">
        <v>1</v>
      </c>
      <c r="F16" s="187"/>
      <c r="G16" s="187" t="n">
        <f aca="false">F16*E16</f>
        <v>0</v>
      </c>
    </row>
    <row r="17" customFormat="false" ht="22.5" hidden="false" customHeight="false" outlineLevel="0" collapsed="false">
      <c r="A17" s="183" t="n">
        <v>9</v>
      </c>
      <c r="B17" s="183" t="s">
        <v>635</v>
      </c>
      <c r="C17" s="184" t="s">
        <v>636</v>
      </c>
      <c r="D17" s="188" t="s">
        <v>164</v>
      </c>
      <c r="E17" s="186" t="n">
        <v>11</v>
      </c>
      <c r="F17" s="187"/>
      <c r="G17" s="187" t="n">
        <f aca="false">F17*E17</f>
        <v>0</v>
      </c>
    </row>
    <row r="18" customFormat="false" ht="22.5" hidden="false" customHeight="false" outlineLevel="0" collapsed="false">
      <c r="A18" s="183" t="n">
        <v>10</v>
      </c>
      <c r="B18" s="183" t="s">
        <v>639</v>
      </c>
      <c r="C18" s="184" t="s">
        <v>640</v>
      </c>
      <c r="D18" s="188" t="s">
        <v>164</v>
      </c>
      <c r="E18" s="186" t="n">
        <v>11</v>
      </c>
      <c r="F18" s="187"/>
      <c r="G18" s="187" t="n">
        <f aca="false">F18*E18</f>
        <v>0</v>
      </c>
    </row>
    <row r="19" customFormat="false" ht="22.5" hidden="false" customHeight="false" outlineLevel="0" collapsed="false">
      <c r="A19" s="183" t="n">
        <v>11</v>
      </c>
      <c r="B19" s="183" t="s">
        <v>641</v>
      </c>
      <c r="C19" s="184" t="s">
        <v>642</v>
      </c>
      <c r="D19" s="188" t="s">
        <v>148</v>
      </c>
      <c r="E19" s="186" t="n">
        <v>0.015</v>
      </c>
      <c r="F19" s="187"/>
      <c r="G19" s="187" t="n">
        <f aca="false">F19*E19</f>
        <v>0</v>
      </c>
    </row>
    <row r="20" customFormat="false" ht="12.75" hidden="false" customHeight="false" outlineLevel="0" collapsed="false">
      <c r="A20" s="183" t="n">
        <v>12</v>
      </c>
      <c r="B20" s="183" t="s">
        <v>632</v>
      </c>
      <c r="C20" s="184" t="s">
        <v>643</v>
      </c>
      <c r="D20" s="188" t="s">
        <v>644</v>
      </c>
      <c r="E20" s="186" t="n">
        <v>1</v>
      </c>
      <c r="F20" s="187"/>
      <c r="G20" s="187" t="n">
        <f aca="false">F20*E20</f>
        <v>0</v>
      </c>
    </row>
    <row r="21" customFormat="false" ht="12.75" hidden="false" customHeight="false" outlineLevel="0" collapsed="false">
      <c r="A21" s="194" t="s">
        <v>133</v>
      </c>
      <c r="B21" s="194" t="s">
        <v>645</v>
      </c>
      <c r="C21" s="195" t="s">
        <v>646</v>
      </c>
      <c r="D21" s="199"/>
      <c r="E21" s="197"/>
      <c r="F21" s="198"/>
      <c r="G21" s="198" t="n">
        <f aca="false">SUM(G22:G29)</f>
        <v>0</v>
      </c>
    </row>
    <row r="22" customFormat="false" ht="22.5" hidden="false" customHeight="false" outlineLevel="0" collapsed="false">
      <c r="A22" s="183" t="n">
        <v>13</v>
      </c>
      <c r="B22" s="183" t="s">
        <v>647</v>
      </c>
      <c r="C22" s="184" t="s">
        <v>648</v>
      </c>
      <c r="D22" s="188" t="s">
        <v>164</v>
      </c>
      <c r="E22" s="186" t="n">
        <v>15</v>
      </c>
      <c r="F22" s="187"/>
      <c r="G22" s="187" t="n">
        <f aca="false">F22*E22</f>
        <v>0</v>
      </c>
    </row>
    <row r="23" customFormat="false" ht="12.75" hidden="false" customHeight="false" outlineLevel="0" collapsed="false">
      <c r="A23" s="183" t="n">
        <v>14</v>
      </c>
      <c r="B23" s="183" t="s">
        <v>653</v>
      </c>
      <c r="C23" s="184" t="s">
        <v>654</v>
      </c>
      <c r="D23" s="188" t="s">
        <v>137</v>
      </c>
      <c r="E23" s="186" t="n">
        <v>5</v>
      </c>
      <c r="F23" s="187"/>
      <c r="G23" s="187" t="n">
        <f aca="false">F23*E23</f>
        <v>0</v>
      </c>
    </row>
    <row r="24" customFormat="false" ht="12.75" hidden="false" customHeight="false" outlineLevel="0" collapsed="false">
      <c r="A24" s="183" t="n">
        <v>15</v>
      </c>
      <c r="B24" s="183" t="s">
        <v>632</v>
      </c>
      <c r="C24" s="184" t="s">
        <v>643</v>
      </c>
      <c r="D24" s="188" t="s">
        <v>644</v>
      </c>
      <c r="E24" s="186" t="n">
        <v>1</v>
      </c>
      <c r="F24" s="187"/>
      <c r="G24" s="187" t="n">
        <f aca="false">F24*E24</f>
        <v>0</v>
      </c>
    </row>
    <row r="25" customFormat="false" ht="22.5" hidden="false" customHeight="false" outlineLevel="0" collapsed="false">
      <c r="A25" s="183" t="n">
        <v>16</v>
      </c>
      <c r="B25" s="183" t="s">
        <v>632</v>
      </c>
      <c r="C25" s="184" t="s">
        <v>658</v>
      </c>
      <c r="D25" s="188" t="s">
        <v>644</v>
      </c>
      <c r="E25" s="186" t="n">
        <v>2</v>
      </c>
      <c r="F25" s="187"/>
      <c r="G25" s="187" t="n">
        <f aca="false">F25*E25</f>
        <v>0</v>
      </c>
    </row>
    <row r="26" customFormat="false" ht="22.5" hidden="false" customHeight="false" outlineLevel="0" collapsed="false">
      <c r="A26" s="183" t="n">
        <v>17</v>
      </c>
      <c r="B26" s="183" t="s">
        <v>663</v>
      </c>
      <c r="C26" s="184" t="s">
        <v>664</v>
      </c>
      <c r="D26" s="188" t="s">
        <v>164</v>
      </c>
      <c r="E26" s="186" t="n">
        <v>15</v>
      </c>
      <c r="F26" s="187"/>
      <c r="G26" s="187" t="n">
        <f aca="false">F26*E26</f>
        <v>0</v>
      </c>
    </row>
    <row r="27" customFormat="false" ht="22.5" hidden="false" customHeight="false" outlineLevel="0" collapsed="false">
      <c r="A27" s="183" t="n">
        <v>18</v>
      </c>
      <c r="B27" s="183" t="s">
        <v>665</v>
      </c>
      <c r="C27" s="184" t="s">
        <v>666</v>
      </c>
      <c r="D27" s="188" t="s">
        <v>164</v>
      </c>
      <c r="E27" s="186" t="n">
        <v>15</v>
      </c>
      <c r="F27" s="187"/>
      <c r="G27" s="187" t="n">
        <f aca="false">F27*E27</f>
        <v>0</v>
      </c>
    </row>
    <row r="28" customFormat="false" ht="22.5" hidden="false" customHeight="false" outlineLevel="0" collapsed="false">
      <c r="A28" s="183" t="n">
        <v>19</v>
      </c>
      <c r="B28" s="183" t="s">
        <v>632</v>
      </c>
      <c r="C28" s="184" t="s">
        <v>667</v>
      </c>
      <c r="D28" s="188" t="s">
        <v>164</v>
      </c>
      <c r="E28" s="186" t="n">
        <v>10</v>
      </c>
      <c r="F28" s="187"/>
      <c r="G28" s="187" t="n">
        <f aca="false">F28*E28</f>
        <v>0</v>
      </c>
    </row>
    <row r="29" customFormat="false" ht="22.5" hidden="false" customHeight="false" outlineLevel="0" collapsed="false">
      <c r="A29" s="183" t="n">
        <v>20</v>
      </c>
      <c r="B29" s="183" t="s">
        <v>668</v>
      </c>
      <c r="C29" s="184" t="s">
        <v>669</v>
      </c>
      <c r="D29" s="188" t="s">
        <v>148</v>
      </c>
      <c r="E29" s="186" t="n">
        <v>0.08</v>
      </c>
      <c r="F29" s="187"/>
      <c r="G29" s="187" t="n">
        <f aca="false">F29*E29</f>
        <v>0</v>
      </c>
    </row>
    <row r="30" customFormat="false" ht="12.75" hidden="false" customHeight="false" outlineLevel="0" collapsed="false">
      <c r="A30" s="194" t="s">
        <v>133</v>
      </c>
      <c r="B30" s="194" t="s">
        <v>670</v>
      </c>
      <c r="C30" s="195" t="s">
        <v>671</v>
      </c>
      <c r="D30" s="199"/>
      <c r="E30" s="197"/>
      <c r="F30" s="198"/>
      <c r="G30" s="198" t="n">
        <f aca="false">G31+G33+G35+G37+G38+G39</f>
        <v>0</v>
      </c>
    </row>
    <row r="31" customFormat="false" ht="12.75" hidden="false" customHeight="false" outlineLevel="0" collapsed="false">
      <c r="A31" s="183" t="n">
        <v>21</v>
      </c>
      <c r="B31" s="183" t="s">
        <v>632</v>
      </c>
      <c r="C31" s="184" t="s">
        <v>699</v>
      </c>
      <c r="D31" s="188" t="s">
        <v>644</v>
      </c>
      <c r="E31" s="186" t="n">
        <v>1</v>
      </c>
      <c r="F31" s="187"/>
      <c r="G31" s="187" t="n">
        <f aca="false">F31*E31</f>
        <v>0</v>
      </c>
    </row>
    <row r="32" customFormat="false" ht="12.75" hidden="false" customHeight="true" outlineLevel="0" collapsed="false">
      <c r="A32" s="183"/>
      <c r="B32" s="183"/>
      <c r="C32" s="222" t="s">
        <v>675</v>
      </c>
      <c r="D32" s="222"/>
      <c r="E32" s="222"/>
      <c r="F32" s="222"/>
      <c r="G32" s="222"/>
    </row>
    <row r="33" customFormat="false" ht="12.75" hidden="false" customHeight="false" outlineLevel="0" collapsed="false">
      <c r="A33" s="183" t="n">
        <v>22</v>
      </c>
      <c r="B33" s="183" t="s">
        <v>632</v>
      </c>
      <c r="C33" s="184" t="s">
        <v>676</v>
      </c>
      <c r="D33" s="188" t="s">
        <v>644</v>
      </c>
      <c r="E33" s="186" t="n">
        <v>1</v>
      </c>
      <c r="F33" s="187"/>
      <c r="G33" s="187" t="n">
        <f aca="false">F33*E33</f>
        <v>0</v>
      </c>
    </row>
    <row r="34" customFormat="false" ht="12.75" hidden="false" customHeight="true" outlineLevel="0" collapsed="false">
      <c r="A34" s="183"/>
      <c r="B34" s="183"/>
      <c r="C34" s="222" t="s">
        <v>677</v>
      </c>
      <c r="D34" s="222"/>
      <c r="E34" s="222"/>
      <c r="F34" s="222"/>
      <c r="G34" s="222"/>
    </row>
    <row r="35" customFormat="false" ht="12.75" hidden="false" customHeight="false" outlineLevel="0" collapsed="false">
      <c r="A35" s="183" t="n">
        <v>23</v>
      </c>
      <c r="B35" s="183" t="s">
        <v>632</v>
      </c>
      <c r="C35" s="184" t="s">
        <v>678</v>
      </c>
      <c r="D35" s="188" t="s">
        <v>644</v>
      </c>
      <c r="E35" s="186" t="n">
        <v>1</v>
      </c>
      <c r="F35" s="187"/>
      <c r="G35" s="187" t="n">
        <f aca="false">F35*E35</f>
        <v>0</v>
      </c>
    </row>
    <row r="36" customFormat="false" ht="12.75" hidden="false" customHeight="true" outlineLevel="0" collapsed="false">
      <c r="A36" s="183"/>
      <c r="B36" s="183"/>
      <c r="C36" s="222" t="s">
        <v>679</v>
      </c>
      <c r="D36" s="222"/>
      <c r="E36" s="222"/>
      <c r="F36" s="222"/>
      <c r="G36" s="222"/>
    </row>
    <row r="37" customFormat="false" ht="22.5" hidden="false" customHeight="false" outlineLevel="0" collapsed="false">
      <c r="A37" s="183" t="n">
        <v>24</v>
      </c>
      <c r="B37" s="183" t="s">
        <v>688</v>
      </c>
      <c r="C37" s="184" t="s">
        <v>689</v>
      </c>
      <c r="D37" s="188" t="s">
        <v>137</v>
      </c>
      <c r="E37" s="186" t="n">
        <v>1</v>
      </c>
      <c r="F37" s="187"/>
      <c r="G37" s="187" t="n">
        <f aca="false">F37*E37</f>
        <v>0</v>
      </c>
    </row>
    <row r="38" customFormat="false" ht="22.5" hidden="false" customHeight="false" outlineLevel="0" collapsed="false">
      <c r="A38" s="183" t="n">
        <v>25</v>
      </c>
      <c r="B38" s="183" t="s">
        <v>632</v>
      </c>
      <c r="C38" s="184" t="s">
        <v>691</v>
      </c>
      <c r="D38" s="188" t="s">
        <v>634</v>
      </c>
      <c r="E38" s="186" t="n">
        <v>2</v>
      </c>
      <c r="F38" s="187"/>
      <c r="G38" s="187" t="n">
        <f aca="false">F38*E38</f>
        <v>0</v>
      </c>
    </row>
    <row r="39" customFormat="false" ht="22.5" hidden="false" customHeight="false" outlineLevel="0" collapsed="false">
      <c r="A39" s="183" t="n">
        <v>26</v>
      </c>
      <c r="B39" s="183" t="s">
        <v>692</v>
      </c>
      <c r="C39" s="184" t="s">
        <v>693</v>
      </c>
      <c r="D39" s="188" t="s">
        <v>148</v>
      </c>
      <c r="E39" s="186" t="n">
        <v>0.05</v>
      </c>
      <c r="F39" s="187"/>
      <c r="G39" s="187" t="n">
        <f aca="false">F39*E39</f>
        <v>0</v>
      </c>
    </row>
    <row r="40" customFormat="false" ht="12.75" hidden="false" customHeight="false" outlineLevel="0" collapsed="false">
      <c r="A40" s="194" t="s">
        <v>133</v>
      </c>
      <c r="B40" s="194" t="s">
        <v>87</v>
      </c>
      <c r="C40" s="195" t="s">
        <v>88</v>
      </c>
      <c r="D40" s="199"/>
      <c r="E40" s="197"/>
      <c r="F40" s="198"/>
      <c r="G40" s="198" t="n">
        <f aca="false">G41+G42</f>
        <v>0</v>
      </c>
    </row>
    <row r="41" customFormat="false" ht="12.75" hidden="false" customHeight="false" outlineLevel="0" collapsed="false">
      <c r="A41" s="183" t="n">
        <v>27</v>
      </c>
      <c r="B41" s="183" t="s">
        <v>632</v>
      </c>
      <c r="C41" s="184" t="s">
        <v>694</v>
      </c>
      <c r="D41" s="188" t="s">
        <v>695</v>
      </c>
      <c r="E41" s="186" t="n">
        <v>5</v>
      </c>
      <c r="F41" s="187"/>
      <c r="G41" s="187" t="n">
        <f aca="false">F41*E41</f>
        <v>0</v>
      </c>
    </row>
    <row r="42" customFormat="false" ht="22.5" hidden="false" customHeight="false" outlineLevel="0" collapsed="false">
      <c r="A42" s="209" t="n">
        <v>28</v>
      </c>
      <c r="B42" s="209" t="s">
        <v>696</v>
      </c>
      <c r="C42" s="219" t="s">
        <v>697</v>
      </c>
      <c r="D42" s="213" t="s">
        <v>148</v>
      </c>
      <c r="E42" s="221" t="n">
        <v>0.005</v>
      </c>
      <c r="F42" s="212"/>
      <c r="G42" s="212" t="n">
        <f aca="false">F42*E42</f>
        <v>0</v>
      </c>
    </row>
  </sheetData>
  <mergeCells count="8">
    <mergeCell ref="A1:G1"/>
    <mergeCell ref="C2:G2"/>
    <mergeCell ref="C3:G3"/>
    <mergeCell ref="C4:G4"/>
    <mergeCell ref="A5:G5"/>
    <mergeCell ref="C32:G32"/>
    <mergeCell ref="C34:G34"/>
    <mergeCell ref="C36:G36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60.71"/>
    <col collapsed="false" customWidth="true" hidden="false" outlineLevel="0" max="3" min="3" style="0" width="5.01"/>
    <col collapsed="false" customWidth="true" hidden="false" outlineLevel="0" max="4" min="4" style="0" width="8.57"/>
    <col collapsed="false" customWidth="true" hidden="false" outlineLevel="0" max="5" min="5" style="0" width="11.99"/>
    <col collapsed="false" customWidth="true" hidden="false" outlineLevel="0" max="6" min="6" style="0" width="13.14"/>
    <col collapsed="false" customWidth="true" hidden="false" outlineLevel="0" max="1025" min="7" style="0" width="8.71"/>
  </cols>
  <sheetData>
    <row r="1" customFormat="false" ht="15.75" hidden="false" customHeight="false" outlineLevel="0" collapsed="false">
      <c r="A1" s="223" t="s">
        <v>3</v>
      </c>
      <c r="B1" s="223"/>
      <c r="C1" s="223"/>
      <c r="D1" s="223"/>
      <c r="E1" s="223"/>
      <c r="F1" s="223"/>
      <c r="G1" s="223"/>
      <c r="H1" s="21"/>
      <c r="I1" s="21"/>
    </row>
    <row r="2" customFormat="false" ht="12.75" hidden="false" customHeight="false" outlineLevel="0" collapsed="false">
      <c r="A2" s="224" t="s">
        <v>106</v>
      </c>
      <c r="B2" s="225" t="s">
        <v>5</v>
      </c>
      <c r="C2" s="225"/>
      <c r="D2" s="225"/>
      <c r="E2" s="225"/>
      <c r="F2" s="225"/>
      <c r="G2" s="224"/>
      <c r="H2" s="21"/>
      <c r="I2" s="21"/>
    </row>
    <row r="3" customFormat="false" ht="12.75" hidden="false" customHeight="false" outlineLevel="0" collapsed="false">
      <c r="A3" s="224" t="s">
        <v>103</v>
      </c>
      <c r="B3" s="225" t="s">
        <v>700</v>
      </c>
      <c r="C3" s="225"/>
      <c r="D3" s="225"/>
      <c r="E3" s="225"/>
      <c r="F3" s="225"/>
      <c r="G3" s="224"/>
      <c r="H3" s="21"/>
      <c r="I3" s="21"/>
    </row>
    <row r="4" customFormat="false" ht="12.75" hidden="false" customHeight="false" outlineLevel="0" collapsed="false">
      <c r="A4" s="227"/>
      <c r="B4" s="225" t="s">
        <v>701</v>
      </c>
      <c r="C4" s="225"/>
      <c r="D4" s="225"/>
      <c r="E4" s="225"/>
      <c r="F4" s="225"/>
      <c r="G4" s="228"/>
      <c r="H4" s="21"/>
      <c r="I4" s="21"/>
    </row>
    <row r="5" customFormat="false" ht="12.75" hidden="false" customHeight="false" outlineLevel="0" collapsed="false">
      <c r="A5" s="229" t="s">
        <v>702</v>
      </c>
      <c r="B5" s="229" t="s">
        <v>703</v>
      </c>
      <c r="C5" s="229" t="s">
        <v>704</v>
      </c>
      <c r="D5" s="229" t="s">
        <v>705</v>
      </c>
      <c r="E5" s="230" t="s">
        <v>706</v>
      </c>
      <c r="F5" s="231" t="s">
        <v>707</v>
      </c>
      <c r="G5" s="21"/>
      <c r="H5" s="21"/>
      <c r="I5" s="21"/>
    </row>
    <row r="6" customFormat="false" ht="12.75" hidden="false" customHeight="false" outlineLevel="0" collapsed="false">
      <c r="A6" s="232"/>
      <c r="B6" s="232"/>
      <c r="C6" s="232"/>
      <c r="D6" s="232"/>
      <c r="E6" s="233"/>
      <c r="F6" s="234"/>
      <c r="G6" s="21"/>
      <c r="H6" s="21"/>
      <c r="I6" s="21"/>
    </row>
    <row r="7" customFormat="false" ht="12.75" hidden="false" customHeight="false" outlineLevel="0" collapsed="false">
      <c r="A7" s="232"/>
      <c r="B7" s="235" t="s">
        <v>708</v>
      </c>
      <c r="C7" s="232"/>
      <c r="D7" s="232"/>
      <c r="E7" s="233"/>
      <c r="F7" s="234"/>
      <c r="G7" s="21"/>
      <c r="H7" s="21"/>
      <c r="I7" s="21"/>
    </row>
    <row r="8" customFormat="false" ht="12.75" hidden="false" customHeight="false" outlineLevel="0" collapsed="false">
      <c r="A8" s="236"/>
      <c r="B8" s="236"/>
      <c r="C8" s="236"/>
      <c r="D8" s="236"/>
      <c r="E8" s="236"/>
      <c r="F8" s="236"/>
      <c r="G8" s="21"/>
      <c r="H8" s="21"/>
      <c r="I8" s="21"/>
    </row>
    <row r="9" customFormat="false" ht="12.75" hidden="false" customHeight="false" outlineLevel="0" collapsed="false">
      <c r="A9" s="237"/>
      <c r="B9" s="238" t="s">
        <v>709</v>
      </c>
      <c r="C9" s="237"/>
      <c r="D9" s="237"/>
      <c r="E9" s="237"/>
      <c r="F9" s="237"/>
      <c r="G9" s="21"/>
      <c r="H9" s="21"/>
      <c r="I9" s="21"/>
    </row>
    <row r="10" customFormat="false" ht="12.75" hidden="false" customHeight="false" outlineLevel="0" collapsed="false">
      <c r="A10" s="237"/>
      <c r="B10" s="238"/>
      <c r="C10" s="237"/>
      <c r="D10" s="237"/>
      <c r="E10" s="237"/>
      <c r="F10" s="237"/>
      <c r="G10" s="21"/>
      <c r="H10" s="21"/>
      <c r="I10" s="21"/>
    </row>
    <row r="11" customFormat="false" ht="12.75" hidden="false" customHeight="false" outlineLevel="0" collapsed="false">
      <c r="A11" s="239" t="n">
        <v>1</v>
      </c>
      <c r="B11" s="240" t="s">
        <v>710</v>
      </c>
      <c r="C11" s="241" t="s">
        <v>711</v>
      </c>
      <c r="D11" s="241" t="n">
        <v>35</v>
      </c>
      <c r="E11" s="242"/>
      <c r="F11" s="242" t="n">
        <f aca="false">D11*E11</f>
        <v>0</v>
      </c>
      <c r="G11" s="21"/>
      <c r="H11" s="21"/>
      <c r="I11" s="21"/>
    </row>
    <row r="12" customFormat="false" ht="12.75" hidden="false" customHeight="false" outlineLevel="0" collapsed="false">
      <c r="A12" s="239" t="n">
        <v>2</v>
      </c>
      <c r="B12" s="240" t="s">
        <v>712</v>
      </c>
      <c r="C12" s="241" t="s">
        <v>711</v>
      </c>
      <c r="D12" s="241" t="n">
        <v>40</v>
      </c>
      <c r="E12" s="242"/>
      <c r="F12" s="242" t="n">
        <f aca="false">D12*E12</f>
        <v>0</v>
      </c>
      <c r="G12" s="21"/>
      <c r="H12" s="21"/>
      <c r="I12" s="21"/>
    </row>
    <row r="13" customFormat="false" ht="12.75" hidden="false" customHeight="false" outlineLevel="0" collapsed="false">
      <c r="A13" s="239" t="n">
        <v>3</v>
      </c>
      <c r="B13" s="240" t="s">
        <v>713</v>
      </c>
      <c r="C13" s="241" t="s">
        <v>711</v>
      </c>
      <c r="D13" s="241" t="n">
        <v>30</v>
      </c>
      <c r="E13" s="242"/>
      <c r="F13" s="242" t="n">
        <f aca="false">D13*E13</f>
        <v>0</v>
      </c>
      <c r="G13" s="21"/>
      <c r="H13" s="21"/>
      <c r="I13" s="21"/>
    </row>
    <row r="14" customFormat="false" ht="12.75" hidden="false" customHeight="false" outlineLevel="0" collapsed="false">
      <c r="A14" s="239" t="n">
        <v>4</v>
      </c>
      <c r="B14" s="240" t="s">
        <v>714</v>
      </c>
      <c r="C14" s="241" t="s">
        <v>711</v>
      </c>
      <c r="D14" s="241" t="n">
        <v>25</v>
      </c>
      <c r="E14" s="242"/>
      <c r="F14" s="242" t="n">
        <f aca="false">D14*E14</f>
        <v>0</v>
      </c>
      <c r="G14" s="21"/>
      <c r="H14" s="21"/>
      <c r="I14" s="21"/>
    </row>
    <row r="15" customFormat="false" ht="12.75" hidden="false" customHeight="false" outlineLevel="0" collapsed="false">
      <c r="A15" s="239" t="n">
        <v>5</v>
      </c>
      <c r="B15" s="240" t="s">
        <v>715</v>
      </c>
      <c r="C15" s="241" t="s">
        <v>716</v>
      </c>
      <c r="D15" s="241" t="n">
        <v>155</v>
      </c>
      <c r="E15" s="242"/>
      <c r="F15" s="242" t="n">
        <f aca="false">D15*E15</f>
        <v>0</v>
      </c>
      <c r="G15" s="21"/>
      <c r="H15" s="21"/>
      <c r="I15" s="21"/>
    </row>
    <row r="16" customFormat="false" ht="12.75" hidden="false" customHeight="false" outlineLevel="0" collapsed="false">
      <c r="A16" s="239" t="n">
        <v>6</v>
      </c>
      <c r="B16" s="240" t="s">
        <v>717</v>
      </c>
      <c r="C16" s="241" t="s">
        <v>716</v>
      </c>
      <c r="D16" s="241" t="n">
        <v>30</v>
      </c>
      <c r="E16" s="242"/>
      <c r="F16" s="242" t="n">
        <f aca="false">D16*E16</f>
        <v>0</v>
      </c>
      <c r="G16" s="21"/>
      <c r="H16" s="21"/>
      <c r="I16" s="21"/>
    </row>
    <row r="17" customFormat="false" ht="12.75" hidden="false" customHeight="false" outlineLevel="0" collapsed="false">
      <c r="A17" s="239" t="n">
        <v>7</v>
      </c>
      <c r="B17" s="240" t="s">
        <v>718</v>
      </c>
      <c r="C17" s="241" t="s">
        <v>716</v>
      </c>
      <c r="D17" s="241" t="n">
        <v>65</v>
      </c>
      <c r="E17" s="242"/>
      <c r="F17" s="242" t="n">
        <f aca="false">D17*E17</f>
        <v>0</v>
      </c>
      <c r="G17" s="21"/>
      <c r="H17" s="21"/>
      <c r="I17" s="21"/>
    </row>
    <row r="18" customFormat="false" ht="12.75" hidden="false" customHeight="false" outlineLevel="0" collapsed="false">
      <c r="A18" s="239" t="n">
        <v>8</v>
      </c>
      <c r="B18" s="240" t="s">
        <v>719</v>
      </c>
      <c r="C18" s="241" t="s">
        <v>716</v>
      </c>
      <c r="D18" s="241" t="n">
        <v>30</v>
      </c>
      <c r="E18" s="242"/>
      <c r="F18" s="242" t="n">
        <f aca="false">D18*E18</f>
        <v>0</v>
      </c>
      <c r="G18" s="21"/>
      <c r="H18" s="21"/>
      <c r="I18" s="21"/>
    </row>
    <row r="19" customFormat="false" ht="12.75" hidden="false" customHeight="false" outlineLevel="0" collapsed="false">
      <c r="A19" s="239" t="n">
        <v>9</v>
      </c>
      <c r="B19" s="240" t="s">
        <v>720</v>
      </c>
      <c r="C19" s="241" t="s">
        <v>716</v>
      </c>
      <c r="D19" s="241" t="n">
        <v>2</v>
      </c>
      <c r="E19" s="242"/>
      <c r="F19" s="242" t="n">
        <f aca="false">D19*E19</f>
        <v>0</v>
      </c>
      <c r="G19" s="21"/>
      <c r="H19" s="21"/>
      <c r="I19" s="21"/>
    </row>
    <row r="20" customFormat="false" ht="12.75" hidden="false" customHeight="false" outlineLevel="0" collapsed="false">
      <c r="A20" s="239" t="n">
        <v>10</v>
      </c>
      <c r="B20" s="240" t="s">
        <v>721</v>
      </c>
      <c r="C20" s="241" t="s">
        <v>716</v>
      </c>
      <c r="D20" s="241" t="n">
        <v>10</v>
      </c>
      <c r="E20" s="242"/>
      <c r="F20" s="242" t="n">
        <f aca="false">D20*E20</f>
        <v>0</v>
      </c>
      <c r="G20" s="21"/>
      <c r="H20" s="21"/>
      <c r="I20" s="21"/>
    </row>
    <row r="21" customFormat="false" ht="12.75" hidden="false" customHeight="false" outlineLevel="0" collapsed="false">
      <c r="A21" s="239" t="n">
        <v>11</v>
      </c>
      <c r="B21" s="240" t="s">
        <v>722</v>
      </c>
      <c r="C21" s="241" t="s">
        <v>716</v>
      </c>
      <c r="D21" s="241" t="n">
        <v>5</v>
      </c>
      <c r="E21" s="242"/>
      <c r="F21" s="242" t="n">
        <f aca="false">D21*E21</f>
        <v>0</v>
      </c>
      <c r="G21" s="21"/>
      <c r="H21" s="21"/>
      <c r="I21" s="21"/>
    </row>
    <row r="22" customFormat="false" ht="12.75" hidden="false" customHeight="false" outlineLevel="0" collapsed="false">
      <c r="A22" s="239" t="n">
        <v>12</v>
      </c>
      <c r="B22" s="240" t="s">
        <v>723</v>
      </c>
      <c r="C22" s="241" t="s">
        <v>716</v>
      </c>
      <c r="D22" s="241" t="n">
        <v>15</v>
      </c>
      <c r="E22" s="242"/>
      <c r="F22" s="242" t="n">
        <f aca="false">D22*E22</f>
        <v>0</v>
      </c>
      <c r="G22" s="21"/>
      <c r="H22" s="21"/>
      <c r="I22" s="21"/>
    </row>
    <row r="23" customFormat="false" ht="12.75" hidden="false" customHeight="false" outlineLevel="0" collapsed="false">
      <c r="A23" s="239" t="n">
        <v>13</v>
      </c>
      <c r="B23" s="240" t="s">
        <v>724</v>
      </c>
      <c r="C23" s="241" t="s">
        <v>711</v>
      </c>
      <c r="D23" s="241" t="n">
        <v>270</v>
      </c>
      <c r="E23" s="242"/>
      <c r="F23" s="242" t="n">
        <f aca="false">D23*E23</f>
        <v>0</v>
      </c>
      <c r="G23" s="21"/>
      <c r="H23" s="21"/>
      <c r="I23" s="21"/>
    </row>
    <row r="24" customFormat="false" ht="12.75" hidden="false" customHeight="false" outlineLevel="0" collapsed="false">
      <c r="A24" s="239" t="n">
        <v>14</v>
      </c>
      <c r="B24" s="240" t="s">
        <v>725</v>
      </c>
      <c r="C24" s="241" t="s">
        <v>711</v>
      </c>
      <c r="D24" s="241" t="n">
        <v>400</v>
      </c>
      <c r="E24" s="242"/>
      <c r="F24" s="242" t="n">
        <f aca="false">D24*E24</f>
        <v>0</v>
      </c>
      <c r="G24" s="21"/>
      <c r="H24" s="21"/>
      <c r="I24" s="21"/>
    </row>
    <row r="25" customFormat="false" ht="12.75" hidden="false" customHeight="false" outlineLevel="0" collapsed="false">
      <c r="A25" s="239" t="n">
        <v>15</v>
      </c>
      <c r="B25" s="240" t="s">
        <v>726</v>
      </c>
      <c r="C25" s="241" t="s">
        <v>711</v>
      </c>
      <c r="D25" s="241" t="n">
        <v>1300</v>
      </c>
      <c r="E25" s="242"/>
      <c r="F25" s="242" t="n">
        <f aca="false">D25*E25</f>
        <v>0</v>
      </c>
      <c r="G25" s="21"/>
      <c r="H25" s="21"/>
      <c r="I25" s="21"/>
    </row>
    <row r="26" customFormat="false" ht="12.75" hidden="false" customHeight="false" outlineLevel="0" collapsed="false">
      <c r="A26" s="239" t="n">
        <v>16</v>
      </c>
      <c r="B26" s="240" t="s">
        <v>727</v>
      </c>
      <c r="C26" s="241" t="s">
        <v>711</v>
      </c>
      <c r="D26" s="241" t="n">
        <v>140</v>
      </c>
      <c r="E26" s="242"/>
      <c r="F26" s="242" t="n">
        <f aca="false">D26*E26</f>
        <v>0</v>
      </c>
      <c r="G26" s="21"/>
      <c r="H26" s="21"/>
      <c r="I26" s="21"/>
    </row>
    <row r="27" customFormat="false" ht="12.75" hidden="false" customHeight="false" outlineLevel="0" collapsed="false">
      <c r="A27" s="239" t="n">
        <v>17</v>
      </c>
      <c r="B27" s="240" t="s">
        <v>728</v>
      </c>
      <c r="C27" s="241" t="s">
        <v>711</v>
      </c>
      <c r="D27" s="241" t="n">
        <v>1080</v>
      </c>
      <c r="E27" s="242"/>
      <c r="F27" s="242" t="n">
        <f aca="false">D27*E27</f>
        <v>0</v>
      </c>
      <c r="G27" s="21"/>
      <c r="H27" s="21"/>
      <c r="I27" s="21"/>
    </row>
    <row r="28" customFormat="false" ht="12.75" hidden="false" customHeight="false" outlineLevel="0" collapsed="false">
      <c r="A28" s="239" t="n">
        <v>18</v>
      </c>
      <c r="B28" s="240" t="s">
        <v>729</v>
      </c>
      <c r="C28" s="241" t="s">
        <v>711</v>
      </c>
      <c r="D28" s="241" t="n">
        <v>28</v>
      </c>
      <c r="E28" s="242"/>
      <c r="F28" s="242" t="n">
        <f aca="false">D28*E28</f>
        <v>0</v>
      </c>
      <c r="G28" s="21"/>
      <c r="H28" s="21"/>
      <c r="I28" s="21"/>
    </row>
    <row r="29" customFormat="false" ht="12.75" hidden="false" customHeight="false" outlineLevel="0" collapsed="false">
      <c r="A29" s="239" t="n">
        <v>19</v>
      </c>
      <c r="B29" s="240" t="s">
        <v>730</v>
      </c>
      <c r="C29" s="241" t="s">
        <v>711</v>
      </c>
      <c r="D29" s="241" t="n">
        <v>45</v>
      </c>
      <c r="E29" s="242"/>
      <c r="F29" s="242" t="n">
        <f aca="false">D29*E29</f>
        <v>0</v>
      </c>
      <c r="G29" s="21"/>
      <c r="H29" s="21"/>
      <c r="I29" s="21"/>
    </row>
    <row r="30" customFormat="false" ht="12.75" hidden="false" customHeight="false" outlineLevel="0" collapsed="false">
      <c r="A30" s="239" t="n">
        <v>20</v>
      </c>
      <c r="B30" s="240" t="s">
        <v>731</v>
      </c>
      <c r="C30" s="241" t="s">
        <v>711</v>
      </c>
      <c r="D30" s="241" t="n">
        <v>45</v>
      </c>
      <c r="E30" s="242"/>
      <c r="F30" s="242" t="n">
        <f aca="false">D30*E30</f>
        <v>0</v>
      </c>
      <c r="G30" s="21"/>
      <c r="H30" s="21"/>
      <c r="I30" s="21"/>
    </row>
    <row r="31" customFormat="false" ht="12.75" hidden="false" customHeight="false" outlineLevel="0" collapsed="false">
      <c r="A31" s="239" t="n">
        <v>21</v>
      </c>
      <c r="B31" s="240" t="s">
        <v>732</v>
      </c>
      <c r="C31" s="241" t="s">
        <v>711</v>
      </c>
      <c r="D31" s="241" t="n">
        <v>12</v>
      </c>
      <c r="E31" s="242"/>
      <c r="F31" s="242" t="n">
        <f aca="false">D31*E31</f>
        <v>0</v>
      </c>
      <c r="G31" s="21"/>
      <c r="H31" s="21"/>
      <c r="I31" s="21"/>
    </row>
    <row r="32" customFormat="false" ht="12.75" hidden="false" customHeight="false" outlineLevel="0" collapsed="false">
      <c r="A32" s="239" t="n">
        <v>22</v>
      </c>
      <c r="B32" s="240" t="s">
        <v>733</v>
      </c>
      <c r="C32" s="241" t="s">
        <v>711</v>
      </c>
      <c r="D32" s="241" t="n">
        <v>50</v>
      </c>
      <c r="E32" s="242"/>
      <c r="F32" s="242" t="n">
        <f aca="false">D32*E32</f>
        <v>0</v>
      </c>
      <c r="G32" s="21"/>
      <c r="H32" s="21"/>
      <c r="I32" s="21"/>
    </row>
    <row r="33" customFormat="false" ht="12.75" hidden="false" customHeight="false" outlineLevel="0" collapsed="false">
      <c r="A33" s="239" t="n">
        <v>23</v>
      </c>
      <c r="B33" s="240" t="s">
        <v>734</v>
      </c>
      <c r="C33" s="241" t="s">
        <v>711</v>
      </c>
      <c r="D33" s="241" t="n">
        <v>40</v>
      </c>
      <c r="E33" s="242"/>
      <c r="F33" s="242" t="n">
        <f aca="false">D33*E33</f>
        <v>0</v>
      </c>
      <c r="G33" s="21"/>
      <c r="H33" s="21"/>
      <c r="I33" s="21"/>
    </row>
    <row r="34" customFormat="false" ht="12.75" hidden="false" customHeight="false" outlineLevel="0" collapsed="false">
      <c r="A34" s="239" t="n">
        <v>24</v>
      </c>
      <c r="B34" s="240" t="s">
        <v>735</v>
      </c>
      <c r="C34" s="241" t="s">
        <v>711</v>
      </c>
      <c r="D34" s="241" t="n">
        <v>45</v>
      </c>
      <c r="E34" s="242"/>
      <c r="F34" s="242" t="n">
        <f aca="false">D34*E34</f>
        <v>0</v>
      </c>
      <c r="G34" s="21"/>
      <c r="H34" s="21"/>
      <c r="I34" s="21"/>
    </row>
    <row r="35" customFormat="false" ht="12.75" hidden="false" customHeight="false" outlineLevel="0" collapsed="false">
      <c r="A35" s="239" t="n">
        <v>25</v>
      </c>
      <c r="B35" s="240" t="s">
        <v>736</v>
      </c>
      <c r="C35" s="241" t="s">
        <v>711</v>
      </c>
      <c r="D35" s="241" t="n">
        <v>10</v>
      </c>
      <c r="E35" s="242"/>
      <c r="F35" s="242" t="n">
        <f aca="false">D35*E35</f>
        <v>0</v>
      </c>
      <c r="G35" s="21"/>
      <c r="H35" s="21"/>
      <c r="I35" s="21"/>
    </row>
    <row r="36" customFormat="false" ht="12.75" hidden="false" customHeight="false" outlineLevel="0" collapsed="false">
      <c r="A36" s="239" t="n">
        <v>26</v>
      </c>
      <c r="B36" s="240" t="s">
        <v>737</v>
      </c>
      <c r="C36" s="241" t="s">
        <v>711</v>
      </c>
      <c r="D36" s="241" t="n">
        <v>10</v>
      </c>
      <c r="E36" s="242"/>
      <c r="F36" s="242" t="n">
        <f aca="false">D36*E36</f>
        <v>0</v>
      </c>
      <c r="G36" s="21"/>
      <c r="H36" s="21"/>
      <c r="I36" s="21"/>
    </row>
    <row r="37" customFormat="false" ht="12.75" hidden="false" customHeight="false" outlineLevel="0" collapsed="false">
      <c r="A37" s="239" t="n">
        <v>27</v>
      </c>
      <c r="B37" s="240" t="s">
        <v>738</v>
      </c>
      <c r="C37" s="241" t="s">
        <v>711</v>
      </c>
      <c r="D37" s="241" t="n">
        <v>10</v>
      </c>
      <c r="E37" s="242"/>
      <c r="F37" s="242" t="n">
        <f aca="false">D37*E37</f>
        <v>0</v>
      </c>
      <c r="G37" s="21"/>
      <c r="H37" s="21"/>
      <c r="I37" s="21"/>
    </row>
    <row r="38" customFormat="false" ht="12.75" hidden="false" customHeight="false" outlineLevel="0" collapsed="false">
      <c r="A38" s="239" t="n">
        <v>28</v>
      </c>
      <c r="B38" s="240" t="s">
        <v>739</v>
      </c>
      <c r="C38" s="241" t="s">
        <v>716</v>
      </c>
      <c r="D38" s="241" t="n">
        <v>60</v>
      </c>
      <c r="E38" s="242"/>
      <c r="F38" s="242" t="n">
        <f aca="false">D38*E38</f>
        <v>0</v>
      </c>
      <c r="G38" s="21"/>
      <c r="H38" s="21"/>
      <c r="I38" s="21"/>
    </row>
    <row r="39" customFormat="false" ht="12.75" hidden="false" customHeight="false" outlineLevel="0" collapsed="false">
      <c r="A39" s="239" t="n">
        <v>29</v>
      </c>
      <c r="B39" s="240" t="s">
        <v>740</v>
      </c>
      <c r="C39" s="241" t="s">
        <v>716</v>
      </c>
      <c r="D39" s="241" t="n">
        <v>10</v>
      </c>
      <c r="E39" s="242"/>
      <c r="F39" s="242" t="n">
        <f aca="false">D39*E39</f>
        <v>0</v>
      </c>
      <c r="G39" s="21"/>
      <c r="H39" s="21"/>
      <c r="I39" s="21"/>
    </row>
    <row r="40" customFormat="false" ht="12.75" hidden="false" customHeight="false" outlineLevel="0" collapsed="false">
      <c r="A40" s="239" t="n">
        <v>30</v>
      </c>
      <c r="B40" s="240" t="s">
        <v>741</v>
      </c>
      <c r="C40" s="241" t="s">
        <v>716</v>
      </c>
      <c r="D40" s="241" t="n">
        <v>2</v>
      </c>
      <c r="E40" s="242"/>
      <c r="F40" s="242" t="n">
        <f aca="false">D40*E40</f>
        <v>0</v>
      </c>
      <c r="G40" s="21"/>
      <c r="H40" s="21"/>
      <c r="I40" s="21"/>
    </row>
    <row r="41" customFormat="false" ht="12.75" hidden="false" customHeight="false" outlineLevel="0" collapsed="false">
      <c r="A41" s="239" t="n">
        <v>31</v>
      </c>
      <c r="B41" s="240" t="s">
        <v>742</v>
      </c>
      <c r="C41" s="241" t="s">
        <v>716</v>
      </c>
      <c r="D41" s="241" t="n">
        <v>230</v>
      </c>
      <c r="E41" s="242"/>
      <c r="F41" s="242" t="n">
        <f aca="false">D41*E41</f>
        <v>0</v>
      </c>
      <c r="G41" s="21"/>
      <c r="H41" s="21"/>
      <c r="I41" s="21"/>
    </row>
    <row r="42" customFormat="false" ht="12.75" hidden="false" customHeight="false" outlineLevel="0" collapsed="false">
      <c r="A42" s="239" t="n">
        <v>32</v>
      </c>
      <c r="B42" s="240" t="s">
        <v>743</v>
      </c>
      <c r="C42" s="241" t="s">
        <v>716</v>
      </c>
      <c r="D42" s="241" t="n">
        <v>30</v>
      </c>
      <c r="E42" s="242"/>
      <c r="F42" s="242" t="n">
        <f aca="false">D42*E42</f>
        <v>0</v>
      </c>
      <c r="G42" s="21"/>
      <c r="H42" s="21"/>
      <c r="I42" s="21"/>
    </row>
    <row r="43" customFormat="false" ht="12.75" hidden="false" customHeight="false" outlineLevel="0" collapsed="false">
      <c r="A43" s="239" t="n">
        <v>33</v>
      </c>
      <c r="B43" s="240" t="s">
        <v>744</v>
      </c>
      <c r="C43" s="241" t="s">
        <v>716</v>
      </c>
      <c r="D43" s="241" t="n">
        <v>10</v>
      </c>
      <c r="E43" s="242"/>
      <c r="F43" s="242" t="n">
        <f aca="false">D43*E43</f>
        <v>0</v>
      </c>
      <c r="G43" s="21"/>
      <c r="H43" s="21"/>
      <c r="I43" s="21"/>
    </row>
    <row r="44" customFormat="false" ht="12.75" hidden="false" customHeight="false" outlineLevel="0" collapsed="false">
      <c r="A44" s="239" t="n">
        <v>34</v>
      </c>
      <c r="B44" s="240" t="s">
        <v>745</v>
      </c>
      <c r="C44" s="241" t="s">
        <v>716</v>
      </c>
      <c r="D44" s="241" t="n">
        <v>13</v>
      </c>
      <c r="E44" s="242"/>
      <c r="F44" s="242" t="n">
        <f aca="false">D44*E44</f>
        <v>0</v>
      </c>
      <c r="G44" s="21"/>
      <c r="H44" s="21"/>
      <c r="I44" s="21"/>
    </row>
    <row r="45" customFormat="false" ht="12.75" hidden="false" customHeight="false" outlineLevel="0" collapsed="false">
      <c r="A45" s="239" t="n">
        <v>35</v>
      </c>
      <c r="B45" s="240" t="s">
        <v>746</v>
      </c>
      <c r="C45" s="241" t="s">
        <v>716</v>
      </c>
      <c r="D45" s="241" t="n">
        <v>3</v>
      </c>
      <c r="E45" s="242"/>
      <c r="F45" s="242" t="n">
        <f aca="false">D45*E45</f>
        <v>0</v>
      </c>
      <c r="G45" s="21"/>
      <c r="H45" s="21"/>
      <c r="I45" s="21"/>
    </row>
    <row r="46" customFormat="false" ht="12.75" hidden="false" customHeight="false" outlineLevel="0" collapsed="false">
      <c r="A46" s="239" t="n">
        <v>36</v>
      </c>
      <c r="B46" s="240" t="s">
        <v>747</v>
      </c>
      <c r="C46" s="241" t="s">
        <v>716</v>
      </c>
      <c r="D46" s="241" t="n">
        <v>4</v>
      </c>
      <c r="E46" s="242"/>
      <c r="F46" s="242" t="n">
        <f aca="false">D46*E46</f>
        <v>0</v>
      </c>
      <c r="G46" s="21"/>
      <c r="H46" s="21"/>
      <c r="I46" s="21"/>
    </row>
    <row r="47" customFormat="false" ht="12.75" hidden="false" customHeight="false" outlineLevel="0" collapsed="false">
      <c r="A47" s="239" t="n">
        <v>37</v>
      </c>
      <c r="B47" s="240" t="s">
        <v>748</v>
      </c>
      <c r="C47" s="241" t="s">
        <v>716</v>
      </c>
      <c r="D47" s="241" t="n">
        <v>2</v>
      </c>
      <c r="E47" s="242"/>
      <c r="F47" s="242" t="n">
        <f aca="false">D47*E47</f>
        <v>0</v>
      </c>
      <c r="G47" s="21"/>
      <c r="H47" s="21"/>
      <c r="I47" s="21"/>
    </row>
    <row r="48" customFormat="false" ht="12.75" hidden="false" customHeight="false" outlineLevel="0" collapsed="false">
      <c r="A48" s="239" t="n">
        <v>38</v>
      </c>
      <c r="B48" s="240" t="s">
        <v>749</v>
      </c>
      <c r="C48" s="241" t="s">
        <v>716</v>
      </c>
      <c r="D48" s="241" t="n">
        <v>1</v>
      </c>
      <c r="E48" s="242"/>
      <c r="F48" s="242" t="n">
        <f aca="false">D48*E48</f>
        <v>0</v>
      </c>
      <c r="G48" s="21"/>
      <c r="H48" s="21"/>
      <c r="I48" s="21"/>
    </row>
    <row r="49" customFormat="false" ht="12.75" hidden="false" customHeight="false" outlineLevel="0" collapsed="false">
      <c r="A49" s="239" t="n">
        <v>39</v>
      </c>
      <c r="B49" s="240" t="s">
        <v>750</v>
      </c>
      <c r="C49" s="241" t="s">
        <v>716</v>
      </c>
      <c r="D49" s="241" t="n">
        <v>1</v>
      </c>
      <c r="E49" s="242"/>
      <c r="F49" s="242" t="n">
        <f aca="false">D49*E49</f>
        <v>0</v>
      </c>
      <c r="G49" s="21"/>
      <c r="H49" s="21"/>
      <c r="I49" s="21"/>
    </row>
    <row r="50" customFormat="false" ht="12.75" hidden="false" customHeight="false" outlineLevel="0" collapsed="false">
      <c r="A50" s="239" t="n">
        <v>40</v>
      </c>
      <c r="B50" s="240" t="s">
        <v>751</v>
      </c>
      <c r="C50" s="241" t="s">
        <v>716</v>
      </c>
      <c r="D50" s="241" t="n">
        <v>3</v>
      </c>
      <c r="E50" s="242"/>
      <c r="F50" s="242" t="n">
        <f aca="false">D50*E50</f>
        <v>0</v>
      </c>
      <c r="G50" s="21"/>
      <c r="H50" s="21"/>
      <c r="I50" s="21"/>
    </row>
    <row r="51" customFormat="false" ht="12.75" hidden="false" customHeight="false" outlineLevel="0" collapsed="false">
      <c r="A51" s="239" t="n">
        <v>41</v>
      </c>
      <c r="B51" s="240" t="s">
        <v>752</v>
      </c>
      <c r="C51" s="241" t="s">
        <v>716</v>
      </c>
      <c r="D51" s="241" t="n">
        <v>95</v>
      </c>
      <c r="E51" s="242"/>
      <c r="F51" s="242" t="n">
        <f aca="false">D51*E51</f>
        <v>0</v>
      </c>
      <c r="G51" s="21"/>
      <c r="H51" s="21"/>
      <c r="I51" s="21"/>
    </row>
    <row r="52" customFormat="false" ht="12.75" hidden="false" customHeight="false" outlineLevel="0" collapsed="false">
      <c r="A52" s="239" t="n">
        <v>42</v>
      </c>
      <c r="B52" s="240" t="s">
        <v>753</v>
      </c>
      <c r="C52" s="241" t="s">
        <v>716</v>
      </c>
      <c r="D52" s="241" t="n">
        <v>8</v>
      </c>
      <c r="E52" s="242"/>
      <c r="F52" s="242" t="n">
        <f aca="false">D52*E52</f>
        <v>0</v>
      </c>
      <c r="G52" s="21"/>
      <c r="H52" s="21"/>
      <c r="I52" s="21"/>
    </row>
    <row r="53" customFormat="false" ht="12.75" hidden="false" customHeight="false" outlineLevel="0" collapsed="false">
      <c r="A53" s="239" t="n">
        <v>43</v>
      </c>
      <c r="B53" s="240" t="s">
        <v>754</v>
      </c>
      <c r="C53" s="241" t="s">
        <v>716</v>
      </c>
      <c r="D53" s="241" t="n">
        <v>10</v>
      </c>
      <c r="E53" s="242"/>
      <c r="F53" s="242" t="n">
        <f aca="false">D53*E53</f>
        <v>0</v>
      </c>
      <c r="G53" s="21"/>
      <c r="H53" s="21"/>
      <c r="I53" s="21"/>
    </row>
    <row r="54" customFormat="false" ht="12.75" hidden="false" customHeight="false" outlineLevel="0" collapsed="false">
      <c r="A54" s="239" t="n">
        <v>44</v>
      </c>
      <c r="B54" s="240" t="s">
        <v>755</v>
      </c>
      <c r="C54" s="241" t="s">
        <v>716</v>
      </c>
      <c r="D54" s="241" t="n">
        <v>15</v>
      </c>
      <c r="E54" s="242"/>
      <c r="F54" s="242" t="n">
        <f aca="false">D54*E54</f>
        <v>0</v>
      </c>
      <c r="G54" s="21"/>
      <c r="H54" s="21"/>
      <c r="I54" s="21"/>
    </row>
    <row r="55" customFormat="false" ht="12.75" hidden="false" customHeight="false" outlineLevel="0" collapsed="false">
      <c r="A55" s="239" t="n">
        <v>45</v>
      </c>
      <c r="B55" s="240" t="s">
        <v>756</v>
      </c>
      <c r="C55" s="241" t="s">
        <v>716</v>
      </c>
      <c r="D55" s="241" t="n">
        <v>15</v>
      </c>
      <c r="E55" s="242"/>
      <c r="F55" s="242" t="n">
        <f aca="false">D55*E55</f>
        <v>0</v>
      </c>
      <c r="G55" s="21"/>
      <c r="H55" s="21"/>
      <c r="I55" s="21"/>
    </row>
    <row r="56" customFormat="false" ht="12.75" hidden="false" customHeight="false" outlineLevel="0" collapsed="false">
      <c r="A56" s="239" t="n">
        <v>46</v>
      </c>
      <c r="B56" s="240" t="s">
        <v>757</v>
      </c>
      <c r="C56" s="241" t="s">
        <v>716</v>
      </c>
      <c r="D56" s="241" t="n">
        <v>6</v>
      </c>
      <c r="E56" s="242"/>
      <c r="F56" s="242" t="n">
        <f aca="false">D56*E56</f>
        <v>0</v>
      </c>
      <c r="G56" s="21"/>
      <c r="H56" s="21"/>
      <c r="I56" s="21"/>
    </row>
    <row r="57" customFormat="false" ht="12.75" hidden="false" customHeight="false" outlineLevel="0" collapsed="false">
      <c r="A57" s="239" t="n">
        <v>47</v>
      </c>
      <c r="B57" s="243" t="s">
        <v>758</v>
      </c>
      <c r="C57" s="244" t="s">
        <v>711</v>
      </c>
      <c r="D57" s="244" t="n">
        <v>60</v>
      </c>
      <c r="E57" s="245"/>
      <c r="F57" s="245" t="n">
        <f aca="false">D57*E57</f>
        <v>0</v>
      </c>
      <c r="G57" s="21"/>
      <c r="H57" s="21"/>
      <c r="I57" s="21"/>
    </row>
    <row r="58" customFormat="false" ht="12.75" hidden="false" customHeight="false" outlineLevel="0" collapsed="false">
      <c r="A58" s="239" t="n">
        <v>48</v>
      </c>
      <c r="B58" s="243" t="s">
        <v>759</v>
      </c>
      <c r="C58" s="244" t="s">
        <v>716</v>
      </c>
      <c r="D58" s="244" t="n">
        <v>20</v>
      </c>
      <c r="E58" s="245"/>
      <c r="F58" s="245" t="n">
        <f aca="false">D58*E58</f>
        <v>0</v>
      </c>
      <c r="G58" s="21"/>
      <c r="H58" s="21"/>
      <c r="I58" s="21"/>
    </row>
    <row r="59" customFormat="false" ht="12.75" hidden="false" customHeight="false" outlineLevel="0" collapsed="false">
      <c r="A59" s="239" t="n">
        <v>49</v>
      </c>
      <c r="B59" s="243" t="s">
        <v>760</v>
      </c>
      <c r="C59" s="244" t="s">
        <v>716</v>
      </c>
      <c r="D59" s="244" t="n">
        <v>15</v>
      </c>
      <c r="E59" s="245"/>
      <c r="F59" s="245" t="n">
        <f aca="false">D59*E59</f>
        <v>0</v>
      </c>
      <c r="G59" s="21"/>
      <c r="H59" s="21"/>
      <c r="I59" s="21"/>
    </row>
    <row r="60" customFormat="false" ht="12.75" hidden="false" customHeight="false" outlineLevel="0" collapsed="false">
      <c r="A60" s="239" t="n">
        <v>50</v>
      </c>
      <c r="B60" s="243" t="s">
        <v>761</v>
      </c>
      <c r="C60" s="244" t="s">
        <v>716</v>
      </c>
      <c r="D60" s="244" t="n">
        <v>15</v>
      </c>
      <c r="E60" s="245"/>
      <c r="F60" s="245" t="n">
        <f aca="false">D60*E60</f>
        <v>0</v>
      </c>
      <c r="G60" s="21"/>
      <c r="H60" s="21"/>
      <c r="I60" s="21"/>
    </row>
    <row r="61" customFormat="false" ht="12.75" hidden="false" customHeight="false" outlineLevel="0" collapsed="false">
      <c r="A61" s="239" t="n">
        <v>51</v>
      </c>
      <c r="B61" s="243" t="s">
        <v>762</v>
      </c>
      <c r="C61" s="244" t="s">
        <v>716</v>
      </c>
      <c r="D61" s="244" t="n">
        <v>10</v>
      </c>
      <c r="E61" s="245"/>
      <c r="F61" s="245" t="n">
        <f aca="false">D61*E61</f>
        <v>0</v>
      </c>
      <c r="G61" s="21"/>
      <c r="H61" s="21"/>
      <c r="I61" s="21"/>
    </row>
    <row r="62" customFormat="false" ht="12.75" hidden="false" customHeight="false" outlineLevel="0" collapsed="false">
      <c r="A62" s="239" t="n">
        <v>52</v>
      </c>
      <c r="B62" s="240" t="s">
        <v>763</v>
      </c>
      <c r="C62" s="241" t="s">
        <v>716</v>
      </c>
      <c r="D62" s="241" t="n">
        <v>40</v>
      </c>
      <c r="E62" s="242"/>
      <c r="F62" s="242" t="n">
        <f aca="false">D62*E62</f>
        <v>0</v>
      </c>
      <c r="G62" s="21"/>
      <c r="H62" s="21"/>
      <c r="I62" s="21"/>
    </row>
    <row r="63" customFormat="false" ht="12.75" hidden="false" customHeight="false" outlineLevel="0" collapsed="false">
      <c r="A63" s="239" t="n">
        <v>53</v>
      </c>
      <c r="B63" s="240" t="s">
        <v>764</v>
      </c>
      <c r="C63" s="241" t="s">
        <v>716</v>
      </c>
      <c r="D63" s="241" t="n">
        <v>1</v>
      </c>
      <c r="E63" s="242"/>
      <c r="F63" s="242" t="n">
        <f aca="false">D63*E63</f>
        <v>0</v>
      </c>
      <c r="G63" s="21"/>
      <c r="H63" s="21"/>
      <c r="I63" s="21"/>
    </row>
    <row r="64" customFormat="false" ht="12.75" hidden="false" customHeight="false" outlineLevel="0" collapsed="false">
      <c r="A64" s="239"/>
      <c r="B64" s="240" t="s">
        <v>765</v>
      </c>
      <c r="C64" s="241"/>
      <c r="D64" s="241"/>
      <c r="E64" s="242"/>
      <c r="F64" s="242"/>
      <c r="G64" s="21"/>
      <c r="H64" s="21"/>
      <c r="I64" s="21"/>
    </row>
    <row r="65" customFormat="false" ht="12.75" hidden="false" customHeight="false" outlineLevel="0" collapsed="false">
      <c r="A65" s="239" t="n">
        <v>54</v>
      </c>
      <c r="B65" s="240" t="s">
        <v>766</v>
      </c>
      <c r="C65" s="241" t="s">
        <v>716</v>
      </c>
      <c r="D65" s="241" t="n">
        <v>1</v>
      </c>
      <c r="E65" s="242"/>
      <c r="F65" s="242" t="n">
        <f aca="false">D65*E65</f>
        <v>0</v>
      </c>
      <c r="G65" s="21"/>
      <c r="H65" s="21"/>
      <c r="I65" s="21"/>
    </row>
    <row r="66" customFormat="false" ht="12.75" hidden="false" customHeight="false" outlineLevel="0" collapsed="false">
      <c r="A66" s="239" t="n">
        <v>55</v>
      </c>
      <c r="B66" s="240" t="s">
        <v>767</v>
      </c>
      <c r="C66" s="241" t="s">
        <v>716</v>
      </c>
      <c r="D66" s="241" t="n">
        <v>5</v>
      </c>
      <c r="E66" s="242"/>
      <c r="F66" s="242" t="n">
        <f aca="false">D66*E66</f>
        <v>0</v>
      </c>
      <c r="G66" s="21"/>
      <c r="H66" s="21"/>
      <c r="I66" s="21"/>
    </row>
    <row r="67" customFormat="false" ht="12.75" hidden="false" customHeight="false" outlineLevel="0" collapsed="false">
      <c r="A67" s="239" t="n">
        <v>56</v>
      </c>
      <c r="B67" s="240" t="s">
        <v>768</v>
      </c>
      <c r="C67" s="241" t="s">
        <v>716</v>
      </c>
      <c r="D67" s="241" t="n">
        <v>2</v>
      </c>
      <c r="E67" s="242"/>
      <c r="F67" s="242" t="n">
        <f aca="false">D67*E67</f>
        <v>0</v>
      </c>
      <c r="G67" s="21"/>
      <c r="H67" s="21"/>
      <c r="I67" s="21"/>
    </row>
    <row r="68" customFormat="false" ht="12.75" hidden="false" customHeight="false" outlineLevel="0" collapsed="false">
      <c r="A68" s="239" t="n">
        <v>57</v>
      </c>
      <c r="B68" s="240" t="s">
        <v>769</v>
      </c>
      <c r="C68" s="241" t="s">
        <v>716</v>
      </c>
      <c r="D68" s="241" t="n">
        <v>1</v>
      </c>
      <c r="E68" s="242"/>
      <c r="F68" s="242" t="n">
        <f aca="false">D68*E68</f>
        <v>0</v>
      </c>
      <c r="G68" s="21"/>
      <c r="H68" s="21"/>
      <c r="I68" s="21"/>
    </row>
    <row r="69" customFormat="false" ht="12.75" hidden="false" customHeight="false" outlineLevel="0" collapsed="false">
      <c r="A69" s="239" t="n">
        <v>58</v>
      </c>
      <c r="B69" s="240" t="s">
        <v>770</v>
      </c>
      <c r="C69" s="241" t="s">
        <v>716</v>
      </c>
      <c r="D69" s="241" t="n">
        <v>12</v>
      </c>
      <c r="E69" s="242"/>
      <c r="F69" s="242" t="n">
        <f aca="false">D69*E69</f>
        <v>0</v>
      </c>
      <c r="G69" s="21"/>
      <c r="H69" s="21"/>
      <c r="I69" s="21"/>
    </row>
    <row r="70" customFormat="false" ht="12.75" hidden="false" customHeight="false" outlineLevel="0" collapsed="false">
      <c r="A70" s="239" t="n">
        <v>59</v>
      </c>
      <c r="B70" s="240" t="s">
        <v>771</v>
      </c>
      <c r="C70" s="241" t="s">
        <v>716</v>
      </c>
      <c r="D70" s="241" t="n">
        <v>29</v>
      </c>
      <c r="E70" s="242"/>
      <c r="F70" s="242" t="n">
        <f aca="false">D70*E70</f>
        <v>0</v>
      </c>
      <c r="G70" s="21"/>
      <c r="H70" s="21"/>
      <c r="I70" s="21"/>
    </row>
    <row r="71" customFormat="false" ht="12.75" hidden="false" customHeight="false" outlineLevel="0" collapsed="false">
      <c r="A71" s="239" t="n">
        <v>60</v>
      </c>
      <c r="B71" s="240" t="s">
        <v>772</v>
      </c>
      <c r="C71" s="241" t="s">
        <v>716</v>
      </c>
      <c r="D71" s="241" t="n">
        <v>1</v>
      </c>
      <c r="E71" s="242"/>
      <c r="F71" s="242" t="n">
        <f aca="false">D71*E71</f>
        <v>0</v>
      </c>
      <c r="G71" s="21"/>
      <c r="H71" s="21"/>
      <c r="I71" s="21"/>
    </row>
    <row r="72" customFormat="false" ht="12.75" hidden="false" customHeight="false" outlineLevel="0" collapsed="false">
      <c r="A72" s="239" t="n">
        <v>61</v>
      </c>
      <c r="B72" s="240" t="s">
        <v>773</v>
      </c>
      <c r="C72" s="241" t="s">
        <v>716</v>
      </c>
      <c r="D72" s="241" t="n">
        <v>1</v>
      </c>
      <c r="E72" s="242"/>
      <c r="F72" s="242" t="n">
        <f aca="false">D72*E72</f>
        <v>0</v>
      </c>
      <c r="G72" s="21"/>
      <c r="H72" s="21"/>
      <c r="I72" s="21"/>
    </row>
    <row r="73" customFormat="false" ht="12.75" hidden="false" customHeight="false" outlineLevel="0" collapsed="false">
      <c r="A73" s="239" t="n">
        <v>62</v>
      </c>
      <c r="B73" s="240" t="s">
        <v>774</v>
      </c>
      <c r="C73" s="241" t="s">
        <v>716</v>
      </c>
      <c r="D73" s="241" t="n">
        <v>1</v>
      </c>
      <c r="E73" s="242"/>
      <c r="F73" s="242" t="n">
        <f aca="false">D73*E73</f>
        <v>0</v>
      </c>
      <c r="G73" s="21"/>
      <c r="H73" s="21"/>
      <c r="I73" s="21"/>
    </row>
    <row r="74" customFormat="false" ht="12.75" hidden="false" customHeight="false" outlineLevel="0" collapsed="false">
      <c r="A74" s="239" t="n">
        <v>63</v>
      </c>
      <c r="B74" s="240" t="s">
        <v>775</v>
      </c>
      <c r="C74" s="241" t="s">
        <v>776</v>
      </c>
      <c r="D74" s="241" t="n">
        <v>1</v>
      </c>
      <c r="E74" s="242"/>
      <c r="F74" s="242" t="n">
        <f aca="false">D74*E74</f>
        <v>0</v>
      </c>
      <c r="G74" s="21"/>
      <c r="H74" s="21"/>
      <c r="I74" s="21"/>
    </row>
    <row r="75" customFormat="false" ht="12.75" hidden="false" customHeight="false" outlineLevel="0" collapsed="false">
      <c r="A75" s="246"/>
      <c r="B75" s="247" t="s">
        <v>777</v>
      </c>
      <c r="C75" s="247"/>
      <c r="D75" s="247"/>
      <c r="E75" s="247"/>
      <c r="F75" s="248" t="n">
        <f aca="false">SUM(F11:F74)</f>
        <v>0</v>
      </c>
      <c r="G75" s="21"/>
      <c r="H75" s="21"/>
      <c r="I75" s="21"/>
    </row>
    <row r="76" customFormat="false" ht="12.75" hidden="false" customHeight="false" outlineLevel="0" collapsed="false">
      <c r="A76" s="246"/>
      <c r="B76" s="246"/>
      <c r="C76" s="246"/>
      <c r="D76" s="246"/>
      <c r="E76" s="246"/>
      <c r="F76" s="246"/>
      <c r="G76" s="21"/>
      <c r="H76" s="21"/>
      <c r="I76" s="21"/>
    </row>
    <row r="77" customFormat="false" ht="38.25" hidden="false" customHeight="false" outlineLevel="0" collapsed="false">
      <c r="A77" s="241"/>
      <c r="B77" s="249" t="s">
        <v>778</v>
      </c>
      <c r="C77" s="241"/>
      <c r="D77" s="241"/>
      <c r="E77" s="241"/>
      <c r="F77" s="241"/>
      <c r="G77" s="21"/>
      <c r="H77" s="21"/>
      <c r="I77" s="21"/>
    </row>
    <row r="78" customFormat="false" ht="12.75" hidden="false" customHeight="false" outlineLevel="0" collapsed="false">
      <c r="G78" s="21"/>
      <c r="H78" s="21"/>
      <c r="I78" s="21"/>
    </row>
    <row r="79" customFormat="false" ht="12.75" hidden="false" customHeight="false" outlineLevel="0" collapsed="false">
      <c r="G79" s="21"/>
      <c r="H79" s="21"/>
      <c r="I79" s="21"/>
    </row>
    <row r="80" customFormat="false" ht="15" hidden="false" customHeight="false" outlineLevel="0" collapsed="false">
      <c r="B80" s="250" t="s">
        <v>779</v>
      </c>
      <c r="G80" s="21"/>
      <c r="H80" s="21"/>
      <c r="I80" s="21"/>
    </row>
    <row r="81" customFormat="false" ht="12.75" hidden="false" customHeight="false" outlineLevel="0" collapsed="false">
      <c r="A81" s="251" t="s">
        <v>780</v>
      </c>
      <c r="B81" s="252" t="s">
        <v>781</v>
      </c>
      <c r="C81" s="252" t="s">
        <v>634</v>
      </c>
      <c r="D81" s="0" t="n">
        <v>13</v>
      </c>
      <c r="E81" s="253"/>
      <c r="F81" s="254" t="n">
        <f aca="false">D81*E81</f>
        <v>0</v>
      </c>
      <c r="G81" s="21"/>
      <c r="H81" s="21"/>
      <c r="I81" s="21"/>
    </row>
    <row r="82" customFormat="false" ht="12.75" hidden="false" customHeight="false" outlineLevel="0" collapsed="false">
      <c r="A82" s="251" t="s">
        <v>780</v>
      </c>
      <c r="B82" s="252" t="s">
        <v>782</v>
      </c>
      <c r="C82" s="252" t="s">
        <v>634</v>
      </c>
      <c r="D82" s="0" t="n">
        <v>13</v>
      </c>
      <c r="E82" s="253"/>
      <c r="F82" s="254" t="n">
        <f aca="false">D82*E82</f>
        <v>0</v>
      </c>
      <c r="G82" s="21"/>
      <c r="H82" s="21"/>
      <c r="I82" s="21"/>
    </row>
    <row r="83" customFormat="false" ht="25.5" hidden="false" customHeight="false" outlineLevel="0" collapsed="false">
      <c r="A83" s="251" t="s">
        <v>780</v>
      </c>
      <c r="B83" s="252" t="s">
        <v>783</v>
      </c>
      <c r="C83" s="252" t="s">
        <v>634</v>
      </c>
      <c r="D83" s="0" t="n">
        <v>13</v>
      </c>
      <c r="E83" s="253"/>
      <c r="F83" s="254" t="n">
        <f aca="false">D83*E83</f>
        <v>0</v>
      </c>
      <c r="G83" s="21"/>
      <c r="H83" s="21"/>
      <c r="I83" s="21"/>
    </row>
    <row r="84" customFormat="false" ht="12.75" hidden="false" customHeight="false" outlineLevel="0" collapsed="false">
      <c r="A84" s="251" t="s">
        <v>784</v>
      </c>
      <c r="B84" s="252" t="s">
        <v>781</v>
      </c>
      <c r="C84" s="252" t="s">
        <v>634</v>
      </c>
      <c r="D84" s="0" t="n">
        <v>4</v>
      </c>
      <c r="E84" s="253"/>
      <c r="F84" s="254" t="n">
        <f aca="false">D84*E84</f>
        <v>0</v>
      </c>
      <c r="G84" s="21"/>
      <c r="H84" s="21"/>
      <c r="I84" s="21"/>
    </row>
    <row r="85" customFormat="false" ht="12.75" hidden="false" customHeight="false" outlineLevel="0" collapsed="false">
      <c r="A85" s="251" t="s">
        <v>784</v>
      </c>
      <c r="B85" s="252" t="s">
        <v>782</v>
      </c>
      <c r="C85" s="252" t="s">
        <v>634</v>
      </c>
      <c r="D85" s="0" t="n">
        <v>4</v>
      </c>
      <c r="E85" s="253"/>
      <c r="F85" s="254" t="n">
        <f aca="false">D85*E85</f>
        <v>0</v>
      </c>
      <c r="G85" s="21"/>
      <c r="H85" s="21"/>
      <c r="I85" s="21"/>
    </row>
    <row r="86" customFormat="false" ht="25.5" hidden="false" customHeight="false" outlineLevel="0" collapsed="false">
      <c r="A86" s="251" t="s">
        <v>784</v>
      </c>
      <c r="B86" s="252" t="s">
        <v>785</v>
      </c>
      <c r="C86" s="252" t="s">
        <v>634</v>
      </c>
      <c r="D86" s="0" t="n">
        <v>4</v>
      </c>
      <c r="E86" s="253"/>
      <c r="F86" s="254" t="n">
        <f aca="false">D86*E86</f>
        <v>0</v>
      </c>
      <c r="G86" s="21"/>
      <c r="H86" s="21"/>
      <c r="I86" s="21"/>
    </row>
    <row r="87" customFormat="false" ht="25.5" hidden="false" customHeight="false" outlineLevel="0" collapsed="false">
      <c r="A87" s="251" t="s">
        <v>786</v>
      </c>
      <c r="B87" s="252" t="s">
        <v>787</v>
      </c>
      <c r="C87" s="252" t="s">
        <v>634</v>
      </c>
      <c r="D87" s="0" t="n">
        <v>6</v>
      </c>
      <c r="E87" s="253"/>
      <c r="F87" s="254" t="n">
        <f aca="false">D87*E87</f>
        <v>0</v>
      </c>
      <c r="G87" s="21"/>
      <c r="H87" s="21"/>
      <c r="I87" s="21"/>
    </row>
    <row r="88" customFormat="false" ht="25.5" hidden="false" customHeight="false" outlineLevel="0" collapsed="false">
      <c r="A88" s="251" t="s">
        <v>788</v>
      </c>
      <c r="B88" s="252" t="s">
        <v>789</v>
      </c>
      <c r="C88" s="252" t="s">
        <v>634</v>
      </c>
      <c r="D88" s="0" t="n">
        <v>9</v>
      </c>
      <c r="E88" s="253"/>
      <c r="F88" s="254" t="n">
        <f aca="false">D88*E88</f>
        <v>0</v>
      </c>
      <c r="G88" s="21"/>
      <c r="H88" s="21"/>
      <c r="I88" s="21"/>
    </row>
    <row r="89" customFormat="false" ht="12.75" hidden="false" customHeight="false" outlineLevel="0" collapsed="false">
      <c r="A89" s="251" t="s">
        <v>790</v>
      </c>
      <c r="B89" s="252" t="s">
        <v>791</v>
      </c>
      <c r="C89" s="252" t="s">
        <v>634</v>
      </c>
      <c r="D89" s="0" t="n">
        <v>4</v>
      </c>
      <c r="E89" s="253"/>
      <c r="F89" s="254" t="n">
        <f aca="false">D89*E89</f>
        <v>0</v>
      </c>
      <c r="G89" s="21"/>
      <c r="H89" s="21"/>
      <c r="I89" s="21"/>
    </row>
    <row r="90" customFormat="false" ht="25.5" hidden="false" customHeight="false" outlineLevel="0" collapsed="false">
      <c r="A90" s="251" t="s">
        <v>792</v>
      </c>
      <c r="B90" s="252" t="s">
        <v>793</v>
      </c>
      <c r="C90" s="252" t="s">
        <v>634</v>
      </c>
      <c r="D90" s="0" t="n">
        <v>1</v>
      </c>
      <c r="E90" s="253"/>
      <c r="F90" s="254" t="n">
        <f aca="false">D90*E90</f>
        <v>0</v>
      </c>
      <c r="G90" s="21"/>
      <c r="H90" s="21"/>
      <c r="I90" s="21"/>
    </row>
    <row r="91" customFormat="false" ht="12.75" hidden="false" customHeight="false" outlineLevel="0" collapsed="false">
      <c r="A91" s="251" t="s">
        <v>794</v>
      </c>
      <c r="B91" s="252" t="s">
        <v>795</v>
      </c>
      <c r="C91" s="252" t="s">
        <v>634</v>
      </c>
      <c r="D91" s="0" t="n">
        <v>1</v>
      </c>
      <c r="E91" s="253"/>
      <c r="F91" s="254" t="n">
        <f aca="false">D91*E91</f>
        <v>0</v>
      </c>
      <c r="G91" s="21"/>
      <c r="H91" s="21"/>
      <c r="I91" s="21"/>
    </row>
    <row r="92" customFormat="false" ht="12.75" hidden="false" customHeight="false" outlineLevel="0" collapsed="false">
      <c r="A92" s="251" t="s">
        <v>796</v>
      </c>
      <c r="B92" s="252" t="s">
        <v>797</v>
      </c>
      <c r="C92" s="252" t="s">
        <v>634</v>
      </c>
      <c r="D92" s="0" t="n">
        <v>1</v>
      </c>
      <c r="E92" s="253"/>
      <c r="F92" s="254" t="n">
        <f aca="false">D92*E92</f>
        <v>0</v>
      </c>
      <c r="G92" s="21"/>
      <c r="H92" s="21"/>
      <c r="I92" s="21"/>
    </row>
    <row r="93" customFormat="false" ht="25.5" hidden="false" customHeight="false" outlineLevel="0" collapsed="false">
      <c r="A93" s="251" t="s">
        <v>798</v>
      </c>
      <c r="B93" s="252" t="s">
        <v>799</v>
      </c>
      <c r="C93" s="252" t="s">
        <v>634</v>
      </c>
      <c r="D93" s="0" t="n">
        <v>12</v>
      </c>
      <c r="E93" s="253"/>
      <c r="F93" s="254" t="n">
        <f aca="false">D93*E93</f>
        <v>0</v>
      </c>
      <c r="G93" s="21"/>
      <c r="H93" s="21"/>
      <c r="I93" s="21"/>
    </row>
    <row r="94" customFormat="false" ht="25.5" hidden="false" customHeight="false" outlineLevel="0" collapsed="false">
      <c r="A94" s="251" t="s">
        <v>792</v>
      </c>
      <c r="B94" s="252" t="s">
        <v>799</v>
      </c>
      <c r="C94" s="252" t="s">
        <v>634</v>
      </c>
      <c r="D94" s="0" t="n">
        <v>12</v>
      </c>
      <c r="E94" s="253"/>
      <c r="F94" s="254" t="n">
        <f aca="false">D94*E94</f>
        <v>0</v>
      </c>
      <c r="G94" s="21"/>
      <c r="H94" s="21"/>
      <c r="I94" s="21"/>
    </row>
    <row r="95" customFormat="false" ht="12.75" hidden="false" customHeight="false" outlineLevel="0" collapsed="false">
      <c r="A95" s="251" t="s">
        <v>800</v>
      </c>
      <c r="B95" s="255" t="s">
        <v>801</v>
      </c>
      <c r="C95" s="255" t="s">
        <v>634</v>
      </c>
      <c r="D95" s="0" t="n">
        <v>6</v>
      </c>
      <c r="E95" s="256"/>
      <c r="F95" s="254" t="n">
        <f aca="false">D95*E95</f>
        <v>0</v>
      </c>
      <c r="G95" s="21"/>
      <c r="H95" s="21"/>
      <c r="I95" s="21"/>
    </row>
    <row r="96" customFormat="false" ht="12.75" hidden="false" customHeight="false" outlineLevel="0" collapsed="false">
      <c r="A96" s="246"/>
      <c r="B96" s="257" t="s">
        <v>777</v>
      </c>
      <c r="C96" s="247"/>
      <c r="D96" s="247"/>
      <c r="E96" s="247"/>
      <c r="F96" s="248" t="n">
        <f aca="false">SUM(F81:F95)</f>
        <v>0</v>
      </c>
      <c r="G96" s="21"/>
      <c r="H96" s="21"/>
      <c r="I96" s="21"/>
    </row>
    <row r="97" customFormat="false" ht="12.75" hidden="false" customHeight="false" outlineLevel="0" collapsed="false">
      <c r="A97" s="246"/>
      <c r="B97" s="258"/>
      <c r="C97" s="246"/>
      <c r="D97" s="246"/>
      <c r="E97" s="246"/>
      <c r="F97" s="246"/>
      <c r="G97" s="21"/>
      <c r="H97" s="21"/>
      <c r="I97" s="21"/>
    </row>
    <row r="98" customFormat="false" ht="12.75" hidden="false" customHeight="false" outlineLevel="0" collapsed="false">
      <c r="A98" s="246"/>
      <c r="B98" s="258" t="s">
        <v>802</v>
      </c>
      <c r="C98" s="246"/>
      <c r="D98" s="246"/>
      <c r="E98" s="246"/>
      <c r="F98" s="246"/>
      <c r="G98" s="21"/>
      <c r="H98" s="21"/>
      <c r="I98" s="21"/>
    </row>
    <row r="99" customFormat="false" ht="12.75" hidden="false" customHeight="false" outlineLevel="0" collapsed="false">
      <c r="A99" s="246"/>
      <c r="B99" s="258"/>
      <c r="C99" s="246"/>
      <c r="D99" s="246"/>
      <c r="E99" s="246"/>
      <c r="F99" s="246"/>
      <c r="G99" s="21"/>
      <c r="H99" s="21"/>
      <c r="I99" s="21"/>
    </row>
    <row r="100" customFormat="false" ht="25.5" hidden="false" customHeight="false" outlineLevel="0" collapsed="false">
      <c r="A100" s="239" t="n">
        <v>1</v>
      </c>
      <c r="B100" s="240" t="s">
        <v>803</v>
      </c>
      <c r="C100" s="241" t="s">
        <v>716</v>
      </c>
      <c r="D100" s="241" t="n">
        <v>1</v>
      </c>
      <c r="E100" s="242"/>
      <c r="F100" s="254" t="n">
        <f aca="false">D100*E100</f>
        <v>0</v>
      </c>
      <c r="G100" s="21"/>
      <c r="H100" s="21"/>
      <c r="I100" s="21"/>
    </row>
    <row r="101" customFormat="false" ht="12.75" hidden="false" customHeight="false" outlineLevel="0" collapsed="false">
      <c r="A101" s="239" t="n">
        <v>2</v>
      </c>
      <c r="B101" s="240" t="s">
        <v>804</v>
      </c>
      <c r="C101" s="241" t="s">
        <v>716</v>
      </c>
      <c r="D101" s="241" t="n">
        <v>55</v>
      </c>
      <c r="E101" s="242"/>
      <c r="F101" s="254" t="n">
        <f aca="false">D101*E101</f>
        <v>0</v>
      </c>
      <c r="G101" s="21"/>
      <c r="H101" s="21"/>
      <c r="I101" s="21"/>
    </row>
    <row r="102" customFormat="false" ht="12.75" hidden="false" customHeight="false" outlineLevel="0" collapsed="false">
      <c r="A102" s="239" t="n">
        <v>3</v>
      </c>
      <c r="B102" s="240" t="s">
        <v>805</v>
      </c>
      <c r="C102" s="241" t="s">
        <v>776</v>
      </c>
      <c r="D102" s="241" t="n">
        <v>1</v>
      </c>
      <c r="E102" s="242"/>
      <c r="F102" s="254" t="n">
        <f aca="false">D102*E102</f>
        <v>0</v>
      </c>
      <c r="G102" s="21"/>
      <c r="H102" s="21"/>
      <c r="I102" s="21"/>
    </row>
    <row r="103" customFormat="false" ht="12.75" hidden="false" customHeight="false" outlineLevel="0" collapsed="false">
      <c r="A103" s="239" t="n">
        <v>4</v>
      </c>
      <c r="B103" s="240" t="s">
        <v>806</v>
      </c>
      <c r="C103" s="241" t="s">
        <v>807</v>
      </c>
      <c r="D103" s="241" t="n">
        <v>1</v>
      </c>
      <c r="E103" s="242"/>
      <c r="F103" s="254" t="n">
        <f aca="false">D103*E103</f>
        <v>0</v>
      </c>
      <c r="G103" s="21"/>
      <c r="H103" s="21"/>
      <c r="I103" s="21"/>
    </row>
    <row r="104" customFormat="false" ht="12.75" hidden="false" customHeight="false" outlineLevel="0" collapsed="false">
      <c r="A104" s="246"/>
      <c r="B104" s="247" t="s">
        <v>777</v>
      </c>
      <c r="C104" s="247"/>
      <c r="D104" s="247"/>
      <c r="E104" s="259"/>
      <c r="F104" s="248" t="n">
        <f aca="false">SUM(F100:F103)</f>
        <v>0</v>
      </c>
    </row>
    <row r="105" customFormat="false" ht="12.75" hidden="false" customHeight="false" outlineLevel="0" collapsed="false">
      <c r="A105" s="246"/>
      <c r="B105" s="246"/>
      <c r="C105" s="246"/>
      <c r="D105" s="246"/>
      <c r="E105" s="246"/>
      <c r="F105" s="254"/>
    </row>
    <row r="106" customFormat="false" ht="12.75" hidden="false" customHeight="false" outlineLevel="0" collapsed="false">
      <c r="A106" s="246"/>
      <c r="B106" s="246"/>
      <c r="C106" s="246"/>
      <c r="D106" s="246"/>
      <c r="E106" s="246"/>
      <c r="F106" s="246"/>
    </row>
    <row r="107" customFormat="false" ht="12.75" hidden="false" customHeight="false" outlineLevel="0" collapsed="false">
      <c r="A107" s="246"/>
      <c r="B107" s="258" t="s">
        <v>808</v>
      </c>
      <c r="C107" s="246"/>
      <c r="D107" s="246"/>
      <c r="E107" s="246"/>
      <c r="F107" s="246"/>
    </row>
    <row r="108" customFormat="false" ht="12.75" hidden="false" customHeight="false" outlineLevel="0" collapsed="false">
      <c r="A108" s="246"/>
      <c r="B108" s="258"/>
      <c r="C108" s="246"/>
      <c r="D108" s="246"/>
      <c r="E108" s="242"/>
      <c r="F108" s="246"/>
    </row>
    <row r="109" customFormat="false" ht="12.75" hidden="false" customHeight="false" outlineLevel="0" collapsed="false">
      <c r="A109" s="260" t="n">
        <v>1</v>
      </c>
      <c r="B109" s="261" t="s">
        <v>809</v>
      </c>
      <c r="C109" s="246" t="s">
        <v>810</v>
      </c>
      <c r="D109" s="246" t="n">
        <v>18</v>
      </c>
      <c r="E109" s="242"/>
      <c r="F109" s="242" t="n">
        <f aca="false">D109*E109</f>
        <v>0</v>
      </c>
    </row>
    <row r="110" customFormat="false" ht="12.75" hidden="false" customHeight="false" outlineLevel="0" collapsed="false">
      <c r="A110" s="260" t="n">
        <v>2</v>
      </c>
      <c r="B110" s="261" t="s">
        <v>811</v>
      </c>
      <c r="C110" s="246" t="s">
        <v>810</v>
      </c>
      <c r="D110" s="246" t="n">
        <v>8</v>
      </c>
      <c r="E110" s="242"/>
      <c r="F110" s="242" t="n">
        <f aca="false">D110*E110</f>
        <v>0</v>
      </c>
    </row>
    <row r="111" customFormat="false" ht="12.75" hidden="false" customHeight="false" outlineLevel="0" collapsed="false">
      <c r="A111" s="260" t="n">
        <v>3</v>
      </c>
      <c r="B111" s="261" t="s">
        <v>812</v>
      </c>
      <c r="C111" s="246" t="s">
        <v>810</v>
      </c>
      <c r="D111" s="246" t="n">
        <v>8</v>
      </c>
      <c r="E111" s="242"/>
      <c r="F111" s="242" t="n">
        <f aca="false">D111*E111</f>
        <v>0</v>
      </c>
    </row>
    <row r="112" customFormat="false" ht="12.75" hidden="false" customHeight="false" outlineLevel="0" collapsed="false">
      <c r="A112" s="260" t="n">
        <v>4</v>
      </c>
      <c r="B112" s="261" t="s">
        <v>813</v>
      </c>
      <c r="C112" s="246" t="s">
        <v>810</v>
      </c>
      <c r="D112" s="246" t="n">
        <v>20</v>
      </c>
      <c r="E112" s="242"/>
      <c r="F112" s="242" t="n">
        <f aca="false">D112*E112</f>
        <v>0</v>
      </c>
    </row>
    <row r="113" customFormat="false" ht="12.75" hidden="false" customHeight="false" outlineLevel="0" collapsed="false">
      <c r="A113" s="260" t="n">
        <v>5</v>
      </c>
      <c r="B113" s="261" t="s">
        <v>814</v>
      </c>
      <c r="C113" s="246" t="s">
        <v>810</v>
      </c>
      <c r="D113" s="246" t="n">
        <v>10</v>
      </c>
      <c r="E113" s="242"/>
      <c r="F113" s="242" t="n">
        <f aca="false">D113*E113</f>
        <v>0</v>
      </c>
    </row>
    <row r="114" customFormat="false" ht="12.75" hidden="false" customHeight="false" outlineLevel="0" collapsed="false">
      <c r="A114" s="260" t="n">
        <v>6</v>
      </c>
      <c r="B114" s="240" t="s">
        <v>815</v>
      </c>
      <c r="C114" s="241" t="s">
        <v>810</v>
      </c>
      <c r="D114" s="241" t="n">
        <v>5</v>
      </c>
      <c r="E114" s="242"/>
      <c r="F114" s="242" t="n">
        <f aca="false">D114*E114</f>
        <v>0</v>
      </c>
    </row>
    <row r="115" customFormat="false" ht="12.75" hidden="false" customHeight="false" outlineLevel="0" collapsed="false">
      <c r="A115" s="260" t="n">
        <v>7</v>
      </c>
      <c r="B115" s="240" t="s">
        <v>816</v>
      </c>
      <c r="C115" s="241" t="s">
        <v>810</v>
      </c>
      <c r="D115" s="241" t="n">
        <v>5</v>
      </c>
      <c r="E115" s="242"/>
      <c r="F115" s="242" t="n">
        <f aca="false">D115*E115</f>
        <v>0</v>
      </c>
    </row>
    <row r="116" customFormat="false" ht="12.75" hidden="false" customHeight="false" outlineLevel="0" collapsed="false">
      <c r="A116" s="260" t="n">
        <v>8</v>
      </c>
      <c r="B116" s="240" t="s">
        <v>817</v>
      </c>
      <c r="C116" s="241" t="s">
        <v>810</v>
      </c>
      <c r="D116" s="241" t="n">
        <v>85</v>
      </c>
      <c r="E116" s="242"/>
      <c r="F116" s="242" t="n">
        <f aca="false">D116*E116</f>
        <v>0</v>
      </c>
    </row>
    <row r="117" customFormat="false" ht="12.75" hidden="false" customHeight="false" outlineLevel="0" collapsed="false">
      <c r="A117" s="260" t="n">
        <v>9</v>
      </c>
      <c r="B117" s="240" t="s">
        <v>818</v>
      </c>
      <c r="C117" s="241" t="s">
        <v>810</v>
      </c>
      <c r="D117" s="241" t="n">
        <v>20</v>
      </c>
      <c r="E117" s="242"/>
      <c r="F117" s="242" t="n">
        <f aca="false">D117*E117</f>
        <v>0</v>
      </c>
    </row>
    <row r="118" customFormat="false" ht="12.75" hidden="false" customHeight="false" outlineLevel="0" collapsed="false">
      <c r="A118" s="246"/>
      <c r="B118" s="247" t="s">
        <v>777</v>
      </c>
      <c r="C118" s="247"/>
      <c r="D118" s="247"/>
      <c r="E118" s="247"/>
      <c r="F118" s="248" t="n">
        <f aca="false">SUM(F109:F117)</f>
        <v>0</v>
      </c>
    </row>
    <row r="119" customFormat="false" ht="12.75" hidden="false" customHeight="false" outlineLevel="0" collapsed="false">
      <c r="A119" s="246"/>
      <c r="B119" s="246"/>
      <c r="C119" s="246"/>
      <c r="D119" s="246"/>
      <c r="E119" s="246"/>
      <c r="F119" s="246"/>
    </row>
    <row r="120" customFormat="false" ht="12.75" hidden="false" customHeight="false" outlineLevel="0" collapsed="false">
      <c r="A120" s="246"/>
      <c r="B120" s="246"/>
      <c r="C120" s="246"/>
      <c r="D120" s="246"/>
      <c r="E120" s="246"/>
      <c r="F120" s="246"/>
    </row>
    <row r="121" customFormat="false" ht="12.75" hidden="false" customHeight="false" outlineLevel="0" collapsed="false">
      <c r="A121" s="246"/>
      <c r="B121" s="258" t="s">
        <v>819</v>
      </c>
      <c r="C121" s="246"/>
      <c r="D121" s="246"/>
      <c r="E121" s="246"/>
      <c r="F121" s="246"/>
    </row>
    <row r="122" customFormat="false" ht="12.75" hidden="false" customHeight="false" outlineLevel="0" collapsed="false">
      <c r="A122" s="246"/>
      <c r="B122" s="258"/>
      <c r="C122" s="246"/>
      <c r="D122" s="246"/>
      <c r="E122" s="246"/>
      <c r="F122" s="246"/>
    </row>
    <row r="123" customFormat="false" ht="12.75" hidden="false" customHeight="false" outlineLevel="0" collapsed="false">
      <c r="A123" s="239" t="n">
        <v>1</v>
      </c>
      <c r="B123" s="240" t="s">
        <v>820</v>
      </c>
      <c r="C123" s="241" t="s">
        <v>810</v>
      </c>
      <c r="D123" s="241" t="n">
        <v>30</v>
      </c>
      <c r="E123" s="242"/>
      <c r="F123" s="254" t="n">
        <f aca="false">D123*E123</f>
        <v>0</v>
      </c>
    </row>
  </sheetData>
  <mergeCells count="4">
    <mergeCell ref="A1:G1"/>
    <mergeCell ref="B2:F2"/>
    <mergeCell ref="B3:F3"/>
    <mergeCell ref="B4:F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62.29"/>
    <col collapsed="false" customWidth="true" hidden="false" outlineLevel="0" max="3" min="3" style="0" width="5.14"/>
    <col collapsed="false" customWidth="true" hidden="false" outlineLevel="0" max="4" min="4" style="0" width="8.57"/>
    <col collapsed="false" customWidth="true" hidden="false" outlineLevel="0" max="5" min="5" style="0" width="11.99"/>
    <col collapsed="false" customWidth="true" hidden="false" outlineLevel="0" max="6" min="6" style="0" width="13.14"/>
    <col collapsed="false" customWidth="true" hidden="false" outlineLevel="0" max="1025" min="7" style="0" width="8.71"/>
  </cols>
  <sheetData>
    <row r="1" customFormat="false" ht="15.75" hidden="false" customHeight="false" outlineLevel="0" collapsed="false">
      <c r="A1" s="223" t="s">
        <v>3</v>
      </c>
      <c r="B1" s="223"/>
      <c r="C1" s="223"/>
      <c r="D1" s="223"/>
      <c r="E1" s="223"/>
      <c r="F1" s="223"/>
      <c r="G1" s="223"/>
    </row>
    <row r="2" customFormat="false" ht="12.75" hidden="false" customHeight="false" outlineLevel="0" collapsed="false">
      <c r="A2" s="224" t="s">
        <v>106</v>
      </c>
      <c r="B2" s="225" t="s">
        <v>5</v>
      </c>
      <c r="C2" s="225"/>
      <c r="D2" s="225"/>
      <c r="E2" s="225"/>
      <c r="F2" s="225"/>
      <c r="G2" s="224"/>
    </row>
    <row r="3" customFormat="false" ht="12.75" hidden="false" customHeight="false" outlineLevel="0" collapsed="false">
      <c r="A3" s="224" t="s">
        <v>103</v>
      </c>
      <c r="B3" s="225" t="s">
        <v>821</v>
      </c>
      <c r="C3" s="225"/>
      <c r="D3" s="225"/>
      <c r="E3" s="225"/>
      <c r="F3" s="225"/>
      <c r="G3" s="224"/>
    </row>
    <row r="4" customFormat="false" ht="12.75" hidden="false" customHeight="false" outlineLevel="0" collapsed="false">
      <c r="A4" s="227"/>
      <c r="B4" s="225" t="s">
        <v>822</v>
      </c>
      <c r="C4" s="225"/>
      <c r="D4" s="225"/>
      <c r="E4" s="225"/>
      <c r="F4" s="225"/>
      <c r="G4" s="227"/>
    </row>
    <row r="5" customFormat="false" ht="12.75" hidden="false" customHeight="false" outlineLevel="0" collapsed="false">
      <c r="A5" s="262"/>
      <c r="B5" s="263"/>
      <c r="C5" s="264"/>
      <c r="D5" s="265"/>
      <c r="E5" s="265"/>
      <c r="F5" s="265"/>
      <c r="G5" s="21"/>
      <c r="H5" s="21"/>
      <c r="I5" s="21"/>
      <c r="J5" s="21"/>
    </row>
    <row r="6" customFormat="false" ht="12.75" hidden="false" customHeight="false" outlineLevel="0" collapsed="false">
      <c r="A6" s="262"/>
      <c r="B6" s="263"/>
      <c r="C6" s="264"/>
      <c r="D6" s="265"/>
      <c r="E6" s="265"/>
      <c r="F6" s="265"/>
      <c r="G6" s="21"/>
      <c r="H6" s="21"/>
      <c r="I6" s="21"/>
      <c r="J6" s="21"/>
    </row>
    <row r="7" customFormat="false" ht="12.75" hidden="false" customHeight="false" outlineLevel="0" collapsed="false">
      <c r="A7" s="262"/>
      <c r="B7" s="266"/>
      <c r="C7" s="264"/>
      <c r="D7" s="265"/>
      <c r="E7" s="265"/>
      <c r="F7" s="265"/>
      <c r="G7" s="21"/>
      <c r="H7" s="21"/>
      <c r="I7" s="21"/>
      <c r="J7" s="21"/>
    </row>
    <row r="8" customFormat="false" ht="12.75" hidden="false" customHeight="false" outlineLevel="0" collapsed="false">
      <c r="A8" s="265"/>
      <c r="B8" s="265"/>
      <c r="C8" s="265"/>
      <c r="D8" s="265"/>
      <c r="E8" s="265"/>
      <c r="F8" s="265"/>
      <c r="G8" s="21"/>
      <c r="H8" s="21"/>
      <c r="I8" s="21"/>
      <c r="J8" s="21"/>
    </row>
    <row r="9" customFormat="false" ht="12.75" hidden="false" customHeight="false" outlineLevel="0" collapsed="false">
      <c r="A9" s="229" t="s">
        <v>702</v>
      </c>
      <c r="B9" s="229" t="s">
        <v>703</v>
      </c>
      <c r="C9" s="229" t="s">
        <v>704</v>
      </c>
      <c r="D9" s="229" t="s">
        <v>705</v>
      </c>
      <c r="E9" s="230" t="s">
        <v>706</v>
      </c>
      <c r="F9" s="231" t="s">
        <v>707</v>
      </c>
      <c r="G9" s="21"/>
      <c r="H9" s="21"/>
      <c r="I9" s="21"/>
      <c r="J9" s="21"/>
    </row>
    <row r="10" customFormat="false" ht="12.75" hidden="false" customHeight="false" outlineLevel="0" collapsed="false">
      <c r="A10" s="232"/>
      <c r="B10" s="235" t="s">
        <v>823</v>
      </c>
      <c r="C10" s="232"/>
      <c r="D10" s="232"/>
      <c r="E10" s="233"/>
      <c r="F10" s="234"/>
      <c r="G10" s="21"/>
      <c r="H10" s="21"/>
      <c r="I10" s="21"/>
      <c r="J10" s="21"/>
    </row>
    <row r="11" customFormat="false" ht="12.75" hidden="false" customHeight="false" outlineLevel="0" collapsed="false">
      <c r="A11" s="236"/>
      <c r="B11" s="236"/>
      <c r="C11" s="236"/>
      <c r="D11" s="236"/>
      <c r="E11" s="236"/>
      <c r="F11" s="236"/>
      <c r="G11" s="21"/>
      <c r="H11" s="21"/>
      <c r="I11" s="21"/>
      <c r="J11" s="21"/>
    </row>
    <row r="12" customFormat="false" ht="12.75" hidden="false" customHeight="false" outlineLevel="0" collapsed="false">
      <c r="A12" s="237"/>
      <c r="B12" s="238" t="s">
        <v>709</v>
      </c>
      <c r="C12" s="237"/>
      <c r="D12" s="237"/>
      <c r="E12" s="237"/>
      <c r="F12" s="237"/>
      <c r="G12" s="21"/>
      <c r="H12" s="21"/>
      <c r="I12" s="21"/>
      <c r="J12" s="21"/>
    </row>
    <row r="13" customFormat="false" ht="12.75" hidden="false" customHeight="false" outlineLevel="0" collapsed="false">
      <c r="A13" s="237"/>
      <c r="B13" s="238"/>
      <c r="C13" s="237"/>
      <c r="D13" s="237"/>
      <c r="E13" s="237"/>
      <c r="F13" s="237"/>
      <c r="G13" s="21"/>
      <c r="H13" s="21"/>
      <c r="I13" s="21"/>
      <c r="J13" s="21"/>
    </row>
    <row r="14" customFormat="false" ht="12.75" hidden="false" customHeight="false" outlineLevel="0" collapsed="false">
      <c r="A14" s="239" t="n">
        <v>1</v>
      </c>
      <c r="B14" s="240" t="s">
        <v>710</v>
      </c>
      <c r="C14" s="241" t="s">
        <v>711</v>
      </c>
      <c r="D14" s="241" t="n">
        <v>25</v>
      </c>
      <c r="E14" s="242"/>
      <c r="F14" s="242" t="n">
        <f aca="false">D14*E14</f>
        <v>0</v>
      </c>
      <c r="G14" s="21"/>
      <c r="H14" s="21"/>
      <c r="I14" s="21"/>
      <c r="J14" s="21"/>
    </row>
    <row r="15" customFormat="false" ht="12.75" hidden="false" customHeight="false" outlineLevel="0" collapsed="false">
      <c r="A15" s="239" t="n">
        <v>2</v>
      </c>
      <c r="B15" s="240" t="s">
        <v>712</v>
      </c>
      <c r="C15" s="241" t="s">
        <v>711</v>
      </c>
      <c r="D15" s="241" t="n">
        <v>30</v>
      </c>
      <c r="E15" s="242"/>
      <c r="F15" s="242" t="n">
        <f aca="false">D15*E15</f>
        <v>0</v>
      </c>
      <c r="G15" s="21"/>
      <c r="H15" s="21"/>
      <c r="I15" s="21"/>
      <c r="J15" s="21"/>
    </row>
    <row r="16" customFormat="false" ht="12.75" hidden="false" customHeight="false" outlineLevel="0" collapsed="false">
      <c r="A16" s="239" t="n">
        <v>3</v>
      </c>
      <c r="B16" s="240" t="s">
        <v>713</v>
      </c>
      <c r="C16" s="241" t="s">
        <v>711</v>
      </c>
      <c r="D16" s="241" t="n">
        <v>15</v>
      </c>
      <c r="E16" s="242"/>
      <c r="F16" s="242" t="n">
        <f aca="false">D16*E16</f>
        <v>0</v>
      </c>
      <c r="G16" s="21"/>
      <c r="H16" s="21"/>
      <c r="I16" s="21"/>
      <c r="J16" s="21"/>
    </row>
    <row r="17" customFormat="false" ht="12.75" hidden="false" customHeight="false" outlineLevel="0" collapsed="false">
      <c r="A17" s="239" t="n">
        <v>4</v>
      </c>
      <c r="B17" s="240" t="s">
        <v>714</v>
      </c>
      <c r="C17" s="241" t="s">
        <v>711</v>
      </c>
      <c r="D17" s="241" t="n">
        <v>10</v>
      </c>
      <c r="E17" s="242"/>
      <c r="F17" s="242" t="n">
        <f aca="false">D17*E17</f>
        <v>0</v>
      </c>
      <c r="G17" s="21"/>
      <c r="H17" s="21"/>
      <c r="I17" s="21"/>
      <c r="J17" s="21"/>
    </row>
    <row r="18" customFormat="false" ht="12.75" hidden="false" customHeight="false" outlineLevel="0" collapsed="false">
      <c r="A18" s="239" t="n">
        <v>5</v>
      </c>
      <c r="B18" s="240" t="s">
        <v>715</v>
      </c>
      <c r="C18" s="241" t="s">
        <v>716</v>
      </c>
      <c r="D18" s="241" t="n">
        <v>70</v>
      </c>
      <c r="E18" s="242"/>
      <c r="F18" s="242" t="n">
        <f aca="false">D18*E18</f>
        <v>0</v>
      </c>
      <c r="G18" s="21"/>
      <c r="H18" s="21"/>
      <c r="I18" s="21"/>
      <c r="J18" s="21"/>
    </row>
    <row r="19" customFormat="false" ht="12.75" hidden="false" customHeight="false" outlineLevel="0" collapsed="false">
      <c r="A19" s="239" t="n">
        <v>6</v>
      </c>
      <c r="B19" s="240" t="s">
        <v>717</v>
      </c>
      <c r="C19" s="241" t="s">
        <v>716</v>
      </c>
      <c r="D19" s="241" t="n">
        <v>7</v>
      </c>
      <c r="E19" s="242"/>
      <c r="F19" s="242" t="n">
        <f aca="false">D19*E19</f>
        <v>0</v>
      </c>
      <c r="G19" s="21"/>
      <c r="H19" s="21"/>
      <c r="I19" s="21"/>
      <c r="J19" s="21"/>
    </row>
    <row r="20" customFormat="false" ht="12.75" hidden="false" customHeight="false" outlineLevel="0" collapsed="false">
      <c r="A20" s="239" t="n">
        <v>7</v>
      </c>
      <c r="B20" s="240" t="s">
        <v>718</v>
      </c>
      <c r="C20" s="241" t="s">
        <v>716</v>
      </c>
      <c r="D20" s="241" t="n">
        <v>30</v>
      </c>
      <c r="E20" s="242"/>
      <c r="F20" s="242" t="n">
        <f aca="false">D20*E20</f>
        <v>0</v>
      </c>
      <c r="G20" s="21"/>
      <c r="H20" s="21"/>
      <c r="I20" s="21"/>
      <c r="J20" s="21"/>
    </row>
    <row r="21" customFormat="false" ht="12.75" hidden="false" customHeight="false" outlineLevel="0" collapsed="false">
      <c r="A21" s="239" t="n">
        <v>8</v>
      </c>
      <c r="B21" s="240" t="s">
        <v>719</v>
      </c>
      <c r="C21" s="241" t="s">
        <v>716</v>
      </c>
      <c r="D21" s="241" t="n">
        <v>18</v>
      </c>
      <c r="E21" s="242"/>
      <c r="F21" s="242" t="n">
        <f aca="false">D21*E21</f>
        <v>0</v>
      </c>
      <c r="G21" s="21"/>
      <c r="H21" s="21"/>
      <c r="I21" s="21"/>
      <c r="J21" s="21"/>
    </row>
    <row r="22" customFormat="false" ht="12.75" hidden="false" customHeight="false" outlineLevel="0" collapsed="false">
      <c r="A22" s="239" t="n">
        <v>9</v>
      </c>
      <c r="B22" s="240" t="s">
        <v>720</v>
      </c>
      <c r="C22" s="241" t="s">
        <v>716</v>
      </c>
      <c r="D22" s="241" t="n">
        <v>1</v>
      </c>
      <c r="E22" s="242"/>
      <c r="F22" s="242" t="n">
        <f aca="false">D22*E22</f>
        <v>0</v>
      </c>
      <c r="G22" s="21"/>
      <c r="H22" s="21"/>
      <c r="I22" s="21"/>
      <c r="J22" s="21"/>
    </row>
    <row r="23" customFormat="false" ht="12.75" hidden="false" customHeight="false" outlineLevel="0" collapsed="false">
      <c r="A23" s="239" t="n">
        <v>10</v>
      </c>
      <c r="B23" s="240" t="s">
        <v>721</v>
      </c>
      <c r="C23" s="241" t="s">
        <v>716</v>
      </c>
      <c r="D23" s="241" t="n">
        <v>5</v>
      </c>
      <c r="E23" s="242"/>
      <c r="F23" s="242" t="n">
        <f aca="false">D23*E23</f>
        <v>0</v>
      </c>
      <c r="G23" s="21"/>
      <c r="H23" s="21"/>
      <c r="I23" s="21"/>
      <c r="J23" s="21"/>
    </row>
    <row r="24" customFormat="false" ht="12.75" hidden="false" customHeight="false" outlineLevel="0" collapsed="false">
      <c r="A24" s="239" t="n">
        <v>11</v>
      </c>
      <c r="B24" s="240" t="s">
        <v>722</v>
      </c>
      <c r="C24" s="241" t="s">
        <v>716</v>
      </c>
      <c r="D24" s="241" t="n">
        <v>3</v>
      </c>
      <c r="E24" s="242"/>
      <c r="F24" s="242" t="n">
        <f aca="false">D24*E24</f>
        <v>0</v>
      </c>
      <c r="G24" s="21"/>
      <c r="H24" s="21"/>
      <c r="I24" s="21"/>
      <c r="J24" s="21"/>
    </row>
    <row r="25" customFormat="false" ht="12.75" hidden="false" customHeight="false" outlineLevel="0" collapsed="false">
      <c r="A25" s="239" t="n">
        <v>12</v>
      </c>
      <c r="B25" s="240" t="s">
        <v>723</v>
      </c>
      <c r="C25" s="241" t="s">
        <v>716</v>
      </c>
      <c r="D25" s="241" t="n">
        <v>8</v>
      </c>
      <c r="E25" s="242"/>
      <c r="F25" s="242" t="n">
        <f aca="false">D25*E25</f>
        <v>0</v>
      </c>
      <c r="G25" s="21"/>
      <c r="H25" s="21"/>
      <c r="I25" s="21"/>
      <c r="J25" s="21"/>
    </row>
    <row r="26" customFormat="false" ht="12.75" hidden="false" customHeight="false" outlineLevel="0" collapsed="false">
      <c r="A26" s="239" t="n">
        <v>13</v>
      </c>
      <c r="B26" s="240" t="s">
        <v>724</v>
      </c>
      <c r="C26" s="241" t="s">
        <v>711</v>
      </c>
      <c r="D26" s="241" t="n">
        <v>80</v>
      </c>
      <c r="E26" s="242"/>
      <c r="F26" s="242" t="n">
        <f aca="false">D26*E26</f>
        <v>0</v>
      </c>
      <c r="G26" s="21"/>
      <c r="H26" s="21"/>
      <c r="I26" s="21"/>
      <c r="J26" s="21"/>
    </row>
    <row r="27" customFormat="false" ht="12.75" hidden="false" customHeight="false" outlineLevel="0" collapsed="false">
      <c r="A27" s="239" t="n">
        <v>14</v>
      </c>
      <c r="B27" s="240" t="s">
        <v>725</v>
      </c>
      <c r="C27" s="241" t="s">
        <v>711</v>
      </c>
      <c r="D27" s="241" t="n">
        <v>200</v>
      </c>
      <c r="E27" s="242"/>
      <c r="F27" s="242" t="n">
        <f aca="false">D27*E27</f>
        <v>0</v>
      </c>
      <c r="G27" s="21"/>
      <c r="H27" s="21"/>
      <c r="I27" s="21"/>
      <c r="J27" s="21"/>
    </row>
    <row r="28" customFormat="false" ht="12.75" hidden="false" customHeight="false" outlineLevel="0" collapsed="false">
      <c r="A28" s="239" t="n">
        <v>15</v>
      </c>
      <c r="B28" s="240" t="s">
        <v>726</v>
      </c>
      <c r="C28" s="241" t="s">
        <v>711</v>
      </c>
      <c r="D28" s="241" t="n">
        <v>500</v>
      </c>
      <c r="E28" s="242"/>
      <c r="F28" s="242" t="n">
        <f aca="false">D28*E28</f>
        <v>0</v>
      </c>
      <c r="G28" s="21"/>
      <c r="H28" s="21"/>
      <c r="I28" s="21"/>
      <c r="J28" s="21"/>
    </row>
    <row r="29" customFormat="false" ht="12.75" hidden="false" customHeight="false" outlineLevel="0" collapsed="false">
      <c r="A29" s="239" t="n">
        <v>16</v>
      </c>
      <c r="B29" s="240" t="s">
        <v>727</v>
      </c>
      <c r="C29" s="241" t="s">
        <v>711</v>
      </c>
      <c r="D29" s="241" t="n">
        <v>60</v>
      </c>
      <c r="E29" s="242"/>
      <c r="F29" s="242" t="n">
        <f aca="false">D29*E29</f>
        <v>0</v>
      </c>
      <c r="G29" s="21"/>
      <c r="H29" s="21"/>
      <c r="I29" s="21"/>
      <c r="J29" s="21"/>
    </row>
    <row r="30" customFormat="false" ht="12.75" hidden="false" customHeight="false" outlineLevel="0" collapsed="false">
      <c r="A30" s="239" t="n">
        <v>17</v>
      </c>
      <c r="B30" s="240" t="s">
        <v>728</v>
      </c>
      <c r="C30" s="241" t="s">
        <v>711</v>
      </c>
      <c r="D30" s="241" t="n">
        <v>550</v>
      </c>
      <c r="E30" s="242"/>
      <c r="F30" s="242" t="n">
        <f aca="false">D30*E30</f>
        <v>0</v>
      </c>
      <c r="G30" s="21"/>
      <c r="H30" s="21"/>
      <c r="I30" s="21"/>
      <c r="J30" s="21"/>
    </row>
    <row r="31" customFormat="false" ht="12.75" hidden="false" customHeight="false" outlineLevel="0" collapsed="false">
      <c r="A31" s="239" t="n">
        <v>18</v>
      </c>
      <c r="B31" s="240" t="s">
        <v>729</v>
      </c>
      <c r="C31" s="241" t="s">
        <v>711</v>
      </c>
      <c r="D31" s="241" t="n">
        <v>18</v>
      </c>
      <c r="E31" s="242"/>
      <c r="F31" s="242" t="n">
        <f aca="false">D31*E31</f>
        <v>0</v>
      </c>
      <c r="G31" s="21"/>
      <c r="H31" s="21"/>
      <c r="I31" s="21"/>
      <c r="J31" s="21"/>
    </row>
    <row r="32" customFormat="false" ht="12.75" hidden="false" customHeight="false" outlineLevel="0" collapsed="false">
      <c r="A32" s="239" t="n">
        <v>19</v>
      </c>
      <c r="B32" s="240" t="s">
        <v>730</v>
      </c>
      <c r="C32" s="241" t="s">
        <v>711</v>
      </c>
      <c r="D32" s="241" t="n">
        <v>22</v>
      </c>
      <c r="E32" s="242"/>
      <c r="F32" s="242" t="n">
        <f aca="false">D32*E32</f>
        <v>0</v>
      </c>
      <c r="G32" s="21"/>
      <c r="H32" s="21"/>
      <c r="I32" s="21"/>
      <c r="J32" s="21"/>
    </row>
    <row r="33" customFormat="false" ht="12.75" hidden="false" customHeight="false" outlineLevel="0" collapsed="false">
      <c r="A33" s="239" t="n">
        <v>20</v>
      </c>
      <c r="B33" s="240" t="s">
        <v>731</v>
      </c>
      <c r="C33" s="241" t="s">
        <v>711</v>
      </c>
      <c r="D33" s="241" t="n">
        <v>35</v>
      </c>
      <c r="E33" s="242"/>
      <c r="F33" s="242" t="n">
        <f aca="false">D33*E33</f>
        <v>0</v>
      </c>
      <c r="G33" s="21"/>
      <c r="H33" s="21"/>
      <c r="I33" s="21"/>
      <c r="J33" s="21"/>
    </row>
    <row r="34" customFormat="false" ht="12.75" hidden="false" customHeight="false" outlineLevel="0" collapsed="false">
      <c r="A34" s="239" t="n">
        <v>21</v>
      </c>
      <c r="B34" s="240" t="s">
        <v>824</v>
      </c>
      <c r="C34" s="241" t="s">
        <v>711</v>
      </c>
      <c r="D34" s="241" t="n">
        <v>15</v>
      </c>
      <c r="E34" s="242"/>
      <c r="F34" s="242" t="n">
        <f aca="false">D34*E34</f>
        <v>0</v>
      </c>
      <c r="G34" s="21"/>
      <c r="H34" s="21"/>
      <c r="I34" s="21"/>
      <c r="J34" s="21"/>
    </row>
    <row r="35" customFormat="false" ht="12.75" hidden="false" customHeight="false" outlineLevel="0" collapsed="false">
      <c r="A35" s="239" t="n">
        <v>22</v>
      </c>
      <c r="B35" s="240" t="s">
        <v>825</v>
      </c>
      <c r="C35" s="241" t="s">
        <v>716</v>
      </c>
      <c r="D35" s="241" t="n">
        <v>1</v>
      </c>
      <c r="E35" s="242"/>
      <c r="F35" s="242" t="n">
        <f aca="false">D35*E35</f>
        <v>0</v>
      </c>
      <c r="G35" s="21"/>
      <c r="H35" s="21"/>
      <c r="I35" s="21"/>
      <c r="J35" s="21"/>
    </row>
    <row r="36" customFormat="false" ht="12.75" hidden="false" customHeight="false" outlineLevel="0" collapsed="false">
      <c r="A36" s="239" t="n">
        <v>23</v>
      </c>
      <c r="B36" s="240" t="s">
        <v>733</v>
      </c>
      <c r="C36" s="241" t="s">
        <v>711</v>
      </c>
      <c r="D36" s="241" t="n">
        <v>30</v>
      </c>
      <c r="E36" s="242"/>
      <c r="F36" s="242" t="n">
        <f aca="false">D36*E36</f>
        <v>0</v>
      </c>
      <c r="G36" s="21"/>
      <c r="H36" s="21"/>
      <c r="I36" s="21"/>
      <c r="J36" s="21"/>
    </row>
    <row r="37" customFormat="false" ht="12.75" hidden="false" customHeight="false" outlineLevel="0" collapsed="false">
      <c r="A37" s="239" t="n">
        <v>24</v>
      </c>
      <c r="B37" s="240" t="s">
        <v>734</v>
      </c>
      <c r="C37" s="241" t="s">
        <v>711</v>
      </c>
      <c r="D37" s="241" t="n">
        <v>30</v>
      </c>
      <c r="E37" s="242"/>
      <c r="F37" s="242" t="n">
        <f aca="false">D37*E37</f>
        <v>0</v>
      </c>
      <c r="G37" s="21"/>
      <c r="H37" s="21"/>
      <c r="I37" s="21"/>
      <c r="J37" s="21"/>
    </row>
    <row r="38" customFormat="false" ht="12.75" hidden="false" customHeight="false" outlineLevel="0" collapsed="false">
      <c r="A38" s="239" t="n">
        <v>25</v>
      </c>
      <c r="B38" s="240" t="s">
        <v>735</v>
      </c>
      <c r="C38" s="241" t="s">
        <v>711</v>
      </c>
      <c r="D38" s="241" t="n">
        <v>25</v>
      </c>
      <c r="E38" s="242"/>
      <c r="F38" s="242" t="n">
        <f aca="false">D38*E38</f>
        <v>0</v>
      </c>
      <c r="G38" s="21"/>
      <c r="H38" s="21"/>
      <c r="I38" s="21"/>
      <c r="J38" s="21"/>
    </row>
    <row r="39" customFormat="false" ht="12.75" hidden="false" customHeight="false" outlineLevel="0" collapsed="false">
      <c r="A39" s="239" t="n">
        <v>26</v>
      </c>
      <c r="B39" s="240" t="s">
        <v>736</v>
      </c>
      <c r="C39" s="241" t="s">
        <v>711</v>
      </c>
      <c r="D39" s="241" t="n">
        <v>5</v>
      </c>
      <c r="E39" s="242"/>
      <c r="F39" s="242" t="n">
        <f aca="false">D39*E39</f>
        <v>0</v>
      </c>
      <c r="G39" s="21"/>
      <c r="H39" s="21"/>
      <c r="I39" s="21"/>
      <c r="J39" s="21"/>
    </row>
    <row r="40" customFormat="false" ht="12.75" hidden="false" customHeight="false" outlineLevel="0" collapsed="false">
      <c r="A40" s="239" t="n">
        <v>27</v>
      </c>
      <c r="B40" s="240" t="s">
        <v>737</v>
      </c>
      <c r="C40" s="241" t="s">
        <v>711</v>
      </c>
      <c r="D40" s="241" t="n">
        <v>5</v>
      </c>
      <c r="E40" s="242"/>
      <c r="F40" s="242" t="n">
        <f aca="false">D40*E40</f>
        <v>0</v>
      </c>
      <c r="G40" s="21"/>
      <c r="H40" s="21"/>
      <c r="I40" s="21"/>
      <c r="J40" s="21"/>
    </row>
    <row r="41" customFormat="false" ht="12.75" hidden="false" customHeight="false" outlineLevel="0" collapsed="false">
      <c r="A41" s="239" t="n">
        <v>28</v>
      </c>
      <c r="B41" s="240" t="s">
        <v>738</v>
      </c>
      <c r="C41" s="241" t="s">
        <v>711</v>
      </c>
      <c r="D41" s="241" t="n">
        <v>5</v>
      </c>
      <c r="E41" s="242"/>
      <c r="F41" s="242" t="n">
        <f aca="false">D41*E41</f>
        <v>0</v>
      </c>
      <c r="G41" s="21"/>
      <c r="H41" s="21"/>
      <c r="I41" s="21"/>
      <c r="J41" s="21"/>
    </row>
    <row r="42" customFormat="false" ht="12.75" hidden="false" customHeight="false" outlineLevel="0" collapsed="false">
      <c r="A42" s="239" t="n">
        <v>29</v>
      </c>
      <c r="B42" s="240" t="s">
        <v>739</v>
      </c>
      <c r="C42" s="241" t="s">
        <v>716</v>
      </c>
      <c r="D42" s="241" t="n">
        <v>28</v>
      </c>
      <c r="E42" s="242"/>
      <c r="F42" s="242" t="n">
        <f aca="false">D42*E42</f>
        <v>0</v>
      </c>
      <c r="G42" s="21"/>
      <c r="H42" s="21"/>
      <c r="I42" s="21"/>
      <c r="J42" s="21"/>
    </row>
    <row r="43" customFormat="false" ht="12.75" hidden="false" customHeight="false" outlineLevel="0" collapsed="false">
      <c r="A43" s="239" t="n">
        <v>30</v>
      </c>
      <c r="B43" s="240" t="s">
        <v>740</v>
      </c>
      <c r="C43" s="241" t="s">
        <v>716</v>
      </c>
      <c r="D43" s="241" t="n">
        <v>2</v>
      </c>
      <c r="E43" s="242"/>
      <c r="F43" s="242" t="n">
        <f aca="false">D43*E43</f>
        <v>0</v>
      </c>
      <c r="G43" s="21"/>
      <c r="H43" s="21"/>
      <c r="I43" s="21"/>
      <c r="J43" s="21"/>
    </row>
    <row r="44" customFormat="false" ht="12.75" hidden="false" customHeight="false" outlineLevel="0" collapsed="false">
      <c r="A44" s="239" t="n">
        <v>31</v>
      </c>
      <c r="B44" s="240" t="s">
        <v>742</v>
      </c>
      <c r="C44" s="241" t="s">
        <v>716</v>
      </c>
      <c r="D44" s="241" t="n">
        <v>120</v>
      </c>
      <c r="E44" s="242"/>
      <c r="F44" s="242" t="n">
        <f aca="false">D44*E44</f>
        <v>0</v>
      </c>
      <c r="G44" s="21"/>
      <c r="H44" s="21"/>
      <c r="I44" s="21"/>
      <c r="J44" s="21"/>
    </row>
    <row r="45" customFormat="false" ht="12.75" hidden="false" customHeight="false" outlineLevel="0" collapsed="false">
      <c r="A45" s="239" t="n">
        <v>32</v>
      </c>
      <c r="B45" s="240" t="s">
        <v>743</v>
      </c>
      <c r="C45" s="241" t="s">
        <v>716</v>
      </c>
      <c r="D45" s="241" t="n">
        <v>12</v>
      </c>
      <c r="E45" s="242"/>
      <c r="F45" s="242" t="n">
        <f aca="false">D45*E45</f>
        <v>0</v>
      </c>
      <c r="G45" s="21"/>
      <c r="H45" s="21"/>
      <c r="I45" s="21"/>
      <c r="J45" s="21"/>
    </row>
    <row r="46" customFormat="false" ht="12.75" hidden="false" customHeight="false" outlineLevel="0" collapsed="false">
      <c r="A46" s="239" t="n">
        <v>33</v>
      </c>
      <c r="B46" s="240" t="s">
        <v>826</v>
      </c>
      <c r="C46" s="241" t="s">
        <v>716</v>
      </c>
      <c r="D46" s="241" t="n">
        <v>10</v>
      </c>
      <c r="E46" s="242"/>
      <c r="F46" s="242" t="n">
        <f aca="false">D46*E46</f>
        <v>0</v>
      </c>
      <c r="G46" s="21"/>
      <c r="H46" s="21"/>
      <c r="I46" s="21"/>
      <c r="J46" s="21"/>
    </row>
    <row r="47" customFormat="false" ht="12.75" hidden="false" customHeight="false" outlineLevel="0" collapsed="false">
      <c r="A47" s="239" t="n">
        <v>34</v>
      </c>
      <c r="B47" s="240" t="s">
        <v>745</v>
      </c>
      <c r="C47" s="241" t="s">
        <v>716</v>
      </c>
      <c r="D47" s="241" t="n">
        <v>3</v>
      </c>
      <c r="E47" s="242"/>
      <c r="F47" s="242" t="n">
        <f aca="false">D47*E47</f>
        <v>0</v>
      </c>
      <c r="G47" s="21"/>
      <c r="H47" s="21"/>
      <c r="I47" s="21"/>
      <c r="J47" s="21"/>
    </row>
    <row r="48" customFormat="false" ht="12.75" hidden="false" customHeight="false" outlineLevel="0" collapsed="false">
      <c r="A48" s="239" t="n">
        <v>35</v>
      </c>
      <c r="B48" s="240" t="s">
        <v>747</v>
      </c>
      <c r="C48" s="241" t="s">
        <v>716</v>
      </c>
      <c r="D48" s="241" t="n">
        <v>6</v>
      </c>
      <c r="E48" s="242"/>
      <c r="F48" s="242" t="n">
        <f aca="false">D48*E48</f>
        <v>0</v>
      </c>
      <c r="G48" s="21"/>
      <c r="H48" s="21"/>
      <c r="I48" s="21"/>
      <c r="J48" s="21"/>
    </row>
    <row r="49" customFormat="false" ht="12.75" hidden="false" customHeight="false" outlineLevel="0" collapsed="false">
      <c r="A49" s="239" t="n">
        <v>36</v>
      </c>
      <c r="B49" s="240" t="s">
        <v>748</v>
      </c>
      <c r="C49" s="241" t="s">
        <v>716</v>
      </c>
      <c r="D49" s="241" t="n">
        <v>1</v>
      </c>
      <c r="E49" s="242"/>
      <c r="F49" s="242" t="n">
        <f aca="false">D49*E49</f>
        <v>0</v>
      </c>
      <c r="G49" s="21"/>
      <c r="H49" s="21"/>
      <c r="I49" s="21"/>
      <c r="J49" s="21"/>
    </row>
    <row r="50" customFormat="false" ht="12.75" hidden="false" customHeight="false" outlineLevel="0" collapsed="false">
      <c r="A50" s="239" t="n">
        <v>37</v>
      </c>
      <c r="B50" s="240" t="s">
        <v>749</v>
      </c>
      <c r="C50" s="241" t="s">
        <v>716</v>
      </c>
      <c r="D50" s="241" t="n">
        <v>1</v>
      </c>
      <c r="E50" s="242"/>
      <c r="F50" s="242" t="n">
        <f aca="false">D50*E50</f>
        <v>0</v>
      </c>
      <c r="G50" s="21"/>
      <c r="H50" s="21"/>
      <c r="I50" s="21"/>
      <c r="J50" s="21"/>
    </row>
    <row r="51" customFormat="false" ht="12.75" hidden="false" customHeight="false" outlineLevel="0" collapsed="false">
      <c r="A51" s="239" t="n">
        <v>38</v>
      </c>
      <c r="B51" s="240" t="s">
        <v>752</v>
      </c>
      <c r="C51" s="241" t="s">
        <v>716</v>
      </c>
      <c r="D51" s="241" t="n">
        <v>45</v>
      </c>
      <c r="E51" s="242"/>
      <c r="F51" s="242" t="n">
        <f aca="false">D51*E51</f>
        <v>0</v>
      </c>
      <c r="G51" s="21"/>
      <c r="H51" s="21"/>
      <c r="I51" s="21"/>
      <c r="J51" s="21"/>
    </row>
    <row r="52" customFormat="false" ht="12.75" hidden="false" customHeight="false" outlineLevel="0" collapsed="false">
      <c r="A52" s="239" t="n">
        <v>39</v>
      </c>
      <c r="B52" s="240" t="s">
        <v>753</v>
      </c>
      <c r="C52" s="241" t="s">
        <v>716</v>
      </c>
      <c r="D52" s="241" t="n">
        <v>7</v>
      </c>
      <c r="E52" s="242"/>
      <c r="F52" s="242" t="n">
        <f aca="false">D52*E52</f>
        <v>0</v>
      </c>
      <c r="G52" s="21"/>
      <c r="H52" s="21"/>
      <c r="I52" s="21"/>
      <c r="J52" s="21"/>
    </row>
    <row r="53" customFormat="false" ht="12.75" hidden="false" customHeight="false" outlineLevel="0" collapsed="false">
      <c r="A53" s="239"/>
      <c r="B53" s="240" t="s">
        <v>827</v>
      </c>
      <c r="C53" s="241"/>
      <c r="D53" s="241"/>
      <c r="E53" s="242"/>
      <c r="F53" s="242"/>
      <c r="G53" s="21"/>
      <c r="H53" s="21"/>
      <c r="I53" s="21"/>
      <c r="J53" s="21"/>
    </row>
    <row r="54" customFormat="false" ht="12.75" hidden="false" customHeight="false" outlineLevel="0" collapsed="false">
      <c r="A54" s="239" t="n">
        <v>40</v>
      </c>
      <c r="B54" s="240" t="s">
        <v>828</v>
      </c>
      <c r="C54" s="241" t="s">
        <v>716</v>
      </c>
      <c r="D54" s="241" t="n">
        <v>1</v>
      </c>
      <c r="E54" s="242"/>
      <c r="F54" s="242" t="n">
        <f aca="false">D54*E54</f>
        <v>0</v>
      </c>
      <c r="G54" s="21"/>
      <c r="H54" s="21"/>
      <c r="I54" s="21"/>
      <c r="J54" s="21"/>
    </row>
    <row r="55" customFormat="false" ht="12.75" hidden="false" customHeight="false" outlineLevel="0" collapsed="false">
      <c r="A55" s="239" t="n">
        <v>41</v>
      </c>
      <c r="B55" s="240" t="s">
        <v>829</v>
      </c>
      <c r="C55" s="241" t="s">
        <v>716</v>
      </c>
      <c r="D55" s="241" t="n">
        <v>1</v>
      </c>
      <c r="E55" s="242"/>
      <c r="F55" s="242" t="n">
        <f aca="false">D55*E55</f>
        <v>0</v>
      </c>
      <c r="G55" s="21"/>
      <c r="H55" s="21"/>
      <c r="I55" s="21"/>
      <c r="J55" s="21"/>
    </row>
    <row r="56" customFormat="false" ht="12.75" hidden="false" customHeight="false" outlineLevel="0" collapsed="false">
      <c r="A56" s="239" t="n">
        <v>42</v>
      </c>
      <c r="B56" s="240" t="s">
        <v>767</v>
      </c>
      <c r="C56" s="241" t="s">
        <v>716</v>
      </c>
      <c r="D56" s="241" t="n">
        <v>2</v>
      </c>
      <c r="E56" s="242"/>
      <c r="F56" s="242" t="n">
        <f aca="false">D56*E56</f>
        <v>0</v>
      </c>
      <c r="G56" s="21"/>
      <c r="H56" s="21"/>
      <c r="I56" s="21"/>
      <c r="J56" s="21"/>
    </row>
    <row r="57" customFormat="false" ht="12.75" hidden="false" customHeight="false" outlineLevel="0" collapsed="false">
      <c r="A57" s="239" t="n">
        <v>43</v>
      </c>
      <c r="B57" s="240" t="s">
        <v>768</v>
      </c>
      <c r="C57" s="241" t="s">
        <v>716</v>
      </c>
      <c r="D57" s="241" t="n">
        <v>2</v>
      </c>
      <c r="E57" s="242"/>
      <c r="F57" s="242" t="n">
        <f aca="false">D57*E57</f>
        <v>0</v>
      </c>
      <c r="G57" s="21"/>
      <c r="H57" s="21"/>
      <c r="I57" s="21"/>
      <c r="J57" s="21"/>
    </row>
    <row r="58" customFormat="false" ht="12.75" hidden="false" customHeight="false" outlineLevel="0" collapsed="false">
      <c r="A58" s="239" t="n">
        <v>44</v>
      </c>
      <c r="B58" s="240" t="s">
        <v>830</v>
      </c>
      <c r="C58" s="241" t="s">
        <v>716</v>
      </c>
      <c r="D58" s="241" t="n">
        <v>1</v>
      </c>
      <c r="E58" s="242"/>
      <c r="F58" s="242" t="n">
        <f aca="false">D58*E58</f>
        <v>0</v>
      </c>
      <c r="G58" s="21"/>
      <c r="H58" s="21"/>
      <c r="I58" s="21"/>
      <c r="J58" s="21"/>
    </row>
    <row r="59" customFormat="false" ht="12.75" hidden="false" customHeight="false" outlineLevel="0" collapsed="false">
      <c r="A59" s="239" t="n">
        <v>45</v>
      </c>
      <c r="B59" s="240" t="s">
        <v>770</v>
      </c>
      <c r="C59" s="241" t="s">
        <v>716</v>
      </c>
      <c r="D59" s="241" t="n">
        <v>9</v>
      </c>
      <c r="E59" s="242"/>
      <c r="F59" s="242" t="n">
        <f aca="false">D59*E59</f>
        <v>0</v>
      </c>
      <c r="G59" s="21"/>
      <c r="H59" s="21"/>
      <c r="I59" s="21"/>
      <c r="J59" s="21"/>
    </row>
    <row r="60" customFormat="false" ht="12.75" hidden="false" customHeight="false" outlineLevel="0" collapsed="false">
      <c r="A60" s="239" t="n">
        <v>46</v>
      </c>
      <c r="B60" s="240" t="s">
        <v>771</v>
      </c>
      <c r="C60" s="241" t="s">
        <v>716</v>
      </c>
      <c r="D60" s="241" t="n">
        <v>9</v>
      </c>
      <c r="E60" s="242"/>
      <c r="F60" s="242" t="n">
        <f aca="false">D60*E60</f>
        <v>0</v>
      </c>
      <c r="G60" s="21"/>
      <c r="H60" s="21"/>
      <c r="I60" s="21"/>
      <c r="J60" s="21"/>
    </row>
    <row r="61" customFormat="false" ht="12.75" hidden="false" customHeight="false" outlineLevel="0" collapsed="false">
      <c r="A61" s="239" t="n">
        <v>47</v>
      </c>
      <c r="B61" s="240" t="s">
        <v>775</v>
      </c>
      <c r="C61" s="241" t="s">
        <v>776</v>
      </c>
      <c r="D61" s="241" t="n">
        <v>1</v>
      </c>
      <c r="E61" s="242"/>
      <c r="F61" s="242" t="n">
        <f aca="false">D61*E61</f>
        <v>0</v>
      </c>
      <c r="G61" s="21"/>
      <c r="H61" s="21"/>
      <c r="I61" s="21"/>
      <c r="J61" s="21"/>
    </row>
    <row r="62" customFormat="false" ht="12.75" hidden="false" customHeight="false" outlineLevel="0" collapsed="false">
      <c r="A62" s="246"/>
      <c r="B62" s="247" t="s">
        <v>777</v>
      </c>
      <c r="C62" s="247"/>
      <c r="D62" s="247"/>
      <c r="E62" s="247"/>
      <c r="F62" s="248" t="n">
        <f aca="false">SUM(F14:F61)</f>
        <v>0</v>
      </c>
      <c r="G62" s="21"/>
      <c r="H62" s="21"/>
      <c r="I62" s="21"/>
      <c r="J62" s="21"/>
    </row>
    <row r="63" customFormat="false" ht="12.75" hidden="false" customHeight="false" outlineLevel="0" collapsed="false">
      <c r="A63" s="246"/>
      <c r="B63" s="246"/>
      <c r="C63" s="246"/>
      <c r="D63" s="246"/>
      <c r="E63" s="246"/>
      <c r="F63" s="246"/>
      <c r="G63" s="21"/>
      <c r="H63" s="21"/>
      <c r="I63" s="21"/>
      <c r="J63" s="21"/>
    </row>
    <row r="64" customFormat="false" ht="38.25" hidden="false" customHeight="false" outlineLevel="0" collapsed="false">
      <c r="A64" s="241"/>
      <c r="B64" s="249" t="s">
        <v>778</v>
      </c>
      <c r="C64" s="241"/>
      <c r="D64" s="241"/>
      <c r="E64" s="241"/>
      <c r="F64" s="241"/>
      <c r="G64" s="21"/>
      <c r="H64" s="21"/>
      <c r="I64" s="21"/>
      <c r="J64" s="21"/>
    </row>
    <row r="65" customFormat="false" ht="12.75" hidden="false" customHeight="false" outlineLevel="0" collapsed="false">
      <c r="G65" s="21"/>
      <c r="H65" s="21"/>
      <c r="I65" s="21"/>
      <c r="J65" s="21"/>
    </row>
    <row r="66" customFormat="false" ht="12.75" hidden="false" customHeight="false" outlineLevel="0" collapsed="false">
      <c r="G66" s="21"/>
      <c r="H66" s="21"/>
      <c r="I66" s="21"/>
      <c r="J66" s="21"/>
    </row>
    <row r="67" customFormat="false" ht="15" hidden="false" customHeight="false" outlineLevel="0" collapsed="false">
      <c r="B67" s="250" t="s">
        <v>779</v>
      </c>
      <c r="G67" s="21"/>
      <c r="H67" s="21"/>
      <c r="I67" s="21"/>
      <c r="J67" s="21"/>
    </row>
    <row r="68" customFormat="false" ht="12.75" hidden="false" customHeight="false" outlineLevel="0" collapsed="false">
      <c r="A68" s="251" t="s">
        <v>780</v>
      </c>
      <c r="B68" s="252" t="s">
        <v>781</v>
      </c>
      <c r="C68" s="252" t="s">
        <v>634</v>
      </c>
      <c r="D68" s="0" t="n">
        <v>3</v>
      </c>
      <c r="E68" s="253"/>
      <c r="F68" s="254" t="n">
        <f aca="false">D68*E68</f>
        <v>0</v>
      </c>
      <c r="G68" s="21"/>
      <c r="H68" s="21"/>
      <c r="I68" s="21"/>
      <c r="J68" s="21"/>
    </row>
    <row r="69" customFormat="false" ht="12.75" hidden="false" customHeight="false" outlineLevel="0" collapsed="false">
      <c r="A69" s="251" t="s">
        <v>780</v>
      </c>
      <c r="B69" s="252" t="s">
        <v>782</v>
      </c>
      <c r="C69" s="252" t="s">
        <v>634</v>
      </c>
      <c r="D69" s="0" t="n">
        <v>3</v>
      </c>
      <c r="E69" s="253"/>
      <c r="F69" s="254" t="n">
        <f aca="false">D69*E69</f>
        <v>0</v>
      </c>
      <c r="G69" s="21"/>
      <c r="H69" s="21"/>
      <c r="I69" s="21"/>
      <c r="J69" s="21"/>
    </row>
    <row r="70" customFormat="false" ht="25.5" hidden="false" customHeight="false" outlineLevel="0" collapsed="false">
      <c r="A70" s="251" t="s">
        <v>780</v>
      </c>
      <c r="B70" s="252" t="s">
        <v>783</v>
      </c>
      <c r="C70" s="252" t="s">
        <v>634</v>
      </c>
      <c r="D70" s="0" t="n">
        <v>3</v>
      </c>
      <c r="E70" s="253"/>
      <c r="F70" s="254" t="n">
        <f aca="false">D70*E70</f>
        <v>0</v>
      </c>
      <c r="G70" s="21"/>
      <c r="H70" s="21"/>
      <c r="I70" s="21"/>
      <c r="J70" s="21"/>
    </row>
    <row r="71" customFormat="false" ht="25.5" hidden="false" customHeight="false" outlineLevel="0" collapsed="false">
      <c r="A71" s="251" t="s">
        <v>786</v>
      </c>
      <c r="B71" s="252" t="s">
        <v>787</v>
      </c>
      <c r="C71" s="252" t="s">
        <v>634</v>
      </c>
      <c r="D71" s="0" t="n">
        <v>3</v>
      </c>
      <c r="E71" s="253"/>
      <c r="F71" s="254" t="n">
        <f aca="false">D71*E71</f>
        <v>0</v>
      </c>
      <c r="G71" s="21"/>
      <c r="H71" s="21"/>
      <c r="I71" s="21"/>
      <c r="J71" s="21"/>
    </row>
    <row r="72" customFormat="false" ht="25.5" hidden="false" customHeight="false" outlineLevel="0" collapsed="false">
      <c r="A72" s="251" t="s">
        <v>788</v>
      </c>
      <c r="B72" s="252" t="s">
        <v>789</v>
      </c>
      <c r="C72" s="252" t="s">
        <v>634</v>
      </c>
      <c r="D72" s="0" t="n">
        <v>4</v>
      </c>
      <c r="E72" s="253"/>
      <c r="F72" s="254" t="n">
        <f aca="false">D72*E72</f>
        <v>0</v>
      </c>
      <c r="G72" s="21"/>
      <c r="H72" s="21"/>
      <c r="I72" s="21"/>
      <c r="J72" s="21"/>
    </row>
    <row r="73" customFormat="false" ht="12.75" hidden="false" customHeight="false" outlineLevel="0" collapsed="false">
      <c r="A73" s="251" t="s">
        <v>790</v>
      </c>
      <c r="B73" s="252" t="s">
        <v>831</v>
      </c>
      <c r="C73" s="252" t="s">
        <v>634</v>
      </c>
      <c r="D73" s="0" t="n">
        <v>1</v>
      </c>
      <c r="E73" s="253"/>
      <c r="F73" s="254" t="n">
        <f aca="false">D73*E73</f>
        <v>0</v>
      </c>
      <c r="G73" s="21"/>
      <c r="H73" s="21"/>
      <c r="I73" s="21"/>
      <c r="J73" s="21"/>
    </row>
    <row r="74" customFormat="false" ht="12.75" hidden="false" customHeight="false" outlineLevel="0" collapsed="false">
      <c r="A74" s="251" t="s">
        <v>800</v>
      </c>
      <c r="B74" s="252" t="s">
        <v>801</v>
      </c>
      <c r="C74" s="252" t="s">
        <v>634</v>
      </c>
      <c r="D74" s="0" t="n">
        <v>3</v>
      </c>
      <c r="E74" s="253"/>
      <c r="F74" s="254" t="n">
        <f aca="false">D74*E74</f>
        <v>0</v>
      </c>
      <c r="G74" s="21"/>
      <c r="H74" s="21"/>
      <c r="I74" s="21"/>
      <c r="J74" s="21"/>
    </row>
    <row r="75" customFormat="false" ht="12.75" hidden="false" customHeight="false" outlineLevel="0" collapsed="false">
      <c r="A75" s="251" t="s">
        <v>832</v>
      </c>
      <c r="B75" s="255" t="s">
        <v>833</v>
      </c>
      <c r="C75" s="255" t="s">
        <v>634</v>
      </c>
      <c r="D75" s="0" t="n">
        <v>1</v>
      </c>
      <c r="E75" s="256"/>
      <c r="F75" s="254" t="n">
        <f aca="false">D75*E75</f>
        <v>0</v>
      </c>
      <c r="G75" s="21"/>
      <c r="H75" s="21"/>
      <c r="I75" s="21"/>
      <c r="J75" s="21"/>
    </row>
    <row r="76" customFormat="false" ht="12.75" hidden="false" customHeight="false" outlineLevel="0" collapsed="false">
      <c r="B76" s="267" t="s">
        <v>777</v>
      </c>
      <c r="C76" s="267"/>
      <c r="D76" s="267"/>
      <c r="E76" s="267"/>
      <c r="F76" s="268" t="n">
        <f aca="false">SUM(F68:F75)</f>
        <v>0</v>
      </c>
      <c r="G76" s="21"/>
      <c r="H76" s="21"/>
      <c r="I76" s="21"/>
      <c r="J76" s="21"/>
    </row>
    <row r="77" customFormat="false" ht="12.75" hidden="false" customHeight="false" outlineLevel="0" collapsed="false">
      <c r="F77" s="269"/>
      <c r="G77" s="21"/>
      <c r="H77" s="21"/>
      <c r="I77" s="21"/>
      <c r="J77" s="21"/>
    </row>
    <row r="78" customFormat="false" ht="12.75" hidden="false" customHeight="false" outlineLevel="0" collapsed="false">
      <c r="A78" s="246"/>
      <c r="B78" s="258"/>
      <c r="C78" s="246"/>
      <c r="D78" s="246"/>
      <c r="E78" s="246"/>
      <c r="F78" s="246"/>
      <c r="G78" s="21"/>
      <c r="H78" s="21"/>
      <c r="I78" s="21"/>
      <c r="J78" s="21"/>
    </row>
    <row r="79" customFormat="false" ht="12.75" hidden="false" customHeight="false" outlineLevel="0" collapsed="false">
      <c r="A79" s="246"/>
      <c r="B79" s="258" t="s">
        <v>802</v>
      </c>
      <c r="C79" s="246"/>
      <c r="D79" s="246"/>
      <c r="E79" s="246"/>
      <c r="F79" s="246"/>
      <c r="G79" s="21"/>
      <c r="H79" s="21"/>
      <c r="I79" s="21"/>
      <c r="J79" s="21"/>
    </row>
    <row r="80" customFormat="false" ht="12.75" hidden="false" customHeight="false" outlineLevel="0" collapsed="false">
      <c r="A80" s="246"/>
      <c r="B80" s="258"/>
      <c r="C80" s="246"/>
      <c r="D80" s="246"/>
      <c r="E80" s="246"/>
      <c r="F80" s="246"/>
      <c r="G80" s="21"/>
      <c r="H80" s="21"/>
      <c r="I80" s="21"/>
      <c r="J80" s="21"/>
    </row>
    <row r="81" customFormat="false" ht="25.5" hidden="false" customHeight="false" outlineLevel="0" collapsed="false">
      <c r="A81" s="239" t="n">
        <v>1</v>
      </c>
      <c r="B81" s="240" t="s">
        <v>834</v>
      </c>
      <c r="C81" s="241" t="s">
        <v>716</v>
      </c>
      <c r="D81" s="241" t="n">
        <v>1</v>
      </c>
      <c r="E81" s="242"/>
      <c r="F81" s="254" t="n">
        <f aca="false">D81*E81</f>
        <v>0</v>
      </c>
      <c r="G81" s="21"/>
      <c r="H81" s="21"/>
      <c r="I81" s="21"/>
      <c r="J81" s="21"/>
    </row>
    <row r="82" customFormat="false" ht="12.75" hidden="false" customHeight="false" outlineLevel="0" collapsed="false">
      <c r="A82" s="239" t="n">
        <v>2</v>
      </c>
      <c r="B82" s="240" t="s">
        <v>804</v>
      </c>
      <c r="C82" s="241" t="s">
        <v>716</v>
      </c>
      <c r="D82" s="241" t="n">
        <v>14</v>
      </c>
      <c r="E82" s="242"/>
      <c r="F82" s="254" t="n">
        <f aca="false">D82*E82</f>
        <v>0</v>
      </c>
      <c r="G82" s="21"/>
      <c r="H82" s="21"/>
      <c r="I82" s="21"/>
      <c r="J82" s="21"/>
    </row>
    <row r="83" customFormat="false" ht="12.75" hidden="false" customHeight="false" outlineLevel="0" collapsed="false">
      <c r="A83" s="239" t="n">
        <v>3</v>
      </c>
      <c r="B83" s="240" t="s">
        <v>805</v>
      </c>
      <c r="C83" s="241" t="s">
        <v>776</v>
      </c>
      <c r="D83" s="241" t="n">
        <v>1</v>
      </c>
      <c r="E83" s="242"/>
      <c r="F83" s="254" t="n">
        <f aca="false">D83*E83</f>
        <v>0</v>
      </c>
      <c r="G83" s="21"/>
      <c r="H83" s="21"/>
      <c r="I83" s="21"/>
      <c r="J83" s="21"/>
    </row>
    <row r="84" customFormat="false" ht="12.75" hidden="false" customHeight="false" outlineLevel="0" collapsed="false">
      <c r="A84" s="239" t="n">
        <v>4</v>
      </c>
      <c r="B84" s="240" t="s">
        <v>835</v>
      </c>
      <c r="C84" s="241" t="s">
        <v>776</v>
      </c>
      <c r="D84" s="241" t="n">
        <v>1</v>
      </c>
      <c r="E84" s="242"/>
      <c r="F84" s="254"/>
      <c r="G84" s="21"/>
      <c r="H84" s="21"/>
      <c r="I84" s="21"/>
      <c r="J84" s="21"/>
    </row>
    <row r="85" customFormat="false" ht="12.75" hidden="false" customHeight="false" outlineLevel="0" collapsed="false">
      <c r="A85" s="246"/>
      <c r="B85" s="247" t="s">
        <v>777</v>
      </c>
      <c r="C85" s="247"/>
      <c r="D85" s="247"/>
      <c r="E85" s="259"/>
      <c r="F85" s="248" t="n">
        <f aca="false">SUM(F81:F83)</f>
        <v>0</v>
      </c>
      <c r="G85" s="21"/>
      <c r="H85" s="21"/>
      <c r="I85" s="21"/>
      <c r="J85" s="21"/>
    </row>
    <row r="86" customFormat="false" ht="12.75" hidden="false" customHeight="false" outlineLevel="0" collapsed="false">
      <c r="A86" s="246"/>
      <c r="B86" s="246"/>
      <c r="C86" s="246"/>
      <c r="D86" s="246"/>
      <c r="E86" s="246"/>
      <c r="F86" s="246"/>
      <c r="G86" s="21"/>
      <c r="H86" s="21"/>
      <c r="I86" s="21"/>
      <c r="J86" s="21"/>
    </row>
    <row r="87" customFormat="false" ht="12.75" hidden="false" customHeight="false" outlineLevel="0" collapsed="false">
      <c r="A87" s="246"/>
      <c r="B87" s="246"/>
      <c r="C87" s="246"/>
      <c r="D87" s="246"/>
      <c r="E87" s="246"/>
      <c r="F87" s="246"/>
      <c r="G87" s="21"/>
      <c r="H87" s="21"/>
      <c r="I87" s="21"/>
      <c r="J87" s="21"/>
    </row>
    <row r="88" customFormat="false" ht="12.75" hidden="false" customHeight="false" outlineLevel="0" collapsed="false">
      <c r="A88" s="246"/>
      <c r="B88" s="258" t="s">
        <v>808</v>
      </c>
      <c r="C88" s="246"/>
      <c r="D88" s="246"/>
      <c r="E88" s="246"/>
      <c r="F88" s="246"/>
      <c r="G88" s="21"/>
      <c r="H88" s="21"/>
      <c r="I88" s="21"/>
      <c r="J88" s="21"/>
    </row>
    <row r="89" customFormat="false" ht="12.75" hidden="false" customHeight="false" outlineLevel="0" collapsed="false">
      <c r="A89" s="246"/>
      <c r="B89" s="258"/>
      <c r="C89" s="246"/>
      <c r="D89" s="246"/>
      <c r="E89" s="242"/>
      <c r="F89" s="246"/>
      <c r="G89" s="21"/>
      <c r="H89" s="21"/>
      <c r="I89" s="21"/>
      <c r="J89" s="21"/>
    </row>
    <row r="90" customFormat="false" ht="12.75" hidden="false" customHeight="false" outlineLevel="0" collapsed="false">
      <c r="A90" s="260" t="n">
        <v>1</v>
      </c>
      <c r="B90" s="261" t="s">
        <v>809</v>
      </c>
      <c r="C90" s="246" t="s">
        <v>810</v>
      </c>
      <c r="D90" s="246" t="n">
        <v>8</v>
      </c>
      <c r="E90" s="242"/>
      <c r="F90" s="242" t="n">
        <f aca="false">D90*E90</f>
        <v>0</v>
      </c>
      <c r="G90" s="21"/>
      <c r="H90" s="21"/>
      <c r="I90" s="21"/>
      <c r="J90" s="21"/>
    </row>
    <row r="91" customFormat="false" ht="12.75" hidden="false" customHeight="false" outlineLevel="0" collapsed="false">
      <c r="A91" s="260" t="n">
        <v>2</v>
      </c>
      <c r="B91" s="261" t="s">
        <v>836</v>
      </c>
      <c r="C91" s="246" t="s">
        <v>810</v>
      </c>
      <c r="D91" s="246" t="n">
        <v>8</v>
      </c>
      <c r="E91" s="242"/>
      <c r="F91" s="242" t="n">
        <f aca="false">D91*E91</f>
        <v>0</v>
      </c>
      <c r="G91" s="21"/>
      <c r="H91" s="21"/>
      <c r="I91" s="21"/>
      <c r="J91" s="21"/>
    </row>
    <row r="92" customFormat="false" ht="12.75" hidden="false" customHeight="false" outlineLevel="0" collapsed="false">
      <c r="A92" s="260" t="n">
        <v>3</v>
      </c>
      <c r="B92" s="261" t="s">
        <v>837</v>
      </c>
      <c r="C92" s="246" t="s">
        <v>810</v>
      </c>
      <c r="D92" s="246" t="n">
        <v>8</v>
      </c>
      <c r="E92" s="242"/>
      <c r="F92" s="242" t="n">
        <f aca="false">D92*E92</f>
        <v>0</v>
      </c>
      <c r="G92" s="21"/>
      <c r="H92" s="21"/>
      <c r="I92" s="21"/>
      <c r="J92" s="21"/>
    </row>
    <row r="93" customFormat="false" ht="12.75" hidden="false" customHeight="false" outlineLevel="0" collapsed="false">
      <c r="A93" s="260" t="n">
        <v>4</v>
      </c>
      <c r="B93" s="261" t="s">
        <v>812</v>
      </c>
      <c r="C93" s="246" t="s">
        <v>810</v>
      </c>
      <c r="D93" s="246" t="n">
        <v>8</v>
      </c>
      <c r="E93" s="242"/>
      <c r="F93" s="242" t="n">
        <f aca="false">D93*E93</f>
        <v>0</v>
      </c>
      <c r="G93" s="21"/>
      <c r="H93" s="21"/>
      <c r="I93" s="21"/>
      <c r="J93" s="21"/>
    </row>
    <row r="94" customFormat="false" ht="12.75" hidden="false" customHeight="false" outlineLevel="0" collapsed="false">
      <c r="A94" s="260" t="n">
        <v>5</v>
      </c>
      <c r="B94" s="261" t="s">
        <v>814</v>
      </c>
      <c r="C94" s="246" t="s">
        <v>810</v>
      </c>
      <c r="D94" s="246" t="n">
        <v>10</v>
      </c>
      <c r="E94" s="242"/>
      <c r="F94" s="242" t="n">
        <f aca="false">D94*E94</f>
        <v>0</v>
      </c>
      <c r="G94" s="21"/>
      <c r="H94" s="21"/>
      <c r="I94" s="21"/>
      <c r="J94" s="21"/>
    </row>
    <row r="95" customFormat="false" ht="12.75" hidden="false" customHeight="false" outlineLevel="0" collapsed="false">
      <c r="A95" s="260" t="n">
        <v>6</v>
      </c>
      <c r="B95" s="240" t="s">
        <v>815</v>
      </c>
      <c r="C95" s="241" t="s">
        <v>810</v>
      </c>
      <c r="D95" s="241" t="n">
        <v>5</v>
      </c>
      <c r="E95" s="242"/>
      <c r="F95" s="242" t="n">
        <f aca="false">D95*E95</f>
        <v>0</v>
      </c>
      <c r="G95" s="21"/>
      <c r="H95" s="21"/>
      <c r="I95" s="21"/>
      <c r="J95" s="21"/>
    </row>
    <row r="96" customFormat="false" ht="12.75" hidden="false" customHeight="false" outlineLevel="0" collapsed="false">
      <c r="A96" s="260" t="n">
        <v>7</v>
      </c>
      <c r="B96" s="240" t="s">
        <v>816</v>
      </c>
      <c r="C96" s="241" t="s">
        <v>810</v>
      </c>
      <c r="D96" s="241" t="n">
        <v>5</v>
      </c>
      <c r="E96" s="242"/>
      <c r="F96" s="242" t="n">
        <f aca="false">D96*E96</f>
        <v>0</v>
      </c>
      <c r="G96" s="21"/>
      <c r="H96" s="21"/>
      <c r="I96" s="21"/>
      <c r="J96" s="21"/>
    </row>
    <row r="97" customFormat="false" ht="12.75" hidden="false" customHeight="false" outlineLevel="0" collapsed="false">
      <c r="A97" s="260" t="n">
        <v>8</v>
      </c>
      <c r="B97" s="240" t="s">
        <v>817</v>
      </c>
      <c r="C97" s="241" t="s">
        <v>810</v>
      </c>
      <c r="D97" s="241" t="n">
        <v>55</v>
      </c>
      <c r="E97" s="242"/>
      <c r="F97" s="242" t="n">
        <f aca="false">D97*E97</f>
        <v>0</v>
      </c>
      <c r="G97" s="21"/>
      <c r="H97" s="21"/>
      <c r="I97" s="21"/>
      <c r="J97" s="21"/>
    </row>
    <row r="98" customFormat="false" ht="12.75" hidden="false" customHeight="false" outlineLevel="0" collapsed="false">
      <c r="A98" s="260" t="n">
        <v>9</v>
      </c>
      <c r="B98" s="240" t="s">
        <v>818</v>
      </c>
      <c r="C98" s="241" t="s">
        <v>810</v>
      </c>
      <c r="D98" s="241" t="n">
        <v>6</v>
      </c>
      <c r="E98" s="242"/>
      <c r="F98" s="242" t="n">
        <f aca="false">D98*E98</f>
        <v>0</v>
      </c>
      <c r="G98" s="21"/>
      <c r="H98" s="21"/>
      <c r="I98" s="21"/>
      <c r="J98" s="21"/>
    </row>
    <row r="99" customFormat="false" ht="12.75" hidden="false" customHeight="false" outlineLevel="0" collapsed="false">
      <c r="A99" s="246"/>
      <c r="B99" s="247" t="s">
        <v>777</v>
      </c>
      <c r="C99" s="247"/>
      <c r="D99" s="247"/>
      <c r="E99" s="247"/>
      <c r="F99" s="248" t="n">
        <f aca="false">SUM(F90:F98)</f>
        <v>0</v>
      </c>
      <c r="G99" s="21"/>
      <c r="H99" s="21"/>
      <c r="I99" s="21"/>
      <c r="J99" s="21"/>
    </row>
    <row r="100" customFormat="false" ht="12.75" hidden="false" customHeight="false" outlineLevel="0" collapsed="false">
      <c r="A100" s="246"/>
      <c r="B100" s="246"/>
      <c r="C100" s="246"/>
      <c r="D100" s="246"/>
      <c r="E100" s="246"/>
      <c r="F100" s="246"/>
      <c r="G100" s="21"/>
      <c r="H100" s="21"/>
      <c r="I100" s="21"/>
      <c r="J100" s="21"/>
    </row>
    <row r="101" customFormat="false" ht="12.75" hidden="false" customHeight="false" outlineLevel="0" collapsed="false">
      <c r="A101" s="246"/>
      <c r="B101" s="246"/>
      <c r="C101" s="246"/>
      <c r="D101" s="246"/>
      <c r="E101" s="246"/>
      <c r="F101" s="246"/>
      <c r="G101" s="21"/>
      <c r="H101" s="21"/>
      <c r="I101" s="21"/>
      <c r="J101" s="21"/>
    </row>
    <row r="102" customFormat="false" ht="12.75" hidden="false" customHeight="false" outlineLevel="0" collapsed="false">
      <c r="A102" s="246"/>
      <c r="B102" s="258" t="s">
        <v>819</v>
      </c>
      <c r="C102" s="246"/>
      <c r="D102" s="246"/>
      <c r="E102" s="246"/>
      <c r="F102" s="246"/>
      <c r="G102" s="21"/>
      <c r="H102" s="21"/>
      <c r="I102" s="21"/>
      <c r="J102" s="21"/>
    </row>
    <row r="103" customFormat="false" ht="12.75" hidden="false" customHeight="false" outlineLevel="0" collapsed="false">
      <c r="A103" s="246"/>
      <c r="B103" s="258"/>
      <c r="C103" s="246"/>
      <c r="D103" s="246"/>
      <c r="E103" s="246"/>
      <c r="F103" s="246"/>
      <c r="G103" s="21"/>
      <c r="H103" s="21"/>
      <c r="I103" s="21"/>
      <c r="J103" s="21"/>
    </row>
    <row r="104" customFormat="false" ht="12.75" hidden="false" customHeight="false" outlineLevel="0" collapsed="false">
      <c r="A104" s="239" t="n">
        <v>1</v>
      </c>
      <c r="B104" s="240" t="s">
        <v>820</v>
      </c>
      <c r="C104" s="241" t="s">
        <v>810</v>
      </c>
      <c r="D104" s="241" t="n">
        <v>25</v>
      </c>
      <c r="E104" s="242"/>
      <c r="F104" s="254" t="n">
        <f aca="false">D104*E104</f>
        <v>0</v>
      </c>
      <c r="G104" s="21"/>
      <c r="H104" s="21"/>
      <c r="I104" s="21"/>
      <c r="J104" s="21"/>
    </row>
  </sheetData>
  <mergeCells count="4">
    <mergeCell ref="A1:G1"/>
    <mergeCell ref="B2:F2"/>
    <mergeCell ref="B3:F3"/>
    <mergeCell ref="B4:F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9.14"/>
    <col collapsed="false" customWidth="true" hidden="false" outlineLevel="0" max="9" min="8" style="0" width="9.85"/>
    <col collapsed="false" customWidth="true" hidden="false" outlineLevel="0" max="1025" min="10" style="0" width="9.14"/>
  </cols>
  <sheetData>
    <row r="1" customFormat="false" ht="15.75" hidden="false" customHeight="false" outlineLevel="0" collapsed="false">
      <c r="A1" s="223" t="s">
        <v>3</v>
      </c>
      <c r="B1" s="223"/>
      <c r="C1" s="223"/>
      <c r="D1" s="223"/>
      <c r="E1" s="223"/>
      <c r="F1" s="223"/>
      <c r="G1" s="223"/>
      <c r="H1" s="226"/>
      <c r="I1" s="226"/>
      <c r="J1" s="226"/>
      <c r="K1" s="226"/>
      <c r="L1" s="226"/>
      <c r="M1" s="226"/>
      <c r="N1" s="226"/>
    </row>
    <row r="2" customFormat="false" ht="12.75" hidden="false" customHeight="false" outlineLevel="0" collapsed="false">
      <c r="A2" s="224" t="s">
        <v>106</v>
      </c>
      <c r="B2" s="225" t="s">
        <v>5</v>
      </c>
      <c r="C2" s="225"/>
      <c r="D2" s="225"/>
      <c r="E2" s="225"/>
      <c r="F2" s="225"/>
      <c r="G2" s="270"/>
      <c r="H2" s="224"/>
      <c r="I2" s="225"/>
      <c r="J2" s="225"/>
      <c r="K2" s="225"/>
      <c r="L2" s="225"/>
      <c r="M2" s="225"/>
    </row>
    <row r="3" customFormat="false" ht="12.75" hidden="false" customHeight="false" outlineLevel="0" collapsed="false">
      <c r="A3" s="224" t="s">
        <v>103</v>
      </c>
      <c r="B3" s="225" t="s">
        <v>838</v>
      </c>
      <c r="C3" s="225"/>
      <c r="D3" s="225"/>
      <c r="E3" s="225"/>
      <c r="F3" s="225"/>
      <c r="G3" s="270"/>
      <c r="H3" s="224"/>
      <c r="I3" s="225"/>
      <c r="J3" s="225"/>
      <c r="K3" s="225"/>
      <c r="L3" s="225"/>
      <c r="M3" s="225"/>
    </row>
    <row r="4" customFormat="false" ht="12.75" hidden="false" customHeight="false" outlineLevel="0" collapsed="false">
      <c r="A4" s="227"/>
      <c r="B4" s="225" t="s">
        <v>839</v>
      </c>
      <c r="C4" s="225"/>
      <c r="D4" s="225"/>
      <c r="E4" s="225"/>
      <c r="F4" s="225"/>
      <c r="G4" s="227"/>
      <c r="H4" s="227"/>
      <c r="I4" s="225"/>
      <c r="J4" s="225"/>
      <c r="K4" s="225"/>
      <c r="L4" s="225"/>
      <c r="M4" s="225"/>
    </row>
    <row r="6" customFormat="false" ht="12.75" hidden="false" customHeight="false" outlineLevel="0" collapsed="false">
      <c r="A6" s="271"/>
      <c r="B6" s="272"/>
      <c r="C6" s="273"/>
      <c r="D6" s="273"/>
      <c r="E6" s="274"/>
      <c r="F6" s="274"/>
      <c r="G6" s="275"/>
      <c r="H6" s="273"/>
      <c r="I6" s="273"/>
    </row>
    <row r="7" customFormat="false" ht="12.75" hidden="false" customHeight="false" outlineLevel="0" collapsed="false">
      <c r="A7" s="271"/>
      <c r="B7" s="276"/>
      <c r="C7" s="276"/>
      <c r="D7" s="276"/>
      <c r="E7" s="277"/>
      <c r="F7" s="277"/>
      <c r="G7" s="278"/>
      <c r="H7" s="272"/>
      <c r="I7" s="272"/>
    </row>
    <row r="8" customFormat="false" ht="12.75" hidden="false" customHeight="false" outlineLevel="0" collapsed="false">
      <c r="A8" s="271"/>
      <c r="B8" s="276"/>
      <c r="C8" s="276"/>
      <c r="D8" s="276"/>
      <c r="E8" s="277"/>
      <c r="F8" s="277"/>
      <c r="G8" s="278"/>
      <c r="H8" s="272"/>
      <c r="I8" s="272"/>
    </row>
    <row r="9" customFormat="false" ht="23.25" hidden="false" customHeight="false" outlineLevel="0" collapsed="false">
      <c r="A9" s="279"/>
      <c r="B9" s="276"/>
      <c r="C9" s="280"/>
      <c r="D9" s="280"/>
      <c r="E9" s="281"/>
      <c r="F9" s="281"/>
      <c r="G9" s="282"/>
      <c r="H9" s="283"/>
      <c r="I9" s="283"/>
    </row>
    <row r="10" customFormat="false" ht="12.75" hidden="false" customHeight="false" outlineLevel="0" collapsed="false">
      <c r="A10" s="279"/>
      <c r="B10" s="276"/>
      <c r="C10" s="284"/>
      <c r="D10" s="284"/>
      <c r="E10" s="281"/>
      <c r="F10" s="281"/>
      <c r="G10" s="282"/>
      <c r="H10" s="283"/>
      <c r="I10" s="283"/>
    </row>
    <row r="11" customFormat="false" ht="12.75" hidden="false" customHeight="false" outlineLevel="0" collapsed="false">
      <c r="A11" s="285"/>
      <c r="B11" s="276"/>
      <c r="C11" s="286"/>
      <c r="D11" s="284"/>
      <c r="E11" s="281"/>
      <c r="F11" s="281"/>
      <c r="G11" s="282"/>
      <c r="H11" s="283"/>
      <c r="I11" s="283"/>
    </row>
    <row r="12" customFormat="false" ht="15.75" hidden="false" customHeight="false" outlineLevel="0" collapsed="false">
      <c r="A12" s="285"/>
      <c r="B12" s="287" t="n">
        <v>1</v>
      </c>
      <c r="C12" s="287" t="s">
        <v>840</v>
      </c>
      <c r="D12" s="288" t="s">
        <v>841</v>
      </c>
      <c r="E12" s="288" t="s">
        <v>842</v>
      </c>
      <c r="F12" s="281"/>
      <c r="G12" s="282"/>
      <c r="H12" s="288" t="s">
        <v>841</v>
      </c>
      <c r="I12" s="289" t="s">
        <v>842</v>
      </c>
    </row>
    <row r="13" customFormat="false" ht="12.75" hidden="false" customHeight="false" outlineLevel="0" collapsed="false">
      <c r="A13" s="290" t="s">
        <v>843</v>
      </c>
      <c r="B13" s="291" t="s">
        <v>844</v>
      </c>
      <c r="C13" s="292" t="s">
        <v>845</v>
      </c>
      <c r="D13" s="293" t="s">
        <v>846</v>
      </c>
      <c r="E13" s="293" t="s">
        <v>846</v>
      </c>
      <c r="F13" s="293" t="s">
        <v>847</v>
      </c>
      <c r="G13" s="294" t="s">
        <v>848</v>
      </c>
      <c r="H13" s="293" t="s">
        <v>18</v>
      </c>
      <c r="I13" s="295" t="s">
        <v>18</v>
      </c>
    </row>
    <row r="14" customFormat="false" ht="12.75" hidden="false" customHeight="false" outlineLevel="0" collapsed="false">
      <c r="A14" s="274" t="s">
        <v>849</v>
      </c>
      <c r="B14" s="277"/>
      <c r="C14" s="296"/>
      <c r="D14" s="296"/>
      <c r="E14" s="274"/>
      <c r="F14" s="274"/>
      <c r="G14" s="275"/>
      <c r="H14" s="297"/>
      <c r="I14" s="298"/>
    </row>
    <row r="15" customFormat="false" ht="60" hidden="false" customHeight="false" outlineLevel="0" collapsed="false">
      <c r="A15" s="299" t="n">
        <v>101</v>
      </c>
      <c r="B15" s="300" t="s">
        <v>850</v>
      </c>
      <c r="C15" s="300" t="s">
        <v>851</v>
      </c>
      <c r="D15" s="296" t="n">
        <v>52</v>
      </c>
      <c r="E15" s="296" t="n">
        <v>18</v>
      </c>
      <c r="F15" s="299" t="s">
        <v>634</v>
      </c>
      <c r="G15" s="301"/>
      <c r="H15" s="302" t="n">
        <f aca="false">D15*G15</f>
        <v>0</v>
      </c>
      <c r="I15" s="303" t="n">
        <f aca="false">E15*G15</f>
        <v>0</v>
      </c>
    </row>
    <row r="16" customFormat="false" ht="24" hidden="false" customHeight="false" outlineLevel="0" collapsed="false">
      <c r="A16" s="299" t="n">
        <v>102</v>
      </c>
      <c r="B16" s="300" t="s">
        <v>850</v>
      </c>
      <c r="C16" s="300" t="s">
        <v>852</v>
      </c>
      <c r="D16" s="296" t="n">
        <v>3120</v>
      </c>
      <c r="E16" s="296" t="n">
        <v>1080</v>
      </c>
      <c r="F16" s="299" t="s">
        <v>164</v>
      </c>
      <c r="G16" s="301"/>
      <c r="H16" s="302" t="n">
        <f aca="false">D16*G16</f>
        <v>0</v>
      </c>
      <c r="I16" s="303" t="n">
        <f aca="false">E16*G16</f>
        <v>0</v>
      </c>
    </row>
    <row r="17" customFormat="false" ht="24" hidden="false" customHeight="false" outlineLevel="0" collapsed="false">
      <c r="A17" s="299" t="n">
        <v>103</v>
      </c>
      <c r="B17" s="300" t="s">
        <v>850</v>
      </c>
      <c r="C17" s="300" t="s">
        <v>853</v>
      </c>
      <c r="D17" s="296" t="n">
        <v>3120</v>
      </c>
      <c r="E17" s="296" t="n">
        <v>1080</v>
      </c>
      <c r="F17" s="299" t="s">
        <v>164</v>
      </c>
      <c r="G17" s="301"/>
      <c r="H17" s="302" t="n">
        <f aca="false">D17*G17</f>
        <v>0</v>
      </c>
      <c r="I17" s="303" t="n">
        <f aca="false">E17*G17</f>
        <v>0</v>
      </c>
    </row>
    <row r="18" customFormat="false" ht="72" hidden="false" customHeight="false" outlineLevel="0" collapsed="false">
      <c r="A18" s="299" t="n">
        <v>104</v>
      </c>
      <c r="B18" s="300" t="s">
        <v>850</v>
      </c>
      <c r="C18" s="300" t="s">
        <v>854</v>
      </c>
      <c r="D18" s="296" t="n">
        <v>208</v>
      </c>
      <c r="E18" s="296" t="n">
        <v>72</v>
      </c>
      <c r="F18" s="299" t="s">
        <v>634</v>
      </c>
      <c r="G18" s="301"/>
      <c r="H18" s="302" t="n">
        <f aca="false">D18*G18</f>
        <v>0</v>
      </c>
      <c r="I18" s="303" t="n">
        <f aca="false">E18*G18</f>
        <v>0</v>
      </c>
    </row>
    <row r="19" customFormat="false" ht="36" hidden="false" customHeight="false" outlineLevel="0" collapsed="false">
      <c r="A19" s="299" t="n">
        <v>105</v>
      </c>
      <c r="B19" s="300"/>
      <c r="C19" s="300" t="s">
        <v>855</v>
      </c>
      <c r="D19" s="296" t="n">
        <v>104</v>
      </c>
      <c r="E19" s="296" t="n">
        <v>36</v>
      </c>
      <c r="F19" s="299" t="s">
        <v>634</v>
      </c>
      <c r="G19" s="301"/>
      <c r="H19" s="302" t="n">
        <f aca="false">D19*G19</f>
        <v>0</v>
      </c>
      <c r="I19" s="303" t="n">
        <f aca="false">E19*G19</f>
        <v>0</v>
      </c>
    </row>
    <row r="20" customFormat="false" ht="36" hidden="false" customHeight="false" outlineLevel="0" collapsed="false">
      <c r="A20" s="299" t="n">
        <v>106</v>
      </c>
      <c r="B20" s="300" t="s">
        <v>850</v>
      </c>
      <c r="C20" s="304" t="s">
        <v>856</v>
      </c>
      <c r="D20" s="296" t="n">
        <v>5</v>
      </c>
      <c r="E20" s="296" t="n">
        <v>2</v>
      </c>
      <c r="F20" s="274" t="s">
        <v>634</v>
      </c>
      <c r="G20" s="305"/>
      <c r="H20" s="302" t="n">
        <f aca="false">D20*G20</f>
        <v>0</v>
      </c>
      <c r="I20" s="303" t="n">
        <f aca="false">E20*G20</f>
        <v>0</v>
      </c>
    </row>
    <row r="21" customFormat="false" ht="36" hidden="false" customHeight="false" outlineLevel="0" collapsed="false">
      <c r="A21" s="299" t="n">
        <v>107</v>
      </c>
      <c r="B21" s="300" t="s">
        <v>850</v>
      </c>
      <c r="C21" s="300" t="s">
        <v>857</v>
      </c>
      <c r="D21" s="296" t="n">
        <v>5</v>
      </c>
      <c r="E21" s="296" t="n">
        <v>2</v>
      </c>
      <c r="F21" s="274" t="s">
        <v>634</v>
      </c>
      <c r="G21" s="305"/>
      <c r="H21" s="302" t="n">
        <f aca="false">D21*G21</f>
        <v>0</v>
      </c>
      <c r="I21" s="303" t="n">
        <f aca="false">E21*G21</f>
        <v>0</v>
      </c>
    </row>
    <row r="22" customFormat="false" ht="36" hidden="false" customHeight="false" outlineLevel="0" collapsed="false">
      <c r="A22" s="299" t="n">
        <v>108</v>
      </c>
      <c r="B22" s="300" t="s">
        <v>850</v>
      </c>
      <c r="C22" s="300" t="s">
        <v>858</v>
      </c>
      <c r="D22" s="296" t="n">
        <v>4</v>
      </c>
      <c r="E22" s="296" t="n">
        <v>0</v>
      </c>
      <c r="F22" s="274" t="s">
        <v>859</v>
      </c>
      <c r="G22" s="305"/>
      <c r="H22" s="302" t="n">
        <f aca="false">D22*G22</f>
        <v>0</v>
      </c>
      <c r="I22" s="303" t="n">
        <f aca="false">E22*G22</f>
        <v>0</v>
      </c>
    </row>
    <row r="23" customFormat="false" ht="156" hidden="false" customHeight="false" outlineLevel="0" collapsed="false">
      <c r="A23" s="299" t="n">
        <v>109</v>
      </c>
      <c r="B23" s="300" t="s">
        <v>850</v>
      </c>
      <c r="C23" s="300" t="s">
        <v>860</v>
      </c>
      <c r="D23" s="296" t="n">
        <v>8</v>
      </c>
      <c r="E23" s="296" t="n">
        <v>0</v>
      </c>
      <c r="F23" s="274" t="s">
        <v>859</v>
      </c>
      <c r="G23" s="305"/>
      <c r="H23" s="302" t="n">
        <f aca="false">D23*G23</f>
        <v>0</v>
      </c>
      <c r="I23" s="303" t="n">
        <f aca="false">E23*G23</f>
        <v>0</v>
      </c>
    </row>
    <row r="24" customFormat="false" ht="24" hidden="false" customHeight="false" outlineLevel="0" collapsed="false">
      <c r="A24" s="299" t="n">
        <v>110</v>
      </c>
      <c r="B24" s="300" t="s">
        <v>850</v>
      </c>
      <c r="C24" s="300" t="s">
        <v>861</v>
      </c>
      <c r="D24" s="296" t="n">
        <v>8</v>
      </c>
      <c r="E24" s="296" t="n">
        <v>0</v>
      </c>
      <c r="F24" s="274" t="s">
        <v>859</v>
      </c>
      <c r="G24" s="305"/>
      <c r="H24" s="302" t="n">
        <f aca="false">D24*G24</f>
        <v>0</v>
      </c>
      <c r="I24" s="303" t="n">
        <f aca="false">E24*G24</f>
        <v>0</v>
      </c>
    </row>
    <row r="25" customFormat="false" ht="204" hidden="false" customHeight="false" outlineLevel="0" collapsed="false">
      <c r="A25" s="299" t="n">
        <v>111</v>
      </c>
      <c r="B25" s="300" t="s">
        <v>850</v>
      </c>
      <c r="C25" s="300" t="s">
        <v>862</v>
      </c>
      <c r="D25" s="296" t="n">
        <v>5</v>
      </c>
      <c r="E25" s="296" t="n">
        <v>0</v>
      </c>
      <c r="F25" s="274" t="s">
        <v>634</v>
      </c>
      <c r="G25" s="305"/>
      <c r="H25" s="302" t="n">
        <f aca="false">D25*G25</f>
        <v>0</v>
      </c>
      <c r="I25" s="303" t="n">
        <f aca="false">E25*G25</f>
        <v>0</v>
      </c>
    </row>
    <row r="26" customFormat="false" ht="72" hidden="false" customHeight="false" outlineLevel="0" collapsed="false">
      <c r="A26" s="299" t="n">
        <v>112</v>
      </c>
      <c r="B26" s="300" t="s">
        <v>850</v>
      </c>
      <c r="C26" s="300" t="s">
        <v>863</v>
      </c>
      <c r="D26" s="296" t="n">
        <v>60</v>
      </c>
      <c r="E26" s="296" t="n">
        <v>30</v>
      </c>
      <c r="F26" s="274" t="s">
        <v>864</v>
      </c>
      <c r="G26" s="305"/>
      <c r="H26" s="302" t="n">
        <f aca="false">D26*G26</f>
        <v>0</v>
      </c>
      <c r="I26" s="303" t="n">
        <f aca="false">E26*G26</f>
        <v>0</v>
      </c>
    </row>
    <row r="27" customFormat="false" ht="36" hidden="false" customHeight="false" outlineLevel="0" collapsed="false">
      <c r="A27" s="299" t="n">
        <v>113</v>
      </c>
      <c r="B27" s="300" t="s">
        <v>850</v>
      </c>
      <c r="C27" s="300" t="s">
        <v>865</v>
      </c>
      <c r="D27" s="296" t="n">
        <v>5</v>
      </c>
      <c r="E27" s="296" t="n">
        <v>2</v>
      </c>
      <c r="F27" s="274" t="s">
        <v>634</v>
      </c>
      <c r="G27" s="305"/>
      <c r="H27" s="302" t="n">
        <f aca="false">D27*G27</f>
        <v>0</v>
      </c>
      <c r="I27" s="303" t="n">
        <f aca="false">E27*G27</f>
        <v>0</v>
      </c>
    </row>
    <row r="28" customFormat="false" ht="60" hidden="false" customHeight="false" outlineLevel="0" collapsed="false">
      <c r="A28" s="299" t="n">
        <v>114</v>
      </c>
      <c r="B28" s="300" t="s">
        <v>850</v>
      </c>
      <c r="C28" s="300" t="s">
        <v>866</v>
      </c>
      <c r="D28" s="296" t="n">
        <v>5</v>
      </c>
      <c r="E28" s="296" t="n">
        <v>2</v>
      </c>
      <c r="F28" s="274" t="s">
        <v>164</v>
      </c>
      <c r="G28" s="305"/>
      <c r="H28" s="302" t="n">
        <f aca="false">D28*G28</f>
        <v>0</v>
      </c>
      <c r="I28" s="303" t="n">
        <f aca="false">E28*G28</f>
        <v>0</v>
      </c>
    </row>
    <row r="29" customFormat="false" ht="63.75" hidden="false" customHeight="false" outlineLevel="0" collapsed="false">
      <c r="A29" s="299" t="n">
        <v>115</v>
      </c>
      <c r="B29" s="300" t="s">
        <v>850</v>
      </c>
      <c r="C29" s="306" t="s">
        <v>867</v>
      </c>
      <c r="D29" s="296" t="n">
        <v>1</v>
      </c>
      <c r="E29" s="296" t="n">
        <v>1</v>
      </c>
      <c r="F29" s="274" t="s">
        <v>275</v>
      </c>
      <c r="G29" s="305"/>
      <c r="H29" s="302" t="n">
        <f aca="false">D29*G29</f>
        <v>0</v>
      </c>
      <c r="I29" s="303" t="n">
        <f aca="false">E29*G29</f>
        <v>0</v>
      </c>
    </row>
    <row r="30" customFormat="false" ht="89.25" hidden="false" customHeight="false" outlineLevel="0" collapsed="false">
      <c r="A30" s="299" t="n">
        <v>116</v>
      </c>
      <c r="B30" s="300" t="s">
        <v>850</v>
      </c>
      <c r="C30" s="307" t="s">
        <v>868</v>
      </c>
      <c r="D30" s="296" t="n">
        <v>104</v>
      </c>
      <c r="E30" s="296" t="n">
        <v>36</v>
      </c>
      <c r="F30" s="274" t="s">
        <v>634</v>
      </c>
      <c r="G30" s="305"/>
      <c r="H30" s="302" t="n">
        <f aca="false">D30*G30</f>
        <v>0</v>
      </c>
      <c r="I30" s="303" t="n">
        <f aca="false">E30*G30</f>
        <v>0</v>
      </c>
    </row>
    <row r="31" customFormat="false" ht="132" hidden="false" customHeight="false" outlineLevel="0" collapsed="false">
      <c r="A31" s="299" t="n">
        <v>117</v>
      </c>
      <c r="B31" s="300" t="s">
        <v>850</v>
      </c>
      <c r="C31" s="300" t="s">
        <v>869</v>
      </c>
      <c r="D31" s="296" t="n">
        <v>1040</v>
      </c>
      <c r="E31" s="296" t="n">
        <v>360</v>
      </c>
      <c r="F31" s="274" t="s">
        <v>164</v>
      </c>
      <c r="G31" s="305"/>
      <c r="H31" s="302" t="n">
        <f aca="false">D31*G31</f>
        <v>0</v>
      </c>
      <c r="I31" s="303" t="n">
        <f aca="false">E31*G31</f>
        <v>0</v>
      </c>
    </row>
    <row r="32" customFormat="false" ht="12.75" hidden="false" customHeight="false" outlineLevel="0" collapsed="false">
      <c r="A32" s="299" t="n">
        <v>118</v>
      </c>
      <c r="B32" s="300" t="s">
        <v>850</v>
      </c>
      <c r="C32" s="306" t="s">
        <v>870</v>
      </c>
      <c r="D32" s="296" t="n">
        <v>1040</v>
      </c>
      <c r="E32" s="296" t="n">
        <v>360</v>
      </c>
      <c r="F32" s="274" t="s">
        <v>164</v>
      </c>
      <c r="G32" s="305"/>
      <c r="H32" s="302" t="n">
        <f aca="false">D32*G32</f>
        <v>0</v>
      </c>
      <c r="I32" s="303" t="n">
        <f aca="false">E32*G32</f>
        <v>0</v>
      </c>
    </row>
    <row r="33" customFormat="false" ht="38.25" hidden="false" customHeight="false" outlineLevel="0" collapsed="false">
      <c r="A33" s="299" t="n">
        <v>119</v>
      </c>
      <c r="B33" s="300" t="s">
        <v>850</v>
      </c>
      <c r="C33" s="306" t="s">
        <v>871</v>
      </c>
      <c r="D33" s="296" t="n">
        <v>1040</v>
      </c>
      <c r="E33" s="296" t="n">
        <v>360</v>
      </c>
      <c r="F33" s="274" t="s">
        <v>164</v>
      </c>
      <c r="G33" s="305"/>
      <c r="H33" s="302" t="n">
        <f aca="false">D33*G33</f>
        <v>0</v>
      </c>
      <c r="I33" s="303" t="n">
        <f aca="false">E33*G33</f>
        <v>0</v>
      </c>
    </row>
    <row r="34" customFormat="false" ht="12.75" hidden="false" customHeight="false" outlineLevel="0" collapsed="false">
      <c r="A34" s="299"/>
      <c r="B34" s="300"/>
      <c r="C34" s="306"/>
      <c r="D34" s="296"/>
      <c r="E34" s="296"/>
      <c r="F34" s="274"/>
      <c r="G34" s="275"/>
      <c r="H34" s="302"/>
      <c r="I34" s="303"/>
    </row>
    <row r="35" customFormat="false" ht="12.75" hidden="false" customHeight="false" outlineLevel="0" collapsed="false">
      <c r="A35" s="285"/>
      <c r="B35" s="276"/>
      <c r="C35" s="286"/>
      <c r="D35" s="286"/>
      <c r="E35" s="274"/>
      <c r="F35" s="274"/>
      <c r="G35" s="275"/>
      <c r="H35" s="273"/>
      <c r="I35" s="308"/>
    </row>
    <row r="36" customFormat="false" ht="12.75" hidden="false" customHeight="false" outlineLevel="0" collapsed="false">
      <c r="A36" s="285"/>
      <c r="B36" s="276"/>
      <c r="C36" s="286"/>
      <c r="D36" s="286"/>
      <c r="E36" s="274"/>
      <c r="F36" s="274"/>
      <c r="G36" s="275"/>
      <c r="H36" s="273"/>
      <c r="I36" s="308"/>
    </row>
    <row r="37" customFormat="false" ht="15.75" hidden="false" customHeight="false" outlineLevel="0" collapsed="false">
      <c r="A37" s="274"/>
      <c r="B37" s="287" t="n">
        <v>2</v>
      </c>
      <c r="C37" s="287" t="s">
        <v>872</v>
      </c>
      <c r="D37" s="288" t="s">
        <v>841</v>
      </c>
      <c r="E37" s="288" t="s">
        <v>842</v>
      </c>
      <c r="F37" s="281"/>
      <c r="G37" s="282"/>
      <c r="H37" s="288" t="s">
        <v>841</v>
      </c>
      <c r="I37" s="289" t="s">
        <v>842</v>
      </c>
    </row>
    <row r="38" customFormat="false" ht="24" hidden="false" customHeight="false" outlineLevel="0" collapsed="false">
      <c r="A38" s="290" t="s">
        <v>843</v>
      </c>
      <c r="B38" s="291" t="s">
        <v>844</v>
      </c>
      <c r="C38" s="309" t="s">
        <v>845</v>
      </c>
      <c r="D38" s="293" t="s">
        <v>846</v>
      </c>
      <c r="E38" s="293" t="s">
        <v>846</v>
      </c>
      <c r="F38" s="293" t="s">
        <v>847</v>
      </c>
      <c r="G38" s="294" t="s">
        <v>848</v>
      </c>
      <c r="H38" s="293" t="s">
        <v>18</v>
      </c>
      <c r="I38" s="295" t="s">
        <v>18</v>
      </c>
    </row>
    <row r="39" customFormat="false" ht="12.75" hidden="false" customHeight="false" outlineLevel="0" collapsed="false">
      <c r="A39" s="274"/>
      <c r="B39" s="277"/>
      <c r="C39" s="300"/>
      <c r="D39" s="300"/>
      <c r="E39" s="274"/>
      <c r="F39" s="274"/>
      <c r="G39" s="275"/>
      <c r="H39" s="273"/>
      <c r="I39" s="308"/>
    </row>
    <row r="40" customFormat="false" ht="72" hidden="false" customHeight="false" outlineLevel="0" collapsed="false">
      <c r="A40" s="310" t="n">
        <v>210</v>
      </c>
      <c r="B40" s="300" t="s">
        <v>850</v>
      </c>
      <c r="C40" s="311" t="s">
        <v>868</v>
      </c>
      <c r="D40" s="311"/>
      <c r="E40" s="310" t="n">
        <v>6</v>
      </c>
      <c r="F40" s="312" t="s">
        <v>634</v>
      </c>
      <c r="G40" s="313"/>
      <c r="H40" s="302" t="n">
        <f aca="false">D40*G40</f>
        <v>0</v>
      </c>
      <c r="I40" s="303" t="n">
        <f aca="false">E40*G40</f>
        <v>0</v>
      </c>
    </row>
    <row r="41" customFormat="false" ht="12.75" hidden="false" customHeight="false" outlineLevel="0" collapsed="false">
      <c r="A41" s="310" t="n">
        <v>211</v>
      </c>
      <c r="B41" s="300" t="s">
        <v>850</v>
      </c>
      <c r="C41" s="314" t="s">
        <v>873</v>
      </c>
      <c r="D41" s="314"/>
      <c r="E41" s="310" t="n">
        <v>15</v>
      </c>
      <c r="F41" s="312" t="s">
        <v>634</v>
      </c>
      <c r="G41" s="313"/>
      <c r="H41" s="302" t="n">
        <f aca="false">D41*G41</f>
        <v>0</v>
      </c>
      <c r="I41" s="303" t="n">
        <f aca="false">E41*G41</f>
        <v>0</v>
      </c>
    </row>
    <row r="42" customFormat="false" ht="36" hidden="false" customHeight="false" outlineLevel="0" collapsed="false">
      <c r="A42" s="310" t="n">
        <v>212</v>
      </c>
      <c r="B42" s="300" t="s">
        <v>850</v>
      </c>
      <c r="C42" s="311" t="s">
        <v>871</v>
      </c>
      <c r="D42" s="311"/>
      <c r="E42" s="310" t="n">
        <v>15</v>
      </c>
      <c r="F42" s="312" t="s">
        <v>634</v>
      </c>
      <c r="G42" s="313"/>
      <c r="H42" s="302" t="n">
        <f aca="false">D42*G42</f>
        <v>0</v>
      </c>
      <c r="I42" s="303" t="n">
        <f aca="false">E42*G42</f>
        <v>0</v>
      </c>
    </row>
    <row r="43" customFormat="false" ht="89.25" hidden="false" customHeight="false" outlineLevel="0" collapsed="false">
      <c r="A43" s="310" t="n">
        <v>201</v>
      </c>
      <c r="B43" s="300" t="s">
        <v>850</v>
      </c>
      <c r="C43" s="306" t="s">
        <v>868</v>
      </c>
      <c r="D43" s="296" t="n">
        <v>5</v>
      </c>
      <c r="E43" s="296" t="n">
        <v>0</v>
      </c>
      <c r="F43" s="274" t="s">
        <v>634</v>
      </c>
      <c r="G43" s="305"/>
      <c r="H43" s="302" t="n">
        <f aca="false">D43*G43</f>
        <v>0</v>
      </c>
      <c r="I43" s="303" t="n">
        <f aca="false">E43*G43</f>
        <v>0</v>
      </c>
    </row>
    <row r="44" customFormat="false" ht="153" hidden="false" customHeight="false" outlineLevel="0" collapsed="false">
      <c r="A44" s="310" t="n">
        <v>202</v>
      </c>
      <c r="B44" s="300" t="s">
        <v>850</v>
      </c>
      <c r="C44" s="306" t="s">
        <v>869</v>
      </c>
      <c r="D44" s="296" t="n">
        <v>10</v>
      </c>
      <c r="E44" s="296" t="n">
        <v>0</v>
      </c>
      <c r="F44" s="274" t="s">
        <v>164</v>
      </c>
      <c r="G44" s="305"/>
      <c r="H44" s="302" t="n">
        <f aca="false">D44*G44</f>
        <v>0</v>
      </c>
      <c r="I44" s="303" t="n">
        <f aca="false">E44*G44</f>
        <v>0</v>
      </c>
    </row>
    <row r="45" customFormat="false" ht="12.75" hidden="false" customHeight="false" outlineLevel="0" collapsed="false">
      <c r="A45" s="310" t="n">
        <v>203</v>
      </c>
      <c r="B45" s="300" t="s">
        <v>850</v>
      </c>
      <c r="C45" s="306" t="s">
        <v>870</v>
      </c>
      <c r="D45" s="296" t="n">
        <v>10</v>
      </c>
      <c r="E45" s="296" t="n">
        <v>0</v>
      </c>
      <c r="F45" s="274" t="s">
        <v>164</v>
      </c>
      <c r="G45" s="305"/>
      <c r="H45" s="302" t="n">
        <f aca="false">D45*G45</f>
        <v>0</v>
      </c>
      <c r="I45" s="303" t="n">
        <f aca="false">E45*G45</f>
        <v>0</v>
      </c>
    </row>
    <row r="46" customFormat="false" ht="38.25" hidden="false" customHeight="false" outlineLevel="0" collapsed="false">
      <c r="A46" s="310" t="n">
        <v>204</v>
      </c>
      <c r="B46" s="300" t="s">
        <v>850</v>
      </c>
      <c r="C46" s="306" t="s">
        <v>871</v>
      </c>
      <c r="D46" s="296" t="n">
        <v>10</v>
      </c>
      <c r="E46" s="296" t="n">
        <v>0</v>
      </c>
      <c r="F46" s="274" t="s">
        <v>164</v>
      </c>
      <c r="G46" s="305"/>
      <c r="H46" s="302" t="n">
        <f aca="false">D46*G46</f>
        <v>0</v>
      </c>
      <c r="I46" s="303" t="n">
        <f aca="false">E46*G46</f>
        <v>0</v>
      </c>
    </row>
    <row r="47" customFormat="false" ht="293.25" hidden="false" customHeight="false" outlineLevel="0" collapsed="false">
      <c r="A47" s="310" t="n">
        <v>205</v>
      </c>
      <c r="B47" s="300" t="s">
        <v>850</v>
      </c>
      <c r="C47" s="306" t="s">
        <v>874</v>
      </c>
      <c r="D47" s="296" t="n">
        <v>1</v>
      </c>
      <c r="E47" s="296" t="n">
        <v>0</v>
      </c>
      <c r="F47" s="274" t="s">
        <v>634</v>
      </c>
      <c r="G47" s="305"/>
      <c r="H47" s="302" t="n">
        <f aca="false">D47*G47</f>
        <v>0</v>
      </c>
      <c r="I47" s="303" t="n">
        <f aca="false">E47*G47</f>
        <v>0</v>
      </c>
    </row>
    <row r="48" customFormat="false" ht="89.25" hidden="false" customHeight="false" outlineLevel="0" collapsed="false">
      <c r="A48" s="310" t="n">
        <v>206</v>
      </c>
      <c r="B48" s="300" t="s">
        <v>850</v>
      </c>
      <c r="C48" s="306" t="s">
        <v>875</v>
      </c>
      <c r="D48" s="296" t="n">
        <v>1</v>
      </c>
      <c r="E48" s="296" t="n">
        <v>0</v>
      </c>
      <c r="F48" s="274" t="s">
        <v>275</v>
      </c>
      <c r="G48" s="305"/>
      <c r="H48" s="302" t="n">
        <f aca="false">D48*G48</f>
        <v>0</v>
      </c>
      <c r="I48" s="303" t="n">
        <f aca="false">E48*G48</f>
        <v>0</v>
      </c>
    </row>
    <row r="49" customFormat="false" ht="38.25" hidden="false" customHeight="false" outlineLevel="0" collapsed="false">
      <c r="A49" s="310" t="n">
        <v>207</v>
      </c>
      <c r="B49" s="300" t="s">
        <v>850</v>
      </c>
      <c r="C49" s="306" t="s">
        <v>876</v>
      </c>
      <c r="D49" s="296" t="n">
        <v>1</v>
      </c>
      <c r="E49" s="296" t="n">
        <v>0</v>
      </c>
      <c r="F49" s="274" t="s">
        <v>877</v>
      </c>
      <c r="G49" s="305"/>
      <c r="H49" s="302" t="n">
        <f aca="false">D49*G49</f>
        <v>0</v>
      </c>
      <c r="I49" s="303" t="n">
        <f aca="false">E49*G49</f>
        <v>0</v>
      </c>
    </row>
    <row r="50" customFormat="false" ht="89.25" hidden="false" customHeight="false" outlineLevel="0" collapsed="false">
      <c r="A50" s="310" t="n">
        <v>208</v>
      </c>
      <c r="B50" s="300" t="s">
        <v>850</v>
      </c>
      <c r="C50" s="306" t="s">
        <v>878</v>
      </c>
      <c r="D50" s="296" t="n">
        <v>1</v>
      </c>
      <c r="E50" s="296" t="n">
        <v>0</v>
      </c>
      <c r="F50" s="274" t="s">
        <v>634</v>
      </c>
      <c r="G50" s="305"/>
      <c r="H50" s="302" t="n">
        <f aca="false">D50*G50</f>
        <v>0</v>
      </c>
      <c r="I50" s="303" t="n">
        <f aca="false">E50*G50</f>
        <v>0</v>
      </c>
    </row>
    <row r="51" customFormat="false" ht="12.75" hidden="false" customHeight="false" outlineLevel="0" collapsed="false">
      <c r="A51" s="310"/>
      <c r="B51" s="300"/>
      <c r="C51" s="300"/>
      <c r="D51" s="296"/>
      <c r="E51" s="296"/>
      <c r="F51" s="274"/>
      <c r="G51" s="275"/>
      <c r="H51" s="302"/>
      <c r="I51" s="303"/>
    </row>
    <row r="52" customFormat="false" ht="12.75" hidden="false" customHeight="false" outlineLevel="0" collapsed="false">
      <c r="A52" s="285"/>
      <c r="B52" s="276"/>
      <c r="C52" s="286"/>
      <c r="D52" s="286"/>
      <c r="E52" s="274"/>
      <c r="F52" s="274"/>
      <c r="G52" s="275"/>
      <c r="H52" s="273"/>
      <c r="I52" s="308"/>
    </row>
    <row r="53" customFormat="false" ht="15.75" hidden="false" customHeight="false" outlineLevel="0" collapsed="false">
      <c r="A53" s="299"/>
      <c r="B53" s="287" t="n">
        <v>3</v>
      </c>
      <c r="C53" s="287" t="s">
        <v>879</v>
      </c>
      <c r="D53" s="288" t="s">
        <v>841</v>
      </c>
      <c r="E53" s="288" t="s">
        <v>842</v>
      </c>
      <c r="F53" s="281"/>
      <c r="G53" s="282"/>
      <c r="H53" s="288" t="s">
        <v>841</v>
      </c>
      <c r="I53" s="289" t="s">
        <v>842</v>
      </c>
    </row>
    <row r="54" customFormat="false" ht="24" hidden="false" customHeight="false" outlineLevel="0" collapsed="false">
      <c r="A54" s="315" t="s">
        <v>843</v>
      </c>
      <c r="B54" s="291" t="s">
        <v>844</v>
      </c>
      <c r="C54" s="309" t="s">
        <v>845</v>
      </c>
      <c r="D54" s="293" t="s">
        <v>846</v>
      </c>
      <c r="E54" s="293" t="s">
        <v>846</v>
      </c>
      <c r="F54" s="293" t="s">
        <v>847</v>
      </c>
      <c r="G54" s="294" t="s">
        <v>848</v>
      </c>
      <c r="H54" s="293" t="s">
        <v>18</v>
      </c>
      <c r="I54" s="295" t="s">
        <v>18</v>
      </c>
    </row>
    <row r="55" customFormat="false" ht="12.75" hidden="false" customHeight="false" outlineLevel="0" collapsed="false">
      <c r="A55" s="299"/>
      <c r="B55" s="277"/>
      <c r="C55" s="300"/>
      <c r="D55" s="299"/>
      <c r="E55" s="316"/>
      <c r="F55" s="316"/>
      <c r="G55" s="281"/>
      <c r="H55" s="300"/>
      <c r="I55" s="317"/>
    </row>
    <row r="56" customFormat="false" ht="12.75" hidden="false" customHeight="false" outlineLevel="0" collapsed="false">
      <c r="A56" s="314" t="n">
        <v>301</v>
      </c>
      <c r="B56" s="300" t="s">
        <v>850</v>
      </c>
      <c r="C56" s="314" t="s">
        <v>880</v>
      </c>
      <c r="D56" s="310" t="n">
        <v>10</v>
      </c>
      <c r="E56" s="310" t="n">
        <v>5</v>
      </c>
      <c r="F56" s="310" t="s">
        <v>634</v>
      </c>
      <c r="G56" s="318"/>
      <c r="H56" s="302" t="n">
        <f aca="false">D56*G56</f>
        <v>0</v>
      </c>
      <c r="I56" s="303" t="n">
        <f aca="false">E56*G56</f>
        <v>0</v>
      </c>
    </row>
    <row r="57" customFormat="false" ht="12.75" hidden="false" customHeight="false" outlineLevel="0" collapsed="false">
      <c r="A57" s="314" t="n">
        <v>302</v>
      </c>
      <c r="B57" s="300" t="s">
        <v>850</v>
      </c>
      <c r="C57" s="314" t="s">
        <v>881</v>
      </c>
      <c r="D57" s="310" t="n">
        <v>10</v>
      </c>
      <c r="E57" s="310" t="n">
        <v>5</v>
      </c>
      <c r="F57" s="310" t="s">
        <v>634</v>
      </c>
      <c r="G57" s="318"/>
      <c r="H57" s="302" t="n">
        <f aca="false">D57*G57</f>
        <v>0</v>
      </c>
      <c r="I57" s="303" t="n">
        <f aca="false">E57*G57</f>
        <v>0</v>
      </c>
    </row>
    <row r="58" customFormat="false" ht="12.75" hidden="false" customHeight="false" outlineLevel="0" collapsed="false">
      <c r="A58" s="314" t="n">
        <v>303</v>
      </c>
      <c r="B58" s="300" t="s">
        <v>850</v>
      </c>
      <c r="C58" s="314" t="s">
        <v>882</v>
      </c>
      <c r="D58" s="310" t="n">
        <v>10</v>
      </c>
      <c r="E58" s="310" t="n">
        <v>5</v>
      </c>
      <c r="F58" s="310" t="s">
        <v>634</v>
      </c>
      <c r="G58" s="318"/>
      <c r="H58" s="302" t="n">
        <f aca="false">D58*G58</f>
        <v>0</v>
      </c>
      <c r="I58" s="303" t="n">
        <f aca="false">E58*G58</f>
        <v>0</v>
      </c>
    </row>
    <row r="59" customFormat="false" ht="12.75" hidden="false" customHeight="false" outlineLevel="0" collapsed="false">
      <c r="A59" s="314" t="n">
        <v>304</v>
      </c>
      <c r="B59" s="300" t="s">
        <v>850</v>
      </c>
      <c r="C59" s="314" t="s">
        <v>883</v>
      </c>
      <c r="D59" s="310" t="n">
        <v>2</v>
      </c>
      <c r="E59" s="310" t="n">
        <v>0</v>
      </c>
      <c r="F59" s="310" t="s">
        <v>634</v>
      </c>
      <c r="G59" s="318"/>
      <c r="H59" s="302" t="n">
        <f aca="false">D59*G59</f>
        <v>0</v>
      </c>
      <c r="I59" s="303" t="n">
        <f aca="false">E59*G59</f>
        <v>0</v>
      </c>
    </row>
    <row r="60" customFormat="false" ht="12.75" hidden="false" customHeight="false" outlineLevel="0" collapsed="false">
      <c r="A60" s="314"/>
      <c r="B60" s="300"/>
      <c r="C60" s="314" t="s">
        <v>884</v>
      </c>
      <c r="D60" s="310" t="n">
        <v>1</v>
      </c>
      <c r="E60" s="310" t="n">
        <v>1</v>
      </c>
      <c r="F60" s="310" t="s">
        <v>634</v>
      </c>
      <c r="G60" s="318"/>
      <c r="H60" s="302" t="n">
        <f aca="false">D60*G60</f>
        <v>0</v>
      </c>
      <c r="I60" s="303" t="n">
        <f aca="false">E60*G60</f>
        <v>0</v>
      </c>
    </row>
    <row r="61" customFormat="false" ht="12.75" hidden="false" customHeight="false" outlineLevel="0" collapsed="false">
      <c r="A61" s="314" t="n">
        <v>305</v>
      </c>
      <c r="B61" s="300" t="s">
        <v>850</v>
      </c>
      <c r="C61" s="314" t="s">
        <v>885</v>
      </c>
      <c r="D61" s="310" t="n">
        <v>2</v>
      </c>
      <c r="E61" s="310" t="n">
        <v>0</v>
      </c>
      <c r="F61" s="310" t="s">
        <v>634</v>
      </c>
      <c r="G61" s="318"/>
      <c r="H61" s="302" t="n">
        <f aca="false">D61*G61</f>
        <v>0</v>
      </c>
      <c r="I61" s="303" t="n">
        <f aca="false">E61*G61</f>
        <v>0</v>
      </c>
    </row>
    <row r="62" customFormat="false" ht="12.75" hidden="false" customHeight="false" outlineLevel="0" collapsed="false">
      <c r="A62" s="314" t="n">
        <v>306</v>
      </c>
      <c r="B62" s="300" t="s">
        <v>850</v>
      </c>
      <c r="C62" s="314" t="s">
        <v>886</v>
      </c>
      <c r="D62" s="310" t="n">
        <v>12</v>
      </c>
      <c r="E62" s="310" t="n">
        <v>5</v>
      </c>
      <c r="F62" s="310" t="s">
        <v>634</v>
      </c>
      <c r="G62" s="318"/>
      <c r="H62" s="302" t="n">
        <f aca="false">D62*G62</f>
        <v>0</v>
      </c>
      <c r="I62" s="303" t="n">
        <f aca="false">E62*G62</f>
        <v>0</v>
      </c>
    </row>
    <row r="63" customFormat="false" ht="24" hidden="false" customHeight="false" outlineLevel="0" collapsed="false">
      <c r="A63" s="314" t="n">
        <v>307</v>
      </c>
      <c r="B63" s="300" t="s">
        <v>850</v>
      </c>
      <c r="C63" s="311" t="s">
        <v>887</v>
      </c>
      <c r="D63" s="310" t="n">
        <v>680</v>
      </c>
      <c r="E63" s="310" t="n">
        <v>90</v>
      </c>
      <c r="F63" s="310" t="s">
        <v>164</v>
      </c>
      <c r="G63" s="318"/>
      <c r="H63" s="302" t="n">
        <f aca="false">D63*G63</f>
        <v>0</v>
      </c>
      <c r="I63" s="303" t="n">
        <f aca="false">E63*G63</f>
        <v>0</v>
      </c>
    </row>
    <row r="64" customFormat="false" ht="36" hidden="false" customHeight="false" outlineLevel="0" collapsed="false">
      <c r="A64" s="314" t="n">
        <v>308</v>
      </c>
      <c r="B64" s="300" t="s">
        <v>850</v>
      </c>
      <c r="C64" s="311" t="s">
        <v>888</v>
      </c>
      <c r="D64" s="310" t="n">
        <v>680</v>
      </c>
      <c r="E64" s="310" t="n">
        <v>90</v>
      </c>
      <c r="F64" s="310" t="s">
        <v>164</v>
      </c>
      <c r="G64" s="318"/>
      <c r="H64" s="302" t="n">
        <f aca="false">D64*G64</f>
        <v>0</v>
      </c>
      <c r="I64" s="303" t="n">
        <f aca="false">E64*G64</f>
        <v>0</v>
      </c>
    </row>
    <row r="65" customFormat="false" ht="89.25" hidden="false" customHeight="false" outlineLevel="0" collapsed="false">
      <c r="A65" s="314" t="n">
        <v>309</v>
      </c>
      <c r="B65" s="300" t="s">
        <v>850</v>
      </c>
      <c r="C65" s="307" t="s">
        <v>868</v>
      </c>
      <c r="D65" s="296" t="n">
        <v>30</v>
      </c>
      <c r="E65" s="296" t="n">
        <v>35</v>
      </c>
      <c r="F65" s="274" t="s">
        <v>634</v>
      </c>
      <c r="G65" s="305"/>
      <c r="H65" s="302" t="n">
        <f aca="false">D65*G65</f>
        <v>0</v>
      </c>
      <c r="I65" s="303" t="n">
        <f aca="false">E65*G65</f>
        <v>0</v>
      </c>
    </row>
    <row r="66" customFormat="false" ht="132" hidden="false" customHeight="false" outlineLevel="0" collapsed="false">
      <c r="A66" s="314" t="n">
        <v>310</v>
      </c>
      <c r="B66" s="300" t="s">
        <v>850</v>
      </c>
      <c r="C66" s="300" t="s">
        <v>869</v>
      </c>
      <c r="D66" s="296" t="n">
        <v>180</v>
      </c>
      <c r="E66" s="296" t="n">
        <v>55</v>
      </c>
      <c r="F66" s="274" t="s">
        <v>164</v>
      </c>
      <c r="G66" s="305"/>
      <c r="H66" s="302" t="n">
        <f aca="false">D66*G66</f>
        <v>0</v>
      </c>
      <c r="I66" s="303" t="n">
        <f aca="false">E66*G66</f>
        <v>0</v>
      </c>
    </row>
    <row r="67" customFormat="false" ht="12.75" hidden="false" customHeight="false" outlineLevel="0" collapsed="false">
      <c r="A67" s="314" t="n">
        <v>311</v>
      </c>
      <c r="B67" s="300" t="s">
        <v>850</v>
      </c>
      <c r="C67" s="306" t="s">
        <v>870</v>
      </c>
      <c r="D67" s="296" t="n">
        <v>180</v>
      </c>
      <c r="E67" s="296" t="n">
        <v>55</v>
      </c>
      <c r="F67" s="274" t="s">
        <v>164</v>
      </c>
      <c r="G67" s="305"/>
      <c r="H67" s="302" t="n">
        <f aca="false">D67*G67</f>
        <v>0</v>
      </c>
      <c r="I67" s="303" t="n">
        <f aca="false">E67*G67</f>
        <v>0</v>
      </c>
    </row>
    <row r="68" customFormat="false" ht="38.25" hidden="false" customHeight="false" outlineLevel="0" collapsed="false">
      <c r="A68" s="314" t="n">
        <v>312</v>
      </c>
      <c r="B68" s="300" t="s">
        <v>850</v>
      </c>
      <c r="C68" s="306" t="s">
        <v>871</v>
      </c>
      <c r="D68" s="296" t="n">
        <v>180</v>
      </c>
      <c r="E68" s="296" t="n">
        <v>55</v>
      </c>
      <c r="F68" s="274" t="s">
        <v>164</v>
      </c>
      <c r="G68" s="305"/>
      <c r="H68" s="302" t="n">
        <f aca="false">D68*G68</f>
        <v>0</v>
      </c>
      <c r="I68" s="303" t="n">
        <f aca="false">E68*G68</f>
        <v>0</v>
      </c>
    </row>
    <row r="69" customFormat="false" ht="63.75" hidden="false" customHeight="false" outlineLevel="0" collapsed="false">
      <c r="A69" s="314" t="n">
        <v>313</v>
      </c>
      <c r="B69" s="300" t="s">
        <v>850</v>
      </c>
      <c r="C69" s="306" t="s">
        <v>867</v>
      </c>
      <c r="D69" s="296" t="n">
        <v>1</v>
      </c>
      <c r="E69" s="296" t="n">
        <v>1</v>
      </c>
      <c r="F69" s="274" t="s">
        <v>275</v>
      </c>
      <c r="G69" s="305"/>
      <c r="H69" s="302" t="n">
        <f aca="false">D69*G69</f>
        <v>0</v>
      </c>
      <c r="I69" s="303" t="n">
        <f aca="false">E69*G69</f>
        <v>0</v>
      </c>
    </row>
    <row r="70" customFormat="false" ht="12.75" hidden="false" customHeight="false" outlineLevel="0" collapsed="false">
      <c r="A70" s="299"/>
      <c r="B70" s="296"/>
      <c r="C70" s="306"/>
      <c r="D70" s="274"/>
      <c r="E70" s="275"/>
      <c r="F70" s="316"/>
      <c r="G70" s="316"/>
      <c r="H70" s="286"/>
      <c r="I70" s="319"/>
    </row>
    <row r="71" customFormat="false" ht="12.75" hidden="false" customHeight="false" outlineLevel="0" collapsed="false">
      <c r="A71" s="299"/>
      <c r="B71" s="296"/>
      <c r="C71" s="306"/>
      <c r="D71" s="274"/>
      <c r="E71" s="275"/>
      <c r="F71" s="316"/>
      <c r="G71" s="316"/>
      <c r="H71" s="286"/>
      <c r="I71" s="319"/>
    </row>
    <row r="72" customFormat="false" ht="15.75" hidden="false" customHeight="false" outlineLevel="0" collapsed="false">
      <c r="A72" s="299"/>
      <c r="B72" s="287" t="n">
        <v>4</v>
      </c>
      <c r="C72" s="287" t="s">
        <v>889</v>
      </c>
      <c r="D72" s="288" t="s">
        <v>841</v>
      </c>
      <c r="E72" s="288" t="s">
        <v>842</v>
      </c>
      <c r="F72" s="281"/>
      <c r="G72" s="282"/>
      <c r="H72" s="288" t="s">
        <v>841</v>
      </c>
      <c r="I72" s="289" t="s">
        <v>842</v>
      </c>
    </row>
    <row r="73" customFormat="false" ht="24" hidden="false" customHeight="false" outlineLevel="0" collapsed="false">
      <c r="A73" s="315" t="s">
        <v>843</v>
      </c>
      <c r="B73" s="291" t="s">
        <v>844</v>
      </c>
      <c r="C73" s="309" t="s">
        <v>845</v>
      </c>
      <c r="D73" s="293" t="s">
        <v>846</v>
      </c>
      <c r="E73" s="293" t="s">
        <v>846</v>
      </c>
      <c r="F73" s="293" t="s">
        <v>847</v>
      </c>
      <c r="G73" s="294" t="s">
        <v>848</v>
      </c>
      <c r="H73" s="293" t="s">
        <v>18</v>
      </c>
      <c r="I73" s="295" t="s">
        <v>18</v>
      </c>
    </row>
    <row r="74" customFormat="false" ht="12.75" hidden="false" customHeight="false" outlineLevel="0" collapsed="false">
      <c r="A74" s="299"/>
      <c r="B74" s="277"/>
      <c r="C74" s="300"/>
      <c r="D74" s="299"/>
      <c r="E74" s="316"/>
      <c r="F74" s="316"/>
      <c r="G74" s="281"/>
      <c r="H74" s="300"/>
      <c r="I74" s="317"/>
    </row>
    <row r="75" customFormat="false" ht="165.75" hidden="false" customHeight="false" outlineLevel="0" collapsed="false">
      <c r="A75" s="299" t="n">
        <v>401</v>
      </c>
      <c r="B75" s="300" t="s">
        <v>850</v>
      </c>
      <c r="C75" s="306" t="s">
        <v>890</v>
      </c>
      <c r="D75" s="296" t="n">
        <v>1</v>
      </c>
      <c r="E75" s="296" t="n">
        <v>1</v>
      </c>
      <c r="F75" s="274" t="s">
        <v>634</v>
      </c>
      <c r="G75" s="305"/>
      <c r="H75" s="302" t="n">
        <f aca="false">D75*G75</f>
        <v>0</v>
      </c>
      <c r="I75" s="303" t="n">
        <f aca="false">E75*G75</f>
        <v>0</v>
      </c>
    </row>
    <row r="76" customFormat="false" ht="25.5" hidden="false" customHeight="false" outlineLevel="0" collapsed="false">
      <c r="A76" s="299" t="n">
        <v>402</v>
      </c>
      <c r="B76" s="300" t="s">
        <v>850</v>
      </c>
      <c r="C76" s="306" t="s">
        <v>891</v>
      </c>
      <c r="D76" s="296" t="n">
        <v>0</v>
      </c>
      <c r="E76" s="296" t="n">
        <v>1</v>
      </c>
      <c r="F76" s="274" t="s">
        <v>634</v>
      </c>
      <c r="G76" s="305"/>
      <c r="H76" s="302" t="n">
        <f aca="false">D76*G76</f>
        <v>0</v>
      </c>
      <c r="I76" s="303" t="n">
        <f aca="false">E76*G76</f>
        <v>0</v>
      </c>
    </row>
    <row r="77" customFormat="false" ht="76.5" hidden="false" customHeight="false" outlineLevel="0" collapsed="false">
      <c r="A77" s="299" t="n">
        <v>403</v>
      </c>
      <c r="B77" s="300" t="s">
        <v>850</v>
      </c>
      <c r="C77" s="306" t="s">
        <v>892</v>
      </c>
      <c r="D77" s="296" t="n">
        <v>1</v>
      </c>
      <c r="E77" s="296" t="n">
        <v>0</v>
      </c>
      <c r="F77" s="274" t="s">
        <v>634</v>
      </c>
      <c r="G77" s="305"/>
      <c r="H77" s="302" t="n">
        <f aca="false">D77*G77</f>
        <v>0</v>
      </c>
      <c r="I77" s="303" t="n">
        <f aca="false">E77*G77</f>
        <v>0</v>
      </c>
    </row>
    <row r="78" customFormat="false" ht="51" hidden="false" customHeight="false" outlineLevel="0" collapsed="false">
      <c r="A78" s="299" t="n">
        <v>404</v>
      </c>
      <c r="B78" s="300" t="s">
        <v>850</v>
      </c>
      <c r="C78" s="306" t="s">
        <v>893</v>
      </c>
      <c r="D78" s="296" t="n">
        <v>1</v>
      </c>
      <c r="E78" s="296" t="n">
        <v>1</v>
      </c>
      <c r="F78" s="274" t="s">
        <v>634</v>
      </c>
      <c r="G78" s="305"/>
      <c r="H78" s="302" t="n">
        <f aca="false">D78*G78</f>
        <v>0</v>
      </c>
      <c r="I78" s="303" t="n">
        <f aca="false">E78*G78</f>
        <v>0</v>
      </c>
    </row>
    <row r="79" customFormat="false" ht="25.5" hidden="false" customHeight="false" outlineLevel="0" collapsed="false">
      <c r="A79" s="299" t="n">
        <v>410</v>
      </c>
      <c r="B79" s="300" t="s">
        <v>850</v>
      </c>
      <c r="C79" s="306" t="s">
        <v>894</v>
      </c>
      <c r="D79" s="296" t="n">
        <v>1</v>
      </c>
      <c r="E79" s="296" t="n">
        <v>0</v>
      </c>
      <c r="F79" s="274" t="s">
        <v>634</v>
      </c>
      <c r="G79" s="305"/>
      <c r="H79" s="302" t="n">
        <f aca="false">D79*G79</f>
        <v>0</v>
      </c>
      <c r="I79" s="303" t="n">
        <f aca="false">E79*G79</f>
        <v>0</v>
      </c>
    </row>
    <row r="80" customFormat="false" ht="25.5" hidden="false" customHeight="false" outlineLevel="0" collapsed="false">
      <c r="A80" s="299" t="n">
        <v>411</v>
      </c>
      <c r="B80" s="300" t="s">
        <v>850</v>
      </c>
      <c r="C80" s="306" t="s">
        <v>895</v>
      </c>
      <c r="D80" s="296" t="n">
        <v>6</v>
      </c>
      <c r="E80" s="296" t="n">
        <v>6</v>
      </c>
      <c r="F80" s="274" t="s">
        <v>859</v>
      </c>
      <c r="G80" s="305"/>
      <c r="H80" s="302" t="n">
        <f aca="false">D80*G80</f>
        <v>0</v>
      </c>
      <c r="I80" s="303" t="n">
        <f aca="false">E80*G80</f>
        <v>0</v>
      </c>
    </row>
    <row r="81" customFormat="false" ht="12.75" hidden="false" customHeight="false" outlineLevel="0" collapsed="false">
      <c r="A81" s="299" t="n">
        <v>412</v>
      </c>
      <c r="B81" s="300" t="s">
        <v>850</v>
      </c>
      <c r="C81" s="306" t="s">
        <v>896</v>
      </c>
      <c r="D81" s="296" t="n">
        <v>2</v>
      </c>
      <c r="E81" s="296" t="n">
        <v>2</v>
      </c>
      <c r="F81" s="274" t="s">
        <v>859</v>
      </c>
      <c r="G81" s="305"/>
      <c r="H81" s="302" t="n">
        <f aca="false">D81*G81</f>
        <v>0</v>
      </c>
      <c r="I81" s="303" t="n">
        <f aca="false">E81*G81</f>
        <v>0</v>
      </c>
    </row>
    <row r="82" customFormat="false" ht="89.25" hidden="false" customHeight="false" outlineLevel="0" collapsed="false">
      <c r="A82" s="299" t="n">
        <v>413</v>
      </c>
      <c r="B82" s="300" t="s">
        <v>850</v>
      </c>
      <c r="C82" s="307" t="s">
        <v>868</v>
      </c>
      <c r="D82" s="296" t="n">
        <v>2</v>
      </c>
      <c r="E82" s="296" t="n">
        <v>2</v>
      </c>
      <c r="F82" s="274" t="s">
        <v>634</v>
      </c>
      <c r="G82" s="305"/>
      <c r="H82" s="302" t="n">
        <f aca="false">D82*G82</f>
        <v>0</v>
      </c>
      <c r="I82" s="303" t="n">
        <f aca="false">E82*G82</f>
        <v>0</v>
      </c>
    </row>
    <row r="83" customFormat="false" ht="132" hidden="false" customHeight="false" outlineLevel="0" collapsed="false">
      <c r="A83" s="299" t="n">
        <v>414</v>
      </c>
      <c r="B83" s="300" t="s">
        <v>850</v>
      </c>
      <c r="C83" s="300" t="s">
        <v>869</v>
      </c>
      <c r="D83" s="296" t="n">
        <v>10</v>
      </c>
      <c r="E83" s="296" t="n">
        <v>10</v>
      </c>
      <c r="F83" s="274" t="s">
        <v>164</v>
      </c>
      <c r="G83" s="305"/>
      <c r="H83" s="302" t="n">
        <f aca="false">D83*G83</f>
        <v>0</v>
      </c>
      <c r="I83" s="303" t="n">
        <f aca="false">E83*G83</f>
        <v>0</v>
      </c>
    </row>
    <row r="84" customFormat="false" ht="12.75" hidden="false" customHeight="false" outlineLevel="0" collapsed="false">
      <c r="A84" s="299" t="n">
        <v>415</v>
      </c>
      <c r="B84" s="300" t="s">
        <v>850</v>
      </c>
      <c r="C84" s="306" t="s">
        <v>870</v>
      </c>
      <c r="D84" s="296" t="n">
        <v>10</v>
      </c>
      <c r="E84" s="296" t="n">
        <v>30</v>
      </c>
      <c r="F84" s="274" t="s">
        <v>164</v>
      </c>
      <c r="G84" s="305"/>
      <c r="H84" s="302" t="n">
        <f aca="false">D84*G84</f>
        <v>0</v>
      </c>
      <c r="I84" s="303" t="n">
        <f aca="false">E84*G84</f>
        <v>0</v>
      </c>
    </row>
    <row r="85" customFormat="false" ht="38.25" hidden="false" customHeight="false" outlineLevel="0" collapsed="false">
      <c r="A85" s="299" t="n">
        <v>416</v>
      </c>
      <c r="B85" s="300" t="s">
        <v>850</v>
      </c>
      <c r="C85" s="306" t="s">
        <v>871</v>
      </c>
      <c r="D85" s="296" t="n">
        <v>10</v>
      </c>
      <c r="E85" s="296" t="n">
        <v>10</v>
      </c>
      <c r="F85" s="274" t="s">
        <v>164</v>
      </c>
      <c r="G85" s="305"/>
      <c r="H85" s="302" t="n">
        <f aca="false">D85*G85</f>
        <v>0</v>
      </c>
      <c r="I85" s="303" t="n">
        <f aca="false">E85*G85</f>
        <v>0</v>
      </c>
    </row>
    <row r="86" customFormat="false" ht="63.75" hidden="false" customHeight="false" outlineLevel="0" collapsed="false">
      <c r="A86" s="299" t="n">
        <v>417</v>
      </c>
      <c r="B86" s="300" t="s">
        <v>850</v>
      </c>
      <c r="C86" s="306" t="s">
        <v>867</v>
      </c>
      <c r="D86" s="296" t="n">
        <v>1</v>
      </c>
      <c r="E86" s="296" t="n">
        <v>1</v>
      </c>
      <c r="F86" s="274" t="s">
        <v>275</v>
      </c>
      <c r="G86" s="305"/>
      <c r="H86" s="302" t="n">
        <f aca="false">D86*G86</f>
        <v>0</v>
      </c>
      <c r="I86" s="303" t="n">
        <f aca="false">E86*G86</f>
        <v>0</v>
      </c>
    </row>
    <row r="87" customFormat="false" ht="12.75" hidden="false" customHeight="false" outlineLevel="0" collapsed="false">
      <c r="A87" s="285"/>
      <c r="B87" s="276"/>
      <c r="C87" s="286"/>
      <c r="D87" s="286"/>
      <c r="E87" s="274"/>
      <c r="F87" s="274"/>
      <c r="G87" s="275"/>
      <c r="H87" s="273"/>
      <c r="I87" s="308"/>
    </row>
    <row r="88" customFormat="false" ht="12.75" hidden="false" customHeight="false" outlineLevel="0" collapsed="false">
      <c r="A88" s="285"/>
      <c r="B88" s="276"/>
      <c r="C88" s="286"/>
      <c r="D88" s="286"/>
      <c r="E88" s="274"/>
      <c r="F88" s="274"/>
      <c r="G88" s="275"/>
      <c r="H88" s="273"/>
      <c r="I88" s="308"/>
    </row>
    <row r="89" customFormat="false" ht="15.75" hidden="false" customHeight="false" outlineLevel="0" collapsed="false">
      <c r="A89" s="299"/>
      <c r="B89" s="287" t="n">
        <v>5</v>
      </c>
      <c r="C89" s="287" t="s">
        <v>897</v>
      </c>
      <c r="D89" s="288" t="s">
        <v>841</v>
      </c>
      <c r="E89" s="288" t="s">
        <v>842</v>
      </c>
      <c r="F89" s="281"/>
      <c r="G89" s="282"/>
      <c r="H89" s="288" t="s">
        <v>841</v>
      </c>
      <c r="I89" s="289" t="s">
        <v>842</v>
      </c>
    </row>
    <row r="90" customFormat="false" ht="24" hidden="false" customHeight="false" outlineLevel="0" collapsed="false">
      <c r="A90" s="315" t="s">
        <v>843</v>
      </c>
      <c r="B90" s="291" t="s">
        <v>844</v>
      </c>
      <c r="C90" s="309" t="s">
        <v>845</v>
      </c>
      <c r="D90" s="293" t="s">
        <v>846</v>
      </c>
      <c r="E90" s="293" t="s">
        <v>846</v>
      </c>
      <c r="F90" s="293" t="s">
        <v>847</v>
      </c>
      <c r="G90" s="294" t="s">
        <v>848</v>
      </c>
      <c r="H90" s="293" t="s">
        <v>18</v>
      </c>
      <c r="I90" s="295" t="s">
        <v>18</v>
      </c>
    </row>
    <row r="91" customFormat="false" ht="12.75" hidden="false" customHeight="false" outlineLevel="0" collapsed="false">
      <c r="A91" s="299"/>
      <c r="B91" s="277"/>
      <c r="C91" s="300"/>
      <c r="D91" s="299"/>
      <c r="E91" s="316"/>
      <c r="F91" s="316"/>
      <c r="G91" s="281"/>
      <c r="H91" s="300"/>
      <c r="I91" s="317"/>
    </row>
    <row r="92" customFormat="false" ht="178.5" hidden="false" customHeight="false" outlineLevel="0" collapsed="false">
      <c r="A92" s="299" t="n">
        <v>501</v>
      </c>
      <c r="B92" s="300" t="s">
        <v>850</v>
      </c>
      <c r="C92" s="306" t="s">
        <v>898</v>
      </c>
      <c r="D92" s="296" t="n">
        <v>6</v>
      </c>
      <c r="E92" s="296" t="n">
        <v>0</v>
      </c>
      <c r="F92" s="274" t="s">
        <v>634</v>
      </c>
      <c r="G92" s="305"/>
      <c r="H92" s="302" t="n">
        <f aca="false">D92*G92</f>
        <v>0</v>
      </c>
      <c r="I92" s="303" t="n">
        <f aca="false">E92*G92</f>
        <v>0</v>
      </c>
    </row>
    <row r="93" customFormat="false" ht="38.25" hidden="false" customHeight="false" outlineLevel="0" collapsed="false">
      <c r="A93" s="299" t="n">
        <v>502</v>
      </c>
      <c r="B93" s="300" t="s">
        <v>850</v>
      </c>
      <c r="C93" s="306" t="s">
        <v>899</v>
      </c>
      <c r="D93" s="286" t="n">
        <v>6</v>
      </c>
      <c r="E93" s="296" t="n">
        <v>0</v>
      </c>
      <c r="F93" s="274" t="s">
        <v>859</v>
      </c>
      <c r="G93" s="305"/>
      <c r="H93" s="302" t="n">
        <f aca="false">D93*G93</f>
        <v>0</v>
      </c>
      <c r="I93" s="303" t="n">
        <f aca="false">E93*G93</f>
        <v>0</v>
      </c>
    </row>
    <row r="94" customFormat="false" ht="63.75" hidden="false" customHeight="false" outlineLevel="0" collapsed="false">
      <c r="A94" s="299" t="n">
        <v>503</v>
      </c>
      <c r="B94" s="300" t="s">
        <v>850</v>
      </c>
      <c r="C94" s="306" t="s">
        <v>900</v>
      </c>
      <c r="D94" s="286" t="n">
        <v>6</v>
      </c>
      <c r="E94" s="296" t="n">
        <v>0</v>
      </c>
      <c r="F94" s="274" t="s">
        <v>859</v>
      </c>
      <c r="G94" s="305"/>
      <c r="H94" s="302" t="n">
        <f aca="false">D94*G94</f>
        <v>0</v>
      </c>
      <c r="I94" s="303" t="n">
        <f aca="false">E94*G94</f>
        <v>0</v>
      </c>
    </row>
    <row r="95" customFormat="false" ht="114.75" hidden="false" customHeight="false" outlineLevel="0" collapsed="false">
      <c r="A95" s="299" t="n">
        <v>504</v>
      </c>
      <c r="B95" s="300" t="s">
        <v>850</v>
      </c>
      <c r="C95" s="306" t="s">
        <v>901</v>
      </c>
      <c r="D95" s="286" t="n">
        <v>1</v>
      </c>
      <c r="E95" s="296" t="n">
        <v>0</v>
      </c>
      <c r="F95" s="274" t="s">
        <v>634</v>
      </c>
      <c r="G95" s="305"/>
      <c r="H95" s="302" t="n">
        <f aca="false">D95*G95</f>
        <v>0</v>
      </c>
      <c r="I95" s="303" t="n">
        <f aca="false">E95*G95</f>
        <v>0</v>
      </c>
    </row>
    <row r="96" customFormat="false" ht="12.75" hidden="false" customHeight="false" outlineLevel="0" collapsed="false">
      <c r="A96" s="299" t="n">
        <v>505</v>
      </c>
      <c r="B96" s="300" t="s">
        <v>850</v>
      </c>
      <c r="C96" s="306" t="s">
        <v>902</v>
      </c>
      <c r="D96" s="286" t="n">
        <v>1</v>
      </c>
      <c r="E96" s="296" t="n">
        <v>0</v>
      </c>
      <c r="F96" s="274" t="s">
        <v>634</v>
      </c>
      <c r="G96" s="305"/>
      <c r="H96" s="302" t="n">
        <f aca="false">D96*G96</f>
        <v>0</v>
      </c>
      <c r="I96" s="303" t="n">
        <f aca="false">E96*G96</f>
        <v>0</v>
      </c>
    </row>
    <row r="97" customFormat="false" ht="114.75" hidden="false" customHeight="false" outlineLevel="0" collapsed="false">
      <c r="A97" s="299" t="n">
        <v>506</v>
      </c>
      <c r="B97" s="300"/>
      <c r="C97" s="306" t="s">
        <v>903</v>
      </c>
      <c r="D97" s="286" t="n">
        <v>1</v>
      </c>
      <c r="E97" s="296" t="n">
        <v>0</v>
      </c>
      <c r="F97" s="274" t="s">
        <v>634</v>
      </c>
      <c r="G97" s="305"/>
      <c r="H97" s="302" t="n">
        <f aca="false">D97*G97</f>
        <v>0</v>
      </c>
      <c r="I97" s="303" t="n">
        <f aca="false">E97*G97</f>
        <v>0</v>
      </c>
    </row>
    <row r="98" customFormat="false" ht="38.25" hidden="false" customHeight="false" outlineLevel="0" collapsed="false">
      <c r="A98" s="299" t="n">
        <v>507</v>
      </c>
      <c r="B98" s="300" t="s">
        <v>850</v>
      </c>
      <c r="C98" s="306" t="s">
        <v>904</v>
      </c>
      <c r="D98" s="286" t="n">
        <v>4</v>
      </c>
      <c r="E98" s="296" t="n">
        <v>0</v>
      </c>
      <c r="F98" s="274" t="s">
        <v>859</v>
      </c>
      <c r="G98" s="305"/>
      <c r="H98" s="302" t="n">
        <f aca="false">D98*G98</f>
        <v>0</v>
      </c>
      <c r="I98" s="303" t="n">
        <f aca="false">E98*G98</f>
        <v>0</v>
      </c>
    </row>
    <row r="99" customFormat="false" ht="63.75" hidden="false" customHeight="false" outlineLevel="0" collapsed="false">
      <c r="A99" s="299" t="n">
        <v>508</v>
      </c>
      <c r="B99" s="300" t="s">
        <v>850</v>
      </c>
      <c r="C99" s="306" t="s">
        <v>867</v>
      </c>
      <c r="D99" s="296" t="n">
        <v>1</v>
      </c>
      <c r="E99" s="296" t="n">
        <v>0</v>
      </c>
      <c r="F99" s="274" t="s">
        <v>275</v>
      </c>
      <c r="G99" s="305"/>
      <c r="H99" s="302" t="n">
        <f aca="false">D99*G99</f>
        <v>0</v>
      </c>
      <c r="I99" s="303" t="n">
        <f aca="false">E99*G99</f>
        <v>0</v>
      </c>
    </row>
    <row r="100" customFormat="false" ht="12.75" hidden="false" customHeight="false" outlineLevel="0" collapsed="false">
      <c r="A100" s="299"/>
      <c r="B100" s="300"/>
      <c r="C100" s="306"/>
      <c r="D100" s="296"/>
      <c r="E100" s="296"/>
      <c r="F100" s="274"/>
      <c r="G100" s="275"/>
      <c r="H100" s="302"/>
      <c r="I100" s="303"/>
    </row>
    <row r="101" customFormat="false" ht="12.75" hidden="false" customHeight="false" outlineLevel="0" collapsed="false">
      <c r="A101" s="285"/>
      <c r="B101" s="276"/>
      <c r="C101" s="286"/>
      <c r="D101" s="286"/>
      <c r="E101" s="274"/>
      <c r="F101" s="274"/>
      <c r="G101" s="275"/>
      <c r="H101" s="273"/>
      <c r="I101" s="308"/>
    </row>
    <row r="102" customFormat="false" ht="15.75" hidden="false" customHeight="false" outlineLevel="0" collapsed="false">
      <c r="A102" s="299"/>
      <c r="B102" s="287" t="n">
        <v>6</v>
      </c>
      <c r="C102" s="287" t="s">
        <v>905</v>
      </c>
      <c r="D102" s="288" t="s">
        <v>841</v>
      </c>
      <c r="E102" s="288" t="s">
        <v>842</v>
      </c>
      <c r="F102" s="281"/>
      <c r="G102" s="282"/>
      <c r="H102" s="288" t="s">
        <v>841</v>
      </c>
      <c r="I102" s="289" t="s">
        <v>842</v>
      </c>
    </row>
    <row r="103" customFormat="false" ht="24" hidden="false" customHeight="false" outlineLevel="0" collapsed="false">
      <c r="A103" s="315" t="s">
        <v>843</v>
      </c>
      <c r="B103" s="291" t="s">
        <v>844</v>
      </c>
      <c r="C103" s="309" t="s">
        <v>845</v>
      </c>
      <c r="D103" s="293" t="s">
        <v>846</v>
      </c>
      <c r="E103" s="293" t="s">
        <v>846</v>
      </c>
      <c r="F103" s="293" t="s">
        <v>847</v>
      </c>
      <c r="G103" s="294" t="s">
        <v>848</v>
      </c>
      <c r="H103" s="293" t="s">
        <v>18</v>
      </c>
      <c r="I103" s="295" t="s">
        <v>18</v>
      </c>
    </row>
    <row r="104" customFormat="false" ht="12.75" hidden="false" customHeight="false" outlineLevel="0" collapsed="false">
      <c r="A104" s="299"/>
      <c r="B104" s="300"/>
      <c r="C104" s="300"/>
      <c r="D104" s="299"/>
      <c r="E104" s="316"/>
      <c r="F104" s="316"/>
      <c r="G104" s="281"/>
      <c r="H104" s="300"/>
      <c r="I104" s="317"/>
    </row>
    <row r="105" customFormat="false" ht="180" hidden="false" customHeight="false" outlineLevel="0" collapsed="false">
      <c r="A105" s="274" t="n">
        <v>601</v>
      </c>
      <c r="B105" s="300" t="s">
        <v>850</v>
      </c>
      <c r="C105" s="311" t="s">
        <v>906</v>
      </c>
      <c r="D105" s="296" t="n">
        <v>0</v>
      </c>
      <c r="E105" s="310" t="n">
        <v>1</v>
      </c>
      <c r="F105" s="312" t="s">
        <v>634</v>
      </c>
      <c r="G105" s="318"/>
      <c r="H105" s="302" t="n">
        <f aca="false">D105*G105</f>
        <v>0</v>
      </c>
      <c r="I105" s="303" t="n">
        <f aca="false">E105*G105</f>
        <v>0</v>
      </c>
    </row>
    <row r="106" customFormat="false" ht="12.75" hidden="false" customHeight="false" outlineLevel="0" collapsed="false">
      <c r="A106" s="320"/>
      <c r="B106" s="321"/>
      <c r="C106" s="322"/>
      <c r="D106" s="322"/>
      <c r="E106" s="323"/>
      <c r="F106" s="323"/>
      <c r="G106" s="324"/>
      <c r="H106" s="325"/>
      <c r="I106" s="326"/>
    </row>
    <row r="107" customFormat="false" ht="12.75" hidden="false" customHeight="false" outlineLevel="0" collapsed="false">
      <c r="A107" s="285"/>
      <c r="B107" s="276"/>
      <c r="C107" s="286"/>
      <c r="D107" s="286"/>
      <c r="E107" s="274"/>
      <c r="F107" s="274"/>
      <c r="G107" s="275"/>
      <c r="H107" s="273"/>
      <c r="I107" s="308"/>
    </row>
    <row r="108" customFormat="false" ht="12.75" hidden="false" customHeight="false" outlineLevel="0" collapsed="false">
      <c r="A108" s="285"/>
      <c r="B108" s="276"/>
      <c r="C108" s="286"/>
      <c r="D108" s="286"/>
      <c r="E108" s="274"/>
      <c r="F108" s="274"/>
      <c r="G108" s="275"/>
      <c r="H108" s="327" t="n">
        <f aca="false">SUM(H11:H107)</f>
        <v>0</v>
      </c>
      <c r="I108" s="328" t="n">
        <f aca="false">SUM(I11:I107)</f>
        <v>0</v>
      </c>
    </row>
  </sheetData>
  <mergeCells count="8">
    <mergeCell ref="A1:G1"/>
    <mergeCell ref="H1:N1"/>
    <mergeCell ref="B2:F2"/>
    <mergeCell ref="I2:M2"/>
    <mergeCell ref="B3:F3"/>
    <mergeCell ref="I3:M3"/>
    <mergeCell ref="B4:F4"/>
    <mergeCell ref="I4:M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75" zeroHeight="false" outlineLevelRow="0" outlineLevelCol="0"/>
  <cols>
    <col collapsed="false" customWidth="true" hidden="false" outlineLevel="0" max="7" min="1" style="0" width="9.14"/>
    <col collapsed="false" customWidth="true" hidden="false" outlineLevel="0" max="9" min="8" style="0" width="9.85"/>
    <col collapsed="false" customWidth="true" hidden="false" outlineLevel="0" max="1025" min="10" style="0" width="9.14"/>
  </cols>
  <sheetData>
    <row r="1" customFormat="false" ht="15.75" hidden="false" customHeight="false" outlineLevel="0" collapsed="false">
      <c r="A1" s="223" t="s">
        <v>907</v>
      </c>
      <c r="B1" s="223"/>
      <c r="C1" s="223"/>
      <c r="D1" s="223"/>
      <c r="E1" s="223"/>
      <c r="F1" s="223"/>
      <c r="G1" s="223"/>
      <c r="H1" s="223"/>
      <c r="I1" s="223"/>
      <c r="J1" s="223"/>
    </row>
    <row r="2" customFormat="false" ht="12.75" hidden="false" customHeight="false" outlineLevel="0" collapsed="false">
      <c r="A2" s="224" t="s">
        <v>106</v>
      </c>
      <c r="B2" s="225"/>
      <c r="C2" s="225" t="s">
        <v>5</v>
      </c>
      <c r="D2" s="225"/>
      <c r="E2" s="225"/>
      <c r="F2" s="225"/>
      <c r="G2" s="225"/>
      <c r="H2" s="270"/>
      <c r="I2" s="270"/>
      <c r="J2" s="270"/>
    </row>
    <row r="3" customFormat="false" ht="12.75" hidden="false" customHeight="false" outlineLevel="0" collapsed="false">
      <c r="A3" s="224" t="s">
        <v>103</v>
      </c>
      <c r="B3" s="225"/>
      <c r="C3" s="225" t="s">
        <v>908</v>
      </c>
      <c r="D3" s="225"/>
      <c r="E3" s="225"/>
      <c r="F3" s="225"/>
      <c r="G3" s="225"/>
      <c r="H3" s="270"/>
      <c r="I3" s="270"/>
      <c r="J3" s="270"/>
    </row>
    <row r="4" customFormat="false" ht="12.75" hidden="false" customHeight="false" outlineLevel="0" collapsed="false">
      <c r="A4" s="227"/>
      <c r="B4" s="227"/>
      <c r="C4" s="225" t="s">
        <v>839</v>
      </c>
      <c r="D4" s="225"/>
      <c r="E4" s="225"/>
      <c r="F4" s="225"/>
      <c r="G4" s="225"/>
      <c r="H4" s="227"/>
      <c r="I4" s="227"/>
      <c r="J4" s="227"/>
    </row>
    <row r="6" customFormat="false" ht="12.75" hidden="false" customHeight="false" outlineLevel="0" collapsed="false">
      <c r="A6" s="271"/>
      <c r="B6" s="272"/>
      <c r="C6" s="273"/>
      <c r="D6" s="273"/>
      <c r="E6" s="274"/>
      <c r="F6" s="274"/>
      <c r="G6" s="275"/>
      <c r="H6" s="273"/>
      <c r="I6" s="273"/>
    </row>
    <row r="7" customFormat="false" ht="12.75" hidden="false" customHeight="false" outlineLevel="0" collapsed="false">
      <c r="A7" s="271"/>
      <c r="B7" s="276"/>
      <c r="C7" s="276"/>
      <c r="D7" s="276"/>
      <c r="E7" s="277"/>
      <c r="F7" s="277"/>
      <c r="G7" s="278"/>
      <c r="H7" s="272"/>
      <c r="I7" s="272"/>
    </row>
    <row r="8" customFormat="false" ht="12.75" hidden="false" customHeight="false" outlineLevel="0" collapsed="false">
      <c r="A8" s="271"/>
      <c r="B8" s="276"/>
      <c r="C8" s="276"/>
      <c r="D8" s="276"/>
      <c r="E8" s="277"/>
      <c r="F8" s="277"/>
      <c r="G8" s="278"/>
      <c r="H8" s="272"/>
      <c r="I8" s="272"/>
    </row>
    <row r="9" customFormat="false" ht="23.25" hidden="false" customHeight="false" outlineLevel="0" collapsed="false">
      <c r="A9" s="279"/>
      <c r="B9" s="276"/>
      <c r="C9" s="280"/>
      <c r="D9" s="280"/>
      <c r="E9" s="281"/>
      <c r="F9" s="281"/>
      <c r="G9" s="282"/>
      <c r="H9" s="283"/>
      <c r="I9" s="283"/>
    </row>
    <row r="10" customFormat="false" ht="12.75" hidden="false" customHeight="false" outlineLevel="0" collapsed="false">
      <c r="A10" s="279"/>
      <c r="B10" s="276"/>
      <c r="C10" s="284"/>
      <c r="D10" s="284"/>
      <c r="E10" s="281"/>
      <c r="F10" s="281"/>
      <c r="G10" s="282"/>
      <c r="H10" s="283"/>
      <c r="I10" s="283"/>
    </row>
    <row r="11" customFormat="false" ht="12.75" hidden="false" customHeight="false" outlineLevel="0" collapsed="false">
      <c r="A11" s="285"/>
      <c r="B11" s="276"/>
      <c r="C11" s="286"/>
      <c r="D11" s="284"/>
      <c r="E11" s="281"/>
      <c r="F11" s="281"/>
      <c r="G11" s="282"/>
      <c r="H11" s="283"/>
      <c r="I11" s="283"/>
    </row>
    <row r="12" customFormat="false" ht="15.75" hidden="false" customHeight="false" outlineLevel="0" collapsed="false">
      <c r="A12" s="285"/>
      <c r="B12" s="287" t="n">
        <v>1</v>
      </c>
      <c r="C12" s="287" t="s">
        <v>840</v>
      </c>
      <c r="D12" s="288" t="s">
        <v>841</v>
      </c>
      <c r="E12" s="288" t="s">
        <v>842</v>
      </c>
      <c r="F12" s="281"/>
      <c r="G12" s="282"/>
      <c r="H12" s="289" t="s">
        <v>841</v>
      </c>
      <c r="I12" s="288" t="s">
        <v>842</v>
      </c>
    </row>
    <row r="13" customFormat="false" ht="12.75" hidden="false" customHeight="false" outlineLevel="0" collapsed="false">
      <c r="A13" s="290" t="s">
        <v>843</v>
      </c>
      <c r="B13" s="291" t="s">
        <v>844</v>
      </c>
      <c r="C13" s="292" t="s">
        <v>845</v>
      </c>
      <c r="D13" s="293" t="s">
        <v>846</v>
      </c>
      <c r="E13" s="293" t="s">
        <v>846</v>
      </c>
      <c r="F13" s="293" t="s">
        <v>847</v>
      </c>
      <c r="G13" s="294" t="s">
        <v>848</v>
      </c>
      <c r="H13" s="295" t="s">
        <v>18</v>
      </c>
      <c r="I13" s="293" t="s">
        <v>18</v>
      </c>
    </row>
    <row r="14" customFormat="false" ht="12.75" hidden="false" customHeight="false" outlineLevel="0" collapsed="false">
      <c r="A14" s="274" t="s">
        <v>849</v>
      </c>
      <c r="B14" s="277"/>
      <c r="C14" s="296"/>
      <c r="D14" s="296"/>
      <c r="E14" s="274"/>
      <c r="F14" s="274"/>
      <c r="G14" s="275"/>
      <c r="H14" s="298"/>
      <c r="I14" s="297"/>
    </row>
    <row r="15" customFormat="false" ht="60" hidden="false" customHeight="false" outlineLevel="0" collapsed="false">
      <c r="A15" s="299" t="n">
        <v>101</v>
      </c>
      <c r="B15" s="300" t="s">
        <v>850</v>
      </c>
      <c r="C15" s="300" t="s">
        <v>851</v>
      </c>
      <c r="D15" s="296" t="n">
        <v>52</v>
      </c>
      <c r="E15" s="296" t="n">
        <v>18</v>
      </c>
      <c r="F15" s="299" t="s">
        <v>634</v>
      </c>
      <c r="G15" s="301"/>
      <c r="H15" s="303" t="n">
        <f aca="false">D15*G15</f>
        <v>0</v>
      </c>
      <c r="I15" s="302" t="n">
        <f aca="false">E15*G15</f>
        <v>0</v>
      </c>
    </row>
    <row r="16" customFormat="false" ht="24" hidden="false" customHeight="false" outlineLevel="0" collapsed="false">
      <c r="A16" s="299" t="n">
        <v>102</v>
      </c>
      <c r="B16" s="300" t="s">
        <v>850</v>
      </c>
      <c r="C16" s="300" t="s">
        <v>852</v>
      </c>
      <c r="D16" s="296" t="n">
        <v>3120</v>
      </c>
      <c r="E16" s="296" t="n">
        <v>1080</v>
      </c>
      <c r="F16" s="299" t="s">
        <v>164</v>
      </c>
      <c r="G16" s="301"/>
      <c r="H16" s="303" t="n">
        <f aca="false">D16*G16</f>
        <v>0</v>
      </c>
      <c r="I16" s="302" t="n">
        <f aca="false">E16*G16</f>
        <v>0</v>
      </c>
    </row>
    <row r="17" customFormat="false" ht="24" hidden="false" customHeight="false" outlineLevel="0" collapsed="false">
      <c r="A17" s="299" t="n">
        <v>103</v>
      </c>
      <c r="B17" s="300" t="s">
        <v>850</v>
      </c>
      <c r="C17" s="300" t="s">
        <v>853</v>
      </c>
      <c r="D17" s="296" t="n">
        <v>3120</v>
      </c>
      <c r="E17" s="296" t="n">
        <v>1080</v>
      </c>
      <c r="F17" s="299" t="s">
        <v>164</v>
      </c>
      <c r="G17" s="301"/>
      <c r="H17" s="303" t="n">
        <f aca="false">D17*G17</f>
        <v>0</v>
      </c>
      <c r="I17" s="302" t="n">
        <f aca="false">E17*G17</f>
        <v>0</v>
      </c>
    </row>
    <row r="18" customFormat="false" ht="72" hidden="false" customHeight="false" outlineLevel="0" collapsed="false">
      <c r="A18" s="299" t="n">
        <v>104</v>
      </c>
      <c r="B18" s="300" t="s">
        <v>850</v>
      </c>
      <c r="C18" s="300" t="s">
        <v>854</v>
      </c>
      <c r="D18" s="296" t="n">
        <v>208</v>
      </c>
      <c r="E18" s="296" t="n">
        <v>72</v>
      </c>
      <c r="F18" s="299" t="s">
        <v>634</v>
      </c>
      <c r="G18" s="301"/>
      <c r="H18" s="303" t="n">
        <f aca="false">D18*G18</f>
        <v>0</v>
      </c>
      <c r="I18" s="302" t="n">
        <f aca="false">E18*G18</f>
        <v>0</v>
      </c>
    </row>
    <row r="19" customFormat="false" ht="36" hidden="false" customHeight="false" outlineLevel="0" collapsed="false">
      <c r="A19" s="299" t="n">
        <v>105</v>
      </c>
      <c r="B19" s="300"/>
      <c r="C19" s="300" t="s">
        <v>855</v>
      </c>
      <c r="D19" s="296" t="n">
        <v>104</v>
      </c>
      <c r="E19" s="296" t="n">
        <v>36</v>
      </c>
      <c r="F19" s="299" t="s">
        <v>634</v>
      </c>
      <c r="G19" s="301"/>
      <c r="H19" s="303" t="n">
        <f aca="false">D19*G19</f>
        <v>0</v>
      </c>
      <c r="I19" s="302" t="n">
        <f aca="false">E19*G19</f>
        <v>0</v>
      </c>
    </row>
    <row r="20" customFormat="false" ht="36" hidden="false" customHeight="false" outlineLevel="0" collapsed="false">
      <c r="A20" s="299" t="n">
        <v>106</v>
      </c>
      <c r="B20" s="300" t="s">
        <v>850</v>
      </c>
      <c r="C20" s="304" t="s">
        <v>856</v>
      </c>
      <c r="D20" s="296" t="n">
        <v>5</v>
      </c>
      <c r="E20" s="296" t="n">
        <v>2</v>
      </c>
      <c r="F20" s="274" t="s">
        <v>634</v>
      </c>
      <c r="G20" s="305"/>
      <c r="H20" s="303" t="n">
        <f aca="false">D20*G20</f>
        <v>0</v>
      </c>
      <c r="I20" s="302" t="n">
        <f aca="false">E20*G20</f>
        <v>0</v>
      </c>
    </row>
    <row r="21" customFormat="false" ht="36" hidden="false" customHeight="false" outlineLevel="0" collapsed="false">
      <c r="A21" s="299" t="n">
        <v>107</v>
      </c>
      <c r="B21" s="300" t="s">
        <v>850</v>
      </c>
      <c r="C21" s="300" t="s">
        <v>857</v>
      </c>
      <c r="D21" s="296" t="n">
        <v>5</v>
      </c>
      <c r="E21" s="296" t="n">
        <v>2</v>
      </c>
      <c r="F21" s="274" t="s">
        <v>634</v>
      </c>
      <c r="G21" s="305"/>
      <c r="H21" s="303" t="n">
        <f aca="false">D21*G21</f>
        <v>0</v>
      </c>
      <c r="I21" s="302" t="n">
        <f aca="false">E21*G21</f>
        <v>0</v>
      </c>
    </row>
    <row r="22" customFormat="false" ht="36" hidden="false" customHeight="false" outlineLevel="0" collapsed="false">
      <c r="A22" s="299" t="n">
        <v>108</v>
      </c>
      <c r="B22" s="300" t="s">
        <v>850</v>
      </c>
      <c r="C22" s="300" t="s">
        <v>858</v>
      </c>
      <c r="D22" s="296" t="n">
        <v>4</v>
      </c>
      <c r="E22" s="296" t="n">
        <v>0</v>
      </c>
      <c r="F22" s="274" t="s">
        <v>859</v>
      </c>
      <c r="G22" s="305"/>
      <c r="H22" s="303" t="n">
        <f aca="false">D22*G22</f>
        <v>0</v>
      </c>
      <c r="I22" s="302" t="n">
        <f aca="false">E22*G22</f>
        <v>0</v>
      </c>
    </row>
    <row r="23" customFormat="false" ht="156" hidden="false" customHeight="false" outlineLevel="0" collapsed="false">
      <c r="A23" s="299" t="n">
        <v>109</v>
      </c>
      <c r="B23" s="300" t="s">
        <v>850</v>
      </c>
      <c r="C23" s="300" t="s">
        <v>860</v>
      </c>
      <c r="D23" s="296" t="n">
        <v>8</v>
      </c>
      <c r="E23" s="296" t="n">
        <v>0</v>
      </c>
      <c r="F23" s="274" t="s">
        <v>859</v>
      </c>
      <c r="G23" s="305"/>
      <c r="H23" s="303" t="n">
        <f aca="false">D23*G23</f>
        <v>0</v>
      </c>
      <c r="I23" s="302" t="n">
        <f aca="false">E23*G23</f>
        <v>0</v>
      </c>
    </row>
    <row r="24" customFormat="false" ht="24" hidden="false" customHeight="false" outlineLevel="0" collapsed="false">
      <c r="A24" s="299" t="n">
        <v>110</v>
      </c>
      <c r="B24" s="300" t="s">
        <v>850</v>
      </c>
      <c r="C24" s="300" t="s">
        <v>861</v>
      </c>
      <c r="D24" s="296" t="n">
        <v>8</v>
      </c>
      <c r="E24" s="296" t="n">
        <v>0</v>
      </c>
      <c r="F24" s="274" t="s">
        <v>859</v>
      </c>
      <c r="G24" s="305"/>
      <c r="H24" s="303" t="n">
        <f aca="false">D24*G24</f>
        <v>0</v>
      </c>
      <c r="I24" s="302" t="n">
        <f aca="false">E24*G24</f>
        <v>0</v>
      </c>
    </row>
    <row r="25" customFormat="false" ht="204" hidden="false" customHeight="false" outlineLevel="0" collapsed="false">
      <c r="A25" s="299" t="n">
        <v>111</v>
      </c>
      <c r="B25" s="300" t="s">
        <v>850</v>
      </c>
      <c r="C25" s="300" t="s">
        <v>862</v>
      </c>
      <c r="D25" s="296" t="n">
        <v>5</v>
      </c>
      <c r="E25" s="296" t="n">
        <v>0</v>
      </c>
      <c r="F25" s="274" t="s">
        <v>634</v>
      </c>
      <c r="G25" s="305"/>
      <c r="H25" s="303" t="n">
        <f aca="false">D25*G25</f>
        <v>0</v>
      </c>
      <c r="I25" s="302" t="n">
        <f aca="false">E25*G25</f>
        <v>0</v>
      </c>
    </row>
    <row r="26" customFormat="false" ht="72" hidden="false" customHeight="false" outlineLevel="0" collapsed="false">
      <c r="A26" s="299" t="n">
        <v>112</v>
      </c>
      <c r="B26" s="300" t="s">
        <v>850</v>
      </c>
      <c r="C26" s="300" t="s">
        <v>863</v>
      </c>
      <c r="D26" s="296" t="n">
        <v>60</v>
      </c>
      <c r="E26" s="296" t="n">
        <v>30</v>
      </c>
      <c r="F26" s="274" t="s">
        <v>864</v>
      </c>
      <c r="G26" s="305"/>
      <c r="H26" s="303" t="n">
        <f aca="false">D26*G26</f>
        <v>0</v>
      </c>
      <c r="I26" s="302" t="n">
        <f aca="false">E26*G26</f>
        <v>0</v>
      </c>
    </row>
    <row r="27" customFormat="false" ht="36" hidden="false" customHeight="false" outlineLevel="0" collapsed="false">
      <c r="A27" s="299" t="n">
        <v>113</v>
      </c>
      <c r="B27" s="300" t="s">
        <v>850</v>
      </c>
      <c r="C27" s="300" t="s">
        <v>865</v>
      </c>
      <c r="D27" s="296" t="n">
        <v>5</v>
      </c>
      <c r="E27" s="296" t="n">
        <v>2</v>
      </c>
      <c r="F27" s="274" t="s">
        <v>634</v>
      </c>
      <c r="G27" s="305"/>
      <c r="H27" s="303" t="n">
        <f aca="false">D27*G27</f>
        <v>0</v>
      </c>
      <c r="I27" s="302" t="n">
        <f aca="false">E27*G27</f>
        <v>0</v>
      </c>
    </row>
    <row r="28" customFormat="false" ht="60" hidden="false" customHeight="false" outlineLevel="0" collapsed="false">
      <c r="A28" s="299" t="n">
        <v>114</v>
      </c>
      <c r="B28" s="300" t="s">
        <v>850</v>
      </c>
      <c r="C28" s="300" t="s">
        <v>866</v>
      </c>
      <c r="D28" s="296" t="n">
        <v>5</v>
      </c>
      <c r="E28" s="296" t="n">
        <v>2</v>
      </c>
      <c r="F28" s="274" t="s">
        <v>164</v>
      </c>
      <c r="G28" s="305"/>
      <c r="H28" s="303" t="n">
        <f aca="false">D28*G28</f>
        <v>0</v>
      </c>
      <c r="I28" s="302" t="n">
        <f aca="false">E28*G28</f>
        <v>0</v>
      </c>
    </row>
    <row r="29" customFormat="false" ht="63.75" hidden="false" customHeight="false" outlineLevel="0" collapsed="false">
      <c r="A29" s="299" t="n">
        <v>115</v>
      </c>
      <c r="B29" s="300" t="s">
        <v>850</v>
      </c>
      <c r="C29" s="306" t="s">
        <v>867</v>
      </c>
      <c r="D29" s="296" t="n">
        <v>1</v>
      </c>
      <c r="E29" s="296" t="n">
        <v>1</v>
      </c>
      <c r="F29" s="274" t="s">
        <v>275</v>
      </c>
      <c r="G29" s="305"/>
      <c r="H29" s="303" t="n">
        <f aca="false">D29*G29</f>
        <v>0</v>
      </c>
      <c r="I29" s="302" t="n">
        <f aca="false">E29*G29</f>
        <v>0</v>
      </c>
    </row>
    <row r="30" customFormat="false" ht="89.25" hidden="false" customHeight="false" outlineLevel="0" collapsed="false">
      <c r="A30" s="299" t="n">
        <v>116</v>
      </c>
      <c r="B30" s="300" t="s">
        <v>850</v>
      </c>
      <c r="C30" s="307" t="s">
        <v>868</v>
      </c>
      <c r="D30" s="296" t="n">
        <v>104</v>
      </c>
      <c r="E30" s="296" t="n">
        <v>36</v>
      </c>
      <c r="F30" s="274" t="s">
        <v>634</v>
      </c>
      <c r="G30" s="305"/>
      <c r="H30" s="303" t="n">
        <f aca="false">D30*G30</f>
        <v>0</v>
      </c>
      <c r="I30" s="302" t="n">
        <f aca="false">E30*G30</f>
        <v>0</v>
      </c>
    </row>
    <row r="31" customFormat="false" ht="132" hidden="false" customHeight="false" outlineLevel="0" collapsed="false">
      <c r="A31" s="299" t="n">
        <v>117</v>
      </c>
      <c r="B31" s="300" t="s">
        <v>850</v>
      </c>
      <c r="C31" s="300" t="s">
        <v>869</v>
      </c>
      <c r="D31" s="296" t="n">
        <v>1040</v>
      </c>
      <c r="E31" s="296" t="n">
        <v>360</v>
      </c>
      <c r="F31" s="274" t="s">
        <v>164</v>
      </c>
      <c r="G31" s="305"/>
      <c r="H31" s="303" t="n">
        <f aca="false">D31*G31</f>
        <v>0</v>
      </c>
      <c r="I31" s="302" t="n">
        <f aca="false">E31*G31</f>
        <v>0</v>
      </c>
    </row>
    <row r="32" customFormat="false" ht="12.75" hidden="false" customHeight="false" outlineLevel="0" collapsed="false">
      <c r="A32" s="299" t="n">
        <v>118</v>
      </c>
      <c r="B32" s="300" t="s">
        <v>850</v>
      </c>
      <c r="C32" s="306" t="s">
        <v>870</v>
      </c>
      <c r="D32" s="296" t="n">
        <v>1040</v>
      </c>
      <c r="E32" s="296" t="n">
        <v>360</v>
      </c>
      <c r="F32" s="274" t="s">
        <v>164</v>
      </c>
      <c r="G32" s="305"/>
      <c r="H32" s="303" t="n">
        <f aca="false">D32*G32</f>
        <v>0</v>
      </c>
      <c r="I32" s="302" t="n">
        <f aca="false">E32*G32</f>
        <v>0</v>
      </c>
    </row>
    <row r="33" customFormat="false" ht="38.25" hidden="false" customHeight="false" outlineLevel="0" collapsed="false">
      <c r="A33" s="299" t="n">
        <v>119</v>
      </c>
      <c r="B33" s="300" t="s">
        <v>850</v>
      </c>
      <c r="C33" s="306" t="s">
        <v>871</v>
      </c>
      <c r="D33" s="296" t="n">
        <v>1040</v>
      </c>
      <c r="E33" s="296" t="n">
        <v>360</v>
      </c>
      <c r="F33" s="274" t="s">
        <v>164</v>
      </c>
      <c r="G33" s="305"/>
      <c r="H33" s="303" t="n">
        <f aca="false">D33*G33</f>
        <v>0</v>
      </c>
      <c r="I33" s="302" t="n">
        <f aca="false">E33*G33</f>
        <v>0</v>
      </c>
    </row>
    <row r="34" customFormat="false" ht="12.75" hidden="false" customHeight="false" outlineLevel="0" collapsed="false">
      <c r="A34" s="299"/>
      <c r="B34" s="300"/>
      <c r="C34" s="306"/>
      <c r="D34" s="296"/>
      <c r="E34" s="296"/>
      <c r="F34" s="274"/>
      <c r="G34" s="275"/>
      <c r="H34" s="303"/>
      <c r="I34" s="302"/>
    </row>
    <row r="35" customFormat="false" ht="12.75" hidden="false" customHeight="false" outlineLevel="0" collapsed="false">
      <c r="A35" s="285"/>
      <c r="B35" s="276"/>
      <c r="C35" s="286"/>
      <c r="D35" s="286"/>
      <c r="E35" s="274"/>
      <c r="F35" s="274"/>
      <c r="G35" s="275"/>
      <c r="H35" s="308"/>
      <c r="I35" s="273"/>
    </row>
    <row r="36" customFormat="false" ht="12.75" hidden="false" customHeight="false" outlineLevel="0" collapsed="false">
      <c r="A36" s="285"/>
      <c r="B36" s="276"/>
      <c r="C36" s="286"/>
      <c r="D36" s="286"/>
      <c r="E36" s="274"/>
      <c r="F36" s="274"/>
      <c r="G36" s="275"/>
      <c r="H36" s="308"/>
      <c r="I36" s="273"/>
    </row>
    <row r="37" customFormat="false" ht="15.75" hidden="false" customHeight="false" outlineLevel="0" collapsed="false">
      <c r="A37" s="274"/>
      <c r="B37" s="287" t="n">
        <v>2</v>
      </c>
      <c r="C37" s="287" t="s">
        <v>872</v>
      </c>
      <c r="D37" s="288" t="s">
        <v>841</v>
      </c>
      <c r="E37" s="288" t="s">
        <v>842</v>
      </c>
      <c r="F37" s="281"/>
      <c r="G37" s="282"/>
      <c r="H37" s="289" t="s">
        <v>841</v>
      </c>
      <c r="I37" s="288" t="s">
        <v>842</v>
      </c>
    </row>
    <row r="38" customFormat="false" ht="24" hidden="false" customHeight="false" outlineLevel="0" collapsed="false">
      <c r="A38" s="290" t="s">
        <v>843</v>
      </c>
      <c r="B38" s="291" t="s">
        <v>844</v>
      </c>
      <c r="C38" s="309" t="s">
        <v>845</v>
      </c>
      <c r="D38" s="293" t="s">
        <v>846</v>
      </c>
      <c r="E38" s="293" t="s">
        <v>846</v>
      </c>
      <c r="F38" s="293" t="s">
        <v>847</v>
      </c>
      <c r="G38" s="294" t="s">
        <v>848</v>
      </c>
      <c r="H38" s="295" t="s">
        <v>18</v>
      </c>
      <c r="I38" s="293" t="s">
        <v>18</v>
      </c>
    </row>
    <row r="39" customFormat="false" ht="12.75" hidden="false" customHeight="false" outlineLevel="0" collapsed="false">
      <c r="A39" s="274"/>
      <c r="B39" s="277"/>
      <c r="C39" s="300"/>
      <c r="D39" s="300"/>
      <c r="E39" s="274"/>
      <c r="F39" s="274"/>
      <c r="G39" s="275"/>
      <c r="H39" s="308"/>
      <c r="I39" s="273"/>
    </row>
    <row r="40" customFormat="false" ht="72" hidden="false" customHeight="false" outlineLevel="0" collapsed="false">
      <c r="A40" s="310" t="n">
        <v>210</v>
      </c>
      <c r="B40" s="300" t="s">
        <v>850</v>
      </c>
      <c r="C40" s="311" t="s">
        <v>868</v>
      </c>
      <c r="D40" s="311"/>
      <c r="E40" s="310" t="n">
        <v>6</v>
      </c>
      <c r="F40" s="312" t="s">
        <v>634</v>
      </c>
      <c r="G40" s="313"/>
      <c r="H40" s="303" t="n">
        <f aca="false">D40*G40</f>
        <v>0</v>
      </c>
      <c r="I40" s="302" t="n">
        <f aca="false">E40*G40</f>
        <v>0</v>
      </c>
    </row>
    <row r="41" customFormat="false" ht="12.75" hidden="false" customHeight="false" outlineLevel="0" collapsed="false">
      <c r="A41" s="310" t="n">
        <v>211</v>
      </c>
      <c r="B41" s="300" t="s">
        <v>850</v>
      </c>
      <c r="C41" s="314" t="s">
        <v>873</v>
      </c>
      <c r="D41" s="314"/>
      <c r="E41" s="310" t="n">
        <v>15</v>
      </c>
      <c r="F41" s="312" t="s">
        <v>634</v>
      </c>
      <c r="G41" s="313"/>
      <c r="H41" s="303" t="n">
        <f aca="false">D41*G41</f>
        <v>0</v>
      </c>
      <c r="I41" s="302" t="n">
        <f aca="false">E41*G41</f>
        <v>0</v>
      </c>
    </row>
    <row r="42" customFormat="false" ht="36" hidden="false" customHeight="false" outlineLevel="0" collapsed="false">
      <c r="A42" s="310" t="n">
        <v>212</v>
      </c>
      <c r="B42" s="300" t="s">
        <v>850</v>
      </c>
      <c r="C42" s="311" t="s">
        <v>871</v>
      </c>
      <c r="D42" s="311"/>
      <c r="E42" s="310" t="n">
        <v>15</v>
      </c>
      <c r="F42" s="312" t="s">
        <v>634</v>
      </c>
      <c r="G42" s="313"/>
      <c r="H42" s="303" t="n">
        <f aca="false">D42*G42</f>
        <v>0</v>
      </c>
      <c r="I42" s="302" t="n">
        <f aca="false">E42*G42</f>
        <v>0</v>
      </c>
    </row>
    <row r="43" customFormat="false" ht="89.25" hidden="false" customHeight="false" outlineLevel="0" collapsed="false">
      <c r="A43" s="310" t="n">
        <v>201</v>
      </c>
      <c r="B43" s="300" t="s">
        <v>850</v>
      </c>
      <c r="C43" s="306" t="s">
        <v>868</v>
      </c>
      <c r="D43" s="296" t="n">
        <v>5</v>
      </c>
      <c r="E43" s="296" t="n">
        <v>0</v>
      </c>
      <c r="F43" s="274" t="s">
        <v>634</v>
      </c>
      <c r="G43" s="305"/>
      <c r="H43" s="303" t="n">
        <f aca="false">D43*G43</f>
        <v>0</v>
      </c>
      <c r="I43" s="302" t="n">
        <f aca="false">E43*G43</f>
        <v>0</v>
      </c>
    </row>
    <row r="44" customFormat="false" ht="153" hidden="false" customHeight="false" outlineLevel="0" collapsed="false">
      <c r="A44" s="310" t="n">
        <v>202</v>
      </c>
      <c r="B44" s="300" t="s">
        <v>850</v>
      </c>
      <c r="C44" s="306" t="s">
        <v>869</v>
      </c>
      <c r="D44" s="296" t="n">
        <v>10</v>
      </c>
      <c r="E44" s="296" t="n">
        <v>0</v>
      </c>
      <c r="F44" s="274" t="s">
        <v>164</v>
      </c>
      <c r="G44" s="305"/>
      <c r="H44" s="303" t="n">
        <f aca="false">D44*G44</f>
        <v>0</v>
      </c>
      <c r="I44" s="302" t="n">
        <f aca="false">E44*G44</f>
        <v>0</v>
      </c>
    </row>
    <row r="45" customFormat="false" ht="12.75" hidden="false" customHeight="false" outlineLevel="0" collapsed="false">
      <c r="A45" s="310" t="n">
        <v>203</v>
      </c>
      <c r="B45" s="300" t="s">
        <v>850</v>
      </c>
      <c r="C45" s="306" t="s">
        <v>870</v>
      </c>
      <c r="D45" s="296" t="n">
        <v>10</v>
      </c>
      <c r="E45" s="296" t="n">
        <v>0</v>
      </c>
      <c r="F45" s="274" t="s">
        <v>164</v>
      </c>
      <c r="G45" s="305"/>
      <c r="H45" s="303" t="n">
        <f aca="false">D45*G45</f>
        <v>0</v>
      </c>
      <c r="I45" s="302" t="n">
        <f aca="false">E45*G45</f>
        <v>0</v>
      </c>
    </row>
    <row r="46" customFormat="false" ht="38.25" hidden="false" customHeight="false" outlineLevel="0" collapsed="false">
      <c r="A46" s="310" t="n">
        <v>204</v>
      </c>
      <c r="B46" s="300" t="s">
        <v>850</v>
      </c>
      <c r="C46" s="306" t="s">
        <v>871</v>
      </c>
      <c r="D46" s="296" t="n">
        <v>10</v>
      </c>
      <c r="E46" s="296" t="n">
        <v>0</v>
      </c>
      <c r="F46" s="274" t="s">
        <v>164</v>
      </c>
      <c r="G46" s="305"/>
      <c r="H46" s="303" t="n">
        <f aca="false">D46*G46</f>
        <v>0</v>
      </c>
      <c r="I46" s="302" t="n">
        <f aca="false">E46*G46</f>
        <v>0</v>
      </c>
    </row>
    <row r="47" customFormat="false" ht="293.25" hidden="false" customHeight="false" outlineLevel="0" collapsed="false">
      <c r="A47" s="310" t="n">
        <v>205</v>
      </c>
      <c r="B47" s="300" t="s">
        <v>850</v>
      </c>
      <c r="C47" s="306" t="s">
        <v>874</v>
      </c>
      <c r="D47" s="296" t="n">
        <v>1</v>
      </c>
      <c r="E47" s="296" t="n">
        <v>0</v>
      </c>
      <c r="F47" s="274" t="s">
        <v>634</v>
      </c>
      <c r="G47" s="305"/>
      <c r="H47" s="303" t="n">
        <f aca="false">D47*G47</f>
        <v>0</v>
      </c>
      <c r="I47" s="302" t="n">
        <f aca="false">E47*G47</f>
        <v>0</v>
      </c>
    </row>
    <row r="48" customFormat="false" ht="89.25" hidden="false" customHeight="false" outlineLevel="0" collapsed="false">
      <c r="A48" s="310" t="n">
        <v>206</v>
      </c>
      <c r="B48" s="300" t="s">
        <v>850</v>
      </c>
      <c r="C48" s="306" t="s">
        <v>875</v>
      </c>
      <c r="D48" s="296" t="n">
        <v>1</v>
      </c>
      <c r="E48" s="296" t="n">
        <v>0</v>
      </c>
      <c r="F48" s="274" t="s">
        <v>275</v>
      </c>
      <c r="G48" s="305"/>
      <c r="H48" s="303" t="n">
        <f aca="false">D48*G48</f>
        <v>0</v>
      </c>
      <c r="I48" s="302" t="n">
        <f aca="false">E48*G48</f>
        <v>0</v>
      </c>
    </row>
    <row r="49" customFormat="false" ht="38.25" hidden="false" customHeight="false" outlineLevel="0" collapsed="false">
      <c r="A49" s="310" t="n">
        <v>207</v>
      </c>
      <c r="B49" s="300" t="s">
        <v>850</v>
      </c>
      <c r="C49" s="306" t="s">
        <v>876</v>
      </c>
      <c r="D49" s="296" t="n">
        <v>1</v>
      </c>
      <c r="E49" s="296" t="n">
        <v>0</v>
      </c>
      <c r="F49" s="274" t="s">
        <v>877</v>
      </c>
      <c r="G49" s="305"/>
      <c r="H49" s="303" t="n">
        <f aca="false">D49*G49</f>
        <v>0</v>
      </c>
      <c r="I49" s="302" t="n">
        <f aca="false">E49*G49</f>
        <v>0</v>
      </c>
    </row>
    <row r="50" customFormat="false" ht="89.25" hidden="false" customHeight="false" outlineLevel="0" collapsed="false">
      <c r="A50" s="310" t="n">
        <v>208</v>
      </c>
      <c r="B50" s="300" t="s">
        <v>850</v>
      </c>
      <c r="C50" s="306" t="s">
        <v>878</v>
      </c>
      <c r="D50" s="296" t="n">
        <v>1</v>
      </c>
      <c r="E50" s="296" t="n">
        <v>0</v>
      </c>
      <c r="F50" s="274" t="s">
        <v>634</v>
      </c>
      <c r="G50" s="305"/>
      <c r="H50" s="303" t="n">
        <f aca="false">D50*G50</f>
        <v>0</v>
      </c>
      <c r="I50" s="302" t="n">
        <f aca="false">E50*G50</f>
        <v>0</v>
      </c>
    </row>
    <row r="51" customFormat="false" ht="12.75" hidden="false" customHeight="false" outlineLevel="0" collapsed="false">
      <c r="A51" s="310"/>
      <c r="B51" s="300"/>
      <c r="C51" s="300"/>
      <c r="D51" s="296"/>
      <c r="E51" s="296"/>
      <c r="F51" s="274"/>
      <c r="G51" s="275"/>
      <c r="H51" s="303"/>
      <c r="I51" s="302"/>
    </row>
    <row r="52" customFormat="false" ht="12.75" hidden="false" customHeight="false" outlineLevel="0" collapsed="false">
      <c r="A52" s="285"/>
      <c r="B52" s="276"/>
      <c r="C52" s="286"/>
      <c r="D52" s="286"/>
      <c r="E52" s="274"/>
      <c r="F52" s="274"/>
      <c r="G52" s="275"/>
      <c r="H52" s="308"/>
      <c r="I52" s="273"/>
    </row>
    <row r="53" customFormat="false" ht="15.75" hidden="false" customHeight="false" outlineLevel="0" collapsed="false">
      <c r="A53" s="299"/>
      <c r="B53" s="287" t="n">
        <v>3</v>
      </c>
      <c r="C53" s="287" t="s">
        <v>879</v>
      </c>
      <c r="D53" s="288" t="s">
        <v>841</v>
      </c>
      <c r="E53" s="288" t="s">
        <v>842</v>
      </c>
      <c r="F53" s="281"/>
      <c r="G53" s="282"/>
      <c r="H53" s="289" t="s">
        <v>841</v>
      </c>
      <c r="I53" s="288" t="s">
        <v>842</v>
      </c>
    </row>
    <row r="54" customFormat="false" ht="24" hidden="false" customHeight="false" outlineLevel="0" collapsed="false">
      <c r="A54" s="315" t="s">
        <v>843</v>
      </c>
      <c r="B54" s="291" t="s">
        <v>844</v>
      </c>
      <c r="C54" s="309" t="s">
        <v>845</v>
      </c>
      <c r="D54" s="293" t="s">
        <v>846</v>
      </c>
      <c r="E54" s="293" t="s">
        <v>846</v>
      </c>
      <c r="F54" s="293" t="s">
        <v>847</v>
      </c>
      <c r="G54" s="294" t="s">
        <v>848</v>
      </c>
      <c r="H54" s="295" t="s">
        <v>18</v>
      </c>
      <c r="I54" s="293" t="s">
        <v>18</v>
      </c>
    </row>
    <row r="55" customFormat="false" ht="12.75" hidden="false" customHeight="false" outlineLevel="0" collapsed="false">
      <c r="A55" s="299"/>
      <c r="B55" s="277"/>
      <c r="C55" s="300"/>
      <c r="D55" s="299"/>
      <c r="E55" s="316"/>
      <c r="F55" s="316"/>
      <c r="G55" s="281"/>
      <c r="H55" s="317"/>
      <c r="I55" s="300"/>
    </row>
    <row r="56" customFormat="false" ht="12.75" hidden="false" customHeight="false" outlineLevel="0" collapsed="false">
      <c r="A56" s="314" t="n">
        <v>301</v>
      </c>
      <c r="B56" s="300" t="s">
        <v>850</v>
      </c>
      <c r="C56" s="314" t="s">
        <v>880</v>
      </c>
      <c r="D56" s="310" t="n">
        <v>10</v>
      </c>
      <c r="E56" s="310" t="n">
        <v>5</v>
      </c>
      <c r="F56" s="310" t="s">
        <v>634</v>
      </c>
      <c r="G56" s="318"/>
      <c r="H56" s="303" t="n">
        <f aca="false">D56*G56</f>
        <v>0</v>
      </c>
      <c r="I56" s="302" t="n">
        <f aca="false">E56*G56</f>
        <v>0</v>
      </c>
    </row>
    <row r="57" customFormat="false" ht="12.75" hidden="false" customHeight="false" outlineLevel="0" collapsed="false">
      <c r="A57" s="314" t="n">
        <v>302</v>
      </c>
      <c r="B57" s="300" t="s">
        <v>850</v>
      </c>
      <c r="C57" s="314" t="s">
        <v>881</v>
      </c>
      <c r="D57" s="310" t="n">
        <v>10</v>
      </c>
      <c r="E57" s="310" t="n">
        <v>5</v>
      </c>
      <c r="F57" s="310" t="s">
        <v>634</v>
      </c>
      <c r="G57" s="318"/>
      <c r="H57" s="303" t="n">
        <f aca="false">D57*G57</f>
        <v>0</v>
      </c>
      <c r="I57" s="302" t="n">
        <f aca="false">E57*G57</f>
        <v>0</v>
      </c>
    </row>
    <row r="58" customFormat="false" ht="12.75" hidden="false" customHeight="false" outlineLevel="0" collapsed="false">
      <c r="A58" s="314" t="n">
        <v>303</v>
      </c>
      <c r="B58" s="300" t="s">
        <v>850</v>
      </c>
      <c r="C58" s="314" t="s">
        <v>882</v>
      </c>
      <c r="D58" s="310" t="n">
        <v>10</v>
      </c>
      <c r="E58" s="310" t="n">
        <v>5</v>
      </c>
      <c r="F58" s="310" t="s">
        <v>634</v>
      </c>
      <c r="G58" s="318"/>
      <c r="H58" s="303" t="n">
        <f aca="false">D58*G58</f>
        <v>0</v>
      </c>
      <c r="I58" s="302" t="n">
        <f aca="false">E58*G58</f>
        <v>0</v>
      </c>
    </row>
    <row r="59" customFormat="false" ht="12.75" hidden="false" customHeight="false" outlineLevel="0" collapsed="false">
      <c r="A59" s="314" t="n">
        <v>304</v>
      </c>
      <c r="B59" s="300" t="s">
        <v>850</v>
      </c>
      <c r="C59" s="314" t="s">
        <v>883</v>
      </c>
      <c r="D59" s="310" t="n">
        <v>2</v>
      </c>
      <c r="E59" s="310" t="n">
        <v>0</v>
      </c>
      <c r="F59" s="310" t="s">
        <v>634</v>
      </c>
      <c r="G59" s="318"/>
      <c r="H59" s="303" t="n">
        <f aca="false">D59*G59</f>
        <v>0</v>
      </c>
      <c r="I59" s="302" t="n">
        <f aca="false">E59*G59</f>
        <v>0</v>
      </c>
    </row>
    <row r="60" customFormat="false" ht="12.75" hidden="false" customHeight="false" outlineLevel="0" collapsed="false">
      <c r="A60" s="314"/>
      <c r="B60" s="300"/>
      <c r="C60" s="314" t="s">
        <v>884</v>
      </c>
      <c r="D60" s="310" t="n">
        <v>1</v>
      </c>
      <c r="E60" s="310" t="n">
        <v>1</v>
      </c>
      <c r="F60" s="310" t="s">
        <v>634</v>
      </c>
      <c r="G60" s="318"/>
      <c r="H60" s="303" t="n">
        <f aca="false">D60*G60</f>
        <v>0</v>
      </c>
      <c r="I60" s="302" t="n">
        <f aca="false">E60*G60</f>
        <v>0</v>
      </c>
    </row>
    <row r="61" customFormat="false" ht="12.75" hidden="false" customHeight="false" outlineLevel="0" collapsed="false">
      <c r="A61" s="314" t="n">
        <v>305</v>
      </c>
      <c r="B61" s="300" t="s">
        <v>850</v>
      </c>
      <c r="C61" s="314" t="s">
        <v>885</v>
      </c>
      <c r="D61" s="310" t="n">
        <v>2</v>
      </c>
      <c r="E61" s="310" t="n">
        <v>0</v>
      </c>
      <c r="F61" s="310" t="s">
        <v>634</v>
      </c>
      <c r="G61" s="318"/>
      <c r="H61" s="303" t="n">
        <f aca="false">D61*G61</f>
        <v>0</v>
      </c>
      <c r="I61" s="302" t="n">
        <f aca="false">E61*G61</f>
        <v>0</v>
      </c>
    </row>
    <row r="62" customFormat="false" ht="12.75" hidden="false" customHeight="false" outlineLevel="0" collapsed="false">
      <c r="A62" s="314" t="n">
        <v>306</v>
      </c>
      <c r="B62" s="300" t="s">
        <v>850</v>
      </c>
      <c r="C62" s="314" t="s">
        <v>886</v>
      </c>
      <c r="D62" s="310" t="n">
        <v>12</v>
      </c>
      <c r="E62" s="310" t="n">
        <v>5</v>
      </c>
      <c r="F62" s="310" t="s">
        <v>634</v>
      </c>
      <c r="G62" s="318"/>
      <c r="H62" s="303" t="n">
        <f aca="false">D62*G62</f>
        <v>0</v>
      </c>
      <c r="I62" s="302" t="n">
        <f aca="false">E62*G62</f>
        <v>0</v>
      </c>
    </row>
    <row r="63" customFormat="false" ht="24" hidden="false" customHeight="false" outlineLevel="0" collapsed="false">
      <c r="A63" s="314" t="n">
        <v>307</v>
      </c>
      <c r="B63" s="300" t="s">
        <v>850</v>
      </c>
      <c r="C63" s="311" t="s">
        <v>887</v>
      </c>
      <c r="D63" s="310" t="n">
        <v>680</v>
      </c>
      <c r="E63" s="310" t="n">
        <v>90</v>
      </c>
      <c r="F63" s="310" t="s">
        <v>164</v>
      </c>
      <c r="G63" s="318"/>
      <c r="H63" s="303" t="n">
        <f aca="false">D63*G63</f>
        <v>0</v>
      </c>
      <c r="I63" s="302" t="n">
        <f aca="false">E63*G63</f>
        <v>0</v>
      </c>
    </row>
    <row r="64" customFormat="false" ht="36" hidden="false" customHeight="false" outlineLevel="0" collapsed="false">
      <c r="A64" s="314" t="n">
        <v>308</v>
      </c>
      <c r="B64" s="300" t="s">
        <v>850</v>
      </c>
      <c r="C64" s="311" t="s">
        <v>888</v>
      </c>
      <c r="D64" s="310" t="n">
        <v>680</v>
      </c>
      <c r="E64" s="310" t="n">
        <v>90</v>
      </c>
      <c r="F64" s="310" t="s">
        <v>164</v>
      </c>
      <c r="G64" s="318"/>
      <c r="H64" s="303" t="n">
        <f aca="false">D64*G64</f>
        <v>0</v>
      </c>
      <c r="I64" s="302" t="n">
        <f aca="false">E64*G64</f>
        <v>0</v>
      </c>
    </row>
    <row r="65" customFormat="false" ht="89.25" hidden="false" customHeight="false" outlineLevel="0" collapsed="false">
      <c r="A65" s="314" t="n">
        <v>309</v>
      </c>
      <c r="B65" s="300" t="s">
        <v>850</v>
      </c>
      <c r="C65" s="307" t="s">
        <v>868</v>
      </c>
      <c r="D65" s="296" t="n">
        <v>30</v>
      </c>
      <c r="E65" s="296" t="n">
        <v>35</v>
      </c>
      <c r="F65" s="274" t="s">
        <v>634</v>
      </c>
      <c r="G65" s="305"/>
      <c r="H65" s="303" t="n">
        <f aca="false">D65*G65</f>
        <v>0</v>
      </c>
      <c r="I65" s="302" t="n">
        <f aca="false">E65*G65</f>
        <v>0</v>
      </c>
    </row>
    <row r="66" customFormat="false" ht="132" hidden="false" customHeight="false" outlineLevel="0" collapsed="false">
      <c r="A66" s="314" t="n">
        <v>310</v>
      </c>
      <c r="B66" s="300" t="s">
        <v>850</v>
      </c>
      <c r="C66" s="300" t="s">
        <v>869</v>
      </c>
      <c r="D66" s="296" t="n">
        <v>180</v>
      </c>
      <c r="E66" s="296" t="n">
        <v>55</v>
      </c>
      <c r="F66" s="274" t="s">
        <v>164</v>
      </c>
      <c r="G66" s="305"/>
      <c r="H66" s="303" t="n">
        <f aca="false">D66*G66</f>
        <v>0</v>
      </c>
      <c r="I66" s="302" t="n">
        <f aca="false">E66*G66</f>
        <v>0</v>
      </c>
    </row>
    <row r="67" customFormat="false" ht="12.75" hidden="false" customHeight="false" outlineLevel="0" collapsed="false">
      <c r="A67" s="314" t="n">
        <v>311</v>
      </c>
      <c r="B67" s="300" t="s">
        <v>850</v>
      </c>
      <c r="C67" s="306" t="s">
        <v>870</v>
      </c>
      <c r="D67" s="296" t="n">
        <v>180</v>
      </c>
      <c r="E67" s="296" t="n">
        <v>55</v>
      </c>
      <c r="F67" s="274" t="s">
        <v>164</v>
      </c>
      <c r="G67" s="305"/>
      <c r="H67" s="303" t="n">
        <f aca="false">D67*G67</f>
        <v>0</v>
      </c>
      <c r="I67" s="302" t="n">
        <f aca="false">E67*G67</f>
        <v>0</v>
      </c>
    </row>
    <row r="68" customFormat="false" ht="38.25" hidden="false" customHeight="false" outlineLevel="0" collapsed="false">
      <c r="A68" s="314" t="n">
        <v>312</v>
      </c>
      <c r="B68" s="300" t="s">
        <v>850</v>
      </c>
      <c r="C68" s="306" t="s">
        <v>871</v>
      </c>
      <c r="D68" s="296" t="n">
        <v>180</v>
      </c>
      <c r="E68" s="296" t="n">
        <v>55</v>
      </c>
      <c r="F68" s="274" t="s">
        <v>164</v>
      </c>
      <c r="G68" s="305"/>
      <c r="H68" s="303" t="n">
        <f aca="false">D68*G68</f>
        <v>0</v>
      </c>
      <c r="I68" s="302" t="n">
        <f aca="false">E68*G68</f>
        <v>0</v>
      </c>
    </row>
    <row r="69" customFormat="false" ht="63.75" hidden="false" customHeight="false" outlineLevel="0" collapsed="false">
      <c r="A69" s="314" t="n">
        <v>313</v>
      </c>
      <c r="B69" s="300" t="s">
        <v>850</v>
      </c>
      <c r="C69" s="306" t="s">
        <v>867</v>
      </c>
      <c r="D69" s="296" t="n">
        <v>1</v>
      </c>
      <c r="E69" s="296" t="n">
        <v>1</v>
      </c>
      <c r="F69" s="274" t="s">
        <v>275</v>
      </c>
      <c r="G69" s="305"/>
      <c r="H69" s="303" t="n">
        <f aca="false">D69*G69</f>
        <v>0</v>
      </c>
      <c r="I69" s="302" t="n">
        <f aca="false">E69*G69</f>
        <v>0</v>
      </c>
    </row>
    <row r="70" customFormat="false" ht="12.75" hidden="false" customHeight="false" outlineLevel="0" collapsed="false">
      <c r="A70" s="299"/>
      <c r="B70" s="296"/>
      <c r="C70" s="306"/>
      <c r="D70" s="274"/>
      <c r="E70" s="275"/>
      <c r="F70" s="316"/>
      <c r="G70" s="316"/>
      <c r="H70" s="319"/>
      <c r="I70" s="286"/>
    </row>
    <row r="71" customFormat="false" ht="12.75" hidden="false" customHeight="false" outlineLevel="0" collapsed="false">
      <c r="A71" s="299"/>
      <c r="B71" s="296"/>
      <c r="C71" s="306"/>
      <c r="D71" s="274"/>
      <c r="E71" s="275"/>
      <c r="F71" s="316"/>
      <c r="G71" s="316"/>
      <c r="H71" s="319"/>
      <c r="I71" s="286"/>
    </row>
    <row r="72" customFormat="false" ht="15.75" hidden="false" customHeight="false" outlineLevel="0" collapsed="false">
      <c r="A72" s="299"/>
      <c r="B72" s="287" t="n">
        <v>4</v>
      </c>
      <c r="C72" s="287" t="s">
        <v>889</v>
      </c>
      <c r="D72" s="288" t="s">
        <v>841</v>
      </c>
      <c r="E72" s="288" t="s">
        <v>842</v>
      </c>
      <c r="F72" s="281"/>
      <c r="G72" s="282"/>
      <c r="H72" s="289" t="s">
        <v>841</v>
      </c>
      <c r="I72" s="288" t="s">
        <v>842</v>
      </c>
    </row>
    <row r="73" customFormat="false" ht="24" hidden="false" customHeight="false" outlineLevel="0" collapsed="false">
      <c r="A73" s="315" t="s">
        <v>843</v>
      </c>
      <c r="B73" s="291" t="s">
        <v>844</v>
      </c>
      <c r="C73" s="309" t="s">
        <v>845</v>
      </c>
      <c r="D73" s="293" t="s">
        <v>846</v>
      </c>
      <c r="E73" s="293" t="s">
        <v>846</v>
      </c>
      <c r="F73" s="293" t="s">
        <v>847</v>
      </c>
      <c r="G73" s="294" t="s">
        <v>848</v>
      </c>
      <c r="H73" s="295" t="s">
        <v>18</v>
      </c>
      <c r="I73" s="293" t="s">
        <v>18</v>
      </c>
    </row>
    <row r="74" customFormat="false" ht="12.75" hidden="false" customHeight="false" outlineLevel="0" collapsed="false">
      <c r="A74" s="299"/>
      <c r="B74" s="277"/>
      <c r="C74" s="300"/>
      <c r="D74" s="299"/>
      <c r="E74" s="316"/>
      <c r="F74" s="316"/>
      <c r="G74" s="281"/>
      <c r="H74" s="317"/>
      <c r="I74" s="300"/>
    </row>
    <row r="75" customFormat="false" ht="165.75" hidden="false" customHeight="false" outlineLevel="0" collapsed="false">
      <c r="A75" s="299" t="n">
        <v>401</v>
      </c>
      <c r="B75" s="300" t="s">
        <v>850</v>
      </c>
      <c r="C75" s="306" t="s">
        <v>890</v>
      </c>
      <c r="D75" s="296" t="n">
        <v>1</v>
      </c>
      <c r="E75" s="296" t="n">
        <v>1</v>
      </c>
      <c r="F75" s="274" t="s">
        <v>634</v>
      </c>
      <c r="G75" s="305"/>
      <c r="H75" s="303" t="n">
        <f aca="false">D75*G75</f>
        <v>0</v>
      </c>
      <c r="I75" s="302" t="n">
        <f aca="false">E75*G75</f>
        <v>0</v>
      </c>
    </row>
    <row r="76" customFormat="false" ht="25.5" hidden="false" customHeight="false" outlineLevel="0" collapsed="false">
      <c r="A76" s="299" t="n">
        <v>402</v>
      </c>
      <c r="B76" s="300" t="s">
        <v>850</v>
      </c>
      <c r="C76" s="306" t="s">
        <v>891</v>
      </c>
      <c r="D76" s="296" t="n">
        <v>0</v>
      </c>
      <c r="E76" s="296" t="n">
        <v>1</v>
      </c>
      <c r="F76" s="274" t="s">
        <v>634</v>
      </c>
      <c r="G76" s="305"/>
      <c r="H76" s="303" t="n">
        <f aca="false">D76*G76</f>
        <v>0</v>
      </c>
      <c r="I76" s="302" t="n">
        <f aca="false">E76*G76</f>
        <v>0</v>
      </c>
    </row>
    <row r="77" customFormat="false" ht="76.5" hidden="false" customHeight="false" outlineLevel="0" collapsed="false">
      <c r="A77" s="299" t="n">
        <v>403</v>
      </c>
      <c r="B77" s="300" t="s">
        <v>850</v>
      </c>
      <c r="C77" s="306" t="s">
        <v>892</v>
      </c>
      <c r="D77" s="296" t="n">
        <v>1</v>
      </c>
      <c r="E77" s="296" t="n">
        <v>0</v>
      </c>
      <c r="F77" s="274" t="s">
        <v>634</v>
      </c>
      <c r="G77" s="305"/>
      <c r="H77" s="303" t="n">
        <f aca="false">D77*G77</f>
        <v>0</v>
      </c>
      <c r="I77" s="302" t="n">
        <f aca="false">E77*G77</f>
        <v>0</v>
      </c>
    </row>
    <row r="78" customFormat="false" ht="51" hidden="false" customHeight="false" outlineLevel="0" collapsed="false">
      <c r="A78" s="299" t="n">
        <v>404</v>
      </c>
      <c r="B78" s="300" t="s">
        <v>850</v>
      </c>
      <c r="C78" s="306" t="s">
        <v>893</v>
      </c>
      <c r="D78" s="296" t="n">
        <v>1</v>
      </c>
      <c r="E78" s="296" t="n">
        <v>1</v>
      </c>
      <c r="F78" s="274" t="s">
        <v>634</v>
      </c>
      <c r="G78" s="305"/>
      <c r="H78" s="303" t="n">
        <f aca="false">D78*G78</f>
        <v>0</v>
      </c>
      <c r="I78" s="302" t="n">
        <f aca="false">E78*G78</f>
        <v>0</v>
      </c>
    </row>
    <row r="79" customFormat="false" ht="25.5" hidden="false" customHeight="false" outlineLevel="0" collapsed="false">
      <c r="A79" s="299" t="n">
        <v>410</v>
      </c>
      <c r="B79" s="300" t="s">
        <v>850</v>
      </c>
      <c r="C79" s="306" t="s">
        <v>894</v>
      </c>
      <c r="D79" s="296" t="n">
        <v>1</v>
      </c>
      <c r="E79" s="296" t="n">
        <v>0</v>
      </c>
      <c r="F79" s="274" t="s">
        <v>634</v>
      </c>
      <c r="G79" s="305"/>
      <c r="H79" s="303" t="n">
        <f aca="false">D79*G79</f>
        <v>0</v>
      </c>
      <c r="I79" s="302" t="n">
        <f aca="false">E79*G79</f>
        <v>0</v>
      </c>
    </row>
    <row r="80" customFormat="false" ht="25.5" hidden="false" customHeight="false" outlineLevel="0" collapsed="false">
      <c r="A80" s="299" t="n">
        <v>411</v>
      </c>
      <c r="B80" s="300" t="s">
        <v>850</v>
      </c>
      <c r="C80" s="306" t="s">
        <v>895</v>
      </c>
      <c r="D80" s="296" t="n">
        <v>6</v>
      </c>
      <c r="E80" s="296" t="n">
        <v>6</v>
      </c>
      <c r="F80" s="274" t="s">
        <v>859</v>
      </c>
      <c r="G80" s="305"/>
      <c r="H80" s="303" t="n">
        <f aca="false">D80*G80</f>
        <v>0</v>
      </c>
      <c r="I80" s="302" t="n">
        <f aca="false">E80*G80</f>
        <v>0</v>
      </c>
    </row>
    <row r="81" customFormat="false" ht="12.75" hidden="false" customHeight="false" outlineLevel="0" collapsed="false">
      <c r="A81" s="299" t="n">
        <v>412</v>
      </c>
      <c r="B81" s="300" t="s">
        <v>850</v>
      </c>
      <c r="C81" s="306" t="s">
        <v>896</v>
      </c>
      <c r="D81" s="296" t="n">
        <v>2</v>
      </c>
      <c r="E81" s="296" t="n">
        <v>2</v>
      </c>
      <c r="F81" s="274" t="s">
        <v>859</v>
      </c>
      <c r="G81" s="305"/>
      <c r="H81" s="303" t="n">
        <f aca="false">D81*G81</f>
        <v>0</v>
      </c>
      <c r="I81" s="302" t="n">
        <f aca="false">E81*G81</f>
        <v>0</v>
      </c>
    </row>
    <row r="82" customFormat="false" ht="89.25" hidden="false" customHeight="false" outlineLevel="0" collapsed="false">
      <c r="A82" s="299" t="n">
        <v>413</v>
      </c>
      <c r="B82" s="300" t="s">
        <v>850</v>
      </c>
      <c r="C82" s="307" t="s">
        <v>868</v>
      </c>
      <c r="D82" s="296" t="n">
        <v>2</v>
      </c>
      <c r="E82" s="296" t="n">
        <v>2</v>
      </c>
      <c r="F82" s="274" t="s">
        <v>634</v>
      </c>
      <c r="G82" s="305"/>
      <c r="H82" s="303" t="n">
        <f aca="false">D82*G82</f>
        <v>0</v>
      </c>
      <c r="I82" s="302" t="n">
        <f aca="false">E82*G82</f>
        <v>0</v>
      </c>
    </row>
    <row r="83" customFormat="false" ht="132" hidden="false" customHeight="false" outlineLevel="0" collapsed="false">
      <c r="A83" s="299" t="n">
        <v>414</v>
      </c>
      <c r="B83" s="300" t="s">
        <v>850</v>
      </c>
      <c r="C83" s="300" t="s">
        <v>869</v>
      </c>
      <c r="D83" s="296" t="n">
        <v>10</v>
      </c>
      <c r="E83" s="296" t="n">
        <v>10</v>
      </c>
      <c r="F83" s="274" t="s">
        <v>164</v>
      </c>
      <c r="G83" s="305"/>
      <c r="H83" s="303" t="n">
        <f aca="false">D83*G83</f>
        <v>0</v>
      </c>
      <c r="I83" s="302" t="n">
        <f aca="false">E83*G83</f>
        <v>0</v>
      </c>
    </row>
    <row r="84" customFormat="false" ht="12.75" hidden="false" customHeight="false" outlineLevel="0" collapsed="false">
      <c r="A84" s="299" t="n">
        <v>415</v>
      </c>
      <c r="B84" s="300" t="s">
        <v>850</v>
      </c>
      <c r="C84" s="306" t="s">
        <v>870</v>
      </c>
      <c r="D84" s="296" t="n">
        <v>10</v>
      </c>
      <c r="E84" s="296" t="n">
        <v>30</v>
      </c>
      <c r="F84" s="274" t="s">
        <v>164</v>
      </c>
      <c r="G84" s="305"/>
      <c r="H84" s="303" t="n">
        <f aca="false">D84*G84</f>
        <v>0</v>
      </c>
      <c r="I84" s="302" t="n">
        <f aca="false">E84*G84</f>
        <v>0</v>
      </c>
    </row>
    <row r="85" customFormat="false" ht="38.25" hidden="false" customHeight="false" outlineLevel="0" collapsed="false">
      <c r="A85" s="299" t="n">
        <v>416</v>
      </c>
      <c r="B85" s="300" t="s">
        <v>850</v>
      </c>
      <c r="C85" s="306" t="s">
        <v>871</v>
      </c>
      <c r="D85" s="296" t="n">
        <v>10</v>
      </c>
      <c r="E85" s="296" t="n">
        <v>10</v>
      </c>
      <c r="F85" s="274" t="s">
        <v>164</v>
      </c>
      <c r="G85" s="305"/>
      <c r="H85" s="303" t="n">
        <f aca="false">D85*G85</f>
        <v>0</v>
      </c>
      <c r="I85" s="302" t="n">
        <f aca="false">E85*G85</f>
        <v>0</v>
      </c>
    </row>
    <row r="86" customFormat="false" ht="63.75" hidden="false" customHeight="false" outlineLevel="0" collapsed="false">
      <c r="A86" s="299" t="n">
        <v>417</v>
      </c>
      <c r="B86" s="300" t="s">
        <v>850</v>
      </c>
      <c r="C86" s="306" t="s">
        <v>867</v>
      </c>
      <c r="D86" s="296" t="n">
        <v>1</v>
      </c>
      <c r="E86" s="296" t="n">
        <v>1</v>
      </c>
      <c r="F86" s="274" t="s">
        <v>275</v>
      </c>
      <c r="G86" s="305"/>
      <c r="H86" s="303" t="n">
        <f aca="false">D86*G86</f>
        <v>0</v>
      </c>
      <c r="I86" s="302" t="n">
        <f aca="false">E86*G86</f>
        <v>0</v>
      </c>
    </row>
    <row r="87" customFormat="false" ht="12.75" hidden="false" customHeight="false" outlineLevel="0" collapsed="false">
      <c r="A87" s="285"/>
      <c r="B87" s="276"/>
      <c r="C87" s="286"/>
      <c r="D87" s="286"/>
      <c r="E87" s="274"/>
      <c r="F87" s="274"/>
      <c r="G87" s="275"/>
      <c r="H87" s="308"/>
      <c r="I87" s="273"/>
    </row>
    <row r="88" customFormat="false" ht="12.75" hidden="false" customHeight="false" outlineLevel="0" collapsed="false">
      <c r="A88" s="285"/>
      <c r="B88" s="276"/>
      <c r="C88" s="286"/>
      <c r="D88" s="286"/>
      <c r="E88" s="274"/>
      <c r="F88" s="274"/>
      <c r="G88" s="275"/>
      <c r="H88" s="308"/>
      <c r="I88" s="273"/>
    </row>
    <row r="89" customFormat="false" ht="15.75" hidden="false" customHeight="false" outlineLevel="0" collapsed="false">
      <c r="A89" s="299"/>
      <c r="B89" s="287" t="n">
        <v>5</v>
      </c>
      <c r="C89" s="287" t="s">
        <v>897</v>
      </c>
      <c r="D89" s="288" t="s">
        <v>841</v>
      </c>
      <c r="E89" s="288" t="s">
        <v>842</v>
      </c>
      <c r="F89" s="281"/>
      <c r="G89" s="282"/>
      <c r="H89" s="289" t="s">
        <v>841</v>
      </c>
      <c r="I89" s="288" t="s">
        <v>842</v>
      </c>
    </row>
    <row r="90" customFormat="false" ht="24" hidden="false" customHeight="false" outlineLevel="0" collapsed="false">
      <c r="A90" s="315" t="s">
        <v>843</v>
      </c>
      <c r="B90" s="291" t="s">
        <v>844</v>
      </c>
      <c r="C90" s="309" t="s">
        <v>845</v>
      </c>
      <c r="D90" s="293" t="s">
        <v>846</v>
      </c>
      <c r="E90" s="293" t="s">
        <v>846</v>
      </c>
      <c r="F90" s="293" t="s">
        <v>847</v>
      </c>
      <c r="G90" s="294" t="s">
        <v>848</v>
      </c>
      <c r="H90" s="295" t="s">
        <v>18</v>
      </c>
      <c r="I90" s="293" t="s">
        <v>18</v>
      </c>
    </row>
    <row r="91" customFormat="false" ht="12.75" hidden="false" customHeight="false" outlineLevel="0" collapsed="false">
      <c r="A91" s="299"/>
      <c r="B91" s="277"/>
      <c r="C91" s="300"/>
      <c r="D91" s="299"/>
      <c r="E91" s="316"/>
      <c r="F91" s="316"/>
      <c r="G91" s="281"/>
      <c r="H91" s="317"/>
      <c r="I91" s="300"/>
    </row>
    <row r="92" customFormat="false" ht="178.5" hidden="false" customHeight="false" outlineLevel="0" collapsed="false">
      <c r="A92" s="299" t="n">
        <v>501</v>
      </c>
      <c r="B92" s="300" t="s">
        <v>850</v>
      </c>
      <c r="C92" s="306" t="s">
        <v>898</v>
      </c>
      <c r="D92" s="296" t="n">
        <v>6</v>
      </c>
      <c r="E92" s="296" t="n">
        <v>0</v>
      </c>
      <c r="F92" s="274" t="s">
        <v>634</v>
      </c>
      <c r="G92" s="305"/>
      <c r="H92" s="303" t="n">
        <f aca="false">D92*G92</f>
        <v>0</v>
      </c>
      <c r="I92" s="302" t="n">
        <f aca="false">E92*G92</f>
        <v>0</v>
      </c>
    </row>
    <row r="93" customFormat="false" ht="38.25" hidden="false" customHeight="false" outlineLevel="0" collapsed="false">
      <c r="A93" s="299" t="n">
        <v>502</v>
      </c>
      <c r="B93" s="300" t="s">
        <v>850</v>
      </c>
      <c r="C93" s="306" t="s">
        <v>899</v>
      </c>
      <c r="D93" s="286" t="n">
        <v>6</v>
      </c>
      <c r="E93" s="296" t="n">
        <v>0</v>
      </c>
      <c r="F93" s="274" t="s">
        <v>859</v>
      </c>
      <c r="G93" s="305"/>
      <c r="H93" s="303" t="n">
        <f aca="false">D93*G93</f>
        <v>0</v>
      </c>
      <c r="I93" s="302" t="n">
        <f aca="false">E93*G93</f>
        <v>0</v>
      </c>
    </row>
    <row r="94" customFormat="false" ht="63.75" hidden="false" customHeight="false" outlineLevel="0" collapsed="false">
      <c r="A94" s="299" t="n">
        <v>503</v>
      </c>
      <c r="B94" s="300" t="s">
        <v>850</v>
      </c>
      <c r="C94" s="306" t="s">
        <v>900</v>
      </c>
      <c r="D94" s="286" t="n">
        <v>6</v>
      </c>
      <c r="E94" s="296" t="n">
        <v>0</v>
      </c>
      <c r="F94" s="274" t="s">
        <v>859</v>
      </c>
      <c r="G94" s="305"/>
      <c r="H94" s="303" t="n">
        <f aca="false">D94*G94</f>
        <v>0</v>
      </c>
      <c r="I94" s="302" t="n">
        <f aca="false">E94*G94</f>
        <v>0</v>
      </c>
    </row>
    <row r="95" customFormat="false" ht="114.75" hidden="false" customHeight="false" outlineLevel="0" collapsed="false">
      <c r="A95" s="299" t="n">
        <v>504</v>
      </c>
      <c r="B95" s="300" t="s">
        <v>850</v>
      </c>
      <c r="C95" s="306" t="s">
        <v>901</v>
      </c>
      <c r="D95" s="286" t="n">
        <v>1</v>
      </c>
      <c r="E95" s="296" t="n">
        <v>0</v>
      </c>
      <c r="F95" s="274" t="s">
        <v>634</v>
      </c>
      <c r="G95" s="305"/>
      <c r="H95" s="303" t="n">
        <f aca="false">D95*G95</f>
        <v>0</v>
      </c>
      <c r="I95" s="302" t="n">
        <f aca="false">E95*G95</f>
        <v>0</v>
      </c>
    </row>
    <row r="96" customFormat="false" ht="12.75" hidden="false" customHeight="false" outlineLevel="0" collapsed="false">
      <c r="A96" s="299" t="n">
        <v>505</v>
      </c>
      <c r="B96" s="300" t="s">
        <v>850</v>
      </c>
      <c r="C96" s="306" t="s">
        <v>902</v>
      </c>
      <c r="D96" s="286" t="n">
        <v>1</v>
      </c>
      <c r="E96" s="296" t="n">
        <v>0</v>
      </c>
      <c r="F96" s="274" t="s">
        <v>634</v>
      </c>
      <c r="G96" s="305"/>
      <c r="H96" s="303" t="n">
        <f aca="false">D96*G96</f>
        <v>0</v>
      </c>
      <c r="I96" s="302" t="n">
        <f aca="false">E96*G96</f>
        <v>0</v>
      </c>
    </row>
    <row r="97" customFormat="false" ht="114.75" hidden="false" customHeight="false" outlineLevel="0" collapsed="false">
      <c r="A97" s="299" t="n">
        <v>506</v>
      </c>
      <c r="B97" s="300"/>
      <c r="C97" s="306" t="s">
        <v>903</v>
      </c>
      <c r="D97" s="286" t="n">
        <v>1</v>
      </c>
      <c r="E97" s="296" t="n">
        <v>0</v>
      </c>
      <c r="F97" s="274" t="s">
        <v>634</v>
      </c>
      <c r="G97" s="305"/>
      <c r="H97" s="303" t="n">
        <f aca="false">D97*G97</f>
        <v>0</v>
      </c>
      <c r="I97" s="302" t="n">
        <f aca="false">E97*G97</f>
        <v>0</v>
      </c>
    </row>
    <row r="98" customFormat="false" ht="38.25" hidden="false" customHeight="false" outlineLevel="0" collapsed="false">
      <c r="A98" s="299" t="n">
        <v>507</v>
      </c>
      <c r="B98" s="300" t="s">
        <v>850</v>
      </c>
      <c r="C98" s="306" t="s">
        <v>904</v>
      </c>
      <c r="D98" s="286" t="n">
        <v>4</v>
      </c>
      <c r="E98" s="296" t="n">
        <v>0</v>
      </c>
      <c r="F98" s="274" t="s">
        <v>859</v>
      </c>
      <c r="G98" s="305"/>
      <c r="H98" s="303" t="n">
        <f aca="false">D98*G98</f>
        <v>0</v>
      </c>
      <c r="I98" s="302" t="n">
        <f aca="false">E98*G98</f>
        <v>0</v>
      </c>
    </row>
    <row r="99" customFormat="false" ht="63.75" hidden="false" customHeight="false" outlineLevel="0" collapsed="false">
      <c r="A99" s="299" t="n">
        <v>508</v>
      </c>
      <c r="B99" s="300" t="s">
        <v>850</v>
      </c>
      <c r="C99" s="306" t="s">
        <v>867</v>
      </c>
      <c r="D99" s="296" t="n">
        <v>1</v>
      </c>
      <c r="E99" s="296" t="n">
        <v>0</v>
      </c>
      <c r="F99" s="274" t="s">
        <v>275</v>
      </c>
      <c r="G99" s="305"/>
      <c r="H99" s="303" t="n">
        <f aca="false">D99*G99</f>
        <v>0</v>
      </c>
      <c r="I99" s="302" t="n">
        <f aca="false">E99*G99</f>
        <v>0</v>
      </c>
    </row>
    <row r="100" customFormat="false" ht="12.75" hidden="false" customHeight="false" outlineLevel="0" collapsed="false">
      <c r="A100" s="299"/>
      <c r="B100" s="300"/>
      <c r="C100" s="306"/>
      <c r="D100" s="296"/>
      <c r="E100" s="296"/>
      <c r="F100" s="274"/>
      <c r="G100" s="275"/>
      <c r="H100" s="303"/>
      <c r="I100" s="302"/>
    </row>
    <row r="101" customFormat="false" ht="12.75" hidden="false" customHeight="false" outlineLevel="0" collapsed="false">
      <c r="A101" s="285"/>
      <c r="B101" s="276"/>
      <c r="C101" s="286"/>
      <c r="D101" s="286"/>
      <c r="E101" s="274"/>
      <c r="F101" s="274"/>
      <c r="G101" s="275"/>
      <c r="H101" s="308"/>
      <c r="I101" s="273"/>
    </row>
    <row r="102" customFormat="false" ht="15.75" hidden="false" customHeight="false" outlineLevel="0" collapsed="false">
      <c r="A102" s="299"/>
      <c r="B102" s="287" t="n">
        <v>6</v>
      </c>
      <c r="C102" s="287" t="s">
        <v>905</v>
      </c>
      <c r="D102" s="288" t="s">
        <v>841</v>
      </c>
      <c r="E102" s="288" t="s">
        <v>842</v>
      </c>
      <c r="F102" s="281"/>
      <c r="G102" s="282"/>
      <c r="H102" s="289" t="s">
        <v>841</v>
      </c>
      <c r="I102" s="288" t="s">
        <v>842</v>
      </c>
    </row>
    <row r="103" customFormat="false" ht="24" hidden="false" customHeight="false" outlineLevel="0" collapsed="false">
      <c r="A103" s="315" t="s">
        <v>843</v>
      </c>
      <c r="B103" s="291" t="s">
        <v>844</v>
      </c>
      <c r="C103" s="309" t="s">
        <v>845</v>
      </c>
      <c r="D103" s="293" t="s">
        <v>846</v>
      </c>
      <c r="E103" s="293" t="s">
        <v>846</v>
      </c>
      <c r="F103" s="293" t="s">
        <v>847</v>
      </c>
      <c r="G103" s="294" t="s">
        <v>848</v>
      </c>
      <c r="H103" s="295" t="s">
        <v>18</v>
      </c>
      <c r="I103" s="293" t="s">
        <v>18</v>
      </c>
    </row>
    <row r="104" customFormat="false" ht="12.75" hidden="false" customHeight="false" outlineLevel="0" collapsed="false">
      <c r="A104" s="299"/>
      <c r="B104" s="300"/>
      <c r="C104" s="300"/>
      <c r="D104" s="299"/>
      <c r="E104" s="316"/>
      <c r="F104" s="316"/>
      <c r="G104" s="281"/>
      <c r="H104" s="317"/>
      <c r="I104" s="300"/>
    </row>
    <row r="105" customFormat="false" ht="180" hidden="false" customHeight="false" outlineLevel="0" collapsed="false">
      <c r="A105" s="274" t="n">
        <v>601</v>
      </c>
      <c r="B105" s="300" t="s">
        <v>850</v>
      </c>
      <c r="C105" s="311" t="s">
        <v>906</v>
      </c>
      <c r="D105" s="296" t="n">
        <v>0</v>
      </c>
      <c r="E105" s="310" t="n">
        <v>1</v>
      </c>
      <c r="F105" s="312" t="s">
        <v>634</v>
      </c>
      <c r="G105" s="318"/>
      <c r="H105" s="303" t="n">
        <f aca="false">D105*G105</f>
        <v>0</v>
      </c>
      <c r="I105" s="302" t="n">
        <f aca="false">E105*G105</f>
        <v>0</v>
      </c>
    </row>
    <row r="106" customFormat="false" ht="12.75" hidden="false" customHeight="false" outlineLevel="0" collapsed="false">
      <c r="A106" s="320"/>
      <c r="B106" s="321"/>
      <c r="C106" s="322"/>
      <c r="D106" s="322"/>
      <c r="E106" s="323"/>
      <c r="F106" s="323"/>
      <c r="G106" s="324"/>
      <c r="H106" s="326"/>
      <c r="I106" s="325"/>
    </row>
    <row r="107" customFormat="false" ht="12.75" hidden="false" customHeight="false" outlineLevel="0" collapsed="false">
      <c r="A107" s="285"/>
      <c r="B107" s="276"/>
      <c r="C107" s="286"/>
      <c r="D107" s="286"/>
      <c r="E107" s="274"/>
      <c r="F107" s="274"/>
      <c r="G107" s="275"/>
      <c r="H107" s="308"/>
      <c r="I107" s="273"/>
    </row>
    <row r="108" customFormat="false" ht="12.75" hidden="false" customHeight="false" outlineLevel="0" collapsed="false">
      <c r="A108" s="285"/>
      <c r="B108" s="276"/>
      <c r="C108" s="286"/>
      <c r="D108" s="286"/>
      <c r="E108" s="274"/>
      <c r="F108" s="274"/>
      <c r="G108" s="275"/>
      <c r="H108" s="328" t="n">
        <f aca="false">SUM(H11:H107)</f>
        <v>0</v>
      </c>
      <c r="I108" s="327" t="n">
        <f aca="false">SUM(I11:I107)</f>
        <v>0</v>
      </c>
    </row>
  </sheetData>
  <mergeCells count="4">
    <mergeCell ref="A1:J1"/>
    <mergeCell ref="C2:G2"/>
    <mergeCell ref="C3:G3"/>
    <mergeCell ref="C4:G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60"/>
    <col collapsed="false" customWidth="true" hidden="false" outlineLevel="0" max="3" min="3" style="0" width="11.42"/>
    <col collapsed="false" customWidth="true" hidden="false" outlineLevel="0" max="4" min="4" style="0" width="4.86"/>
    <col collapsed="false" customWidth="true" hidden="false" outlineLevel="0" max="6" min="5" style="0" width="19"/>
    <col collapsed="false" customWidth="true" hidden="false" outlineLevel="0" max="8" min="7" style="0" width="16.14"/>
    <col collapsed="false" customWidth="true" hidden="false" outlineLevel="0" max="1025" min="9" style="0" width="8.71"/>
  </cols>
  <sheetData>
    <row r="1" customFormat="false" ht="15.75" hidden="false" customHeight="false" outlineLevel="0" collapsed="false">
      <c r="A1" s="162" t="s">
        <v>3</v>
      </c>
      <c r="B1" s="162"/>
      <c r="C1" s="162"/>
      <c r="D1" s="162"/>
      <c r="E1" s="162"/>
      <c r="F1" s="162"/>
      <c r="G1" s="162"/>
      <c r="H1" s="162"/>
    </row>
    <row r="2" customFormat="false" ht="12.75" hidden="false" customHeight="false" outlineLevel="0" collapsed="false">
      <c r="A2" s="163" t="s">
        <v>106</v>
      </c>
      <c r="B2" s="165" t="s">
        <v>5</v>
      </c>
      <c r="C2" s="165" t="s">
        <v>52</v>
      </c>
      <c r="D2" s="165"/>
      <c r="E2" s="165"/>
      <c r="F2" s="165"/>
      <c r="G2" s="329"/>
      <c r="H2" s="329"/>
    </row>
    <row r="3" customFormat="false" ht="12.75" hidden="false" customHeight="false" outlineLevel="0" collapsed="false">
      <c r="A3" s="163" t="s">
        <v>103</v>
      </c>
      <c r="B3" s="165" t="s">
        <v>909</v>
      </c>
      <c r="C3" s="165"/>
      <c r="D3" s="165"/>
      <c r="E3" s="165"/>
      <c r="F3" s="165"/>
      <c r="G3" s="329"/>
      <c r="H3" s="329"/>
    </row>
    <row r="4" customFormat="false" ht="12.75" hidden="false" customHeight="false" outlineLevel="0" collapsed="false">
      <c r="B4" s="165" t="s">
        <v>910</v>
      </c>
      <c r="C4" s="165"/>
      <c r="D4" s="165"/>
      <c r="E4" s="165"/>
      <c r="F4" s="165"/>
    </row>
    <row r="7" customFormat="false" ht="14.25" hidden="false" customHeight="true" outlineLevel="0" collapsed="false">
      <c r="A7" s="330" t="s">
        <v>911</v>
      </c>
      <c r="B7" s="331" t="s">
        <v>48</v>
      </c>
      <c r="C7" s="330" t="s">
        <v>912</v>
      </c>
      <c r="D7" s="332" t="s">
        <v>913</v>
      </c>
      <c r="E7" s="333" t="s">
        <v>914</v>
      </c>
      <c r="F7" s="333" t="s">
        <v>915</v>
      </c>
      <c r="G7" s="333" t="s">
        <v>916</v>
      </c>
      <c r="H7" s="333" t="s">
        <v>917</v>
      </c>
    </row>
    <row r="8" customFormat="false" ht="12.75" hidden="false" customHeight="false" outlineLevel="0" collapsed="false">
      <c r="A8" s="330"/>
      <c r="B8" s="331"/>
      <c r="C8" s="330"/>
      <c r="D8" s="332"/>
      <c r="E8" s="333"/>
      <c r="F8" s="333"/>
      <c r="G8" s="333"/>
      <c r="H8" s="333"/>
    </row>
    <row r="9" customFormat="false" ht="12.75" hidden="false" customHeight="false" outlineLevel="0" collapsed="false">
      <c r="A9" s="334"/>
      <c r="B9" s="335"/>
      <c r="C9" s="336"/>
      <c r="D9" s="337"/>
      <c r="E9" s="338"/>
      <c r="F9" s="339"/>
      <c r="G9" s="340"/>
      <c r="H9" s="341"/>
    </row>
    <row r="10" customFormat="false" ht="18" hidden="false" customHeight="false" outlineLevel="0" collapsed="false">
      <c r="A10" s="342" t="s">
        <v>918</v>
      </c>
      <c r="B10" s="343" t="s">
        <v>919</v>
      </c>
      <c r="C10" s="344"/>
      <c r="D10" s="345"/>
      <c r="E10" s="346"/>
      <c r="F10" s="347"/>
      <c r="G10" s="347"/>
      <c r="H10" s="347"/>
    </row>
    <row r="11" customFormat="false" ht="12.75" hidden="false" customHeight="false" outlineLevel="0" collapsed="false">
      <c r="A11" s="348"/>
      <c r="B11" s="349" t="s">
        <v>920</v>
      </c>
      <c r="C11" s="350"/>
      <c r="D11" s="351"/>
      <c r="E11" s="352"/>
      <c r="F11" s="353"/>
      <c r="G11" s="354"/>
      <c r="H11" s="355"/>
    </row>
    <row r="12" customFormat="false" ht="12.75" hidden="false" customHeight="false" outlineLevel="0" collapsed="false">
      <c r="A12" s="334"/>
      <c r="B12" s="335"/>
      <c r="C12" s="336"/>
      <c r="D12" s="337"/>
      <c r="E12" s="338"/>
      <c r="F12" s="339"/>
      <c r="G12" s="340"/>
      <c r="H12" s="341"/>
    </row>
    <row r="13" customFormat="false" ht="12.75" hidden="false" customHeight="false" outlineLevel="0" collapsed="false">
      <c r="A13" s="348" t="s">
        <v>921</v>
      </c>
      <c r="B13" s="356" t="s">
        <v>922</v>
      </c>
      <c r="C13" s="357" t="s">
        <v>634</v>
      </c>
      <c r="D13" s="358" t="s">
        <v>918</v>
      </c>
      <c r="E13" s="359"/>
      <c r="F13" s="360"/>
      <c r="G13" s="361" t="n">
        <f aca="false">D13*E13</f>
        <v>0</v>
      </c>
      <c r="H13" s="341" t="n">
        <f aca="false">D13*F13</f>
        <v>0</v>
      </c>
    </row>
    <row r="14" customFormat="false" ht="12.75" hidden="false" customHeight="false" outlineLevel="0" collapsed="false">
      <c r="A14" s="334"/>
      <c r="B14" s="335" t="s">
        <v>923</v>
      </c>
      <c r="C14" s="336"/>
      <c r="D14" s="337"/>
      <c r="E14" s="338"/>
      <c r="F14" s="339"/>
      <c r="G14" s="362"/>
      <c r="H14" s="341"/>
    </row>
    <row r="15" customFormat="false" ht="12.75" hidden="false" customHeight="false" outlineLevel="0" collapsed="false">
      <c r="A15" s="334"/>
      <c r="B15" s="335" t="s">
        <v>924</v>
      </c>
      <c r="C15" s="336"/>
      <c r="D15" s="337"/>
      <c r="E15" s="338"/>
      <c r="F15" s="339"/>
      <c r="G15" s="362"/>
      <c r="H15" s="341"/>
    </row>
    <row r="16" customFormat="false" ht="12.75" hidden="false" customHeight="false" outlineLevel="0" collapsed="false">
      <c r="A16" s="334"/>
      <c r="B16" s="335" t="s">
        <v>925</v>
      </c>
      <c r="C16" s="336"/>
      <c r="D16" s="337"/>
      <c r="E16" s="338"/>
      <c r="F16" s="339"/>
      <c r="G16" s="362"/>
      <c r="H16" s="341"/>
    </row>
    <row r="17" customFormat="false" ht="12.75" hidden="false" customHeight="false" outlineLevel="0" collapsed="false">
      <c r="A17" s="334"/>
      <c r="B17" s="335" t="s">
        <v>926</v>
      </c>
      <c r="C17" s="336"/>
      <c r="D17" s="337"/>
      <c r="E17" s="338"/>
      <c r="F17" s="339"/>
      <c r="G17" s="362"/>
      <c r="H17" s="341"/>
    </row>
    <row r="18" customFormat="false" ht="12.75" hidden="false" customHeight="false" outlineLevel="0" collapsed="false">
      <c r="A18" s="334"/>
      <c r="B18" s="335" t="s">
        <v>927</v>
      </c>
      <c r="C18" s="336"/>
      <c r="D18" s="337"/>
      <c r="E18" s="338"/>
      <c r="F18" s="339"/>
      <c r="G18" s="362"/>
      <c r="H18" s="341"/>
    </row>
    <row r="19" customFormat="false" ht="12.75" hidden="false" customHeight="false" outlineLevel="0" collapsed="false">
      <c r="A19" s="334"/>
      <c r="B19" s="335"/>
      <c r="C19" s="336"/>
      <c r="D19" s="337"/>
      <c r="E19" s="338"/>
      <c r="F19" s="339"/>
      <c r="G19" s="362"/>
      <c r="H19" s="341"/>
    </row>
    <row r="20" customFormat="false" ht="12.75" hidden="false" customHeight="false" outlineLevel="0" collapsed="false">
      <c r="A20" s="334"/>
      <c r="B20" s="356" t="s">
        <v>928</v>
      </c>
      <c r="C20" s="336"/>
      <c r="D20" s="337"/>
      <c r="E20" s="338"/>
      <c r="F20" s="339"/>
      <c r="G20" s="362"/>
      <c r="H20" s="341"/>
    </row>
    <row r="21" customFormat="false" ht="12.75" hidden="false" customHeight="false" outlineLevel="0" collapsed="false">
      <c r="A21" s="334"/>
      <c r="B21" s="335" t="s">
        <v>929</v>
      </c>
      <c r="C21" s="336"/>
      <c r="D21" s="337"/>
      <c r="E21" s="338"/>
      <c r="F21" s="339"/>
      <c r="G21" s="362"/>
      <c r="H21" s="341"/>
    </row>
    <row r="22" customFormat="false" ht="12.75" hidden="false" customHeight="false" outlineLevel="0" collapsed="false">
      <c r="A22" s="334"/>
      <c r="B22" s="335" t="s">
        <v>930</v>
      </c>
      <c r="C22" s="336"/>
      <c r="D22" s="337"/>
      <c r="E22" s="338"/>
      <c r="F22" s="339"/>
      <c r="G22" s="362" t="n">
        <f aca="false">SUM(G14:G21)</f>
        <v>0</v>
      </c>
      <c r="H22" s="341" t="n">
        <f aca="false">SUM(H14:H21)</f>
        <v>0</v>
      </c>
    </row>
    <row r="23" customFormat="false" ht="12.75" hidden="false" customHeight="false" outlineLevel="0" collapsed="false">
      <c r="A23" s="334"/>
      <c r="B23" s="335" t="s">
        <v>931</v>
      </c>
      <c r="C23" s="336"/>
      <c r="D23" s="337"/>
      <c r="E23" s="338"/>
      <c r="F23" s="339"/>
      <c r="G23" s="362"/>
      <c r="H23" s="341"/>
    </row>
    <row r="24" customFormat="false" ht="12.75" hidden="false" customHeight="false" outlineLevel="0" collapsed="false">
      <c r="A24" s="334"/>
      <c r="B24" s="335" t="s">
        <v>932</v>
      </c>
      <c r="C24" s="336"/>
      <c r="D24" s="337"/>
      <c r="E24" s="338"/>
      <c r="F24" s="339"/>
      <c r="G24" s="362"/>
      <c r="H24" s="341"/>
    </row>
    <row r="25" customFormat="false" ht="12.75" hidden="false" customHeight="false" outlineLevel="0" collapsed="false">
      <c r="A25" s="334"/>
      <c r="B25" s="335" t="s">
        <v>933</v>
      </c>
      <c r="C25" s="336"/>
      <c r="D25" s="337"/>
      <c r="E25" s="338"/>
      <c r="F25" s="339"/>
      <c r="G25" s="362"/>
      <c r="H25" s="341"/>
    </row>
    <row r="26" customFormat="false" ht="12.75" hidden="false" customHeight="false" outlineLevel="0" collapsed="false">
      <c r="A26" s="334"/>
      <c r="B26" s="335" t="s">
        <v>934</v>
      </c>
      <c r="C26" s="336"/>
      <c r="D26" s="337"/>
      <c r="E26" s="338"/>
      <c r="F26" s="339"/>
      <c r="G26" s="362"/>
      <c r="H26" s="341"/>
    </row>
    <row r="27" customFormat="false" ht="12.75" hidden="false" customHeight="false" outlineLevel="0" collapsed="false">
      <c r="A27" s="334"/>
      <c r="B27" s="335" t="s">
        <v>935</v>
      </c>
      <c r="C27" s="336"/>
      <c r="D27" s="337"/>
      <c r="E27" s="338"/>
      <c r="F27" s="339"/>
      <c r="G27" s="362" t="n">
        <f aca="false">G22+G25</f>
        <v>0</v>
      </c>
      <c r="H27" s="341" t="n">
        <f aca="false">H22</f>
        <v>0</v>
      </c>
    </row>
    <row r="28" customFormat="false" ht="12.75" hidden="false" customHeight="false" outlineLevel="0" collapsed="false">
      <c r="A28" s="334"/>
      <c r="B28" s="356" t="s">
        <v>936</v>
      </c>
      <c r="C28" s="336"/>
      <c r="D28" s="337"/>
      <c r="E28" s="338"/>
      <c r="F28" s="339"/>
      <c r="G28" s="362"/>
      <c r="H28" s="341"/>
    </row>
    <row r="29" customFormat="false" ht="12.75" hidden="false" customHeight="false" outlineLevel="0" collapsed="false">
      <c r="A29" s="334"/>
      <c r="B29" s="335" t="s">
        <v>937</v>
      </c>
      <c r="C29" s="336"/>
      <c r="D29" s="337"/>
      <c r="E29" s="338"/>
      <c r="F29" s="339"/>
      <c r="G29" s="362"/>
      <c r="H29" s="341"/>
    </row>
    <row r="30" customFormat="false" ht="12.75" hidden="false" customHeight="false" outlineLevel="0" collapsed="false">
      <c r="A30" s="334"/>
      <c r="B30" s="335" t="s">
        <v>938</v>
      </c>
      <c r="C30" s="336"/>
      <c r="D30" s="337"/>
      <c r="E30" s="338"/>
      <c r="F30" s="339"/>
      <c r="G30" s="362"/>
      <c r="H30" s="341" t="n">
        <f aca="false">D30*E30</f>
        <v>0</v>
      </c>
    </row>
    <row r="31" customFormat="false" ht="12.75" hidden="false" customHeight="false" outlineLevel="0" collapsed="false">
      <c r="A31" s="334"/>
      <c r="B31" s="335" t="s">
        <v>939</v>
      </c>
      <c r="C31" s="336"/>
      <c r="D31" s="337"/>
      <c r="E31" s="338"/>
      <c r="F31" s="339"/>
      <c r="G31" s="362"/>
      <c r="H31" s="341" t="n">
        <f aca="false">D31*E31</f>
        <v>0</v>
      </c>
    </row>
    <row r="32" customFormat="false" ht="12.75" hidden="false" customHeight="false" outlineLevel="0" collapsed="false">
      <c r="A32" s="334"/>
      <c r="B32" s="335" t="s">
        <v>940</v>
      </c>
      <c r="C32" s="336"/>
      <c r="D32" s="337"/>
      <c r="E32" s="338"/>
      <c r="F32" s="339"/>
      <c r="G32" s="362"/>
      <c r="H32" s="341" t="n">
        <f aca="false">D32*E32</f>
        <v>0</v>
      </c>
    </row>
    <row r="33" customFormat="false" ht="12.75" hidden="false" customHeight="false" outlineLevel="0" collapsed="false">
      <c r="A33" s="334"/>
      <c r="B33" s="335" t="s">
        <v>941</v>
      </c>
      <c r="C33" s="336"/>
      <c r="D33" s="337"/>
      <c r="E33" s="338"/>
      <c r="F33" s="339"/>
      <c r="G33" s="362"/>
      <c r="H33" s="341" t="n">
        <f aca="false">D33*E33</f>
        <v>0</v>
      </c>
    </row>
    <row r="34" customFormat="false" ht="12.75" hidden="false" customHeight="false" outlineLevel="0" collapsed="false">
      <c r="A34" s="334"/>
      <c r="B34" s="335" t="s">
        <v>942</v>
      </c>
      <c r="C34" s="336"/>
      <c r="D34" s="337"/>
      <c r="E34" s="338"/>
      <c r="F34" s="339"/>
      <c r="G34" s="362"/>
      <c r="H34" s="341" t="n">
        <f aca="false">D34*E34</f>
        <v>0</v>
      </c>
    </row>
    <row r="35" customFormat="false" ht="12.75" hidden="false" customHeight="false" outlineLevel="0" collapsed="false">
      <c r="A35" s="334"/>
      <c r="B35" s="335" t="s">
        <v>849</v>
      </c>
      <c r="C35" s="336"/>
      <c r="D35" s="337"/>
      <c r="E35" s="338"/>
      <c r="F35" s="339"/>
      <c r="G35" s="362"/>
      <c r="H35" s="341"/>
    </row>
    <row r="36" customFormat="false" ht="12.75" hidden="false" customHeight="false" outlineLevel="0" collapsed="false">
      <c r="A36" s="334"/>
      <c r="B36" s="356" t="s">
        <v>943</v>
      </c>
      <c r="C36" s="336"/>
      <c r="D36" s="337"/>
      <c r="E36" s="338"/>
      <c r="F36" s="339"/>
      <c r="G36" s="362"/>
      <c r="H36" s="341" t="n">
        <f aca="false">SUM(H29:H35)</f>
        <v>0</v>
      </c>
    </row>
    <row r="37" customFormat="false" ht="12.75" hidden="false" customHeight="false" outlineLevel="0" collapsed="false">
      <c r="A37" s="334"/>
      <c r="B37" s="335" t="s">
        <v>944</v>
      </c>
      <c r="C37" s="336"/>
      <c r="D37" s="337"/>
      <c r="E37" s="338"/>
      <c r="F37" s="339"/>
      <c r="G37" s="362"/>
      <c r="H37" s="341"/>
    </row>
    <row r="38" customFormat="false" ht="12.75" hidden="false" customHeight="false" outlineLevel="0" collapsed="false">
      <c r="A38" s="334"/>
      <c r="B38" s="335" t="s">
        <v>945</v>
      </c>
      <c r="C38" s="336"/>
      <c r="D38" s="337"/>
      <c r="E38" s="338"/>
      <c r="F38" s="339"/>
      <c r="G38" s="362"/>
      <c r="H38" s="341"/>
    </row>
    <row r="39" customFormat="false" ht="12.75" hidden="false" customHeight="false" outlineLevel="0" collapsed="false">
      <c r="A39" s="334"/>
      <c r="B39" s="335" t="s">
        <v>946</v>
      </c>
      <c r="C39" s="336"/>
      <c r="D39" s="337"/>
      <c r="E39" s="338"/>
      <c r="F39" s="339"/>
      <c r="G39" s="362"/>
      <c r="H39" s="341"/>
    </row>
    <row r="40" customFormat="false" ht="12.75" hidden="false" customHeight="false" outlineLevel="0" collapsed="false">
      <c r="A40" s="334"/>
      <c r="B40" s="335" t="s">
        <v>947</v>
      </c>
      <c r="C40" s="336"/>
      <c r="D40" s="337"/>
      <c r="E40" s="338"/>
      <c r="F40" s="339"/>
      <c r="G40" s="362" t="n">
        <f aca="false">G27</f>
        <v>0</v>
      </c>
      <c r="H40" s="341" t="n">
        <f aca="false">H27+H36</f>
        <v>0</v>
      </c>
    </row>
    <row r="41" customFormat="false" ht="12.75" hidden="false" customHeight="false" outlineLevel="0" collapsed="false">
      <c r="A41" s="334"/>
      <c r="B41" s="335" t="s">
        <v>948</v>
      </c>
      <c r="C41" s="336"/>
      <c r="D41" s="337"/>
      <c r="E41" s="338"/>
      <c r="F41" s="339"/>
      <c r="G41" s="362"/>
      <c r="H41" s="341"/>
    </row>
    <row r="42" customFormat="false" ht="12.75" hidden="false" customHeight="false" outlineLevel="0" collapsed="false">
      <c r="A42" s="334"/>
      <c r="B42" s="335" t="s">
        <v>949</v>
      </c>
      <c r="C42" s="336"/>
      <c r="D42" s="337"/>
      <c r="E42" s="338"/>
      <c r="F42" s="339"/>
      <c r="G42" s="362"/>
      <c r="H42" s="341"/>
    </row>
    <row r="43" customFormat="false" ht="12.75" hidden="false" customHeight="false" outlineLevel="0" collapsed="false">
      <c r="A43" s="334"/>
      <c r="B43" s="335" t="s">
        <v>950</v>
      </c>
      <c r="C43" s="336"/>
      <c r="D43" s="337"/>
      <c r="E43" s="338"/>
      <c r="F43" s="339"/>
      <c r="G43" s="362"/>
      <c r="H43" s="341"/>
    </row>
    <row r="44" customFormat="false" ht="12.75" hidden="false" customHeight="false" outlineLevel="0" collapsed="false">
      <c r="A44" s="334"/>
      <c r="B44" s="335" t="s">
        <v>951</v>
      </c>
      <c r="C44" s="336"/>
      <c r="D44" s="337"/>
      <c r="E44" s="338"/>
      <c r="F44" s="339"/>
      <c r="G44" s="362" t="n">
        <f aca="false">G40+H40</f>
        <v>0</v>
      </c>
      <c r="H44" s="341"/>
    </row>
    <row r="45" customFormat="false" ht="12.75" hidden="false" customHeight="false" outlineLevel="0" collapsed="false">
      <c r="A45" s="334"/>
      <c r="B45" s="335" t="s">
        <v>952</v>
      </c>
      <c r="C45" s="336"/>
      <c r="D45" s="337"/>
      <c r="E45" s="338"/>
      <c r="F45" s="339"/>
      <c r="G45" s="362"/>
      <c r="H45" s="341"/>
    </row>
    <row r="46" customFormat="false" ht="12.75" hidden="false" customHeight="false" outlineLevel="0" collapsed="false">
      <c r="A46" s="334"/>
      <c r="B46" s="335" t="s">
        <v>953</v>
      </c>
      <c r="C46" s="336"/>
      <c r="D46" s="337"/>
      <c r="E46" s="338"/>
      <c r="F46" s="339"/>
      <c r="G46" s="362"/>
      <c r="H46" s="341"/>
    </row>
    <row r="47" customFormat="false" ht="12.75" hidden="false" customHeight="false" outlineLevel="0" collapsed="false">
      <c r="A47" s="334"/>
      <c r="B47" s="335" t="s">
        <v>954</v>
      </c>
      <c r="C47" s="336"/>
      <c r="D47" s="337"/>
      <c r="E47" s="338"/>
      <c r="F47" s="339"/>
      <c r="G47" s="362"/>
      <c r="H47" s="341"/>
    </row>
    <row r="48" customFormat="false" ht="12.75" hidden="false" customHeight="false" outlineLevel="0" collapsed="false">
      <c r="A48" s="334"/>
      <c r="B48" s="335" t="s">
        <v>955</v>
      </c>
      <c r="C48" s="336"/>
      <c r="D48" s="337"/>
      <c r="E48" s="338"/>
      <c r="F48" s="339"/>
      <c r="G48" s="362"/>
      <c r="H48" s="341"/>
    </row>
    <row r="49" customFormat="false" ht="12.75" hidden="false" customHeight="false" outlineLevel="0" collapsed="false">
      <c r="A49" s="334"/>
      <c r="B49" s="335" t="s">
        <v>956</v>
      </c>
      <c r="C49" s="336"/>
      <c r="D49" s="337"/>
      <c r="E49" s="338"/>
      <c r="F49" s="339"/>
      <c r="G49" s="362"/>
      <c r="H49" s="341"/>
    </row>
    <row r="50" customFormat="false" ht="12.75" hidden="false" customHeight="false" outlineLevel="0" collapsed="false">
      <c r="A50" s="334"/>
      <c r="B50" s="335" t="s">
        <v>957</v>
      </c>
      <c r="C50" s="336"/>
      <c r="D50" s="337"/>
      <c r="E50" s="338"/>
      <c r="F50" s="339"/>
      <c r="G50" s="362"/>
      <c r="H50" s="341"/>
    </row>
    <row r="51" customFormat="false" ht="12.75" hidden="false" customHeight="false" outlineLevel="0" collapsed="false">
      <c r="A51" s="334"/>
      <c r="B51" s="335" t="s">
        <v>958</v>
      </c>
      <c r="C51" s="336"/>
      <c r="D51" s="337"/>
      <c r="E51" s="338"/>
      <c r="F51" s="339"/>
      <c r="G51" s="362"/>
      <c r="H51" s="341"/>
    </row>
    <row r="52" customFormat="false" ht="12.75" hidden="false" customHeight="false" outlineLevel="0" collapsed="false">
      <c r="A52" s="334"/>
      <c r="B52" s="335" t="s">
        <v>959</v>
      </c>
      <c r="C52" s="336"/>
      <c r="D52" s="337"/>
      <c r="E52" s="338"/>
      <c r="F52" s="339"/>
      <c r="G52" s="362"/>
      <c r="H52" s="341"/>
    </row>
    <row r="53" customFormat="false" ht="12.75" hidden="false" customHeight="false" outlineLevel="0" collapsed="false">
      <c r="A53" s="334"/>
      <c r="B53" s="335"/>
      <c r="C53" s="336"/>
      <c r="D53" s="337"/>
      <c r="E53" s="338"/>
      <c r="F53" s="339"/>
      <c r="G53" s="362"/>
      <c r="H53" s="341"/>
    </row>
    <row r="54" customFormat="false" ht="12.75" hidden="false" customHeight="false" outlineLevel="0" collapsed="false">
      <c r="A54" s="334"/>
      <c r="B54" s="356" t="s">
        <v>960</v>
      </c>
      <c r="C54" s="336"/>
      <c r="D54" s="337"/>
      <c r="E54" s="338"/>
      <c r="F54" s="339"/>
      <c r="G54" s="362"/>
      <c r="H54" s="341"/>
    </row>
    <row r="55" customFormat="false" ht="12.75" hidden="false" customHeight="false" outlineLevel="0" collapsed="false">
      <c r="A55" s="334"/>
      <c r="B55" s="335" t="s">
        <v>961</v>
      </c>
      <c r="C55" s="336"/>
      <c r="D55" s="337"/>
      <c r="E55" s="338"/>
      <c r="F55" s="339"/>
      <c r="G55" s="362"/>
      <c r="H55" s="341"/>
    </row>
    <row r="56" customFormat="false" ht="12.75" hidden="false" customHeight="false" outlineLevel="0" collapsed="false">
      <c r="A56" s="334"/>
      <c r="B56" s="335" t="s">
        <v>962</v>
      </c>
      <c r="C56" s="336"/>
      <c r="D56" s="337"/>
      <c r="E56" s="338"/>
      <c r="F56" s="339"/>
      <c r="G56" s="362"/>
      <c r="H56" s="341"/>
    </row>
    <row r="57" customFormat="false" ht="12.75" hidden="false" customHeight="false" outlineLevel="0" collapsed="false">
      <c r="A57" s="334"/>
      <c r="B57" s="335" t="s">
        <v>963</v>
      </c>
      <c r="C57" s="336"/>
      <c r="D57" s="337"/>
      <c r="E57" s="338"/>
      <c r="F57" s="339"/>
      <c r="G57" s="362"/>
      <c r="H57" s="341"/>
    </row>
    <row r="58" customFormat="false" ht="12.75" hidden="false" customHeight="false" outlineLevel="0" collapsed="false">
      <c r="A58" s="334"/>
      <c r="B58" s="335" t="s">
        <v>964</v>
      </c>
      <c r="C58" s="336"/>
      <c r="D58" s="337"/>
      <c r="E58" s="338"/>
      <c r="F58" s="339"/>
      <c r="G58" s="362" t="n">
        <f aca="false">SUM(G52:G57)</f>
        <v>0</v>
      </c>
      <c r="H58" s="341" t="n">
        <f aca="false">SUM(H52:H57)</f>
        <v>0</v>
      </c>
    </row>
    <row r="59" customFormat="false" ht="12.75" hidden="false" customHeight="false" outlineLevel="0" collapsed="false">
      <c r="A59" s="334"/>
      <c r="B59" s="335" t="s">
        <v>965</v>
      </c>
      <c r="C59" s="336"/>
      <c r="D59" s="337"/>
      <c r="E59" s="338"/>
      <c r="F59" s="339"/>
      <c r="G59" s="362"/>
      <c r="H59" s="341"/>
    </row>
    <row r="60" customFormat="false" ht="12.75" hidden="false" customHeight="false" outlineLevel="0" collapsed="false">
      <c r="A60" s="334"/>
      <c r="B60" s="335" t="s">
        <v>966</v>
      </c>
      <c r="C60" s="336"/>
      <c r="D60" s="337"/>
      <c r="E60" s="338"/>
      <c r="F60" s="339"/>
      <c r="G60" s="362"/>
      <c r="H60" s="341"/>
    </row>
    <row r="61" customFormat="false" ht="12.75" hidden="false" customHeight="false" outlineLevel="0" collapsed="false">
      <c r="A61" s="334"/>
      <c r="B61" s="335"/>
      <c r="C61" s="336"/>
      <c r="D61" s="337"/>
      <c r="E61" s="338"/>
      <c r="F61" s="339"/>
      <c r="G61" s="362"/>
      <c r="H61" s="341"/>
    </row>
    <row r="62" customFormat="false" ht="12.75" hidden="false" customHeight="false" outlineLevel="0" collapsed="false">
      <c r="A62" s="334"/>
      <c r="B62" s="356" t="s">
        <v>967</v>
      </c>
      <c r="C62" s="336"/>
      <c r="D62" s="337"/>
      <c r="E62" s="338"/>
      <c r="F62" s="339"/>
      <c r="G62" s="362"/>
      <c r="H62" s="341"/>
    </row>
    <row r="63" customFormat="false" ht="12.75" hidden="false" customHeight="false" outlineLevel="0" collapsed="false">
      <c r="A63" s="334"/>
      <c r="B63" s="335" t="s">
        <v>968</v>
      </c>
      <c r="C63" s="336"/>
      <c r="D63" s="337"/>
      <c r="E63" s="338"/>
      <c r="F63" s="339"/>
      <c r="G63" s="362" t="n">
        <f aca="false">G58+G61</f>
        <v>0</v>
      </c>
      <c r="H63" s="341" t="n">
        <f aca="false">H58</f>
        <v>0</v>
      </c>
    </row>
    <row r="64" customFormat="false" ht="12.75" hidden="false" customHeight="false" outlineLevel="0" collapsed="false">
      <c r="A64" s="334"/>
      <c r="B64" s="335" t="s">
        <v>969</v>
      </c>
      <c r="C64" s="336"/>
      <c r="D64" s="337"/>
      <c r="E64" s="338"/>
      <c r="F64" s="339"/>
      <c r="G64" s="362"/>
      <c r="H64" s="341"/>
    </row>
    <row r="65" customFormat="false" ht="12.75" hidden="false" customHeight="false" outlineLevel="0" collapsed="false">
      <c r="A65" s="334"/>
      <c r="B65" s="335" t="s">
        <v>970</v>
      </c>
      <c r="C65" s="336"/>
      <c r="D65" s="337"/>
      <c r="E65" s="338"/>
      <c r="F65" s="339"/>
      <c r="G65" s="362"/>
      <c r="H65" s="341"/>
    </row>
    <row r="66" customFormat="false" ht="12.75" hidden="false" customHeight="false" outlineLevel="0" collapsed="false">
      <c r="A66" s="334"/>
      <c r="B66" s="335" t="s">
        <v>971</v>
      </c>
      <c r="C66" s="336"/>
      <c r="D66" s="337"/>
      <c r="E66" s="338"/>
      <c r="F66" s="339"/>
      <c r="G66" s="362"/>
      <c r="H66" s="341" t="n">
        <f aca="false">D66*E66</f>
        <v>0</v>
      </c>
    </row>
    <row r="67" customFormat="false" ht="12.75" hidden="false" customHeight="false" outlineLevel="0" collapsed="false">
      <c r="A67" s="334"/>
      <c r="B67" s="335" t="s">
        <v>972</v>
      </c>
      <c r="C67" s="336"/>
      <c r="D67" s="337"/>
      <c r="E67" s="338"/>
      <c r="F67" s="339"/>
      <c r="G67" s="362"/>
      <c r="H67" s="341" t="n">
        <f aca="false">D67*E67</f>
        <v>0</v>
      </c>
    </row>
    <row r="68" customFormat="false" ht="12.75" hidden="false" customHeight="false" outlineLevel="0" collapsed="false">
      <c r="A68" s="334"/>
      <c r="B68" s="335" t="s">
        <v>973</v>
      </c>
      <c r="C68" s="336"/>
      <c r="D68" s="337"/>
      <c r="E68" s="338"/>
      <c r="F68" s="339"/>
      <c r="G68" s="362"/>
      <c r="H68" s="341" t="n">
        <f aca="false">D68*E68</f>
        <v>0</v>
      </c>
    </row>
    <row r="69" customFormat="false" ht="12.75" hidden="false" customHeight="false" outlineLevel="0" collapsed="false">
      <c r="A69" s="334"/>
      <c r="B69" s="335"/>
      <c r="C69" s="336"/>
      <c r="D69" s="337"/>
      <c r="E69" s="338"/>
      <c r="F69" s="339"/>
      <c r="G69" s="362"/>
      <c r="H69" s="341" t="n">
        <f aca="false">D69*E69</f>
        <v>0</v>
      </c>
    </row>
    <row r="70" customFormat="false" ht="12.75" hidden="false" customHeight="false" outlineLevel="0" collapsed="false">
      <c r="A70" s="334"/>
      <c r="B70" s="356" t="s">
        <v>974</v>
      </c>
      <c r="C70" s="336"/>
      <c r="D70" s="337"/>
      <c r="E70" s="338"/>
      <c r="F70" s="339"/>
      <c r="G70" s="362"/>
      <c r="H70" s="341" t="n">
        <f aca="false">D70*E70</f>
        <v>0</v>
      </c>
    </row>
    <row r="71" customFormat="false" ht="12.75" hidden="false" customHeight="false" outlineLevel="0" collapsed="false">
      <c r="A71" s="334"/>
      <c r="B71" s="335" t="s">
        <v>975</v>
      </c>
      <c r="C71" s="336"/>
      <c r="D71" s="337"/>
      <c r="E71" s="338"/>
      <c r="F71" s="339"/>
      <c r="G71" s="362"/>
      <c r="H71" s="341"/>
    </row>
    <row r="72" customFormat="false" ht="12.75" hidden="false" customHeight="false" outlineLevel="0" collapsed="false">
      <c r="A72" s="334"/>
      <c r="B72" s="335" t="s">
        <v>976</v>
      </c>
      <c r="C72" s="336"/>
      <c r="D72" s="337"/>
      <c r="E72" s="338"/>
      <c r="F72" s="339"/>
      <c r="G72" s="362"/>
      <c r="H72" s="341" t="n">
        <f aca="false">SUM(H65:H71)</f>
        <v>0</v>
      </c>
    </row>
    <row r="73" customFormat="false" ht="12.75" hidden="false" customHeight="false" outlineLevel="0" collapsed="false">
      <c r="A73" s="334"/>
      <c r="B73" s="335" t="s">
        <v>977</v>
      </c>
      <c r="C73" s="336"/>
      <c r="D73" s="337"/>
      <c r="E73" s="338"/>
      <c r="F73" s="339"/>
      <c r="G73" s="362"/>
      <c r="H73" s="341"/>
    </row>
    <row r="74" customFormat="false" ht="12.75" hidden="false" customHeight="false" outlineLevel="0" collapsed="false">
      <c r="A74" s="334"/>
      <c r="B74" s="335" t="s">
        <v>978</v>
      </c>
      <c r="C74" s="336"/>
      <c r="D74" s="337"/>
      <c r="E74" s="338"/>
      <c r="F74" s="339"/>
      <c r="G74" s="362"/>
      <c r="H74" s="341"/>
    </row>
    <row r="75" customFormat="false" ht="12.75" hidden="false" customHeight="false" outlineLevel="0" collapsed="false">
      <c r="A75" s="334"/>
      <c r="B75" s="335" t="s">
        <v>979</v>
      </c>
      <c r="C75" s="336"/>
      <c r="D75" s="337"/>
      <c r="E75" s="338"/>
      <c r="F75" s="339"/>
      <c r="G75" s="362"/>
      <c r="H75" s="341"/>
    </row>
    <row r="76" customFormat="false" ht="12.75" hidden="false" customHeight="false" outlineLevel="0" collapsed="false">
      <c r="A76" s="334"/>
      <c r="B76" s="335" t="s">
        <v>980</v>
      </c>
      <c r="C76" s="336"/>
      <c r="D76" s="337"/>
      <c r="E76" s="338"/>
      <c r="F76" s="339"/>
      <c r="G76" s="362"/>
      <c r="H76" s="341"/>
    </row>
    <row r="77" customFormat="false" ht="12.75" hidden="false" customHeight="false" outlineLevel="0" collapsed="false">
      <c r="A77" s="334"/>
      <c r="B77" s="335"/>
      <c r="C77" s="336"/>
      <c r="D77" s="337"/>
      <c r="E77" s="338"/>
      <c r="F77" s="339"/>
      <c r="G77" s="362"/>
      <c r="H77" s="341"/>
    </row>
    <row r="78" customFormat="false" ht="12.75" hidden="false" customHeight="false" outlineLevel="0" collapsed="false">
      <c r="A78" s="334"/>
      <c r="B78" s="356" t="s">
        <v>981</v>
      </c>
      <c r="C78" s="336"/>
      <c r="D78" s="337"/>
      <c r="E78" s="338"/>
      <c r="F78" s="339"/>
      <c r="G78" s="362"/>
      <c r="H78" s="341"/>
    </row>
    <row r="79" customFormat="false" ht="12.75" hidden="false" customHeight="false" outlineLevel="0" collapsed="false">
      <c r="A79" s="334"/>
      <c r="B79" s="335" t="s">
        <v>982</v>
      </c>
      <c r="C79" s="336"/>
      <c r="D79" s="337"/>
      <c r="E79" s="338"/>
      <c r="F79" s="339"/>
      <c r="G79" s="362"/>
      <c r="H79" s="341"/>
    </row>
    <row r="80" customFormat="false" ht="12.75" hidden="false" customHeight="false" outlineLevel="0" collapsed="false">
      <c r="A80" s="334"/>
      <c r="B80" s="335" t="s">
        <v>983</v>
      </c>
      <c r="C80" s="336"/>
      <c r="D80" s="337"/>
      <c r="E80" s="338"/>
      <c r="F80" s="339"/>
      <c r="G80" s="362"/>
      <c r="H80" s="341"/>
    </row>
    <row r="81" customFormat="false" ht="12.75" hidden="false" customHeight="false" outlineLevel="0" collapsed="false">
      <c r="A81" s="334"/>
      <c r="B81" s="335" t="s">
        <v>984</v>
      </c>
      <c r="C81" s="336"/>
      <c r="D81" s="337"/>
      <c r="E81" s="338"/>
      <c r="F81" s="339"/>
      <c r="G81" s="362"/>
      <c r="H81" s="341"/>
    </row>
    <row r="82" customFormat="false" ht="12.75" hidden="false" customHeight="false" outlineLevel="0" collapsed="false">
      <c r="A82" s="334"/>
      <c r="B82" s="335" t="s">
        <v>985</v>
      </c>
      <c r="C82" s="336"/>
      <c r="D82" s="337"/>
      <c r="E82" s="338"/>
      <c r="F82" s="339"/>
      <c r="G82" s="362"/>
      <c r="H82" s="341"/>
    </row>
    <row r="83" customFormat="false" ht="12.75" hidden="false" customHeight="false" outlineLevel="0" collapsed="false">
      <c r="A83" s="334"/>
      <c r="B83" s="335" t="s">
        <v>986</v>
      </c>
      <c r="C83" s="336"/>
      <c r="D83" s="337"/>
      <c r="E83" s="338"/>
      <c r="F83" s="339"/>
      <c r="G83" s="362"/>
      <c r="H83" s="341"/>
    </row>
    <row r="84" customFormat="false" ht="12.75" hidden="false" customHeight="false" outlineLevel="0" collapsed="false">
      <c r="A84" s="334"/>
      <c r="B84" s="335" t="s">
        <v>987</v>
      </c>
      <c r="C84" s="336"/>
      <c r="D84" s="337"/>
      <c r="E84" s="338"/>
      <c r="F84" s="339"/>
      <c r="G84" s="362"/>
      <c r="H84" s="341"/>
    </row>
    <row r="85" customFormat="false" ht="12.75" hidden="false" customHeight="false" outlineLevel="0" collapsed="false">
      <c r="A85" s="334"/>
      <c r="B85" s="363" t="s">
        <v>988</v>
      </c>
      <c r="C85" s="336"/>
      <c r="D85" s="337"/>
      <c r="E85" s="338"/>
      <c r="F85" s="339"/>
      <c r="G85" s="362"/>
      <c r="H85" s="341"/>
    </row>
    <row r="86" customFormat="false" ht="12.75" hidden="false" customHeight="false" outlineLevel="0" collapsed="false">
      <c r="A86" s="334"/>
      <c r="B86" s="356" t="s">
        <v>989</v>
      </c>
      <c r="C86" s="336"/>
      <c r="D86" s="337"/>
      <c r="E86" s="338"/>
      <c r="F86" s="339"/>
      <c r="G86" s="362"/>
      <c r="H86" s="341"/>
    </row>
    <row r="87" customFormat="false" ht="12.75" hidden="false" customHeight="false" outlineLevel="0" collapsed="false">
      <c r="A87" s="334"/>
      <c r="B87" s="335" t="s">
        <v>990</v>
      </c>
      <c r="C87" s="336"/>
      <c r="D87" s="337"/>
      <c r="E87" s="338"/>
      <c r="F87" s="339"/>
      <c r="G87" s="362"/>
      <c r="H87" s="341"/>
    </row>
    <row r="88" customFormat="false" ht="12.75" hidden="false" customHeight="false" outlineLevel="0" collapsed="false">
      <c r="A88" s="334"/>
      <c r="B88" s="335" t="s">
        <v>991</v>
      </c>
      <c r="C88" s="336"/>
      <c r="D88" s="337"/>
      <c r="E88" s="338"/>
      <c r="F88" s="339"/>
      <c r="G88" s="362"/>
      <c r="H88" s="341"/>
    </row>
    <row r="89" customFormat="false" ht="12.75" hidden="false" customHeight="false" outlineLevel="0" collapsed="false">
      <c r="A89" s="334"/>
      <c r="B89" s="335" t="s">
        <v>992</v>
      </c>
      <c r="C89" s="336"/>
      <c r="D89" s="337"/>
      <c r="E89" s="338"/>
      <c r="F89" s="339"/>
      <c r="G89" s="362"/>
      <c r="H89" s="341"/>
    </row>
    <row r="90" customFormat="false" ht="12.75" hidden="false" customHeight="false" outlineLevel="0" collapsed="false">
      <c r="A90" s="334"/>
      <c r="B90" s="335" t="s">
        <v>993</v>
      </c>
      <c r="C90" s="336"/>
      <c r="D90" s="337"/>
      <c r="E90" s="338"/>
      <c r="F90" s="339"/>
      <c r="G90" s="362"/>
      <c r="H90" s="341"/>
    </row>
    <row r="91" customFormat="false" ht="12.75" hidden="false" customHeight="false" outlineLevel="0" collapsed="false">
      <c r="A91" s="334"/>
      <c r="B91" s="335" t="s">
        <v>994</v>
      </c>
      <c r="C91" s="336"/>
      <c r="D91" s="337"/>
      <c r="E91" s="338"/>
      <c r="F91" s="339"/>
      <c r="G91" s="362"/>
      <c r="H91" s="341"/>
    </row>
    <row r="92" customFormat="false" ht="12.75" hidden="false" customHeight="false" outlineLevel="0" collapsed="false">
      <c r="A92" s="334"/>
      <c r="B92" s="335"/>
      <c r="C92" s="336"/>
      <c r="D92" s="337"/>
      <c r="E92" s="338"/>
      <c r="F92" s="339"/>
      <c r="G92" s="362"/>
      <c r="H92" s="341"/>
    </row>
    <row r="93" customFormat="false" ht="12.75" hidden="false" customHeight="false" outlineLevel="0" collapsed="false">
      <c r="A93" s="334"/>
      <c r="B93" s="356" t="s">
        <v>995</v>
      </c>
      <c r="C93" s="336"/>
      <c r="D93" s="337"/>
      <c r="E93" s="338"/>
      <c r="F93" s="339"/>
      <c r="G93" s="362"/>
      <c r="H93" s="341"/>
    </row>
    <row r="94" customFormat="false" ht="12.75" hidden="false" customHeight="false" outlineLevel="0" collapsed="false">
      <c r="A94" s="334"/>
      <c r="B94" s="335" t="s">
        <v>996</v>
      </c>
      <c r="C94" s="336"/>
      <c r="D94" s="337"/>
      <c r="E94" s="338"/>
      <c r="F94" s="339"/>
      <c r="G94" s="362"/>
      <c r="H94" s="341"/>
    </row>
    <row r="95" customFormat="false" ht="12.75" hidden="false" customHeight="false" outlineLevel="0" collapsed="false">
      <c r="A95" s="334"/>
      <c r="B95" s="335" t="s">
        <v>997</v>
      </c>
      <c r="C95" s="336"/>
      <c r="D95" s="337"/>
      <c r="E95" s="338"/>
      <c r="F95" s="339"/>
      <c r="G95" s="362"/>
      <c r="H95" s="341"/>
    </row>
    <row r="96" customFormat="false" ht="12.75" hidden="false" customHeight="false" outlineLevel="0" collapsed="false">
      <c r="A96" s="334"/>
      <c r="B96" s="335" t="s">
        <v>998</v>
      </c>
      <c r="C96" s="336"/>
      <c r="D96" s="337"/>
      <c r="E96" s="338"/>
      <c r="F96" s="339"/>
      <c r="G96" s="362"/>
      <c r="H96" s="341"/>
    </row>
    <row r="97" customFormat="false" ht="12.75" hidden="false" customHeight="false" outlineLevel="0" collapsed="false">
      <c r="A97" s="334"/>
      <c r="B97" s="335" t="s">
        <v>999</v>
      </c>
      <c r="C97" s="336"/>
      <c r="D97" s="337"/>
      <c r="E97" s="338"/>
      <c r="F97" s="339"/>
      <c r="G97" s="362"/>
      <c r="H97" s="341"/>
    </row>
    <row r="98" customFormat="false" ht="12.75" hidden="false" customHeight="false" outlineLevel="0" collapsed="false">
      <c r="A98" s="334"/>
      <c r="B98" s="335" t="s">
        <v>1000</v>
      </c>
      <c r="C98" s="336"/>
      <c r="D98" s="337"/>
      <c r="E98" s="338"/>
      <c r="F98" s="339"/>
      <c r="G98" s="362"/>
      <c r="H98" s="341"/>
    </row>
    <row r="99" customFormat="false" ht="12.75" hidden="false" customHeight="false" outlineLevel="0" collapsed="false">
      <c r="A99" s="334"/>
      <c r="B99" s="335" t="s">
        <v>1001</v>
      </c>
      <c r="C99" s="336"/>
      <c r="D99" s="337"/>
      <c r="E99" s="338"/>
      <c r="F99" s="339"/>
      <c r="G99" s="362"/>
      <c r="H99" s="341"/>
    </row>
    <row r="100" customFormat="false" ht="12.75" hidden="false" customHeight="false" outlineLevel="0" collapsed="false">
      <c r="A100" s="334"/>
      <c r="B100" s="335" t="s">
        <v>1002</v>
      </c>
      <c r="C100" s="336"/>
      <c r="D100" s="337"/>
      <c r="E100" s="338"/>
      <c r="F100" s="339"/>
      <c r="G100" s="362"/>
      <c r="H100" s="341"/>
    </row>
    <row r="101" customFormat="false" ht="12.75" hidden="false" customHeight="false" outlineLevel="0" collapsed="false">
      <c r="A101" s="334"/>
      <c r="B101" s="335"/>
      <c r="C101" s="336"/>
      <c r="D101" s="337"/>
      <c r="E101" s="338"/>
      <c r="F101" s="339"/>
      <c r="G101" s="362"/>
      <c r="H101" s="341"/>
    </row>
    <row r="102" customFormat="false" ht="12.75" hidden="false" customHeight="false" outlineLevel="0" collapsed="false">
      <c r="A102" s="334"/>
      <c r="B102" s="335" t="s">
        <v>1003</v>
      </c>
      <c r="C102" s="336"/>
      <c r="D102" s="337"/>
      <c r="E102" s="338"/>
      <c r="F102" s="339"/>
      <c r="G102" s="362"/>
      <c r="H102" s="341"/>
    </row>
    <row r="103" customFormat="false" ht="12.75" hidden="false" customHeight="false" outlineLevel="0" collapsed="false">
      <c r="A103" s="334"/>
      <c r="B103" s="335" t="s">
        <v>1004</v>
      </c>
      <c r="C103" s="336"/>
      <c r="D103" s="337"/>
      <c r="E103" s="338"/>
      <c r="F103" s="339"/>
      <c r="G103" s="362"/>
      <c r="H103" s="341"/>
    </row>
    <row r="104" customFormat="false" ht="12.75" hidden="false" customHeight="false" outlineLevel="0" collapsed="false">
      <c r="A104" s="334"/>
      <c r="B104" s="335" t="s">
        <v>1005</v>
      </c>
      <c r="C104" s="336"/>
      <c r="D104" s="337"/>
      <c r="E104" s="338"/>
      <c r="F104" s="339"/>
      <c r="G104" s="362"/>
      <c r="H104" s="341"/>
    </row>
    <row r="105" customFormat="false" ht="12.75" hidden="false" customHeight="false" outlineLevel="0" collapsed="false">
      <c r="A105" s="334"/>
      <c r="B105" s="335" t="s">
        <v>1006</v>
      </c>
      <c r="C105" s="336"/>
      <c r="D105" s="337"/>
      <c r="E105" s="338"/>
      <c r="F105" s="339"/>
      <c r="G105" s="362"/>
      <c r="H105" s="341"/>
    </row>
    <row r="106" customFormat="false" ht="12.75" hidden="false" customHeight="false" outlineLevel="0" collapsed="false">
      <c r="A106" s="334"/>
      <c r="B106" s="335" t="s">
        <v>1007</v>
      </c>
      <c r="C106" s="336"/>
      <c r="D106" s="337"/>
      <c r="E106" s="338"/>
      <c r="F106" s="339"/>
      <c r="G106" s="362"/>
      <c r="H106" s="341"/>
    </row>
    <row r="107" customFormat="false" ht="12.75" hidden="false" customHeight="false" outlineLevel="0" collapsed="false">
      <c r="A107" s="334"/>
      <c r="B107" s="335" t="s">
        <v>1008</v>
      </c>
      <c r="C107" s="336"/>
      <c r="D107" s="337"/>
      <c r="E107" s="338"/>
      <c r="F107" s="339"/>
      <c r="G107" s="362"/>
      <c r="H107" s="341"/>
    </row>
    <row r="108" customFormat="false" ht="12.75" hidden="false" customHeight="false" outlineLevel="0" collapsed="false">
      <c r="A108" s="334"/>
      <c r="B108" s="335"/>
      <c r="C108" s="336"/>
      <c r="D108" s="337"/>
      <c r="E108" s="338"/>
      <c r="F108" s="339"/>
      <c r="G108" s="362"/>
      <c r="H108" s="341"/>
    </row>
    <row r="109" customFormat="false" ht="12.75" hidden="false" customHeight="false" outlineLevel="0" collapsed="false">
      <c r="A109" s="334"/>
      <c r="B109" s="356" t="s">
        <v>1009</v>
      </c>
      <c r="C109" s="336"/>
      <c r="D109" s="337"/>
      <c r="E109" s="338"/>
      <c r="F109" s="339"/>
      <c r="G109" s="362"/>
      <c r="H109" s="341"/>
    </row>
    <row r="110" customFormat="false" ht="12.75" hidden="false" customHeight="false" outlineLevel="0" collapsed="false">
      <c r="A110" s="334"/>
      <c r="B110" s="335"/>
      <c r="C110" s="336"/>
      <c r="D110" s="337"/>
      <c r="E110" s="338"/>
      <c r="F110" s="339"/>
      <c r="G110" s="362"/>
      <c r="H110" s="341"/>
    </row>
    <row r="111" customFormat="false" ht="12.75" hidden="false" customHeight="false" outlineLevel="0" collapsed="false">
      <c r="A111" s="334"/>
      <c r="B111" s="335" t="s">
        <v>1010</v>
      </c>
      <c r="C111" s="336"/>
      <c r="D111" s="337"/>
      <c r="E111" s="338"/>
      <c r="F111" s="339"/>
      <c r="G111" s="362"/>
      <c r="H111" s="341"/>
    </row>
    <row r="112" customFormat="false" ht="12.75" hidden="false" customHeight="false" outlineLevel="0" collapsed="false">
      <c r="A112" s="334"/>
      <c r="B112" s="335"/>
      <c r="C112" s="336"/>
      <c r="D112" s="337"/>
      <c r="E112" s="338"/>
      <c r="F112" s="339"/>
      <c r="G112" s="362"/>
      <c r="H112" s="341"/>
    </row>
    <row r="113" customFormat="false" ht="12.75" hidden="false" customHeight="false" outlineLevel="0" collapsed="false">
      <c r="A113" s="334"/>
      <c r="B113" s="335" t="s">
        <v>1011</v>
      </c>
      <c r="C113" s="336"/>
      <c r="D113" s="337"/>
      <c r="E113" s="338"/>
      <c r="F113" s="339"/>
      <c r="G113" s="362"/>
      <c r="H113" s="341"/>
    </row>
    <row r="114" customFormat="false" ht="12.75" hidden="false" customHeight="false" outlineLevel="0" collapsed="false">
      <c r="A114" s="334"/>
      <c r="B114" s="335" t="s">
        <v>1012</v>
      </c>
      <c r="C114" s="336"/>
      <c r="D114" s="337"/>
      <c r="E114" s="338"/>
      <c r="F114" s="339"/>
      <c r="G114" s="362"/>
      <c r="H114" s="341"/>
    </row>
    <row r="115" customFormat="false" ht="12.75" hidden="false" customHeight="false" outlineLevel="0" collapsed="false">
      <c r="A115" s="334"/>
      <c r="B115" s="335" t="s">
        <v>1013</v>
      </c>
      <c r="C115" s="336"/>
      <c r="D115" s="337"/>
      <c r="E115" s="338"/>
      <c r="F115" s="339"/>
      <c r="G115" s="362"/>
      <c r="H115" s="341"/>
    </row>
    <row r="116" customFormat="false" ht="12.75" hidden="false" customHeight="false" outlineLevel="0" collapsed="false">
      <c r="A116" s="334"/>
      <c r="B116" s="335" t="s">
        <v>1014</v>
      </c>
      <c r="C116" s="336"/>
      <c r="D116" s="337"/>
      <c r="E116" s="338"/>
      <c r="F116" s="339"/>
      <c r="G116" s="362"/>
      <c r="H116" s="341"/>
    </row>
    <row r="117" customFormat="false" ht="12.75" hidden="false" customHeight="false" outlineLevel="0" collapsed="false">
      <c r="A117" s="334"/>
      <c r="B117" s="335" t="s">
        <v>1015</v>
      </c>
      <c r="C117" s="336"/>
      <c r="D117" s="337"/>
      <c r="E117" s="338"/>
      <c r="F117" s="339"/>
      <c r="G117" s="362"/>
      <c r="H117" s="341"/>
    </row>
    <row r="118" customFormat="false" ht="12.75" hidden="false" customHeight="false" outlineLevel="0" collapsed="false">
      <c r="A118" s="334"/>
      <c r="B118" s="335" t="s">
        <v>1016</v>
      </c>
      <c r="C118" s="336"/>
      <c r="D118" s="337"/>
      <c r="E118" s="338"/>
      <c r="F118" s="339"/>
      <c r="G118" s="362"/>
      <c r="H118" s="341"/>
    </row>
    <row r="119" customFormat="false" ht="12.75" hidden="false" customHeight="false" outlineLevel="0" collapsed="false">
      <c r="A119" s="334"/>
      <c r="B119" s="335" t="s">
        <v>1017</v>
      </c>
      <c r="C119" s="336"/>
      <c r="D119" s="337"/>
      <c r="E119" s="338"/>
      <c r="F119" s="339"/>
      <c r="G119" s="362"/>
      <c r="H119" s="341"/>
    </row>
    <row r="120" customFormat="false" ht="12.75" hidden="false" customHeight="false" outlineLevel="0" collapsed="false">
      <c r="A120" s="334"/>
      <c r="B120" s="335" t="s">
        <v>1018</v>
      </c>
      <c r="C120" s="336"/>
      <c r="D120" s="337"/>
      <c r="E120" s="338"/>
      <c r="F120" s="339"/>
      <c r="G120" s="362"/>
      <c r="H120" s="341"/>
    </row>
    <row r="121" customFormat="false" ht="12.75" hidden="false" customHeight="false" outlineLevel="0" collapsed="false">
      <c r="A121" s="334"/>
      <c r="B121" s="335" t="s">
        <v>1019</v>
      </c>
      <c r="C121" s="336"/>
      <c r="D121" s="337"/>
      <c r="E121" s="338"/>
      <c r="F121" s="339"/>
      <c r="G121" s="362"/>
      <c r="H121" s="341"/>
    </row>
    <row r="122" customFormat="false" ht="12.75" hidden="false" customHeight="false" outlineLevel="0" collapsed="false">
      <c r="A122" s="334"/>
      <c r="B122" s="335" t="s">
        <v>1020</v>
      </c>
      <c r="C122" s="336"/>
      <c r="D122" s="337"/>
      <c r="E122" s="338"/>
      <c r="F122" s="339"/>
      <c r="G122" s="362"/>
      <c r="H122" s="341"/>
    </row>
    <row r="123" customFormat="false" ht="12.75" hidden="false" customHeight="false" outlineLevel="0" collapsed="false">
      <c r="A123" s="334"/>
      <c r="B123" s="335" t="s">
        <v>1021</v>
      </c>
      <c r="C123" s="336"/>
      <c r="D123" s="337"/>
      <c r="E123" s="338"/>
      <c r="F123" s="339"/>
      <c r="G123" s="362"/>
      <c r="H123" s="341"/>
    </row>
    <row r="124" customFormat="false" ht="12.75" hidden="false" customHeight="false" outlineLevel="0" collapsed="false">
      <c r="A124" s="334"/>
      <c r="B124" s="335" t="s">
        <v>1022</v>
      </c>
      <c r="C124" s="336"/>
      <c r="D124" s="337"/>
      <c r="E124" s="338"/>
      <c r="F124" s="339"/>
      <c r="G124" s="362"/>
      <c r="H124" s="341"/>
    </row>
    <row r="125" customFormat="false" ht="12.75" hidden="false" customHeight="false" outlineLevel="0" collapsed="false">
      <c r="A125" s="334"/>
      <c r="B125" s="335" t="s">
        <v>1023</v>
      </c>
      <c r="C125" s="336"/>
      <c r="D125" s="337"/>
      <c r="E125" s="338"/>
      <c r="F125" s="339"/>
      <c r="G125" s="362"/>
      <c r="H125" s="341"/>
    </row>
    <row r="126" customFormat="false" ht="12.75" hidden="false" customHeight="false" outlineLevel="0" collapsed="false">
      <c r="A126" s="334"/>
      <c r="B126" s="335" t="s">
        <v>1024</v>
      </c>
      <c r="C126" s="336"/>
      <c r="D126" s="337"/>
      <c r="E126" s="338"/>
      <c r="F126" s="339"/>
      <c r="G126" s="362"/>
      <c r="H126" s="341"/>
    </row>
    <row r="127" customFormat="false" ht="12.75" hidden="false" customHeight="false" outlineLevel="0" collapsed="false">
      <c r="A127" s="334"/>
      <c r="B127" s="335" t="s">
        <v>1025</v>
      </c>
      <c r="C127" s="336"/>
      <c r="D127" s="337"/>
      <c r="E127" s="338"/>
      <c r="F127" s="339"/>
      <c r="G127" s="362"/>
      <c r="H127" s="341"/>
    </row>
    <row r="128" customFormat="false" ht="12.75" hidden="false" customHeight="false" outlineLevel="0" collapsed="false">
      <c r="A128" s="334"/>
      <c r="B128" s="335"/>
      <c r="C128" s="336"/>
      <c r="D128" s="337"/>
      <c r="E128" s="338"/>
      <c r="F128" s="339"/>
      <c r="G128" s="362"/>
      <c r="H128" s="341"/>
    </row>
    <row r="129" customFormat="false" ht="12.75" hidden="false" customHeight="false" outlineLevel="0" collapsed="false">
      <c r="A129" s="334"/>
      <c r="B129" s="356" t="s">
        <v>1026</v>
      </c>
      <c r="C129" s="336"/>
      <c r="D129" s="337"/>
      <c r="E129" s="338"/>
      <c r="F129" s="339"/>
      <c r="G129" s="362"/>
      <c r="H129" s="341"/>
    </row>
    <row r="130" customFormat="false" ht="12.75" hidden="false" customHeight="false" outlineLevel="0" collapsed="false">
      <c r="A130" s="334"/>
      <c r="B130" s="335"/>
      <c r="C130" s="336"/>
      <c r="D130" s="337"/>
      <c r="E130" s="338"/>
      <c r="F130" s="339"/>
      <c r="G130" s="362"/>
      <c r="H130" s="341"/>
    </row>
    <row r="131" customFormat="false" ht="12.75" hidden="false" customHeight="false" outlineLevel="0" collapsed="false">
      <c r="A131" s="334"/>
      <c r="B131" s="335" t="s">
        <v>1027</v>
      </c>
      <c r="C131" s="336"/>
      <c r="D131" s="337"/>
      <c r="E131" s="338"/>
      <c r="F131" s="339"/>
      <c r="G131" s="362"/>
      <c r="H131" s="341"/>
    </row>
    <row r="132" customFormat="false" ht="12.75" hidden="false" customHeight="false" outlineLevel="0" collapsed="false">
      <c r="A132" s="334"/>
      <c r="B132" s="335" t="s">
        <v>1028</v>
      </c>
      <c r="C132" s="336"/>
      <c r="D132" s="337"/>
      <c r="E132" s="338"/>
      <c r="F132" s="339"/>
      <c r="G132" s="362"/>
      <c r="H132" s="341"/>
    </row>
    <row r="133" customFormat="false" ht="12.75" hidden="false" customHeight="false" outlineLevel="0" collapsed="false">
      <c r="A133" s="334"/>
      <c r="B133" s="335" t="s">
        <v>1029</v>
      </c>
      <c r="C133" s="336"/>
      <c r="D133" s="337"/>
      <c r="E133" s="338"/>
      <c r="F133" s="339"/>
      <c r="G133" s="362"/>
      <c r="H133" s="341"/>
    </row>
    <row r="134" customFormat="false" ht="12.75" hidden="false" customHeight="false" outlineLevel="0" collapsed="false">
      <c r="A134" s="334"/>
      <c r="B134" s="335" t="s">
        <v>1030</v>
      </c>
      <c r="C134" s="336"/>
      <c r="D134" s="337"/>
      <c r="E134" s="338"/>
      <c r="F134" s="339"/>
      <c r="G134" s="362"/>
      <c r="H134" s="341"/>
    </row>
    <row r="135" customFormat="false" ht="12.75" hidden="false" customHeight="false" outlineLevel="0" collapsed="false">
      <c r="A135" s="334"/>
      <c r="B135" s="335" t="s">
        <v>1031</v>
      </c>
      <c r="C135" s="336"/>
      <c r="D135" s="337"/>
      <c r="E135" s="338"/>
      <c r="F135" s="339"/>
      <c r="G135" s="362"/>
      <c r="H135" s="341"/>
    </row>
    <row r="136" customFormat="false" ht="12.75" hidden="false" customHeight="false" outlineLevel="0" collapsed="false">
      <c r="A136" s="334"/>
      <c r="B136" s="335" t="s">
        <v>1032</v>
      </c>
      <c r="C136" s="336"/>
      <c r="D136" s="337"/>
      <c r="E136" s="338"/>
      <c r="F136" s="339"/>
      <c r="G136" s="362"/>
      <c r="H136" s="341"/>
    </row>
    <row r="137" customFormat="false" ht="12.75" hidden="false" customHeight="false" outlineLevel="0" collapsed="false">
      <c r="A137" s="334"/>
      <c r="B137" s="335"/>
      <c r="C137" s="336"/>
      <c r="D137" s="337"/>
      <c r="E137" s="338"/>
      <c r="F137" s="339"/>
      <c r="G137" s="362"/>
      <c r="H137" s="341"/>
    </row>
    <row r="138" customFormat="false" ht="12.75" hidden="false" customHeight="false" outlineLevel="0" collapsed="false">
      <c r="A138" s="334"/>
      <c r="B138" s="335" t="s">
        <v>1010</v>
      </c>
      <c r="C138" s="336"/>
      <c r="D138" s="337"/>
      <c r="E138" s="338"/>
      <c r="F138" s="339"/>
      <c r="G138" s="362"/>
      <c r="H138" s="341"/>
    </row>
    <row r="139" customFormat="false" ht="12.75" hidden="false" customHeight="false" outlineLevel="0" collapsed="false">
      <c r="A139" s="334"/>
      <c r="B139" s="335" t="s">
        <v>1033</v>
      </c>
      <c r="C139" s="336"/>
      <c r="D139" s="337"/>
      <c r="E139" s="338"/>
      <c r="F139" s="339"/>
      <c r="G139" s="362"/>
      <c r="H139" s="341"/>
    </row>
    <row r="140" customFormat="false" ht="12.75" hidden="false" customHeight="false" outlineLevel="0" collapsed="false">
      <c r="A140" s="334"/>
      <c r="B140" s="335" t="s">
        <v>1034</v>
      </c>
      <c r="C140" s="336"/>
      <c r="D140" s="337"/>
      <c r="E140" s="338"/>
      <c r="F140" s="339"/>
      <c r="G140" s="362"/>
      <c r="H140" s="341"/>
    </row>
    <row r="141" customFormat="false" ht="12.75" hidden="false" customHeight="false" outlineLevel="0" collapsed="false">
      <c r="A141" s="334"/>
      <c r="B141" s="335" t="s">
        <v>1035</v>
      </c>
      <c r="C141" s="336"/>
      <c r="D141" s="337"/>
      <c r="E141" s="338"/>
      <c r="F141" s="339"/>
      <c r="G141" s="362"/>
      <c r="H141" s="341"/>
    </row>
    <row r="142" customFormat="false" ht="12.75" hidden="false" customHeight="false" outlineLevel="0" collapsed="false">
      <c r="A142" s="334"/>
      <c r="B142" s="335" t="s">
        <v>1036</v>
      </c>
      <c r="C142" s="336"/>
      <c r="D142" s="337"/>
      <c r="E142" s="338"/>
      <c r="F142" s="339"/>
      <c r="G142" s="362"/>
      <c r="H142" s="341"/>
    </row>
    <row r="143" customFormat="false" ht="12.75" hidden="false" customHeight="false" outlineLevel="0" collapsed="false">
      <c r="A143" s="334"/>
      <c r="B143" s="335" t="s">
        <v>1037</v>
      </c>
      <c r="C143" s="336"/>
      <c r="D143" s="337"/>
      <c r="E143" s="338"/>
      <c r="F143" s="339"/>
      <c r="G143" s="362"/>
      <c r="H143" s="341"/>
    </row>
    <row r="144" customFormat="false" ht="12.75" hidden="false" customHeight="false" outlineLevel="0" collapsed="false">
      <c r="A144" s="334"/>
      <c r="B144" s="335" t="s">
        <v>1038</v>
      </c>
      <c r="C144" s="336"/>
      <c r="D144" s="337"/>
      <c r="E144" s="338"/>
      <c r="F144" s="339"/>
      <c r="G144" s="362"/>
      <c r="H144" s="341"/>
    </row>
    <row r="145" customFormat="false" ht="12.75" hidden="false" customHeight="false" outlineLevel="0" collapsed="false">
      <c r="A145" s="334"/>
      <c r="B145" s="335" t="s">
        <v>1039</v>
      </c>
      <c r="C145" s="336"/>
      <c r="D145" s="337"/>
      <c r="E145" s="338"/>
      <c r="F145" s="339"/>
      <c r="G145" s="362"/>
      <c r="H145" s="341"/>
    </row>
    <row r="146" customFormat="false" ht="12.75" hidden="false" customHeight="false" outlineLevel="0" collapsed="false">
      <c r="A146" s="334"/>
      <c r="B146" s="335" t="s">
        <v>1040</v>
      </c>
      <c r="C146" s="336"/>
      <c r="D146" s="337"/>
      <c r="E146" s="338"/>
      <c r="F146" s="339"/>
      <c r="G146" s="362"/>
      <c r="H146" s="341"/>
    </row>
    <row r="147" customFormat="false" ht="12.75" hidden="false" customHeight="false" outlineLevel="0" collapsed="false">
      <c r="A147" s="334"/>
      <c r="B147" s="335" t="s">
        <v>1041</v>
      </c>
      <c r="C147" s="336"/>
      <c r="D147" s="337"/>
      <c r="E147" s="338"/>
      <c r="F147" s="339"/>
      <c r="G147" s="362"/>
      <c r="H147" s="341"/>
    </row>
    <row r="148" customFormat="false" ht="12.75" hidden="false" customHeight="false" outlineLevel="0" collapsed="false">
      <c r="A148" s="334"/>
      <c r="B148" s="335"/>
      <c r="C148" s="336"/>
      <c r="D148" s="337"/>
      <c r="E148" s="338"/>
      <c r="F148" s="339"/>
      <c r="G148" s="362"/>
      <c r="H148" s="341"/>
    </row>
    <row r="149" customFormat="false" ht="12.75" hidden="false" customHeight="false" outlineLevel="0" collapsed="false">
      <c r="A149" s="334"/>
      <c r="B149" s="356" t="s">
        <v>1042</v>
      </c>
      <c r="C149" s="336"/>
      <c r="D149" s="337"/>
      <c r="E149" s="338"/>
      <c r="F149" s="339"/>
      <c r="G149" s="362"/>
      <c r="H149" s="341"/>
    </row>
    <row r="150" customFormat="false" ht="12.75" hidden="false" customHeight="false" outlineLevel="0" collapsed="false">
      <c r="A150" s="334"/>
      <c r="B150" s="335" t="s">
        <v>1043</v>
      </c>
      <c r="C150" s="336"/>
      <c r="D150" s="337"/>
      <c r="E150" s="338"/>
      <c r="F150" s="339"/>
      <c r="G150" s="362"/>
      <c r="H150" s="341"/>
    </row>
    <row r="151" customFormat="false" ht="12.75" hidden="false" customHeight="false" outlineLevel="0" collapsed="false">
      <c r="A151" s="334"/>
      <c r="B151" s="335" t="s">
        <v>1044</v>
      </c>
      <c r="C151" s="336"/>
      <c r="D151" s="337"/>
      <c r="E151" s="338"/>
      <c r="F151" s="339"/>
      <c r="G151" s="362"/>
      <c r="H151" s="341"/>
    </row>
    <row r="152" customFormat="false" ht="12.75" hidden="false" customHeight="false" outlineLevel="0" collapsed="false">
      <c r="A152" s="334"/>
      <c r="B152" s="335" t="s">
        <v>1045</v>
      </c>
      <c r="C152" s="336"/>
      <c r="D152" s="337"/>
      <c r="E152" s="338"/>
      <c r="F152" s="339"/>
      <c r="G152" s="362"/>
      <c r="H152" s="341"/>
    </row>
    <row r="153" customFormat="false" ht="12.75" hidden="false" customHeight="false" outlineLevel="0" collapsed="false">
      <c r="A153" s="334"/>
      <c r="B153" s="335" t="s">
        <v>1046</v>
      </c>
      <c r="C153" s="336"/>
      <c r="D153" s="337"/>
      <c r="E153" s="338"/>
      <c r="F153" s="339"/>
      <c r="G153" s="362"/>
      <c r="H153" s="341"/>
    </row>
    <row r="154" customFormat="false" ht="12.75" hidden="false" customHeight="false" outlineLevel="0" collapsed="false">
      <c r="A154" s="334"/>
      <c r="B154" s="335" t="s">
        <v>1047</v>
      </c>
      <c r="C154" s="336"/>
      <c r="D154" s="337"/>
      <c r="E154" s="338"/>
      <c r="F154" s="339"/>
      <c r="G154" s="362"/>
      <c r="H154" s="341"/>
    </row>
    <row r="155" customFormat="false" ht="12.75" hidden="false" customHeight="false" outlineLevel="0" collapsed="false">
      <c r="A155" s="334"/>
      <c r="B155" s="335" t="s">
        <v>1048</v>
      </c>
      <c r="C155" s="336"/>
      <c r="D155" s="337"/>
      <c r="E155" s="338"/>
      <c r="F155" s="339"/>
      <c r="G155" s="362"/>
      <c r="H155" s="341"/>
    </row>
    <row r="156" customFormat="false" ht="12.75" hidden="false" customHeight="false" outlineLevel="0" collapsed="false">
      <c r="A156" s="334"/>
      <c r="B156" s="335" t="s">
        <v>1049</v>
      </c>
      <c r="C156" s="336"/>
      <c r="D156" s="337"/>
      <c r="E156" s="338"/>
      <c r="F156" s="339"/>
      <c r="G156" s="362"/>
      <c r="H156" s="341"/>
    </row>
    <row r="157" customFormat="false" ht="12.75" hidden="false" customHeight="false" outlineLevel="0" collapsed="false">
      <c r="A157" s="334"/>
      <c r="B157" s="335" t="s">
        <v>1050</v>
      </c>
      <c r="C157" s="336"/>
      <c r="D157" s="337"/>
      <c r="E157" s="338"/>
      <c r="F157" s="339"/>
      <c r="G157" s="362"/>
      <c r="H157" s="341"/>
    </row>
    <row r="158" customFormat="false" ht="12.75" hidden="false" customHeight="false" outlineLevel="0" collapsed="false">
      <c r="A158" s="334"/>
      <c r="B158" s="335" t="s">
        <v>1051</v>
      </c>
      <c r="C158" s="336"/>
      <c r="D158" s="337"/>
      <c r="E158" s="338"/>
      <c r="F158" s="339"/>
      <c r="G158" s="362"/>
      <c r="H158" s="341"/>
    </row>
    <row r="159" customFormat="false" ht="12.75" hidden="false" customHeight="false" outlineLevel="0" collapsed="false">
      <c r="A159" s="334"/>
      <c r="B159" s="335" t="s">
        <v>1052</v>
      </c>
      <c r="C159" s="336"/>
      <c r="D159" s="337"/>
      <c r="E159" s="338"/>
      <c r="F159" s="339"/>
      <c r="G159" s="362"/>
      <c r="H159" s="341"/>
    </row>
    <row r="160" customFormat="false" ht="12.75" hidden="false" customHeight="false" outlineLevel="0" collapsed="false">
      <c r="A160" s="334"/>
      <c r="B160" s="335" t="s">
        <v>1053</v>
      </c>
      <c r="C160" s="336"/>
      <c r="D160" s="337"/>
      <c r="E160" s="338"/>
      <c r="F160" s="339"/>
      <c r="G160" s="362"/>
      <c r="H160" s="341"/>
    </row>
    <row r="161" customFormat="false" ht="12.75" hidden="false" customHeight="false" outlineLevel="0" collapsed="false">
      <c r="A161" s="334"/>
      <c r="B161" s="335"/>
      <c r="C161" s="336"/>
      <c r="D161" s="337"/>
      <c r="E161" s="338"/>
      <c r="F161" s="339"/>
      <c r="G161" s="362"/>
      <c r="H161" s="341"/>
    </row>
    <row r="162" customFormat="false" ht="12.75" hidden="false" customHeight="false" outlineLevel="0" collapsed="false">
      <c r="A162" s="334"/>
      <c r="B162" s="356" t="s">
        <v>1054</v>
      </c>
      <c r="C162" s="336"/>
      <c r="D162" s="337"/>
      <c r="E162" s="338"/>
      <c r="F162" s="339"/>
      <c r="G162" s="362"/>
      <c r="H162" s="341"/>
    </row>
    <row r="163" customFormat="false" ht="12.75" hidden="false" customHeight="false" outlineLevel="0" collapsed="false">
      <c r="A163" s="334"/>
      <c r="B163" s="335" t="s">
        <v>1055</v>
      </c>
      <c r="C163" s="336"/>
      <c r="D163" s="337"/>
      <c r="E163" s="338"/>
      <c r="F163" s="339"/>
      <c r="G163" s="362"/>
      <c r="H163" s="341"/>
    </row>
    <row r="164" customFormat="false" ht="12.75" hidden="false" customHeight="false" outlineLevel="0" collapsed="false">
      <c r="A164" s="334"/>
      <c r="B164" s="335" t="s">
        <v>1056</v>
      </c>
      <c r="C164" s="336"/>
      <c r="D164" s="337"/>
      <c r="E164" s="338"/>
      <c r="F164" s="339"/>
      <c r="G164" s="362"/>
      <c r="H164" s="341"/>
    </row>
    <row r="165" customFormat="false" ht="12.75" hidden="false" customHeight="false" outlineLevel="0" collapsed="false">
      <c r="A165" s="334"/>
      <c r="B165" s="335" t="s">
        <v>1057</v>
      </c>
      <c r="C165" s="336"/>
      <c r="D165" s="337"/>
      <c r="E165" s="338"/>
      <c r="F165" s="339"/>
      <c r="G165" s="362"/>
      <c r="H165" s="341"/>
    </row>
    <row r="166" customFormat="false" ht="12.75" hidden="false" customHeight="false" outlineLevel="0" collapsed="false">
      <c r="A166" s="334"/>
      <c r="B166" s="335" t="s">
        <v>1058</v>
      </c>
      <c r="C166" s="336"/>
      <c r="D166" s="337"/>
      <c r="E166" s="338"/>
      <c r="F166" s="339"/>
      <c r="G166" s="362"/>
      <c r="H166" s="341"/>
    </row>
    <row r="167" customFormat="false" ht="12.75" hidden="false" customHeight="false" outlineLevel="0" collapsed="false">
      <c r="A167" s="334"/>
      <c r="B167" s="335" t="s">
        <v>1059</v>
      </c>
      <c r="C167" s="336"/>
      <c r="D167" s="337"/>
      <c r="E167" s="338"/>
      <c r="F167" s="339"/>
      <c r="G167" s="362"/>
      <c r="H167" s="341"/>
    </row>
    <row r="168" customFormat="false" ht="12.75" hidden="false" customHeight="false" outlineLevel="0" collapsed="false">
      <c r="A168" s="334"/>
      <c r="B168" s="335"/>
      <c r="C168" s="336"/>
      <c r="D168" s="337"/>
      <c r="E168" s="338"/>
      <c r="F168" s="339"/>
      <c r="G168" s="362"/>
      <c r="H168" s="341"/>
    </row>
    <row r="169" customFormat="false" ht="12.75" hidden="false" customHeight="false" outlineLevel="0" collapsed="false">
      <c r="A169" s="334"/>
      <c r="B169" s="363" t="s">
        <v>1060</v>
      </c>
      <c r="C169" s="336"/>
      <c r="D169" s="337"/>
      <c r="E169" s="338"/>
      <c r="F169" s="339"/>
      <c r="G169" s="362"/>
      <c r="H169" s="341"/>
    </row>
    <row r="170" customFormat="false" ht="12.75" hidden="false" customHeight="false" outlineLevel="0" collapsed="false">
      <c r="A170" s="334"/>
      <c r="B170" s="356" t="s">
        <v>1061</v>
      </c>
      <c r="C170" s="336"/>
      <c r="D170" s="337"/>
      <c r="E170" s="338"/>
      <c r="F170" s="339"/>
      <c r="G170" s="362"/>
      <c r="H170" s="341"/>
    </row>
    <row r="171" customFormat="false" ht="12.75" hidden="false" customHeight="false" outlineLevel="0" collapsed="false">
      <c r="A171" s="334"/>
      <c r="B171" s="335" t="s">
        <v>1062</v>
      </c>
      <c r="C171" s="336"/>
      <c r="D171" s="337"/>
      <c r="E171" s="338"/>
      <c r="F171" s="339"/>
      <c r="G171" s="362"/>
      <c r="H171" s="341"/>
    </row>
    <row r="172" customFormat="false" ht="12.75" hidden="false" customHeight="false" outlineLevel="0" collapsed="false">
      <c r="A172" s="334"/>
      <c r="B172" s="335" t="s">
        <v>1063</v>
      </c>
      <c r="C172" s="336"/>
      <c r="D172" s="337"/>
      <c r="E172" s="338"/>
      <c r="F172" s="339"/>
      <c r="G172" s="362"/>
      <c r="H172" s="341"/>
    </row>
    <row r="173" customFormat="false" ht="12.75" hidden="false" customHeight="false" outlineLevel="0" collapsed="false">
      <c r="A173" s="334"/>
      <c r="B173" s="335" t="s">
        <v>1064</v>
      </c>
      <c r="C173" s="336"/>
      <c r="D173" s="337"/>
      <c r="E173" s="338"/>
      <c r="F173" s="339"/>
      <c r="G173" s="362"/>
      <c r="H173" s="341"/>
    </row>
    <row r="174" customFormat="false" ht="12.75" hidden="false" customHeight="false" outlineLevel="0" collapsed="false">
      <c r="A174" s="334"/>
      <c r="B174" s="335" t="s">
        <v>1065</v>
      </c>
      <c r="C174" s="336"/>
      <c r="D174" s="337"/>
      <c r="E174" s="338"/>
      <c r="F174" s="339"/>
      <c r="G174" s="362"/>
      <c r="H174" s="341"/>
    </row>
    <row r="175" customFormat="false" ht="12.75" hidden="false" customHeight="false" outlineLevel="0" collapsed="false">
      <c r="A175" s="334"/>
      <c r="B175" s="335" t="s">
        <v>1066</v>
      </c>
      <c r="C175" s="336"/>
      <c r="D175" s="337"/>
      <c r="E175" s="338"/>
      <c r="F175" s="339"/>
      <c r="G175" s="362"/>
      <c r="H175" s="341"/>
    </row>
    <row r="176" customFormat="false" ht="12.75" hidden="false" customHeight="false" outlineLevel="0" collapsed="false">
      <c r="A176" s="334"/>
      <c r="B176" s="364"/>
      <c r="C176" s="336"/>
      <c r="D176" s="337"/>
      <c r="E176" s="338"/>
      <c r="F176" s="339"/>
      <c r="G176" s="362"/>
      <c r="H176" s="341"/>
    </row>
    <row r="177" customFormat="false" ht="12.75" hidden="false" customHeight="false" outlineLevel="0" collapsed="false">
      <c r="A177" s="334"/>
      <c r="B177" s="356" t="s">
        <v>1067</v>
      </c>
      <c r="C177" s="336"/>
      <c r="D177" s="337"/>
      <c r="E177" s="338"/>
      <c r="F177" s="339"/>
      <c r="G177" s="362"/>
      <c r="H177" s="341"/>
    </row>
    <row r="178" customFormat="false" ht="12.75" hidden="false" customHeight="false" outlineLevel="0" collapsed="false">
      <c r="A178" s="334"/>
      <c r="B178" s="335" t="s">
        <v>1068</v>
      </c>
      <c r="C178" s="336"/>
      <c r="D178" s="337"/>
      <c r="E178" s="338"/>
      <c r="F178" s="339"/>
      <c r="G178" s="362"/>
      <c r="H178" s="341"/>
    </row>
    <row r="179" customFormat="false" ht="12.75" hidden="false" customHeight="false" outlineLevel="0" collapsed="false">
      <c r="A179" s="334"/>
      <c r="B179" s="335" t="s">
        <v>1069</v>
      </c>
      <c r="C179" s="336"/>
      <c r="D179" s="337"/>
      <c r="E179" s="338"/>
      <c r="F179" s="339"/>
      <c r="G179" s="362"/>
      <c r="H179" s="341"/>
    </row>
    <row r="180" customFormat="false" ht="12.75" hidden="false" customHeight="false" outlineLevel="0" collapsed="false">
      <c r="A180" s="334"/>
      <c r="B180" s="335" t="s">
        <v>1070</v>
      </c>
      <c r="C180" s="336"/>
      <c r="D180" s="337"/>
      <c r="E180" s="338"/>
      <c r="F180" s="339"/>
      <c r="G180" s="362"/>
      <c r="H180" s="341"/>
    </row>
    <row r="181" customFormat="false" ht="12.75" hidden="false" customHeight="false" outlineLevel="0" collapsed="false">
      <c r="A181" s="334"/>
      <c r="B181" s="335" t="s">
        <v>1071</v>
      </c>
      <c r="C181" s="336"/>
      <c r="D181" s="337"/>
      <c r="E181" s="338"/>
      <c r="F181" s="339"/>
      <c r="G181" s="362"/>
      <c r="H181" s="341"/>
    </row>
    <row r="182" customFormat="false" ht="12.75" hidden="false" customHeight="false" outlineLevel="0" collapsed="false">
      <c r="A182" s="334"/>
      <c r="B182" s="335" t="s">
        <v>1072</v>
      </c>
      <c r="C182" s="336"/>
      <c r="D182" s="337"/>
      <c r="E182" s="338"/>
      <c r="F182" s="339"/>
      <c r="G182" s="362"/>
      <c r="H182" s="341"/>
    </row>
    <row r="183" customFormat="false" ht="12.75" hidden="false" customHeight="false" outlineLevel="0" collapsed="false">
      <c r="A183" s="334"/>
      <c r="B183" s="335" t="s">
        <v>1073</v>
      </c>
      <c r="C183" s="336"/>
      <c r="D183" s="337"/>
      <c r="E183" s="338"/>
      <c r="F183" s="339"/>
      <c r="G183" s="362"/>
      <c r="H183" s="341"/>
    </row>
    <row r="184" customFormat="false" ht="12.75" hidden="false" customHeight="false" outlineLevel="0" collapsed="false">
      <c r="A184" s="334"/>
      <c r="B184" s="335" t="s">
        <v>1074</v>
      </c>
      <c r="C184" s="336"/>
      <c r="D184" s="337"/>
      <c r="E184" s="338"/>
      <c r="F184" s="339"/>
      <c r="G184" s="362"/>
      <c r="H184" s="341"/>
    </row>
    <row r="185" customFormat="false" ht="12.75" hidden="false" customHeight="false" outlineLevel="0" collapsed="false">
      <c r="A185" s="334"/>
      <c r="B185" s="335"/>
      <c r="C185" s="336"/>
      <c r="D185" s="337"/>
      <c r="E185" s="338"/>
      <c r="F185" s="339"/>
      <c r="G185" s="362"/>
      <c r="H185" s="341"/>
    </row>
    <row r="186" customFormat="false" ht="12.75" hidden="false" customHeight="false" outlineLevel="0" collapsed="false">
      <c r="A186" s="334"/>
      <c r="B186" s="335" t="s">
        <v>1075</v>
      </c>
      <c r="C186" s="336"/>
      <c r="D186" s="337"/>
      <c r="E186" s="338"/>
      <c r="F186" s="339"/>
      <c r="G186" s="362"/>
      <c r="H186" s="341"/>
    </row>
    <row r="187" customFormat="false" ht="12.75" hidden="false" customHeight="false" outlineLevel="0" collapsed="false">
      <c r="A187" s="334"/>
      <c r="B187" s="335" t="s">
        <v>1076</v>
      </c>
      <c r="C187" s="336"/>
      <c r="D187" s="337"/>
      <c r="E187" s="338"/>
      <c r="F187" s="339"/>
      <c r="G187" s="362"/>
      <c r="H187" s="341"/>
    </row>
    <row r="188" customFormat="false" ht="12.75" hidden="false" customHeight="false" outlineLevel="0" collapsed="false">
      <c r="A188" s="334"/>
      <c r="B188" s="335" t="s">
        <v>1077</v>
      </c>
      <c r="C188" s="336"/>
      <c r="D188" s="337"/>
      <c r="E188" s="338"/>
      <c r="F188" s="339"/>
      <c r="G188" s="362"/>
      <c r="H188" s="341"/>
    </row>
    <row r="189" customFormat="false" ht="12.75" hidden="false" customHeight="false" outlineLevel="0" collapsed="false">
      <c r="A189" s="334"/>
      <c r="B189" s="335" t="s">
        <v>1078</v>
      </c>
      <c r="C189" s="336"/>
      <c r="D189" s="337"/>
      <c r="E189" s="338"/>
      <c r="F189" s="339"/>
      <c r="G189" s="362"/>
      <c r="H189" s="341"/>
    </row>
    <row r="190" customFormat="false" ht="12.75" hidden="false" customHeight="false" outlineLevel="0" collapsed="false">
      <c r="A190" s="334"/>
      <c r="B190" s="335" t="s">
        <v>1079</v>
      </c>
      <c r="C190" s="336"/>
      <c r="D190" s="337"/>
      <c r="E190" s="338"/>
      <c r="F190" s="339"/>
      <c r="G190" s="362"/>
      <c r="H190" s="341"/>
    </row>
    <row r="191" customFormat="false" ht="12.75" hidden="false" customHeight="false" outlineLevel="0" collapsed="false">
      <c r="A191" s="334"/>
      <c r="B191" s="335" t="s">
        <v>1080</v>
      </c>
      <c r="C191" s="336"/>
      <c r="D191" s="337"/>
      <c r="E191" s="338"/>
      <c r="F191" s="339"/>
      <c r="G191" s="362"/>
      <c r="H191" s="341"/>
    </row>
    <row r="192" customFormat="false" ht="12.75" hidden="false" customHeight="false" outlineLevel="0" collapsed="false">
      <c r="A192" s="334"/>
      <c r="B192" s="335"/>
      <c r="C192" s="336"/>
      <c r="D192" s="337"/>
      <c r="E192" s="338"/>
      <c r="F192" s="339"/>
      <c r="G192" s="362"/>
      <c r="H192" s="341"/>
    </row>
    <row r="193" customFormat="false" ht="12.75" hidden="false" customHeight="false" outlineLevel="0" collapsed="false">
      <c r="A193" s="334"/>
      <c r="B193" s="356" t="s">
        <v>1009</v>
      </c>
      <c r="C193" s="336"/>
      <c r="D193" s="337"/>
      <c r="E193" s="338"/>
      <c r="F193" s="339"/>
      <c r="G193" s="362"/>
      <c r="H193" s="341"/>
    </row>
    <row r="194" customFormat="false" ht="12.75" hidden="false" customHeight="false" outlineLevel="0" collapsed="false">
      <c r="A194" s="334"/>
      <c r="B194" s="335" t="s">
        <v>1081</v>
      </c>
      <c r="C194" s="336"/>
      <c r="D194" s="337"/>
      <c r="E194" s="338"/>
      <c r="F194" s="339"/>
      <c r="G194" s="362"/>
      <c r="H194" s="341"/>
    </row>
    <row r="195" customFormat="false" ht="12.75" hidden="false" customHeight="false" outlineLevel="0" collapsed="false">
      <c r="A195" s="334"/>
      <c r="B195" s="335"/>
      <c r="C195" s="336"/>
      <c r="D195" s="337"/>
      <c r="E195" s="338"/>
      <c r="F195" s="339"/>
      <c r="G195" s="362"/>
      <c r="H195" s="341"/>
    </row>
    <row r="196" customFormat="false" ht="12.75" hidden="false" customHeight="false" outlineLevel="0" collapsed="false">
      <c r="A196" s="334"/>
      <c r="B196" s="356" t="s">
        <v>1082</v>
      </c>
      <c r="C196" s="336"/>
      <c r="D196" s="337"/>
      <c r="E196" s="338"/>
      <c r="F196" s="339"/>
      <c r="G196" s="362"/>
      <c r="H196" s="341"/>
    </row>
    <row r="197" customFormat="false" ht="12.75" hidden="false" customHeight="false" outlineLevel="0" collapsed="false">
      <c r="A197" s="334"/>
      <c r="B197" s="335" t="s">
        <v>1083</v>
      </c>
      <c r="C197" s="336"/>
      <c r="D197" s="337"/>
      <c r="E197" s="338"/>
      <c r="F197" s="339"/>
      <c r="G197" s="362"/>
      <c r="H197" s="341"/>
    </row>
    <row r="198" customFormat="false" ht="12.75" hidden="false" customHeight="false" outlineLevel="0" collapsed="false">
      <c r="A198" s="334"/>
      <c r="B198" s="335" t="s">
        <v>1084</v>
      </c>
      <c r="C198" s="336"/>
      <c r="D198" s="337"/>
      <c r="E198" s="338"/>
      <c r="F198" s="339"/>
      <c r="G198" s="362"/>
      <c r="H198" s="341"/>
    </row>
    <row r="199" customFormat="false" ht="12.75" hidden="false" customHeight="false" outlineLevel="0" collapsed="false">
      <c r="A199" s="334"/>
      <c r="B199" s="335" t="s">
        <v>1085</v>
      </c>
      <c r="C199" s="336"/>
      <c r="D199" s="337"/>
      <c r="E199" s="338"/>
      <c r="F199" s="339"/>
      <c r="G199" s="362"/>
      <c r="H199" s="341"/>
    </row>
    <row r="200" customFormat="false" ht="12.75" hidden="false" customHeight="false" outlineLevel="0" collapsed="false">
      <c r="A200" s="334"/>
      <c r="B200" s="335" t="s">
        <v>1086</v>
      </c>
      <c r="C200" s="336"/>
      <c r="D200" s="337"/>
      <c r="E200" s="338"/>
      <c r="F200" s="339"/>
      <c r="G200" s="362"/>
      <c r="H200" s="341"/>
    </row>
    <row r="201" customFormat="false" ht="12.75" hidden="false" customHeight="false" outlineLevel="0" collapsed="false">
      <c r="A201" s="334"/>
      <c r="B201" s="335" t="s">
        <v>1031</v>
      </c>
      <c r="C201" s="336"/>
      <c r="D201" s="337"/>
      <c r="E201" s="338"/>
      <c r="F201" s="339"/>
      <c r="G201" s="362"/>
      <c r="H201" s="341"/>
    </row>
    <row r="202" customFormat="false" ht="12.75" hidden="false" customHeight="false" outlineLevel="0" collapsed="false">
      <c r="A202" s="334"/>
      <c r="B202" s="335" t="s">
        <v>1087</v>
      </c>
      <c r="C202" s="336"/>
      <c r="D202" s="337"/>
      <c r="E202" s="338"/>
      <c r="F202" s="339"/>
      <c r="G202" s="362"/>
      <c r="H202" s="341"/>
    </row>
    <row r="203" customFormat="false" ht="12.75" hidden="false" customHeight="false" outlineLevel="0" collapsed="false">
      <c r="A203" s="334"/>
      <c r="B203" s="335"/>
      <c r="C203" s="336"/>
      <c r="D203" s="337"/>
      <c r="E203" s="338"/>
      <c r="F203" s="339"/>
      <c r="G203" s="362"/>
      <c r="H203" s="341"/>
    </row>
    <row r="204" customFormat="false" ht="12.75" hidden="false" customHeight="false" outlineLevel="0" collapsed="false">
      <c r="A204" s="334"/>
      <c r="B204" s="335" t="s">
        <v>1088</v>
      </c>
      <c r="C204" s="336"/>
      <c r="D204" s="337"/>
      <c r="E204" s="338"/>
      <c r="F204" s="339"/>
      <c r="G204" s="362"/>
      <c r="H204" s="341"/>
    </row>
    <row r="205" customFormat="false" ht="12.75" hidden="false" customHeight="false" outlineLevel="0" collapsed="false">
      <c r="A205" s="334"/>
      <c r="B205" s="335" t="s">
        <v>1089</v>
      </c>
      <c r="C205" s="336"/>
      <c r="D205" s="337"/>
      <c r="E205" s="338"/>
      <c r="F205" s="339"/>
      <c r="G205" s="362"/>
      <c r="H205" s="341"/>
    </row>
    <row r="206" customFormat="false" ht="12.75" hidden="false" customHeight="false" outlineLevel="0" collapsed="false">
      <c r="A206" s="334"/>
      <c r="B206" s="335" t="s">
        <v>1090</v>
      </c>
      <c r="C206" s="336"/>
      <c r="D206" s="337"/>
      <c r="E206" s="338"/>
      <c r="F206" s="339"/>
      <c r="G206" s="362"/>
      <c r="H206" s="341"/>
    </row>
    <row r="207" customFormat="false" ht="12.75" hidden="false" customHeight="false" outlineLevel="0" collapsed="false">
      <c r="A207" s="334"/>
      <c r="B207" s="335" t="s">
        <v>1091</v>
      </c>
      <c r="C207" s="336"/>
      <c r="D207" s="337"/>
      <c r="E207" s="338"/>
      <c r="F207" s="339"/>
      <c r="G207" s="362"/>
      <c r="H207" s="341"/>
    </row>
    <row r="208" customFormat="false" ht="12.75" hidden="false" customHeight="false" outlineLevel="0" collapsed="false">
      <c r="A208" s="334"/>
      <c r="B208" s="335" t="s">
        <v>1092</v>
      </c>
      <c r="C208" s="336"/>
      <c r="D208" s="337"/>
      <c r="E208" s="338"/>
      <c r="F208" s="339"/>
      <c r="G208" s="362"/>
      <c r="H208" s="341"/>
    </row>
    <row r="209" customFormat="false" ht="12.75" hidden="false" customHeight="false" outlineLevel="0" collapsed="false">
      <c r="A209" s="334"/>
      <c r="B209" s="335" t="s">
        <v>1093</v>
      </c>
      <c r="C209" s="336"/>
      <c r="D209" s="337"/>
      <c r="E209" s="338"/>
      <c r="F209" s="339"/>
      <c r="G209" s="362"/>
      <c r="H209" s="341"/>
    </row>
    <row r="210" customFormat="false" ht="12.75" hidden="false" customHeight="false" outlineLevel="0" collapsed="false">
      <c r="A210" s="334"/>
      <c r="B210" s="335" t="s">
        <v>1094</v>
      </c>
      <c r="C210" s="336"/>
      <c r="D210" s="337"/>
      <c r="E210" s="338"/>
      <c r="F210" s="339"/>
      <c r="G210" s="362"/>
      <c r="H210" s="341"/>
    </row>
    <row r="211" customFormat="false" ht="12.75" hidden="false" customHeight="false" outlineLevel="0" collapsed="false">
      <c r="A211" s="334"/>
      <c r="B211" s="335" t="s">
        <v>1095</v>
      </c>
      <c r="C211" s="336"/>
      <c r="D211" s="337"/>
      <c r="E211" s="338"/>
      <c r="F211" s="339"/>
      <c r="G211" s="362"/>
      <c r="H211" s="341"/>
    </row>
    <row r="212" customFormat="false" ht="12.75" hidden="false" customHeight="false" outlineLevel="0" collapsed="false">
      <c r="A212" s="334"/>
      <c r="B212" s="335" t="s">
        <v>1096</v>
      </c>
      <c r="C212" s="336"/>
      <c r="D212" s="337"/>
      <c r="E212" s="338"/>
      <c r="F212" s="339"/>
      <c r="G212" s="362"/>
      <c r="H212" s="341"/>
    </row>
    <row r="213" customFormat="false" ht="12.75" hidden="false" customHeight="false" outlineLevel="0" collapsed="false">
      <c r="A213" s="334"/>
      <c r="B213" s="335" t="s">
        <v>1041</v>
      </c>
      <c r="C213" s="336"/>
      <c r="D213" s="337"/>
      <c r="E213" s="338"/>
      <c r="F213" s="339"/>
      <c r="G213" s="362"/>
      <c r="H213" s="341"/>
    </row>
    <row r="214" customFormat="false" ht="12.75" hidden="false" customHeight="false" outlineLevel="0" collapsed="false">
      <c r="A214" s="334"/>
      <c r="B214" s="335" t="s">
        <v>1097</v>
      </c>
      <c r="C214" s="336"/>
      <c r="D214" s="337"/>
      <c r="E214" s="338"/>
      <c r="F214" s="339"/>
      <c r="G214" s="362"/>
      <c r="H214" s="341"/>
    </row>
    <row r="215" customFormat="false" ht="12.75" hidden="false" customHeight="false" outlineLevel="0" collapsed="false">
      <c r="A215" s="334"/>
      <c r="B215" s="335"/>
      <c r="C215" s="336"/>
      <c r="D215" s="337"/>
      <c r="E215" s="338"/>
      <c r="F215" s="339"/>
      <c r="G215" s="362"/>
      <c r="H215" s="341"/>
    </row>
    <row r="216" customFormat="false" ht="12.75" hidden="false" customHeight="false" outlineLevel="0" collapsed="false">
      <c r="A216" s="334"/>
      <c r="B216" s="356" t="s">
        <v>1098</v>
      </c>
      <c r="C216" s="336"/>
      <c r="D216" s="337"/>
      <c r="E216" s="338"/>
      <c r="F216" s="339"/>
      <c r="G216" s="362"/>
      <c r="H216" s="341"/>
    </row>
    <row r="217" customFormat="false" ht="12.75" hidden="false" customHeight="false" outlineLevel="0" collapsed="false">
      <c r="A217" s="334"/>
      <c r="B217" s="335"/>
      <c r="C217" s="336"/>
      <c r="D217" s="337"/>
      <c r="E217" s="338"/>
      <c r="F217" s="339"/>
      <c r="G217" s="362"/>
      <c r="H217" s="341"/>
    </row>
    <row r="218" customFormat="false" ht="12.75" hidden="false" customHeight="false" outlineLevel="0" collapsed="false">
      <c r="A218" s="334"/>
      <c r="B218" s="335" t="s">
        <v>1099</v>
      </c>
      <c r="C218" s="336"/>
      <c r="D218" s="337"/>
      <c r="E218" s="338"/>
      <c r="F218" s="339"/>
      <c r="G218" s="362"/>
      <c r="H218" s="341"/>
    </row>
    <row r="219" customFormat="false" ht="12.75" hidden="false" customHeight="false" outlineLevel="0" collapsed="false">
      <c r="A219" s="334"/>
      <c r="B219" s="335" t="s">
        <v>1100</v>
      </c>
      <c r="C219" s="336"/>
      <c r="D219" s="337"/>
      <c r="E219" s="338"/>
      <c r="F219" s="339"/>
      <c r="G219" s="362"/>
      <c r="H219" s="341"/>
    </row>
    <row r="220" customFormat="false" ht="12.75" hidden="false" customHeight="false" outlineLevel="0" collapsed="false">
      <c r="A220" s="334"/>
      <c r="B220" s="335" t="s">
        <v>1101</v>
      </c>
      <c r="C220" s="336"/>
      <c r="D220" s="337"/>
      <c r="E220" s="338"/>
      <c r="F220" s="339"/>
      <c r="G220" s="362"/>
      <c r="H220" s="341"/>
    </row>
    <row r="221" customFormat="false" ht="12.75" hidden="false" customHeight="false" outlineLevel="0" collapsed="false">
      <c r="A221" s="334"/>
      <c r="B221" s="335" t="s">
        <v>1102</v>
      </c>
      <c r="C221" s="336"/>
      <c r="D221" s="337"/>
      <c r="E221" s="338"/>
      <c r="F221" s="339"/>
      <c r="G221" s="362"/>
      <c r="H221" s="341"/>
    </row>
    <row r="222" customFormat="false" ht="12.75" hidden="false" customHeight="false" outlineLevel="0" collapsed="false">
      <c r="A222" s="334"/>
      <c r="B222" s="335" t="s">
        <v>1103</v>
      </c>
      <c r="C222" s="336"/>
      <c r="D222" s="337"/>
      <c r="E222" s="338"/>
      <c r="F222" s="339"/>
      <c r="G222" s="362"/>
      <c r="H222" s="341"/>
    </row>
    <row r="223" customFormat="false" ht="12.75" hidden="false" customHeight="false" outlineLevel="0" collapsed="false">
      <c r="A223" s="334"/>
      <c r="B223" s="335"/>
      <c r="C223" s="336"/>
      <c r="D223" s="337"/>
      <c r="E223" s="338"/>
      <c r="F223" s="339"/>
      <c r="G223" s="362"/>
      <c r="H223" s="341"/>
    </row>
    <row r="224" customFormat="false" ht="12.75" hidden="false" customHeight="false" outlineLevel="0" collapsed="false">
      <c r="A224" s="334"/>
      <c r="B224" s="356" t="s">
        <v>1104</v>
      </c>
      <c r="C224" s="336"/>
      <c r="D224" s="337"/>
      <c r="E224" s="338"/>
      <c r="F224" s="339"/>
      <c r="G224" s="362"/>
      <c r="H224" s="341"/>
    </row>
    <row r="225" customFormat="false" ht="12.75" hidden="false" customHeight="false" outlineLevel="0" collapsed="false">
      <c r="A225" s="334"/>
      <c r="B225" s="335" t="s">
        <v>1105</v>
      </c>
      <c r="C225" s="336"/>
      <c r="D225" s="337"/>
      <c r="E225" s="338"/>
      <c r="F225" s="339"/>
      <c r="G225" s="362"/>
      <c r="H225" s="341"/>
    </row>
    <row r="226" customFormat="false" ht="12.75" hidden="false" customHeight="false" outlineLevel="0" collapsed="false">
      <c r="A226" s="334"/>
      <c r="B226" s="335"/>
      <c r="C226" s="336"/>
      <c r="D226" s="337"/>
      <c r="E226" s="338"/>
      <c r="F226" s="339"/>
      <c r="G226" s="362"/>
      <c r="H226" s="341"/>
    </row>
    <row r="227" customFormat="false" ht="12.75" hidden="false" customHeight="false" outlineLevel="0" collapsed="false">
      <c r="A227" s="334"/>
      <c r="B227" s="356" t="s">
        <v>1106</v>
      </c>
      <c r="C227" s="336"/>
      <c r="D227" s="337"/>
      <c r="E227" s="338"/>
      <c r="F227" s="339"/>
      <c r="G227" s="362"/>
      <c r="H227" s="341"/>
    </row>
    <row r="228" customFormat="false" ht="12.75" hidden="false" customHeight="false" outlineLevel="0" collapsed="false">
      <c r="A228" s="334"/>
      <c r="B228" s="365" t="s">
        <v>1107</v>
      </c>
      <c r="C228" s="336"/>
      <c r="D228" s="337"/>
      <c r="E228" s="338"/>
      <c r="F228" s="339"/>
      <c r="G228" s="362"/>
      <c r="H228" s="341"/>
    </row>
    <row r="229" customFormat="false" ht="12.75" hidden="false" customHeight="false" outlineLevel="0" collapsed="false">
      <c r="A229" s="334"/>
      <c r="B229" s="335" t="s">
        <v>1108</v>
      </c>
      <c r="C229" s="336"/>
      <c r="D229" s="337"/>
      <c r="E229" s="338"/>
      <c r="F229" s="339"/>
      <c r="G229" s="362"/>
      <c r="H229" s="341"/>
    </row>
    <row r="230" customFormat="false" ht="12.75" hidden="false" customHeight="false" outlineLevel="0" collapsed="false">
      <c r="A230" s="334"/>
      <c r="B230" s="365" t="s">
        <v>1109</v>
      </c>
      <c r="C230" s="336"/>
      <c r="D230" s="337"/>
      <c r="E230" s="338"/>
      <c r="F230" s="339"/>
      <c r="G230" s="362"/>
      <c r="H230" s="341"/>
    </row>
    <row r="231" customFormat="false" ht="12.75" hidden="false" customHeight="false" outlineLevel="0" collapsed="false">
      <c r="A231" s="334"/>
      <c r="B231" s="335" t="s">
        <v>1110</v>
      </c>
      <c r="C231" s="336"/>
      <c r="D231" s="337"/>
      <c r="E231" s="338"/>
      <c r="F231" s="339"/>
      <c r="G231" s="362"/>
      <c r="H231" s="341"/>
    </row>
    <row r="232" customFormat="false" ht="12.75" hidden="false" customHeight="false" outlineLevel="0" collapsed="false">
      <c r="A232" s="334"/>
      <c r="B232" s="365" t="s">
        <v>1111</v>
      </c>
      <c r="C232" s="336"/>
      <c r="D232" s="337"/>
      <c r="E232" s="338"/>
      <c r="F232" s="339"/>
      <c r="G232" s="362"/>
      <c r="H232" s="341"/>
    </row>
    <row r="233" customFormat="false" ht="12.75" hidden="false" customHeight="false" outlineLevel="0" collapsed="false">
      <c r="A233" s="334"/>
      <c r="B233" s="335" t="s">
        <v>1112</v>
      </c>
      <c r="C233" s="336"/>
      <c r="D233" s="337"/>
      <c r="E233" s="338"/>
      <c r="F233" s="339"/>
      <c r="G233" s="362"/>
      <c r="H233" s="341"/>
    </row>
    <row r="234" customFormat="false" ht="12.75" hidden="false" customHeight="false" outlineLevel="0" collapsed="false">
      <c r="A234" s="334"/>
      <c r="B234" s="335"/>
      <c r="C234" s="336"/>
      <c r="D234" s="337"/>
      <c r="E234" s="338"/>
      <c r="F234" s="339"/>
      <c r="G234" s="362"/>
      <c r="H234" s="341"/>
    </row>
    <row r="235" customFormat="false" ht="12.75" hidden="false" customHeight="false" outlineLevel="0" collapsed="false">
      <c r="A235" s="334"/>
      <c r="B235" s="356" t="s">
        <v>1113</v>
      </c>
      <c r="C235" s="336"/>
      <c r="D235" s="337"/>
      <c r="E235" s="338"/>
      <c r="F235" s="339"/>
      <c r="G235" s="362"/>
      <c r="H235" s="341"/>
    </row>
    <row r="236" customFormat="false" ht="12.75" hidden="false" customHeight="false" outlineLevel="0" collapsed="false">
      <c r="A236" s="334"/>
      <c r="B236" s="335" t="s">
        <v>1114</v>
      </c>
      <c r="C236" s="336"/>
      <c r="D236" s="337"/>
      <c r="E236" s="338"/>
      <c r="F236" s="339"/>
      <c r="G236" s="362"/>
      <c r="H236" s="341"/>
    </row>
    <row r="237" customFormat="false" ht="12.75" hidden="false" customHeight="false" outlineLevel="0" collapsed="false">
      <c r="A237" s="334"/>
      <c r="B237" s="335"/>
      <c r="C237" s="336"/>
      <c r="D237" s="337"/>
      <c r="E237" s="338"/>
      <c r="F237" s="339"/>
      <c r="G237" s="362"/>
      <c r="H237" s="341"/>
    </row>
    <row r="238" customFormat="false" ht="12.75" hidden="false" customHeight="false" outlineLevel="0" collapsed="false">
      <c r="A238" s="334"/>
      <c r="B238" s="356" t="s">
        <v>1115</v>
      </c>
      <c r="C238" s="336"/>
      <c r="D238" s="337"/>
      <c r="E238" s="338"/>
      <c r="F238" s="339"/>
      <c r="G238" s="362"/>
      <c r="H238" s="341"/>
    </row>
    <row r="239" customFormat="false" ht="12.75" hidden="false" customHeight="false" outlineLevel="0" collapsed="false">
      <c r="A239" s="334"/>
      <c r="B239" s="335" t="s">
        <v>1116</v>
      </c>
      <c r="C239" s="336"/>
      <c r="D239" s="337"/>
      <c r="E239" s="338"/>
      <c r="F239" s="339"/>
      <c r="G239" s="362"/>
      <c r="H239" s="341"/>
    </row>
    <row r="240" customFormat="false" ht="12.75" hidden="false" customHeight="false" outlineLevel="0" collapsed="false">
      <c r="A240" s="334"/>
      <c r="B240" s="335" t="s">
        <v>1117</v>
      </c>
      <c r="C240" s="336"/>
      <c r="D240" s="337"/>
      <c r="E240" s="338"/>
      <c r="F240" s="339"/>
      <c r="G240" s="362"/>
      <c r="H240" s="341"/>
    </row>
    <row r="241" customFormat="false" ht="12.75" hidden="false" customHeight="false" outlineLevel="0" collapsed="false">
      <c r="A241" s="334"/>
      <c r="B241" s="335"/>
      <c r="C241" s="336"/>
      <c r="D241" s="337"/>
      <c r="E241" s="338"/>
      <c r="F241" s="339"/>
      <c r="G241" s="362"/>
      <c r="H241" s="341"/>
    </row>
    <row r="242" customFormat="false" ht="12.75" hidden="false" customHeight="false" outlineLevel="0" collapsed="false">
      <c r="A242" s="334"/>
      <c r="B242" s="356" t="s">
        <v>1118</v>
      </c>
      <c r="C242" s="336"/>
      <c r="D242" s="337"/>
      <c r="E242" s="338"/>
      <c r="F242" s="339"/>
      <c r="G242" s="362"/>
      <c r="H242" s="341"/>
    </row>
    <row r="243" customFormat="false" ht="12.75" hidden="false" customHeight="false" outlineLevel="0" collapsed="false">
      <c r="A243" s="334"/>
      <c r="B243" s="365" t="s">
        <v>1119</v>
      </c>
      <c r="C243" s="336"/>
      <c r="D243" s="337"/>
      <c r="E243" s="338"/>
      <c r="F243" s="339"/>
      <c r="G243" s="362"/>
      <c r="H243" s="341"/>
    </row>
    <row r="244" customFormat="false" ht="12.75" hidden="false" customHeight="false" outlineLevel="0" collapsed="false">
      <c r="A244" s="334"/>
      <c r="B244" s="365" t="s">
        <v>1120</v>
      </c>
      <c r="C244" s="336"/>
      <c r="D244" s="337"/>
      <c r="E244" s="338"/>
      <c r="F244" s="339"/>
      <c r="G244" s="362"/>
      <c r="H244" s="341"/>
    </row>
    <row r="245" customFormat="false" ht="12.75" hidden="false" customHeight="false" outlineLevel="0" collapsed="false">
      <c r="A245" s="334"/>
      <c r="B245" s="365" t="s">
        <v>1121</v>
      </c>
      <c r="C245" s="336"/>
      <c r="D245" s="337"/>
      <c r="E245" s="338"/>
      <c r="F245" s="339"/>
      <c r="G245" s="362"/>
      <c r="H245" s="341"/>
    </row>
    <row r="246" customFormat="false" ht="12.75" hidden="false" customHeight="false" outlineLevel="0" collapsed="false">
      <c r="A246" s="334"/>
      <c r="B246" s="335"/>
      <c r="C246" s="336"/>
      <c r="D246" s="337"/>
      <c r="E246" s="338"/>
      <c r="F246" s="339"/>
      <c r="G246" s="362"/>
      <c r="H246" s="341"/>
    </row>
    <row r="247" customFormat="false" ht="12.75" hidden="false" customHeight="false" outlineLevel="0" collapsed="false">
      <c r="A247" s="334"/>
      <c r="B247" s="356" t="s">
        <v>1122</v>
      </c>
      <c r="C247" s="336"/>
      <c r="D247" s="337"/>
      <c r="E247" s="338"/>
      <c r="F247" s="339"/>
      <c r="G247" s="362"/>
      <c r="H247" s="341"/>
    </row>
    <row r="248" customFormat="false" ht="12.75" hidden="false" customHeight="false" outlineLevel="0" collapsed="false">
      <c r="A248" s="334"/>
      <c r="B248" s="365" t="s">
        <v>1123</v>
      </c>
      <c r="C248" s="336"/>
      <c r="D248" s="337"/>
      <c r="E248" s="338"/>
      <c r="F248" s="339"/>
      <c r="G248" s="362"/>
      <c r="H248" s="341"/>
    </row>
    <row r="249" customFormat="false" ht="12.75" hidden="false" customHeight="false" outlineLevel="0" collapsed="false">
      <c r="A249" s="334"/>
      <c r="B249" s="335" t="s">
        <v>1124</v>
      </c>
      <c r="C249" s="336"/>
      <c r="D249" s="337"/>
      <c r="E249" s="338"/>
      <c r="F249" s="339"/>
      <c r="G249" s="362"/>
      <c r="H249" s="341"/>
    </row>
    <row r="250" customFormat="false" ht="12.75" hidden="false" customHeight="false" outlineLevel="0" collapsed="false">
      <c r="A250" s="334"/>
      <c r="B250" s="365" t="s">
        <v>1125</v>
      </c>
      <c r="C250" s="336"/>
      <c r="D250" s="337"/>
      <c r="E250" s="338"/>
      <c r="F250" s="339"/>
      <c r="G250" s="362"/>
      <c r="H250" s="341"/>
    </row>
    <row r="251" customFormat="false" ht="12.75" hidden="false" customHeight="false" outlineLevel="0" collapsed="false">
      <c r="A251" s="334"/>
      <c r="B251" s="335" t="s">
        <v>1126</v>
      </c>
      <c r="C251" s="336"/>
      <c r="D251" s="337"/>
      <c r="E251" s="338"/>
      <c r="F251" s="339"/>
      <c r="G251" s="362"/>
      <c r="H251" s="341"/>
    </row>
    <row r="252" customFormat="false" ht="12.75" hidden="false" customHeight="false" outlineLevel="0" collapsed="false">
      <c r="A252" s="334"/>
      <c r="B252" s="335"/>
      <c r="C252" s="336"/>
      <c r="D252" s="337"/>
      <c r="E252" s="338"/>
      <c r="F252" s="339"/>
      <c r="G252" s="362"/>
      <c r="H252" s="341"/>
    </row>
    <row r="253" customFormat="false" ht="12.75" hidden="false" customHeight="false" outlineLevel="0" collapsed="false">
      <c r="A253" s="334"/>
      <c r="B253" s="356" t="s">
        <v>1127</v>
      </c>
      <c r="C253" s="336"/>
      <c r="D253" s="337"/>
      <c r="E253" s="338"/>
      <c r="F253" s="339"/>
      <c r="G253" s="362"/>
      <c r="H253" s="341"/>
    </row>
    <row r="254" customFormat="false" ht="12.75" hidden="false" customHeight="false" outlineLevel="0" collapsed="false">
      <c r="A254" s="334"/>
      <c r="B254" s="366" t="s">
        <v>1128</v>
      </c>
      <c r="C254" s="336"/>
      <c r="D254" s="337"/>
      <c r="E254" s="338"/>
      <c r="F254" s="339"/>
      <c r="G254" s="362"/>
      <c r="H254" s="341"/>
    </row>
    <row r="255" customFormat="false" ht="12.75" hidden="false" customHeight="false" outlineLevel="0" collapsed="false">
      <c r="A255" s="334"/>
      <c r="B255" s="356"/>
      <c r="C255" s="336"/>
      <c r="D255" s="337"/>
      <c r="E255" s="338"/>
      <c r="F255" s="339"/>
      <c r="G255" s="362"/>
      <c r="H255" s="341"/>
    </row>
    <row r="256" customFormat="false" ht="12.75" hidden="false" customHeight="false" outlineLevel="0" collapsed="false">
      <c r="A256" s="334"/>
      <c r="B256" s="356" t="s">
        <v>1129</v>
      </c>
      <c r="C256" s="336"/>
      <c r="D256" s="337"/>
      <c r="E256" s="338"/>
      <c r="F256" s="339"/>
      <c r="G256" s="362"/>
      <c r="H256" s="341"/>
    </row>
    <row r="257" customFormat="false" ht="22.5" hidden="false" customHeight="false" outlineLevel="0" collapsed="false">
      <c r="A257" s="334"/>
      <c r="B257" s="366" t="s">
        <v>1130</v>
      </c>
      <c r="C257" s="336"/>
      <c r="D257" s="337"/>
      <c r="E257" s="338"/>
      <c r="F257" s="339"/>
      <c r="G257" s="362"/>
      <c r="H257" s="341"/>
    </row>
    <row r="258" customFormat="false" ht="12.75" hidden="false" customHeight="false" outlineLevel="0" collapsed="false">
      <c r="A258" s="334"/>
      <c r="B258" s="356"/>
      <c r="C258" s="336"/>
      <c r="D258" s="337"/>
      <c r="E258" s="338"/>
      <c r="F258" s="339"/>
      <c r="G258" s="362"/>
      <c r="H258" s="341"/>
    </row>
    <row r="259" customFormat="false" ht="12.75" hidden="false" customHeight="false" outlineLevel="0" collapsed="false">
      <c r="A259" s="334"/>
      <c r="B259" s="356" t="s">
        <v>1131</v>
      </c>
      <c r="C259" s="336"/>
      <c r="D259" s="337"/>
      <c r="E259" s="338"/>
      <c r="F259" s="339"/>
      <c r="G259" s="362"/>
      <c r="H259" s="341"/>
    </row>
    <row r="260" customFormat="false" ht="12.75" hidden="false" customHeight="false" outlineLevel="0" collapsed="false">
      <c r="A260" s="334"/>
      <c r="B260" s="366" t="s">
        <v>1132</v>
      </c>
      <c r="C260" s="336"/>
      <c r="D260" s="337"/>
      <c r="E260" s="338"/>
      <c r="F260" s="339"/>
      <c r="G260" s="362"/>
      <c r="H260" s="341"/>
    </row>
    <row r="261" customFormat="false" ht="12.75" hidden="false" customHeight="false" outlineLevel="0" collapsed="false">
      <c r="A261" s="334"/>
      <c r="B261" s="356"/>
      <c r="C261" s="336"/>
      <c r="D261" s="337"/>
      <c r="E261" s="338"/>
      <c r="F261" s="339"/>
      <c r="G261" s="362"/>
      <c r="H261" s="341"/>
    </row>
    <row r="262" customFormat="false" ht="12.75" hidden="false" customHeight="false" outlineLevel="0" collapsed="false">
      <c r="A262" s="334"/>
      <c r="B262" s="356" t="s">
        <v>1133</v>
      </c>
      <c r="C262" s="336"/>
      <c r="D262" s="337"/>
      <c r="E262" s="338"/>
      <c r="F262" s="339"/>
      <c r="G262" s="362"/>
      <c r="H262" s="341"/>
    </row>
    <row r="263" customFormat="false" ht="12.75" hidden="false" customHeight="false" outlineLevel="0" collapsed="false">
      <c r="A263" s="334"/>
      <c r="B263" s="367" t="s">
        <v>1134</v>
      </c>
      <c r="C263" s="336"/>
      <c r="D263" s="337"/>
      <c r="E263" s="338"/>
      <c r="F263" s="339"/>
      <c r="G263" s="362"/>
      <c r="H263" s="341"/>
    </row>
    <row r="264" customFormat="false" ht="12.75" hidden="false" customHeight="false" outlineLevel="0" collapsed="false">
      <c r="A264" s="334"/>
      <c r="B264" s="367" t="s">
        <v>1135</v>
      </c>
      <c r="C264" s="336"/>
      <c r="D264" s="337"/>
      <c r="E264" s="338"/>
      <c r="F264" s="339"/>
      <c r="G264" s="362"/>
      <c r="H264" s="341"/>
    </row>
    <row r="265" customFormat="false" ht="12.75" hidden="false" customHeight="false" outlineLevel="0" collapsed="false">
      <c r="A265" s="334"/>
      <c r="B265" s="356"/>
      <c r="C265" s="336"/>
      <c r="D265" s="337"/>
      <c r="E265" s="338"/>
      <c r="F265" s="339"/>
      <c r="G265" s="362"/>
      <c r="H265" s="341"/>
    </row>
    <row r="266" customFormat="false" ht="12.75" hidden="false" customHeight="false" outlineLevel="0" collapsed="false">
      <c r="A266" s="334"/>
      <c r="B266" s="356" t="s">
        <v>1136</v>
      </c>
      <c r="C266" s="336"/>
      <c r="D266" s="337"/>
      <c r="E266" s="338"/>
      <c r="F266" s="339"/>
      <c r="G266" s="362"/>
      <c r="H266" s="341"/>
    </row>
    <row r="267" customFormat="false" ht="22.5" hidden="false" customHeight="false" outlineLevel="0" collapsed="false">
      <c r="A267" s="334"/>
      <c r="B267" s="366" t="s">
        <v>1137</v>
      </c>
      <c r="C267" s="336"/>
      <c r="D267" s="337"/>
      <c r="E267" s="338"/>
      <c r="F267" s="339"/>
      <c r="G267" s="362"/>
      <c r="H267" s="341"/>
    </row>
    <row r="268" customFormat="false" ht="12.75" hidden="false" customHeight="false" outlineLevel="0" collapsed="false">
      <c r="A268" s="334"/>
      <c r="B268" s="367" t="s">
        <v>1135</v>
      </c>
      <c r="C268" s="336"/>
      <c r="D268" s="337"/>
      <c r="E268" s="338"/>
      <c r="F268" s="339"/>
      <c r="G268" s="362"/>
      <c r="H268" s="341"/>
    </row>
    <row r="269" customFormat="false" ht="12.75" hidden="false" customHeight="false" outlineLevel="0" collapsed="false">
      <c r="A269" s="334"/>
      <c r="B269" s="356"/>
      <c r="C269" s="336"/>
      <c r="D269" s="337"/>
      <c r="E269" s="338"/>
      <c r="F269" s="339"/>
      <c r="G269" s="362"/>
      <c r="H269" s="341"/>
    </row>
    <row r="270" customFormat="false" ht="12.75" hidden="false" customHeight="false" outlineLevel="0" collapsed="false">
      <c r="A270" s="334"/>
      <c r="B270" s="356" t="s">
        <v>1138</v>
      </c>
      <c r="C270" s="336"/>
      <c r="D270" s="337"/>
      <c r="E270" s="338"/>
      <c r="F270" s="339"/>
      <c r="G270" s="362"/>
      <c r="H270" s="341"/>
    </row>
    <row r="271" customFormat="false" ht="12.75" hidden="false" customHeight="false" outlineLevel="0" collapsed="false">
      <c r="A271" s="334"/>
      <c r="B271" s="367" t="s">
        <v>1139</v>
      </c>
      <c r="C271" s="336"/>
      <c r="D271" s="337"/>
      <c r="E271" s="338"/>
      <c r="F271" s="339"/>
      <c r="G271" s="362"/>
      <c r="H271" s="341"/>
    </row>
    <row r="272" customFormat="false" ht="12.75" hidden="false" customHeight="false" outlineLevel="0" collapsed="false">
      <c r="A272" s="334"/>
      <c r="B272" s="366" t="s">
        <v>1140</v>
      </c>
      <c r="C272" s="336"/>
      <c r="D272" s="337"/>
      <c r="E272" s="338"/>
      <c r="F272" s="339"/>
      <c r="G272" s="362"/>
      <c r="H272" s="341"/>
    </row>
    <row r="273" customFormat="false" ht="12.75" hidden="false" customHeight="false" outlineLevel="0" collapsed="false">
      <c r="A273" s="334"/>
      <c r="B273" s="356"/>
      <c r="C273" s="336"/>
      <c r="D273" s="337"/>
      <c r="E273" s="338"/>
      <c r="F273" s="339"/>
      <c r="G273" s="362"/>
      <c r="H273" s="341"/>
    </row>
    <row r="274" customFormat="false" ht="12.75" hidden="false" customHeight="false" outlineLevel="0" collapsed="false">
      <c r="A274" s="334"/>
      <c r="B274" s="356" t="s">
        <v>1141</v>
      </c>
      <c r="C274" s="336"/>
      <c r="D274" s="337"/>
      <c r="E274" s="338"/>
      <c r="F274" s="339"/>
      <c r="G274" s="362"/>
      <c r="H274" s="341"/>
    </row>
    <row r="275" customFormat="false" ht="12.75" hidden="false" customHeight="false" outlineLevel="0" collapsed="false">
      <c r="A275" s="334"/>
      <c r="B275" s="367" t="s">
        <v>1142</v>
      </c>
      <c r="C275" s="336"/>
      <c r="D275" s="337"/>
      <c r="E275" s="338"/>
      <c r="F275" s="339"/>
      <c r="G275" s="362"/>
      <c r="H275" s="341"/>
    </row>
    <row r="276" customFormat="false" ht="12.75" hidden="false" customHeight="false" outlineLevel="0" collapsed="false">
      <c r="A276" s="334"/>
      <c r="B276" s="366" t="s">
        <v>1143</v>
      </c>
      <c r="C276" s="336"/>
      <c r="D276" s="337"/>
      <c r="E276" s="338"/>
      <c r="F276" s="339"/>
      <c r="G276" s="362"/>
      <c r="H276" s="341"/>
    </row>
    <row r="277" customFormat="false" ht="12.75" hidden="false" customHeight="false" outlineLevel="0" collapsed="false">
      <c r="A277" s="334"/>
      <c r="B277" s="367" t="s">
        <v>1144</v>
      </c>
      <c r="C277" s="336"/>
      <c r="D277" s="337"/>
      <c r="E277" s="338"/>
      <c r="F277" s="339"/>
      <c r="G277" s="362"/>
      <c r="H277" s="341"/>
    </row>
    <row r="278" customFormat="false" ht="12.75" hidden="false" customHeight="false" outlineLevel="0" collapsed="false">
      <c r="A278" s="334"/>
      <c r="B278" s="367" t="s">
        <v>1145</v>
      </c>
      <c r="C278" s="336"/>
      <c r="D278" s="337"/>
      <c r="E278" s="338"/>
      <c r="F278" s="339"/>
      <c r="G278" s="362"/>
      <c r="H278" s="341"/>
    </row>
    <row r="279" customFormat="false" ht="12.75" hidden="false" customHeight="false" outlineLevel="0" collapsed="false">
      <c r="A279" s="334"/>
      <c r="B279" s="367"/>
      <c r="C279" s="336"/>
      <c r="D279" s="337"/>
      <c r="E279" s="338"/>
      <c r="F279" s="339"/>
      <c r="G279" s="362"/>
      <c r="H279" s="341"/>
    </row>
    <row r="280" customFormat="false" ht="12.75" hidden="false" customHeight="false" outlineLevel="0" collapsed="false">
      <c r="A280" s="334"/>
      <c r="B280" s="368" t="s">
        <v>1146</v>
      </c>
      <c r="C280" s="336"/>
      <c r="D280" s="337"/>
      <c r="E280" s="338"/>
      <c r="F280" s="339"/>
      <c r="G280" s="362"/>
      <c r="H280" s="341"/>
    </row>
    <row r="281" customFormat="false" ht="12.75" hidden="false" customHeight="false" outlineLevel="0" collapsed="false">
      <c r="A281" s="334"/>
      <c r="B281" s="367" t="s">
        <v>1147</v>
      </c>
      <c r="C281" s="336"/>
      <c r="D281" s="337"/>
      <c r="E281" s="338"/>
      <c r="F281" s="339"/>
      <c r="G281" s="362"/>
      <c r="H281" s="341"/>
    </row>
    <row r="282" customFormat="false" ht="12.75" hidden="false" customHeight="false" outlineLevel="0" collapsed="false">
      <c r="A282" s="334"/>
      <c r="B282" s="367" t="s">
        <v>1148</v>
      </c>
      <c r="C282" s="336"/>
      <c r="D282" s="337"/>
      <c r="E282" s="338"/>
      <c r="F282" s="339"/>
      <c r="G282" s="362"/>
      <c r="H282" s="341"/>
    </row>
    <row r="283" customFormat="false" ht="12.75" hidden="false" customHeight="false" outlineLevel="0" collapsed="false">
      <c r="A283" s="334"/>
      <c r="B283" s="367" t="s">
        <v>1149</v>
      </c>
      <c r="C283" s="336"/>
      <c r="D283" s="337"/>
      <c r="E283" s="338"/>
      <c r="F283" s="339"/>
      <c r="G283" s="362"/>
      <c r="H283" s="341"/>
    </row>
    <row r="284" customFormat="false" ht="12.75" hidden="false" customHeight="false" outlineLevel="0" collapsed="false">
      <c r="A284" s="334"/>
      <c r="B284" s="367" t="s">
        <v>1150</v>
      </c>
      <c r="C284" s="336"/>
      <c r="D284" s="337"/>
      <c r="E284" s="338"/>
      <c r="F284" s="339"/>
      <c r="G284" s="362"/>
      <c r="H284" s="341"/>
    </row>
    <row r="285" customFormat="false" ht="12.75" hidden="false" customHeight="false" outlineLevel="0" collapsed="false">
      <c r="A285" s="334"/>
      <c r="B285" s="367"/>
      <c r="C285" s="336"/>
      <c r="D285" s="337"/>
      <c r="E285" s="338"/>
      <c r="F285" s="339"/>
      <c r="G285" s="362"/>
      <c r="H285" s="341"/>
    </row>
    <row r="286" customFormat="false" ht="12.75" hidden="false" customHeight="false" outlineLevel="0" collapsed="false">
      <c r="A286" s="334"/>
      <c r="B286" s="368" t="s">
        <v>1151</v>
      </c>
      <c r="C286" s="336"/>
      <c r="D286" s="337"/>
      <c r="E286" s="338"/>
      <c r="F286" s="339"/>
      <c r="G286" s="362"/>
      <c r="H286" s="341"/>
    </row>
    <row r="287" customFormat="false" ht="12.75" hidden="false" customHeight="false" outlineLevel="0" collapsed="false">
      <c r="A287" s="334"/>
      <c r="B287" s="367" t="s">
        <v>1152</v>
      </c>
      <c r="C287" s="336"/>
      <c r="D287" s="337"/>
      <c r="E287" s="338"/>
      <c r="F287" s="339"/>
      <c r="G287" s="362"/>
      <c r="H287" s="341"/>
    </row>
    <row r="288" customFormat="false" ht="12.75" hidden="false" customHeight="false" outlineLevel="0" collapsed="false">
      <c r="A288" s="334"/>
      <c r="B288" s="367" t="s">
        <v>1153</v>
      </c>
      <c r="C288" s="336"/>
      <c r="D288" s="337"/>
      <c r="E288" s="338"/>
      <c r="F288" s="339"/>
      <c r="G288" s="362"/>
      <c r="H288" s="341"/>
    </row>
    <row r="289" customFormat="false" ht="12.75" hidden="false" customHeight="false" outlineLevel="0" collapsed="false">
      <c r="A289" s="334"/>
      <c r="B289" s="367"/>
      <c r="C289" s="336"/>
      <c r="D289" s="337"/>
      <c r="E289" s="338"/>
      <c r="F289" s="339"/>
      <c r="G289" s="362"/>
      <c r="H289" s="341"/>
    </row>
    <row r="290" customFormat="false" ht="12.75" hidden="false" customHeight="false" outlineLevel="0" collapsed="false">
      <c r="A290" s="334"/>
      <c r="B290" s="368" t="s">
        <v>1154</v>
      </c>
      <c r="C290" s="336"/>
      <c r="D290" s="337"/>
      <c r="E290" s="338"/>
      <c r="F290" s="339"/>
      <c r="G290" s="362"/>
      <c r="H290" s="341"/>
    </row>
    <row r="291" customFormat="false" ht="12.75" hidden="false" customHeight="false" outlineLevel="0" collapsed="false">
      <c r="A291" s="334"/>
      <c r="B291" s="367"/>
      <c r="C291" s="336"/>
      <c r="D291" s="337"/>
      <c r="E291" s="338"/>
      <c r="F291" s="339"/>
      <c r="G291" s="362"/>
      <c r="H291" s="341"/>
    </row>
    <row r="292" customFormat="false" ht="12.75" hidden="false" customHeight="false" outlineLevel="0" collapsed="false">
      <c r="A292" s="334"/>
      <c r="B292" s="367"/>
      <c r="C292" s="336"/>
      <c r="D292" s="337"/>
      <c r="E292" s="338"/>
      <c r="F292" s="339"/>
      <c r="G292" s="362"/>
      <c r="H292" s="341"/>
    </row>
    <row r="293" customFormat="false" ht="12.75" hidden="false" customHeight="false" outlineLevel="0" collapsed="false">
      <c r="A293" s="334" t="s">
        <v>1155</v>
      </c>
      <c r="B293" s="356" t="s">
        <v>1156</v>
      </c>
      <c r="C293" s="369" t="s">
        <v>634</v>
      </c>
      <c r="D293" s="370" t="n">
        <v>1</v>
      </c>
      <c r="E293" s="371"/>
      <c r="F293" s="360"/>
      <c r="G293" s="372" t="n">
        <f aca="false">E293*D293</f>
        <v>0</v>
      </c>
      <c r="H293" s="341" t="n">
        <f aca="false">D293*F293</f>
        <v>0</v>
      </c>
    </row>
    <row r="294" customFormat="false" ht="12.75" hidden="false" customHeight="false" outlineLevel="0" collapsed="false">
      <c r="A294" s="373"/>
      <c r="B294" s="366"/>
      <c r="C294" s="369"/>
      <c r="D294" s="370"/>
      <c r="E294" s="338"/>
      <c r="F294" s="339"/>
      <c r="G294" s="340"/>
      <c r="H294" s="341"/>
    </row>
    <row r="295" customFormat="false" ht="12.75" hidden="false" customHeight="false" outlineLevel="0" collapsed="false">
      <c r="A295" s="334"/>
      <c r="B295" s="367"/>
      <c r="C295" s="336"/>
      <c r="D295" s="337"/>
      <c r="E295" s="338"/>
      <c r="F295" s="339"/>
      <c r="G295" s="362"/>
      <c r="H295" s="341"/>
    </row>
    <row r="296" customFormat="false" ht="12.75" hidden="false" customHeight="false" outlineLevel="0" collapsed="false">
      <c r="A296" s="334" t="s">
        <v>1157</v>
      </c>
      <c r="B296" s="356" t="s">
        <v>1158</v>
      </c>
      <c r="C296" s="369" t="s">
        <v>634</v>
      </c>
      <c r="D296" s="370" t="n">
        <v>1</v>
      </c>
      <c r="E296" s="371"/>
      <c r="F296" s="360"/>
      <c r="G296" s="372" t="n">
        <f aca="false">E296*D296</f>
        <v>0</v>
      </c>
      <c r="H296" s="341" t="n">
        <f aca="false">D296*F296</f>
        <v>0</v>
      </c>
    </row>
    <row r="297" customFormat="false" ht="12.75" hidden="false" customHeight="false" outlineLevel="0" collapsed="false">
      <c r="A297" s="373"/>
      <c r="B297" s="366" t="s">
        <v>1159</v>
      </c>
      <c r="C297" s="369"/>
      <c r="D297" s="370"/>
      <c r="E297" s="338"/>
      <c r="F297" s="339"/>
      <c r="G297" s="340"/>
      <c r="H297" s="341"/>
    </row>
    <row r="298" customFormat="false" ht="12.75" hidden="false" customHeight="false" outlineLevel="0" collapsed="false">
      <c r="A298" s="334"/>
      <c r="B298" s="367"/>
      <c r="C298" s="336"/>
      <c r="D298" s="337"/>
      <c r="E298" s="338"/>
      <c r="F298" s="339"/>
      <c r="G298" s="362"/>
      <c r="H298" s="341"/>
    </row>
    <row r="299" customFormat="false" ht="12.75" hidden="false" customHeight="false" outlineLevel="0" collapsed="false">
      <c r="A299" s="334" t="s">
        <v>1160</v>
      </c>
      <c r="B299" s="356" t="s">
        <v>1161</v>
      </c>
      <c r="C299" s="369" t="s">
        <v>634</v>
      </c>
      <c r="D299" s="370" t="n">
        <v>1</v>
      </c>
      <c r="E299" s="371"/>
      <c r="F299" s="360"/>
      <c r="G299" s="372" t="n">
        <f aca="false">E299*D299</f>
        <v>0</v>
      </c>
      <c r="H299" s="341" t="n">
        <f aca="false">D299*F299</f>
        <v>0</v>
      </c>
    </row>
    <row r="300" customFormat="false" ht="12.75" hidden="false" customHeight="false" outlineLevel="0" collapsed="false">
      <c r="A300" s="373"/>
      <c r="B300" s="366" t="s">
        <v>1162</v>
      </c>
      <c r="C300" s="369"/>
      <c r="D300" s="370"/>
      <c r="E300" s="338"/>
      <c r="F300" s="339"/>
      <c r="G300" s="340"/>
      <c r="H300" s="341"/>
    </row>
    <row r="301" customFormat="false" ht="12.75" hidden="false" customHeight="false" outlineLevel="0" collapsed="false">
      <c r="A301" s="373"/>
      <c r="B301" s="374"/>
      <c r="C301" s="369"/>
      <c r="D301" s="370"/>
      <c r="E301" s="338"/>
      <c r="F301" s="339"/>
      <c r="G301" s="340"/>
      <c r="H301" s="341"/>
    </row>
    <row r="302" customFormat="false" ht="12.75" hidden="false" customHeight="false" outlineLevel="0" collapsed="false">
      <c r="A302" s="334" t="s">
        <v>1163</v>
      </c>
      <c r="B302" s="375" t="s">
        <v>1164</v>
      </c>
      <c r="C302" s="369" t="s">
        <v>634</v>
      </c>
      <c r="D302" s="370" t="n">
        <f aca="false">1+1+1</f>
        <v>3</v>
      </c>
      <c r="E302" s="371"/>
      <c r="F302" s="360"/>
      <c r="G302" s="372" t="n">
        <f aca="false">E302*D302</f>
        <v>0</v>
      </c>
      <c r="H302" s="341" t="n">
        <f aca="false">D302*F302</f>
        <v>0</v>
      </c>
    </row>
    <row r="303" customFormat="false" ht="12.75" hidden="false" customHeight="false" outlineLevel="0" collapsed="false">
      <c r="A303" s="373"/>
      <c r="B303" s="376" t="s">
        <v>1165</v>
      </c>
      <c r="C303" s="369"/>
      <c r="D303" s="370"/>
      <c r="E303" s="338"/>
      <c r="F303" s="339"/>
      <c r="G303" s="340"/>
      <c r="H303" s="341"/>
    </row>
    <row r="304" customFormat="false" ht="12.75" hidden="false" customHeight="false" outlineLevel="0" collapsed="false">
      <c r="A304" s="334"/>
      <c r="B304" s="367"/>
      <c r="C304" s="336"/>
      <c r="D304" s="337"/>
      <c r="E304" s="338"/>
      <c r="F304" s="339"/>
      <c r="G304" s="362"/>
      <c r="H304" s="341"/>
    </row>
    <row r="305" customFormat="false" ht="12.75" hidden="false" customHeight="false" outlineLevel="0" collapsed="false">
      <c r="A305" s="334" t="s">
        <v>1166</v>
      </c>
      <c r="B305" s="375" t="s">
        <v>1164</v>
      </c>
      <c r="C305" s="369" t="s">
        <v>634</v>
      </c>
      <c r="D305" s="370" t="n">
        <f aca="false">1+1+1+1</f>
        <v>4</v>
      </c>
      <c r="E305" s="371"/>
      <c r="F305" s="360"/>
      <c r="G305" s="372" t="n">
        <f aca="false">E305*D305</f>
        <v>0</v>
      </c>
      <c r="H305" s="341" t="n">
        <f aca="false">D305*F305</f>
        <v>0</v>
      </c>
    </row>
    <row r="306" customFormat="false" ht="12.75" hidden="false" customHeight="false" outlineLevel="0" collapsed="false">
      <c r="A306" s="373"/>
      <c r="B306" s="376" t="s">
        <v>1167</v>
      </c>
      <c r="C306" s="369"/>
      <c r="D306" s="370"/>
      <c r="E306" s="338"/>
      <c r="F306" s="339"/>
      <c r="G306" s="340"/>
      <c r="H306" s="341"/>
    </row>
    <row r="307" customFormat="false" ht="12.75" hidden="false" customHeight="false" outlineLevel="0" collapsed="false">
      <c r="A307" s="373"/>
      <c r="B307" s="376"/>
      <c r="C307" s="369"/>
      <c r="D307" s="370"/>
      <c r="E307" s="338"/>
      <c r="F307" s="339"/>
      <c r="G307" s="340"/>
      <c r="H307" s="341"/>
    </row>
    <row r="308" customFormat="false" ht="12.75" hidden="false" customHeight="false" outlineLevel="0" collapsed="false">
      <c r="A308" s="334" t="s">
        <v>1168</v>
      </c>
      <c r="B308" s="356" t="s">
        <v>1169</v>
      </c>
      <c r="C308" s="369" t="s">
        <v>634</v>
      </c>
      <c r="D308" s="370" t="n">
        <f aca="false">1+1+1+1</f>
        <v>4</v>
      </c>
      <c r="E308" s="371"/>
      <c r="F308" s="360"/>
      <c r="G308" s="372" t="n">
        <f aca="false">E308*D308</f>
        <v>0</v>
      </c>
      <c r="H308" s="341" t="n">
        <f aca="false">D308*F308</f>
        <v>0</v>
      </c>
    </row>
    <row r="309" customFormat="false" ht="12.75" hidden="false" customHeight="false" outlineLevel="0" collapsed="false">
      <c r="A309" s="377"/>
      <c r="B309" s="335" t="s">
        <v>1170</v>
      </c>
      <c r="C309" s="369"/>
      <c r="D309" s="358"/>
      <c r="E309" s="378"/>
      <c r="F309" s="379"/>
      <c r="G309" s="372"/>
      <c r="H309" s="341"/>
    </row>
    <row r="310" customFormat="false" ht="12.75" hidden="false" customHeight="false" outlineLevel="0" collapsed="false">
      <c r="A310" s="334"/>
      <c r="B310" s="367"/>
      <c r="C310" s="336"/>
      <c r="D310" s="337"/>
      <c r="E310" s="338"/>
      <c r="F310" s="339"/>
      <c r="G310" s="362"/>
      <c r="H310" s="341"/>
    </row>
    <row r="311" customFormat="false" ht="12.75" hidden="false" customHeight="false" outlineLevel="0" collapsed="false">
      <c r="A311" s="334" t="s">
        <v>1171</v>
      </c>
      <c r="B311" s="356" t="s">
        <v>1169</v>
      </c>
      <c r="C311" s="369" t="s">
        <v>634</v>
      </c>
      <c r="D311" s="358" t="n">
        <f aca="false">1+1+1+1</f>
        <v>4</v>
      </c>
      <c r="E311" s="371"/>
      <c r="F311" s="360"/>
      <c r="G311" s="372" t="n">
        <f aca="false">E311*D311</f>
        <v>0</v>
      </c>
      <c r="H311" s="341" t="n">
        <f aca="false">D311*F311</f>
        <v>0</v>
      </c>
    </row>
    <row r="312" customFormat="false" ht="12.75" hidden="false" customHeight="false" outlineLevel="0" collapsed="false">
      <c r="A312" s="377"/>
      <c r="B312" s="335" t="s">
        <v>1172</v>
      </c>
      <c r="C312" s="369"/>
      <c r="D312" s="358"/>
      <c r="E312" s="378"/>
      <c r="F312" s="379"/>
      <c r="G312" s="372"/>
      <c r="H312" s="341"/>
    </row>
    <row r="313" customFormat="false" ht="12.75" hidden="false" customHeight="false" outlineLevel="0" collapsed="false">
      <c r="A313" s="334"/>
      <c r="B313" s="367"/>
      <c r="C313" s="336"/>
      <c r="D313" s="337"/>
      <c r="E313" s="338"/>
      <c r="F313" s="339"/>
      <c r="G313" s="362"/>
      <c r="H313" s="341"/>
    </row>
    <row r="314" customFormat="false" ht="12.75" hidden="false" customHeight="false" outlineLevel="0" collapsed="false">
      <c r="A314" s="334" t="s">
        <v>1173</v>
      </c>
      <c r="B314" s="356" t="s">
        <v>1174</v>
      </c>
      <c r="C314" s="369" t="s">
        <v>864</v>
      </c>
      <c r="D314" s="370" t="n">
        <f aca="false">2+2+2+2</f>
        <v>8</v>
      </c>
      <c r="E314" s="371"/>
      <c r="F314" s="360"/>
      <c r="G314" s="372" t="n">
        <f aca="false">E314*D314</f>
        <v>0</v>
      </c>
      <c r="H314" s="341" t="n">
        <f aca="false">D314*F314</f>
        <v>0</v>
      </c>
    </row>
    <row r="315" customFormat="false" ht="12.75" hidden="false" customHeight="false" outlineLevel="0" collapsed="false">
      <c r="A315" s="373"/>
      <c r="B315" s="335" t="s">
        <v>1165</v>
      </c>
      <c r="C315" s="369"/>
      <c r="D315" s="370"/>
      <c r="E315" s="338"/>
      <c r="F315" s="339"/>
      <c r="G315" s="340"/>
      <c r="H315" s="341"/>
    </row>
    <row r="316" customFormat="false" ht="12.75" hidden="false" customHeight="false" outlineLevel="0" collapsed="false">
      <c r="A316" s="334"/>
      <c r="B316" s="367"/>
      <c r="C316" s="336"/>
      <c r="D316" s="337"/>
      <c r="E316" s="338"/>
      <c r="F316" s="339"/>
      <c r="G316" s="362"/>
      <c r="H316" s="341"/>
    </row>
    <row r="317" customFormat="false" ht="12.75" hidden="false" customHeight="false" outlineLevel="0" collapsed="false">
      <c r="A317" s="334" t="s">
        <v>1175</v>
      </c>
      <c r="B317" s="356" t="s">
        <v>1174</v>
      </c>
      <c r="C317" s="369" t="s">
        <v>864</v>
      </c>
      <c r="D317" s="370" t="n">
        <f aca="false">2+2+2+2</f>
        <v>8</v>
      </c>
      <c r="E317" s="371"/>
      <c r="F317" s="360"/>
      <c r="G317" s="372" t="n">
        <f aca="false">E317*D317</f>
        <v>0</v>
      </c>
      <c r="H317" s="341" t="n">
        <f aca="false">D317*F317</f>
        <v>0</v>
      </c>
    </row>
    <row r="318" customFormat="false" ht="12.75" hidden="false" customHeight="false" outlineLevel="0" collapsed="false">
      <c r="A318" s="373"/>
      <c r="B318" s="335" t="s">
        <v>1167</v>
      </c>
      <c r="C318" s="369"/>
      <c r="D318" s="370"/>
      <c r="E318" s="338"/>
      <c r="F318" s="339"/>
      <c r="G318" s="340"/>
      <c r="H318" s="341"/>
    </row>
    <row r="319" customFormat="false" ht="12.75" hidden="false" customHeight="false" outlineLevel="0" collapsed="false">
      <c r="A319" s="373"/>
      <c r="B319" s="335"/>
      <c r="C319" s="369"/>
      <c r="D319" s="370"/>
      <c r="E319" s="338"/>
      <c r="F319" s="339"/>
      <c r="G319" s="340"/>
      <c r="H319" s="341"/>
    </row>
    <row r="320" customFormat="false" ht="14.25" hidden="false" customHeight="false" outlineLevel="0" collapsed="false">
      <c r="A320" s="334" t="s">
        <v>1176</v>
      </c>
      <c r="B320" s="380" t="s">
        <v>1177</v>
      </c>
      <c r="C320" s="357" t="s">
        <v>1178</v>
      </c>
      <c r="D320" s="370" t="n">
        <v>52</v>
      </c>
      <c r="E320" s="371"/>
      <c r="F320" s="360"/>
      <c r="G320" s="372" t="n">
        <f aca="false">E320*D320</f>
        <v>0</v>
      </c>
      <c r="H320" s="341" t="n">
        <f aca="false">D320*F320</f>
        <v>0</v>
      </c>
    </row>
    <row r="321" customFormat="false" ht="12.75" hidden="false" customHeight="false" outlineLevel="0" collapsed="false">
      <c r="A321" s="377"/>
      <c r="B321" s="381" t="s">
        <v>1179</v>
      </c>
      <c r="C321" s="357"/>
      <c r="D321" s="382"/>
      <c r="E321" s="364"/>
      <c r="F321" s="364"/>
      <c r="G321" s="364"/>
      <c r="H321" s="364"/>
    </row>
    <row r="322" customFormat="false" ht="14.25" hidden="false" customHeight="false" outlineLevel="0" collapsed="false">
      <c r="A322" s="377"/>
      <c r="B322" s="380" t="s">
        <v>1177</v>
      </c>
      <c r="C322" s="357" t="s">
        <v>1178</v>
      </c>
      <c r="D322" s="370" t="n">
        <v>36</v>
      </c>
      <c r="E322" s="371"/>
      <c r="F322" s="360"/>
      <c r="G322" s="372" t="n">
        <f aca="false">E322*D322</f>
        <v>0</v>
      </c>
      <c r="H322" s="341" t="n">
        <f aca="false">D322*F322</f>
        <v>0</v>
      </c>
    </row>
    <row r="323" customFormat="false" ht="12.75" hidden="false" customHeight="false" outlineLevel="0" collapsed="false">
      <c r="A323" s="377"/>
      <c r="B323" s="381" t="s">
        <v>1180</v>
      </c>
      <c r="C323" s="357"/>
      <c r="D323" s="370"/>
      <c r="E323" s="338"/>
      <c r="F323" s="339"/>
      <c r="G323" s="340"/>
      <c r="H323" s="341"/>
    </row>
    <row r="324" customFormat="false" ht="12.75" hidden="false" customHeight="false" outlineLevel="0" collapsed="false">
      <c r="A324" s="377"/>
      <c r="B324" s="381"/>
      <c r="C324" s="357"/>
      <c r="D324" s="370"/>
      <c r="E324" s="338"/>
      <c r="F324" s="339"/>
      <c r="G324" s="340"/>
      <c r="H324" s="341"/>
    </row>
    <row r="325" customFormat="false" ht="12.75" hidden="false" customHeight="false" outlineLevel="0" collapsed="false">
      <c r="A325" s="334" t="s">
        <v>1181</v>
      </c>
      <c r="B325" s="368" t="s">
        <v>1182</v>
      </c>
      <c r="C325" s="336" t="s">
        <v>864</v>
      </c>
      <c r="D325" s="370" t="n">
        <f aca="false">3+2+2</f>
        <v>7</v>
      </c>
      <c r="E325" s="371"/>
      <c r="F325" s="360"/>
      <c r="G325" s="372" t="n">
        <f aca="false">E325*D325</f>
        <v>0</v>
      </c>
      <c r="H325" s="341" t="n">
        <f aca="false">D325*F325</f>
        <v>0</v>
      </c>
    </row>
    <row r="326" customFormat="false" ht="12.75" hidden="false" customHeight="false" outlineLevel="0" collapsed="false">
      <c r="A326" s="377"/>
      <c r="B326" s="381" t="s">
        <v>1165</v>
      </c>
      <c r="C326" s="336"/>
      <c r="D326" s="370"/>
      <c r="E326" s="338"/>
      <c r="F326" s="339"/>
      <c r="G326" s="340"/>
      <c r="H326" s="341"/>
    </row>
    <row r="327" customFormat="false" ht="12.75" hidden="false" customHeight="false" outlineLevel="0" collapsed="false">
      <c r="A327" s="334"/>
      <c r="B327" s="367"/>
      <c r="C327" s="336"/>
      <c r="D327" s="337"/>
      <c r="E327" s="338"/>
      <c r="F327" s="339"/>
      <c r="G327" s="362"/>
      <c r="H327" s="341"/>
    </row>
    <row r="328" customFormat="false" ht="12.75" hidden="false" customHeight="false" outlineLevel="0" collapsed="false">
      <c r="A328" s="334" t="s">
        <v>1183</v>
      </c>
      <c r="B328" s="368" t="s">
        <v>1182</v>
      </c>
      <c r="C328" s="336" t="s">
        <v>864</v>
      </c>
      <c r="D328" s="370" t="n">
        <f aca="false">4+2</f>
        <v>6</v>
      </c>
      <c r="E328" s="371"/>
      <c r="F328" s="360"/>
      <c r="G328" s="372" t="n">
        <f aca="false">E328*D328</f>
        <v>0</v>
      </c>
      <c r="H328" s="341" t="n">
        <f aca="false">D328*F328</f>
        <v>0</v>
      </c>
    </row>
    <row r="329" customFormat="false" ht="12.75" hidden="false" customHeight="false" outlineLevel="0" collapsed="false">
      <c r="A329" s="377"/>
      <c r="B329" s="381" t="s">
        <v>1167</v>
      </c>
      <c r="C329" s="336"/>
      <c r="D329" s="370"/>
      <c r="E329" s="338"/>
      <c r="F329" s="339"/>
      <c r="G329" s="340"/>
      <c r="H329" s="341"/>
    </row>
    <row r="330" customFormat="false" ht="12.75" hidden="false" customHeight="false" outlineLevel="0" collapsed="false">
      <c r="A330" s="334"/>
      <c r="B330" s="367"/>
      <c r="C330" s="336"/>
      <c r="D330" s="337"/>
      <c r="E330" s="338"/>
      <c r="F330" s="339"/>
      <c r="G330" s="362"/>
      <c r="H330" s="341"/>
    </row>
    <row r="331" customFormat="false" ht="12.75" hidden="false" customHeight="false" outlineLevel="0" collapsed="false">
      <c r="A331" s="334" t="s">
        <v>1184</v>
      </c>
      <c r="B331" s="368" t="s">
        <v>1182</v>
      </c>
      <c r="C331" s="336" t="s">
        <v>864</v>
      </c>
      <c r="D331" s="370" t="n">
        <f aca="false">2</f>
        <v>2</v>
      </c>
      <c r="E331" s="371"/>
      <c r="F331" s="360"/>
      <c r="G331" s="372" t="n">
        <f aca="false">E331*D331</f>
        <v>0</v>
      </c>
      <c r="H331" s="341" t="n">
        <f aca="false">D331*F331</f>
        <v>0</v>
      </c>
    </row>
    <row r="332" customFormat="false" ht="12.75" hidden="false" customHeight="false" outlineLevel="0" collapsed="false">
      <c r="A332" s="377"/>
      <c r="B332" s="381" t="s">
        <v>1167</v>
      </c>
      <c r="C332" s="336"/>
      <c r="D332" s="370"/>
      <c r="E332" s="338"/>
      <c r="F332" s="339"/>
      <c r="G332" s="340"/>
      <c r="H332" s="341"/>
    </row>
    <row r="333" customFormat="false" ht="12.75" hidden="false" customHeight="false" outlineLevel="0" collapsed="false">
      <c r="A333" s="377"/>
      <c r="B333" s="381"/>
      <c r="C333" s="336"/>
      <c r="D333" s="370"/>
      <c r="E333" s="338"/>
      <c r="F333" s="339"/>
      <c r="G333" s="340"/>
      <c r="H333" s="341"/>
    </row>
    <row r="334" customFormat="false" ht="12.75" hidden="false" customHeight="false" outlineLevel="0" collapsed="false">
      <c r="A334" s="334" t="s">
        <v>1185</v>
      </c>
      <c r="B334" s="368" t="s">
        <v>1186</v>
      </c>
      <c r="C334" s="336" t="s">
        <v>634</v>
      </c>
      <c r="D334" s="370" t="n">
        <v>1</v>
      </c>
      <c r="E334" s="371"/>
      <c r="F334" s="360"/>
      <c r="G334" s="372" t="n">
        <f aca="false">E334*D334</f>
        <v>0</v>
      </c>
      <c r="H334" s="341" t="n">
        <f aca="false">D334*F334</f>
        <v>0</v>
      </c>
    </row>
    <row r="335" customFormat="false" ht="12.75" hidden="false" customHeight="false" outlineLevel="0" collapsed="false">
      <c r="A335" s="377"/>
      <c r="B335" s="381" t="s">
        <v>1187</v>
      </c>
      <c r="C335" s="336"/>
      <c r="D335" s="370"/>
      <c r="E335" s="338"/>
      <c r="F335" s="339"/>
      <c r="G335" s="340"/>
      <c r="H335" s="341"/>
    </row>
    <row r="336" customFormat="false" ht="12.75" hidden="false" customHeight="false" outlineLevel="0" collapsed="false">
      <c r="A336" s="377"/>
      <c r="B336" s="381"/>
      <c r="C336" s="336"/>
      <c r="D336" s="370"/>
      <c r="E336" s="338"/>
      <c r="F336" s="339"/>
      <c r="G336" s="340"/>
      <c r="H336" s="341"/>
    </row>
    <row r="337" customFormat="false" ht="14.25" hidden="false" customHeight="false" outlineLevel="0" collapsed="false">
      <c r="A337" s="334" t="s">
        <v>1188</v>
      </c>
      <c r="B337" s="375" t="s">
        <v>1189</v>
      </c>
      <c r="C337" s="357" t="s">
        <v>1178</v>
      </c>
      <c r="D337" s="383" t="s">
        <v>405</v>
      </c>
      <c r="E337" s="371"/>
      <c r="F337" s="360"/>
      <c r="G337" s="372" t="n">
        <f aca="false">E337*D337</f>
        <v>0</v>
      </c>
      <c r="H337" s="341" t="n">
        <f aca="false">D337*F337</f>
        <v>0</v>
      </c>
    </row>
    <row r="338" customFormat="false" ht="12.75" hidden="false" customHeight="false" outlineLevel="0" collapsed="false">
      <c r="A338" s="377"/>
      <c r="B338" s="381"/>
      <c r="C338" s="357"/>
      <c r="D338" s="383"/>
      <c r="E338" s="338"/>
      <c r="F338" s="339"/>
      <c r="G338" s="340"/>
      <c r="H338" s="341"/>
    </row>
    <row r="339" customFormat="false" ht="12.75" hidden="false" customHeight="false" outlineLevel="0" collapsed="false">
      <c r="A339" s="377"/>
      <c r="B339" s="381"/>
      <c r="C339" s="357"/>
      <c r="D339" s="383"/>
      <c r="E339" s="338"/>
      <c r="F339" s="339"/>
      <c r="G339" s="340"/>
      <c r="H339" s="341"/>
    </row>
    <row r="340" customFormat="false" ht="14.25" hidden="false" customHeight="false" outlineLevel="0" collapsed="false">
      <c r="A340" s="334" t="s">
        <v>1190</v>
      </c>
      <c r="B340" s="375" t="s">
        <v>1191</v>
      </c>
      <c r="C340" s="357" t="s">
        <v>1178</v>
      </c>
      <c r="D340" s="383" t="s">
        <v>1192</v>
      </c>
      <c r="E340" s="371"/>
      <c r="F340" s="360"/>
      <c r="G340" s="372" t="n">
        <f aca="false">E340*D340</f>
        <v>0</v>
      </c>
      <c r="H340" s="341" t="n">
        <f aca="false">D340*F340</f>
        <v>0</v>
      </c>
    </row>
    <row r="341" customFormat="false" ht="12.75" hidden="false" customHeight="false" outlineLevel="0" collapsed="false">
      <c r="A341" s="377"/>
      <c r="B341" s="381"/>
      <c r="C341" s="357"/>
      <c r="D341" s="383"/>
      <c r="E341" s="338"/>
      <c r="F341" s="339"/>
      <c r="G341" s="340"/>
      <c r="H341" s="341"/>
    </row>
    <row r="342" customFormat="false" ht="12.75" hidden="false" customHeight="false" outlineLevel="0" collapsed="false">
      <c r="A342" s="377"/>
      <c r="B342" s="381"/>
      <c r="C342" s="357"/>
      <c r="D342" s="383"/>
      <c r="E342" s="338"/>
      <c r="F342" s="339"/>
      <c r="G342" s="340"/>
      <c r="H342" s="341"/>
    </row>
    <row r="343" customFormat="false" ht="12.75" hidden="false" customHeight="false" outlineLevel="0" collapsed="false">
      <c r="A343" s="334" t="s">
        <v>1193</v>
      </c>
      <c r="B343" s="375" t="s">
        <v>1194</v>
      </c>
      <c r="C343" s="357" t="s">
        <v>634</v>
      </c>
      <c r="D343" s="383" t="s">
        <v>918</v>
      </c>
      <c r="E343" s="371"/>
      <c r="F343" s="360"/>
      <c r="G343" s="372" t="n">
        <f aca="false">E343*D343</f>
        <v>0</v>
      </c>
      <c r="H343" s="341" t="n">
        <f aca="false">D343*F343</f>
        <v>0</v>
      </c>
    </row>
    <row r="344" customFormat="false" ht="12.75" hidden="false" customHeight="false" outlineLevel="0" collapsed="false">
      <c r="A344" s="377"/>
      <c r="B344" s="381"/>
      <c r="C344" s="357"/>
      <c r="D344" s="383"/>
      <c r="E344" s="338"/>
      <c r="F344" s="339"/>
      <c r="G344" s="340"/>
      <c r="H344" s="341"/>
    </row>
    <row r="345" customFormat="false" ht="12.75" hidden="false" customHeight="false" outlineLevel="0" collapsed="false">
      <c r="A345" s="334"/>
      <c r="B345" s="367"/>
      <c r="C345" s="336"/>
      <c r="D345" s="336"/>
      <c r="E345" s="338"/>
      <c r="F345" s="339"/>
      <c r="G345" s="340"/>
      <c r="H345" s="341"/>
    </row>
    <row r="346" customFormat="false" ht="12.75" hidden="false" customHeight="false" outlineLevel="0" collapsed="false">
      <c r="A346" s="334" t="s">
        <v>1195</v>
      </c>
      <c r="B346" s="335" t="s">
        <v>1196</v>
      </c>
      <c r="C346" s="369" t="s">
        <v>695</v>
      </c>
      <c r="D346" s="369" t="n">
        <v>60</v>
      </c>
      <c r="E346" s="371"/>
      <c r="F346" s="360"/>
      <c r="G346" s="372" t="n">
        <f aca="false">E346*D346</f>
        <v>0</v>
      </c>
      <c r="H346" s="341" t="n">
        <f aca="false">D346*F346</f>
        <v>0</v>
      </c>
    </row>
    <row r="347" customFormat="false" ht="12.75" hidden="false" customHeight="false" outlineLevel="0" collapsed="false">
      <c r="A347" s="334"/>
      <c r="B347" s="335" t="s">
        <v>1197</v>
      </c>
      <c r="C347" s="336"/>
      <c r="D347" s="336"/>
      <c r="E347" s="338"/>
      <c r="F347" s="339"/>
      <c r="G347" s="340"/>
      <c r="H347" s="341"/>
    </row>
    <row r="348" customFormat="false" ht="12.75" hidden="false" customHeight="false" outlineLevel="0" collapsed="false">
      <c r="A348" s="377"/>
      <c r="B348" s="381"/>
      <c r="C348" s="336"/>
      <c r="D348" s="370"/>
      <c r="E348" s="338"/>
      <c r="F348" s="339"/>
      <c r="G348" s="340"/>
      <c r="H348" s="341"/>
    </row>
    <row r="349" customFormat="false" ht="18" hidden="false" customHeight="false" outlineLevel="0" collapsed="false">
      <c r="A349" s="384" t="s">
        <v>918</v>
      </c>
      <c r="B349" s="385" t="s">
        <v>1198</v>
      </c>
      <c r="C349" s="386"/>
      <c r="D349" s="387"/>
      <c r="E349" s="388"/>
      <c r="F349" s="388"/>
      <c r="G349" s="389" t="n">
        <f aca="false">SUM(G12:G348)</f>
        <v>0</v>
      </c>
      <c r="H349" s="390" t="n">
        <f aca="false">SUM(H12:H348)</f>
        <v>0</v>
      </c>
    </row>
    <row r="350" customFormat="false" ht="12.75" hidden="false" customHeight="false" outlineLevel="0" collapsed="false">
      <c r="A350" s="334"/>
      <c r="B350" s="335"/>
      <c r="C350" s="336"/>
      <c r="D350" s="337"/>
      <c r="E350" s="338"/>
      <c r="F350" s="339"/>
      <c r="G350" s="340"/>
      <c r="H350" s="341"/>
    </row>
    <row r="351" customFormat="false" ht="12.75" hidden="false" customHeight="false" outlineLevel="0" collapsed="false">
      <c r="A351" s="334"/>
      <c r="B351" s="335"/>
      <c r="C351" s="336"/>
      <c r="D351" s="337"/>
      <c r="E351" s="338"/>
      <c r="F351" s="339"/>
      <c r="G351" s="340"/>
      <c r="H351" s="341"/>
    </row>
    <row r="352" customFormat="false" ht="18" hidden="false" customHeight="false" outlineLevel="0" collapsed="false">
      <c r="A352" s="342" t="s">
        <v>1199</v>
      </c>
      <c r="B352" s="343" t="s">
        <v>919</v>
      </c>
      <c r="C352" s="344"/>
      <c r="D352" s="345"/>
      <c r="E352" s="346"/>
      <c r="F352" s="347"/>
      <c r="G352" s="347"/>
      <c r="H352" s="347"/>
    </row>
    <row r="353" customFormat="false" ht="12.75" hidden="false" customHeight="false" outlineLevel="0" collapsed="false">
      <c r="A353" s="348"/>
      <c r="B353" s="349" t="s">
        <v>1200</v>
      </c>
      <c r="C353" s="350"/>
      <c r="D353" s="351"/>
      <c r="E353" s="352"/>
      <c r="F353" s="353"/>
      <c r="G353" s="354"/>
      <c r="H353" s="355"/>
    </row>
    <row r="354" customFormat="false" ht="12.75" hidden="false" customHeight="false" outlineLevel="0" collapsed="false">
      <c r="A354" s="334"/>
      <c r="B354" s="335"/>
      <c r="C354" s="336"/>
      <c r="D354" s="337"/>
      <c r="E354" s="338"/>
      <c r="F354" s="339"/>
      <c r="G354" s="340"/>
      <c r="H354" s="341"/>
    </row>
    <row r="355" customFormat="false" ht="12.75" hidden="false" customHeight="false" outlineLevel="0" collapsed="false">
      <c r="A355" s="334"/>
      <c r="B355" s="335"/>
      <c r="C355" s="336"/>
      <c r="D355" s="337"/>
      <c r="E355" s="338"/>
      <c r="F355" s="339"/>
      <c r="G355" s="340"/>
      <c r="H355" s="341"/>
    </row>
    <row r="356" customFormat="false" ht="12.75" hidden="false" customHeight="false" outlineLevel="0" collapsed="false">
      <c r="A356" s="334" t="s">
        <v>1201</v>
      </c>
      <c r="B356" s="375" t="s">
        <v>1202</v>
      </c>
      <c r="C356" s="369" t="s">
        <v>634</v>
      </c>
      <c r="D356" s="370" t="n">
        <v>1</v>
      </c>
      <c r="E356" s="371"/>
      <c r="F356" s="360"/>
      <c r="G356" s="372" t="n">
        <f aca="false">E356*D356</f>
        <v>0</v>
      </c>
      <c r="H356" s="341" t="n">
        <f aca="false">D356*F356</f>
        <v>0</v>
      </c>
    </row>
    <row r="357" customFormat="false" ht="12.75" hidden="false" customHeight="false" outlineLevel="0" collapsed="false">
      <c r="A357" s="373"/>
      <c r="B357" s="376"/>
      <c r="C357" s="369"/>
      <c r="D357" s="370"/>
      <c r="E357" s="338"/>
      <c r="F357" s="339"/>
      <c r="G357" s="340"/>
      <c r="H357" s="341"/>
    </row>
    <row r="358" customFormat="false" ht="12.75" hidden="false" customHeight="false" outlineLevel="0" collapsed="false">
      <c r="A358" s="373"/>
      <c r="B358" s="376"/>
      <c r="C358" s="369"/>
      <c r="D358" s="370"/>
      <c r="E358" s="338"/>
      <c r="F358" s="339"/>
      <c r="G358" s="340"/>
      <c r="H358" s="341"/>
    </row>
    <row r="359" customFormat="false" ht="12.75" hidden="false" customHeight="false" outlineLevel="0" collapsed="false">
      <c r="A359" s="334" t="s">
        <v>1203</v>
      </c>
      <c r="B359" s="356" t="s">
        <v>1158</v>
      </c>
      <c r="C359" s="369" t="s">
        <v>634</v>
      </c>
      <c r="D359" s="370" t="n">
        <v>1</v>
      </c>
      <c r="E359" s="371"/>
      <c r="F359" s="360"/>
      <c r="G359" s="372" t="n">
        <f aca="false">E359*D359</f>
        <v>0</v>
      </c>
      <c r="H359" s="341" t="n">
        <f aca="false">D359*F359</f>
        <v>0</v>
      </c>
    </row>
    <row r="360" customFormat="false" ht="12.75" hidden="false" customHeight="false" outlineLevel="0" collapsed="false">
      <c r="A360" s="373"/>
      <c r="B360" s="366" t="s">
        <v>1204</v>
      </c>
      <c r="C360" s="369"/>
      <c r="D360" s="370"/>
      <c r="E360" s="338"/>
      <c r="F360" s="339"/>
      <c r="G360" s="340"/>
      <c r="H360" s="341"/>
    </row>
    <row r="361" customFormat="false" ht="12.75" hidden="false" customHeight="false" outlineLevel="0" collapsed="false">
      <c r="A361" s="373"/>
      <c r="B361" s="376"/>
      <c r="C361" s="369"/>
      <c r="D361" s="370"/>
      <c r="E361" s="338"/>
      <c r="F361" s="339"/>
      <c r="G361" s="340"/>
      <c r="H361" s="341"/>
    </row>
    <row r="362" customFormat="false" ht="12.75" hidden="false" customHeight="false" outlineLevel="0" collapsed="false">
      <c r="A362" s="334" t="s">
        <v>1205</v>
      </c>
      <c r="B362" s="356" t="s">
        <v>1206</v>
      </c>
      <c r="C362" s="369" t="s">
        <v>634</v>
      </c>
      <c r="D362" s="370" t="n">
        <v>1</v>
      </c>
      <c r="E362" s="371"/>
      <c r="F362" s="360"/>
      <c r="G362" s="372" t="n">
        <f aca="false">E362*D362</f>
        <v>0</v>
      </c>
      <c r="H362" s="341" t="n">
        <f aca="false">D362*F362</f>
        <v>0</v>
      </c>
    </row>
    <row r="363" customFormat="false" ht="12.75" hidden="false" customHeight="false" outlineLevel="0" collapsed="false">
      <c r="A363" s="373"/>
      <c r="B363" s="366" t="s">
        <v>1207</v>
      </c>
      <c r="C363" s="369"/>
      <c r="D363" s="370"/>
      <c r="E363" s="338"/>
      <c r="F363" s="339"/>
      <c r="G363" s="340"/>
      <c r="H363" s="341"/>
    </row>
    <row r="364" customFormat="false" ht="12.75" hidden="false" customHeight="false" outlineLevel="0" collapsed="false">
      <c r="A364" s="373"/>
      <c r="B364" s="376"/>
      <c r="C364" s="369"/>
      <c r="D364" s="370"/>
      <c r="E364" s="338"/>
      <c r="F364" s="339"/>
      <c r="G364" s="340"/>
      <c r="H364" s="341"/>
    </row>
    <row r="365" customFormat="false" ht="12.75" hidden="false" customHeight="false" outlineLevel="0" collapsed="false">
      <c r="A365" s="334" t="s">
        <v>1208</v>
      </c>
      <c r="B365" s="356" t="s">
        <v>1161</v>
      </c>
      <c r="C365" s="369" t="s">
        <v>634</v>
      </c>
      <c r="D365" s="370" t="n">
        <v>1</v>
      </c>
      <c r="E365" s="371"/>
      <c r="F365" s="360"/>
      <c r="G365" s="372" t="n">
        <f aca="false">E365*D365</f>
        <v>0</v>
      </c>
      <c r="H365" s="341" t="n">
        <f aca="false">D365*F365</f>
        <v>0</v>
      </c>
    </row>
    <row r="366" customFormat="false" ht="12.75" hidden="false" customHeight="false" outlineLevel="0" collapsed="false">
      <c r="A366" s="373"/>
      <c r="B366" s="366" t="s">
        <v>1162</v>
      </c>
      <c r="C366" s="369"/>
      <c r="D366" s="370"/>
      <c r="E366" s="338"/>
      <c r="F366" s="339"/>
      <c r="G366" s="340"/>
      <c r="H366" s="341"/>
    </row>
    <row r="367" customFormat="false" ht="12.75" hidden="false" customHeight="false" outlineLevel="0" collapsed="false">
      <c r="A367" s="373"/>
      <c r="B367" s="366"/>
      <c r="C367" s="369"/>
      <c r="D367" s="370"/>
      <c r="E367" s="338"/>
      <c r="F367" s="339"/>
      <c r="G367" s="340"/>
      <c r="H367" s="341"/>
    </row>
    <row r="368" customFormat="false" ht="12.75" hidden="false" customHeight="false" outlineLevel="0" collapsed="false">
      <c r="A368" s="334" t="s">
        <v>1209</v>
      </c>
      <c r="B368" s="375" t="s">
        <v>1164</v>
      </c>
      <c r="C368" s="369" t="s">
        <v>634</v>
      </c>
      <c r="D368" s="370" t="n">
        <f aca="false">1+1+1+1</f>
        <v>4</v>
      </c>
      <c r="E368" s="371"/>
      <c r="F368" s="360"/>
      <c r="G368" s="372" t="n">
        <f aca="false">E368*D368</f>
        <v>0</v>
      </c>
      <c r="H368" s="341" t="n">
        <f aca="false">D368*F368</f>
        <v>0</v>
      </c>
    </row>
    <row r="369" customFormat="false" ht="12.75" hidden="false" customHeight="false" outlineLevel="0" collapsed="false">
      <c r="A369" s="373"/>
      <c r="B369" s="376" t="s">
        <v>1165</v>
      </c>
      <c r="C369" s="369"/>
      <c r="D369" s="370"/>
      <c r="E369" s="338"/>
      <c r="F369" s="339"/>
      <c r="G369" s="340"/>
      <c r="H369" s="341"/>
    </row>
    <row r="370" customFormat="false" ht="12.75" hidden="false" customHeight="false" outlineLevel="0" collapsed="false">
      <c r="A370" s="334"/>
      <c r="B370" s="335"/>
      <c r="C370" s="336"/>
      <c r="D370" s="337"/>
      <c r="E370" s="338"/>
      <c r="F370" s="339"/>
      <c r="G370" s="340"/>
      <c r="H370" s="341"/>
    </row>
    <row r="371" customFormat="false" ht="12.75" hidden="false" customHeight="false" outlineLevel="0" collapsed="false">
      <c r="A371" s="334" t="s">
        <v>1210</v>
      </c>
      <c r="B371" s="375" t="s">
        <v>1164</v>
      </c>
      <c r="C371" s="369" t="s">
        <v>634</v>
      </c>
      <c r="D371" s="370" t="n">
        <f aca="false">1+1+1+1</f>
        <v>4</v>
      </c>
      <c r="E371" s="371"/>
      <c r="F371" s="360"/>
      <c r="G371" s="372" t="n">
        <f aca="false">E371*D371</f>
        <v>0</v>
      </c>
      <c r="H371" s="341" t="n">
        <f aca="false">D371*F371</f>
        <v>0</v>
      </c>
    </row>
    <row r="372" customFormat="false" ht="12.75" hidden="false" customHeight="false" outlineLevel="0" collapsed="false">
      <c r="A372" s="373"/>
      <c r="B372" s="376" t="s">
        <v>1167</v>
      </c>
      <c r="C372" s="369"/>
      <c r="D372" s="370"/>
      <c r="E372" s="338"/>
      <c r="F372" s="339"/>
      <c r="G372" s="340"/>
      <c r="H372" s="341"/>
    </row>
    <row r="373" customFormat="false" ht="12.75" hidden="false" customHeight="false" outlineLevel="0" collapsed="false">
      <c r="A373" s="373"/>
      <c r="B373" s="376"/>
      <c r="C373" s="369"/>
      <c r="D373" s="370"/>
      <c r="E373" s="338"/>
      <c r="F373" s="339"/>
      <c r="G373" s="340"/>
      <c r="H373" s="341"/>
    </row>
    <row r="374" customFormat="false" ht="12.75" hidden="false" customHeight="false" outlineLevel="0" collapsed="false">
      <c r="A374" s="334" t="s">
        <v>1211</v>
      </c>
      <c r="B374" s="375" t="s">
        <v>1164</v>
      </c>
      <c r="C374" s="369" t="s">
        <v>634</v>
      </c>
      <c r="D374" s="370" t="n">
        <f aca="false">1</f>
        <v>1</v>
      </c>
      <c r="E374" s="371"/>
      <c r="F374" s="360"/>
      <c r="G374" s="372" t="n">
        <f aca="false">E374*D374</f>
        <v>0</v>
      </c>
      <c r="H374" s="341" t="n">
        <f aca="false">D374*F374</f>
        <v>0</v>
      </c>
    </row>
    <row r="375" customFormat="false" ht="12.75" hidden="false" customHeight="false" outlineLevel="0" collapsed="false">
      <c r="A375" s="373"/>
      <c r="B375" s="376" t="s">
        <v>1212</v>
      </c>
      <c r="C375" s="369"/>
      <c r="D375" s="370"/>
      <c r="E375" s="338"/>
      <c r="F375" s="339"/>
      <c r="G375" s="340"/>
      <c r="H375" s="341"/>
    </row>
    <row r="376" customFormat="false" ht="12.75" hidden="false" customHeight="false" outlineLevel="0" collapsed="false">
      <c r="A376" s="373"/>
      <c r="B376" s="376"/>
      <c r="C376" s="369"/>
      <c r="D376" s="370"/>
      <c r="E376" s="338"/>
      <c r="F376" s="339"/>
      <c r="G376" s="340"/>
      <c r="H376" s="341"/>
    </row>
    <row r="377" customFormat="false" ht="12.75" hidden="false" customHeight="false" outlineLevel="0" collapsed="false">
      <c r="A377" s="334" t="s">
        <v>1213</v>
      </c>
      <c r="B377" s="356" t="s">
        <v>1214</v>
      </c>
      <c r="C377" s="369" t="s">
        <v>634</v>
      </c>
      <c r="D377" s="358" t="n">
        <f aca="false">1+1+1+1</f>
        <v>4</v>
      </c>
      <c r="E377" s="371"/>
      <c r="F377" s="360"/>
      <c r="G377" s="372" t="n">
        <f aca="false">E377*D377</f>
        <v>0</v>
      </c>
      <c r="H377" s="341" t="n">
        <f aca="false">D377*F377</f>
        <v>0</v>
      </c>
    </row>
    <row r="378" customFormat="false" ht="12.75" hidden="false" customHeight="false" outlineLevel="0" collapsed="false">
      <c r="A378" s="377"/>
      <c r="B378" s="335" t="s">
        <v>1170</v>
      </c>
      <c r="C378" s="369"/>
      <c r="D378" s="358"/>
      <c r="E378" s="378"/>
      <c r="F378" s="379"/>
      <c r="G378" s="372"/>
      <c r="H378" s="341"/>
    </row>
    <row r="379" customFormat="false" ht="12.75" hidden="false" customHeight="false" outlineLevel="0" collapsed="false">
      <c r="A379" s="373"/>
      <c r="B379" s="376"/>
      <c r="C379" s="369"/>
      <c r="D379" s="370"/>
      <c r="E379" s="338"/>
      <c r="F379" s="339"/>
      <c r="G379" s="340"/>
      <c r="H379" s="341"/>
    </row>
    <row r="380" customFormat="false" ht="12.75" hidden="false" customHeight="false" outlineLevel="0" collapsed="false">
      <c r="A380" s="334" t="s">
        <v>1215</v>
      </c>
      <c r="B380" s="356" t="s">
        <v>1214</v>
      </c>
      <c r="C380" s="369" t="s">
        <v>634</v>
      </c>
      <c r="D380" s="358" t="n">
        <f aca="false">1+1+1</f>
        <v>3</v>
      </c>
      <c r="E380" s="371"/>
      <c r="F380" s="360"/>
      <c r="G380" s="372" t="n">
        <f aca="false">E380*D380</f>
        <v>0</v>
      </c>
      <c r="H380" s="341" t="n">
        <f aca="false">D380*F380</f>
        <v>0</v>
      </c>
    </row>
    <row r="381" customFormat="false" ht="12.75" hidden="false" customHeight="false" outlineLevel="0" collapsed="false">
      <c r="A381" s="377"/>
      <c r="B381" s="335" t="s">
        <v>1172</v>
      </c>
      <c r="C381" s="369"/>
      <c r="D381" s="358"/>
      <c r="E381" s="378"/>
      <c r="F381" s="379"/>
      <c r="G381" s="372"/>
      <c r="H381" s="341"/>
    </row>
    <row r="382" customFormat="false" ht="12.75" hidden="false" customHeight="false" outlineLevel="0" collapsed="false">
      <c r="A382" s="334"/>
      <c r="B382" s="335"/>
      <c r="C382" s="336"/>
      <c r="D382" s="337"/>
      <c r="E382" s="338"/>
      <c r="F382" s="339"/>
      <c r="G382" s="340"/>
      <c r="H382" s="341"/>
    </row>
    <row r="383" customFormat="false" ht="12.75" hidden="false" customHeight="false" outlineLevel="0" collapsed="false">
      <c r="A383" s="334" t="s">
        <v>1216</v>
      </c>
      <c r="B383" s="356" t="s">
        <v>1217</v>
      </c>
      <c r="C383" s="369" t="s">
        <v>634</v>
      </c>
      <c r="D383" s="370" t="n">
        <f aca="false">1</f>
        <v>1</v>
      </c>
      <c r="E383" s="371"/>
      <c r="F383" s="360"/>
      <c r="G383" s="372" t="n">
        <f aca="false">E383*D383</f>
        <v>0</v>
      </c>
      <c r="H383" s="341" t="n">
        <f aca="false">D383*F383</f>
        <v>0</v>
      </c>
    </row>
    <row r="384" customFormat="false" ht="12.75" hidden="false" customHeight="false" outlineLevel="0" collapsed="false">
      <c r="A384" s="373"/>
      <c r="B384" s="335" t="s">
        <v>1218</v>
      </c>
      <c r="C384" s="369"/>
      <c r="D384" s="370"/>
      <c r="E384" s="338"/>
      <c r="F384" s="339"/>
      <c r="G384" s="340"/>
      <c r="H384" s="341"/>
    </row>
    <row r="385" customFormat="false" ht="12.75" hidden="false" customHeight="false" outlineLevel="0" collapsed="false">
      <c r="A385" s="334"/>
      <c r="B385" s="335"/>
      <c r="C385" s="336"/>
      <c r="D385" s="337"/>
      <c r="E385" s="338"/>
      <c r="F385" s="339"/>
      <c r="G385" s="340"/>
      <c r="H385" s="341"/>
    </row>
    <row r="386" customFormat="false" ht="12.75" hidden="false" customHeight="false" outlineLevel="0" collapsed="false">
      <c r="A386" s="334" t="s">
        <v>1219</v>
      </c>
      <c r="B386" s="356" t="s">
        <v>1217</v>
      </c>
      <c r="C386" s="369" t="s">
        <v>634</v>
      </c>
      <c r="D386" s="370" t="n">
        <f aca="false">1</f>
        <v>1</v>
      </c>
      <c r="E386" s="371"/>
      <c r="F386" s="360"/>
      <c r="G386" s="372" t="n">
        <f aca="false">E386*D386</f>
        <v>0</v>
      </c>
      <c r="H386" s="341" t="n">
        <f aca="false">D386*F386</f>
        <v>0</v>
      </c>
    </row>
    <row r="387" customFormat="false" ht="12.75" hidden="false" customHeight="false" outlineLevel="0" collapsed="false">
      <c r="A387" s="373"/>
      <c r="B387" s="335" t="s">
        <v>1167</v>
      </c>
      <c r="C387" s="369"/>
      <c r="D387" s="370"/>
      <c r="E387" s="338"/>
      <c r="F387" s="339"/>
      <c r="G387" s="340"/>
      <c r="H387" s="341"/>
    </row>
    <row r="388" customFormat="false" ht="12.75" hidden="false" customHeight="false" outlineLevel="0" collapsed="false">
      <c r="A388" s="334"/>
      <c r="B388" s="335"/>
      <c r="C388" s="336"/>
      <c r="D388" s="337"/>
      <c r="E388" s="338"/>
      <c r="F388" s="339"/>
      <c r="G388" s="340"/>
      <c r="H388" s="341"/>
    </row>
    <row r="389" customFormat="false" ht="12.75" hidden="false" customHeight="false" outlineLevel="0" collapsed="false">
      <c r="A389" s="334" t="s">
        <v>1220</v>
      </c>
      <c r="B389" s="356" t="s">
        <v>1174</v>
      </c>
      <c r="C389" s="369" t="s">
        <v>864</v>
      </c>
      <c r="D389" s="370" t="n">
        <f aca="false">2+2+2+2</f>
        <v>8</v>
      </c>
      <c r="E389" s="371"/>
      <c r="F389" s="360"/>
      <c r="G389" s="372" t="n">
        <f aca="false">E389*D389</f>
        <v>0</v>
      </c>
      <c r="H389" s="341" t="n">
        <f aca="false">D389*F389</f>
        <v>0</v>
      </c>
    </row>
    <row r="390" customFormat="false" ht="12.75" hidden="false" customHeight="false" outlineLevel="0" collapsed="false">
      <c r="A390" s="373"/>
      <c r="B390" s="335" t="s">
        <v>1165</v>
      </c>
      <c r="C390" s="369"/>
      <c r="D390" s="370"/>
      <c r="E390" s="338"/>
      <c r="F390" s="339"/>
      <c r="G390" s="340"/>
      <c r="H390" s="341"/>
    </row>
    <row r="391" customFormat="false" ht="12.75" hidden="false" customHeight="false" outlineLevel="0" collapsed="false">
      <c r="A391" s="334"/>
      <c r="B391" s="335"/>
      <c r="C391" s="336"/>
      <c r="D391" s="337"/>
      <c r="E391" s="338"/>
      <c r="F391" s="339"/>
      <c r="G391" s="340"/>
      <c r="H391" s="341"/>
    </row>
    <row r="392" customFormat="false" ht="12.75" hidden="false" customHeight="false" outlineLevel="0" collapsed="false">
      <c r="A392" s="334" t="s">
        <v>1221</v>
      </c>
      <c r="B392" s="356" t="s">
        <v>1174</v>
      </c>
      <c r="C392" s="369" t="s">
        <v>864</v>
      </c>
      <c r="D392" s="370" t="n">
        <f aca="false">1.5+1.5+2+2</f>
        <v>7</v>
      </c>
      <c r="E392" s="371"/>
      <c r="F392" s="360"/>
      <c r="G392" s="372" t="n">
        <f aca="false">E392*D392</f>
        <v>0</v>
      </c>
      <c r="H392" s="341" t="n">
        <f aca="false">D392*F392</f>
        <v>0</v>
      </c>
    </row>
    <row r="393" customFormat="false" ht="12.75" hidden="false" customHeight="false" outlineLevel="0" collapsed="false">
      <c r="A393" s="373"/>
      <c r="B393" s="335" t="s">
        <v>1167</v>
      </c>
      <c r="C393" s="369"/>
      <c r="D393" s="370"/>
      <c r="E393" s="338"/>
      <c r="F393" s="339"/>
      <c r="G393" s="340"/>
      <c r="H393" s="341"/>
    </row>
    <row r="394" customFormat="false" ht="12.75" hidden="false" customHeight="false" outlineLevel="0" collapsed="false">
      <c r="A394" s="334"/>
      <c r="B394" s="335"/>
      <c r="C394" s="336"/>
      <c r="D394" s="337"/>
      <c r="E394" s="338"/>
      <c r="F394" s="339"/>
      <c r="G394" s="340"/>
      <c r="H394" s="341"/>
    </row>
    <row r="395" customFormat="false" ht="14.25" hidden="false" customHeight="false" outlineLevel="0" collapsed="false">
      <c r="A395" s="334" t="s">
        <v>1222</v>
      </c>
      <c r="B395" s="380" t="s">
        <v>1177</v>
      </c>
      <c r="C395" s="357" t="s">
        <v>1178</v>
      </c>
      <c r="D395" s="370" t="n">
        <v>42</v>
      </c>
      <c r="E395" s="371"/>
      <c r="F395" s="360"/>
      <c r="G395" s="372" t="n">
        <f aca="false">E395*D395</f>
        <v>0</v>
      </c>
      <c r="H395" s="341" t="n">
        <f aca="false">D395*F395</f>
        <v>0</v>
      </c>
    </row>
    <row r="396" customFormat="false" ht="12.75" hidden="false" customHeight="false" outlineLevel="0" collapsed="false">
      <c r="A396" s="377"/>
      <c r="B396" s="381" t="s">
        <v>1179</v>
      </c>
      <c r="C396" s="357"/>
      <c r="D396" s="382"/>
      <c r="E396" s="364"/>
      <c r="F396" s="364"/>
      <c r="G396" s="364"/>
      <c r="H396" s="364"/>
    </row>
    <row r="397" customFormat="false" ht="14.25" hidden="false" customHeight="false" outlineLevel="0" collapsed="false">
      <c r="A397" s="377"/>
      <c r="B397" s="380" t="s">
        <v>1177</v>
      </c>
      <c r="C397" s="357" t="s">
        <v>1178</v>
      </c>
      <c r="D397" s="370" t="n">
        <v>25</v>
      </c>
      <c r="E397" s="371"/>
      <c r="F397" s="360"/>
      <c r="G397" s="372" t="n">
        <f aca="false">E397*D397</f>
        <v>0</v>
      </c>
      <c r="H397" s="341" t="n">
        <f aca="false">D397*F397</f>
        <v>0</v>
      </c>
    </row>
    <row r="398" customFormat="false" ht="12.75" hidden="false" customHeight="false" outlineLevel="0" collapsed="false">
      <c r="A398" s="377"/>
      <c r="B398" s="381" t="s">
        <v>1180</v>
      </c>
      <c r="C398" s="357"/>
      <c r="D398" s="370"/>
      <c r="E398" s="338"/>
      <c r="F398" s="339"/>
      <c r="G398" s="340"/>
      <c r="H398" s="341"/>
    </row>
    <row r="399" customFormat="false" ht="12.75" hidden="false" customHeight="false" outlineLevel="0" collapsed="false">
      <c r="A399" s="377"/>
      <c r="B399" s="381"/>
      <c r="C399" s="357"/>
      <c r="D399" s="370"/>
      <c r="E399" s="338"/>
      <c r="F399" s="339"/>
      <c r="G399" s="340"/>
      <c r="H399" s="341"/>
    </row>
    <row r="400" customFormat="false" ht="12.75" hidden="false" customHeight="false" outlineLevel="0" collapsed="false">
      <c r="A400" s="334" t="s">
        <v>1223</v>
      </c>
      <c r="B400" s="368" t="s">
        <v>1182</v>
      </c>
      <c r="C400" s="336" t="s">
        <v>864</v>
      </c>
      <c r="D400" s="370" t="n">
        <f aca="false">3+2</f>
        <v>5</v>
      </c>
      <c r="E400" s="371"/>
      <c r="F400" s="360"/>
      <c r="G400" s="372" t="n">
        <f aca="false">E400*D400</f>
        <v>0</v>
      </c>
      <c r="H400" s="341" t="n">
        <f aca="false">D400*F400</f>
        <v>0</v>
      </c>
    </row>
    <row r="401" customFormat="false" ht="12.75" hidden="false" customHeight="false" outlineLevel="0" collapsed="false">
      <c r="A401" s="377"/>
      <c r="B401" s="381" t="s">
        <v>1165</v>
      </c>
      <c r="C401" s="336"/>
      <c r="D401" s="370"/>
      <c r="E401" s="338"/>
      <c r="F401" s="339"/>
      <c r="G401" s="340"/>
      <c r="H401" s="341"/>
    </row>
    <row r="402" customFormat="false" ht="12.75" hidden="false" customHeight="false" outlineLevel="0" collapsed="false">
      <c r="A402" s="334"/>
      <c r="B402" s="335"/>
      <c r="C402" s="336"/>
      <c r="D402" s="337"/>
      <c r="E402" s="338"/>
      <c r="F402" s="339"/>
      <c r="G402" s="340"/>
      <c r="H402" s="341"/>
    </row>
    <row r="403" customFormat="false" ht="12.75" hidden="false" customHeight="false" outlineLevel="0" collapsed="false">
      <c r="A403" s="334" t="s">
        <v>1224</v>
      </c>
      <c r="B403" s="368" t="s">
        <v>1182</v>
      </c>
      <c r="C403" s="336" t="s">
        <v>864</v>
      </c>
      <c r="D403" s="370" t="n">
        <f aca="false">2+4</f>
        <v>6</v>
      </c>
      <c r="E403" s="371"/>
      <c r="F403" s="360"/>
      <c r="G403" s="372" t="n">
        <f aca="false">E403*D403</f>
        <v>0</v>
      </c>
      <c r="H403" s="341" t="n">
        <f aca="false">D403*F403</f>
        <v>0</v>
      </c>
    </row>
    <row r="404" customFormat="false" ht="12.75" hidden="false" customHeight="false" outlineLevel="0" collapsed="false">
      <c r="A404" s="377"/>
      <c r="B404" s="381" t="s">
        <v>1218</v>
      </c>
      <c r="C404" s="336"/>
      <c r="D404" s="370"/>
      <c r="E404" s="338"/>
      <c r="F404" s="339"/>
      <c r="G404" s="340"/>
      <c r="H404" s="341"/>
    </row>
    <row r="405" customFormat="false" ht="12.75" hidden="false" customHeight="false" outlineLevel="0" collapsed="false">
      <c r="A405" s="334"/>
      <c r="B405" s="335"/>
      <c r="C405" s="336"/>
      <c r="D405" s="337"/>
      <c r="E405" s="338"/>
      <c r="F405" s="339"/>
      <c r="G405" s="340"/>
      <c r="H405" s="341"/>
    </row>
    <row r="406" customFormat="false" ht="12.75" hidden="false" customHeight="false" outlineLevel="0" collapsed="false">
      <c r="A406" s="334" t="s">
        <v>1225</v>
      </c>
      <c r="B406" s="368" t="s">
        <v>1182</v>
      </c>
      <c r="C406" s="336" t="s">
        <v>864</v>
      </c>
      <c r="D406" s="370" t="n">
        <f aca="false">3+2+3</f>
        <v>8</v>
      </c>
      <c r="E406" s="371"/>
      <c r="F406" s="360"/>
      <c r="G406" s="372" t="n">
        <f aca="false">E406*D406</f>
        <v>0</v>
      </c>
      <c r="H406" s="341" t="n">
        <f aca="false">D406*F406</f>
        <v>0</v>
      </c>
    </row>
    <row r="407" customFormat="false" ht="12.75" hidden="false" customHeight="false" outlineLevel="0" collapsed="false">
      <c r="A407" s="377"/>
      <c r="B407" s="381" t="s">
        <v>1167</v>
      </c>
      <c r="C407" s="336"/>
      <c r="D407" s="370"/>
      <c r="E407" s="338"/>
      <c r="F407" s="339"/>
      <c r="G407" s="340"/>
      <c r="H407" s="341"/>
    </row>
    <row r="408" customFormat="false" ht="12.75" hidden="false" customHeight="false" outlineLevel="0" collapsed="false">
      <c r="A408" s="334"/>
      <c r="B408" s="335"/>
      <c r="C408" s="336"/>
      <c r="D408" s="337"/>
      <c r="E408" s="338"/>
      <c r="F408" s="339"/>
      <c r="G408" s="340"/>
      <c r="H408" s="341"/>
    </row>
    <row r="409" customFormat="false" ht="12.75" hidden="false" customHeight="false" outlineLevel="0" collapsed="false">
      <c r="A409" s="334" t="s">
        <v>1226</v>
      </c>
      <c r="B409" s="368" t="s">
        <v>1182</v>
      </c>
      <c r="C409" s="336" t="s">
        <v>864</v>
      </c>
      <c r="D409" s="370" t="n">
        <f aca="false">2</f>
        <v>2</v>
      </c>
      <c r="E409" s="371"/>
      <c r="F409" s="360"/>
      <c r="G409" s="372" t="n">
        <f aca="false">E409*D409</f>
        <v>0</v>
      </c>
      <c r="H409" s="341" t="n">
        <f aca="false">D409*F409</f>
        <v>0</v>
      </c>
    </row>
    <row r="410" customFormat="false" ht="12.75" hidden="false" customHeight="false" outlineLevel="0" collapsed="false">
      <c r="A410" s="377"/>
      <c r="B410" s="381" t="s">
        <v>1212</v>
      </c>
      <c r="C410" s="336"/>
      <c r="D410" s="370"/>
      <c r="E410" s="338"/>
      <c r="F410" s="339"/>
      <c r="G410" s="340"/>
      <c r="H410" s="341"/>
    </row>
    <row r="411" customFormat="false" ht="12.75" hidden="false" customHeight="false" outlineLevel="0" collapsed="false">
      <c r="A411" s="377"/>
      <c r="B411" s="381"/>
      <c r="C411" s="336"/>
      <c r="D411" s="370"/>
      <c r="E411" s="338"/>
      <c r="F411" s="339"/>
      <c r="G411" s="340"/>
      <c r="H411" s="341"/>
    </row>
    <row r="412" customFormat="false" ht="12.75" hidden="false" customHeight="false" outlineLevel="0" collapsed="false">
      <c r="A412" s="334" t="s">
        <v>1227</v>
      </c>
      <c r="B412" s="368" t="s">
        <v>1186</v>
      </c>
      <c r="C412" s="336" t="s">
        <v>634</v>
      </c>
      <c r="D412" s="370" t="n">
        <v>1</v>
      </c>
      <c r="E412" s="371"/>
      <c r="F412" s="360"/>
      <c r="G412" s="372" t="n">
        <f aca="false">E412*D412</f>
        <v>0</v>
      </c>
      <c r="H412" s="341" t="n">
        <f aca="false">D412*F412</f>
        <v>0</v>
      </c>
    </row>
    <row r="413" customFormat="false" ht="12.75" hidden="false" customHeight="false" outlineLevel="0" collapsed="false">
      <c r="A413" s="377"/>
      <c r="B413" s="381" t="s">
        <v>1187</v>
      </c>
      <c r="C413" s="336"/>
      <c r="D413" s="370"/>
      <c r="E413" s="338"/>
      <c r="F413" s="339"/>
      <c r="G413" s="340"/>
      <c r="H413" s="341"/>
    </row>
    <row r="414" customFormat="false" ht="12.75" hidden="false" customHeight="false" outlineLevel="0" collapsed="false">
      <c r="A414" s="377"/>
      <c r="B414" s="381"/>
      <c r="C414" s="336"/>
      <c r="D414" s="370"/>
      <c r="E414" s="338"/>
      <c r="F414" s="339"/>
      <c r="G414" s="340"/>
      <c r="H414" s="341"/>
    </row>
    <row r="415" customFormat="false" ht="14.25" hidden="false" customHeight="false" outlineLevel="0" collapsed="false">
      <c r="A415" s="334" t="s">
        <v>1228</v>
      </c>
      <c r="B415" s="375" t="s">
        <v>1191</v>
      </c>
      <c r="C415" s="357" t="s">
        <v>1178</v>
      </c>
      <c r="D415" s="383" t="s">
        <v>1192</v>
      </c>
      <c r="E415" s="371"/>
      <c r="F415" s="360"/>
      <c r="G415" s="372" t="n">
        <f aca="false">E415*D415</f>
        <v>0</v>
      </c>
      <c r="H415" s="341" t="n">
        <f aca="false">D415*F415</f>
        <v>0</v>
      </c>
    </row>
    <row r="416" customFormat="false" ht="12.75" hidden="false" customHeight="false" outlineLevel="0" collapsed="false">
      <c r="A416" s="377"/>
      <c r="B416" s="381"/>
      <c r="C416" s="357"/>
      <c r="D416" s="383"/>
      <c r="E416" s="338"/>
      <c r="F416" s="339"/>
      <c r="G416" s="340"/>
      <c r="H416" s="341"/>
    </row>
    <row r="417" customFormat="false" ht="12.75" hidden="false" customHeight="false" outlineLevel="0" collapsed="false">
      <c r="A417" s="334"/>
      <c r="B417" s="335"/>
      <c r="C417" s="336"/>
      <c r="D417" s="336"/>
      <c r="E417" s="338"/>
      <c r="F417" s="339"/>
      <c r="G417" s="340"/>
      <c r="H417" s="341"/>
    </row>
    <row r="418" customFormat="false" ht="12.75" hidden="false" customHeight="false" outlineLevel="0" collapsed="false">
      <c r="A418" s="334" t="s">
        <v>1229</v>
      </c>
      <c r="B418" s="375" t="s">
        <v>1194</v>
      </c>
      <c r="C418" s="357" t="s">
        <v>634</v>
      </c>
      <c r="D418" s="383" t="s">
        <v>918</v>
      </c>
      <c r="E418" s="371"/>
      <c r="F418" s="360"/>
      <c r="G418" s="372" t="n">
        <f aca="false">E418*D418</f>
        <v>0</v>
      </c>
      <c r="H418" s="341" t="n">
        <f aca="false">D418*F418</f>
        <v>0</v>
      </c>
    </row>
    <row r="419" customFormat="false" ht="12.75" hidden="false" customHeight="false" outlineLevel="0" collapsed="false">
      <c r="A419" s="377"/>
      <c r="B419" s="381"/>
      <c r="C419" s="357"/>
      <c r="D419" s="383"/>
      <c r="E419" s="338"/>
      <c r="F419" s="339"/>
      <c r="G419" s="340"/>
      <c r="H419" s="341"/>
    </row>
    <row r="420" customFormat="false" ht="12.75" hidden="false" customHeight="false" outlineLevel="0" collapsed="false">
      <c r="A420" s="334"/>
      <c r="B420" s="335"/>
      <c r="C420" s="336"/>
      <c r="D420" s="336"/>
      <c r="E420" s="338"/>
      <c r="F420" s="339"/>
      <c r="G420" s="340"/>
      <c r="H420" s="341"/>
    </row>
    <row r="421" customFormat="false" ht="12.75" hidden="false" customHeight="false" outlineLevel="0" collapsed="false">
      <c r="A421" s="334" t="s">
        <v>1230</v>
      </c>
      <c r="B421" s="335" t="s">
        <v>1196</v>
      </c>
      <c r="C421" s="369" t="s">
        <v>695</v>
      </c>
      <c r="D421" s="369" t="n">
        <v>30</v>
      </c>
      <c r="E421" s="371"/>
      <c r="F421" s="360"/>
      <c r="G421" s="372" t="n">
        <f aca="false">E421*D421</f>
        <v>0</v>
      </c>
      <c r="H421" s="341" t="n">
        <f aca="false">D421*F421</f>
        <v>0</v>
      </c>
    </row>
    <row r="422" customFormat="false" ht="12.75" hidden="false" customHeight="false" outlineLevel="0" collapsed="false">
      <c r="A422" s="334"/>
      <c r="B422" s="335"/>
      <c r="C422" s="336"/>
      <c r="D422" s="336"/>
      <c r="E422" s="338"/>
      <c r="F422" s="339"/>
      <c r="G422" s="340"/>
      <c r="H422" s="341"/>
    </row>
    <row r="423" customFormat="false" ht="12.75" hidden="false" customHeight="false" outlineLevel="0" collapsed="false">
      <c r="A423" s="334"/>
      <c r="B423" s="335"/>
      <c r="C423" s="336"/>
      <c r="D423" s="337"/>
      <c r="E423" s="338"/>
      <c r="F423" s="339"/>
      <c r="G423" s="340"/>
      <c r="H423" s="341"/>
    </row>
    <row r="424" customFormat="false" ht="18" hidden="false" customHeight="false" outlineLevel="0" collapsed="false">
      <c r="A424" s="384" t="s">
        <v>1199</v>
      </c>
      <c r="B424" s="385" t="s">
        <v>1198</v>
      </c>
      <c r="C424" s="386"/>
      <c r="D424" s="387"/>
      <c r="E424" s="388"/>
      <c r="F424" s="388"/>
      <c r="G424" s="389" t="n">
        <f aca="false">SUM(G356:G423)</f>
        <v>0</v>
      </c>
      <c r="H424" s="390" t="n">
        <f aca="false">SUM(H356:H423)</f>
        <v>0</v>
      </c>
    </row>
    <row r="425" customFormat="false" ht="12.75" hidden="false" customHeight="false" outlineLevel="0" collapsed="false">
      <c r="A425" s="334"/>
      <c r="B425" s="335"/>
      <c r="C425" s="336"/>
      <c r="D425" s="337"/>
      <c r="E425" s="338"/>
      <c r="F425" s="339"/>
      <c r="G425" s="340"/>
      <c r="H425" s="341"/>
    </row>
    <row r="426" customFormat="false" ht="12.75" hidden="false" customHeight="false" outlineLevel="0" collapsed="false">
      <c r="A426" s="334"/>
      <c r="B426" s="335"/>
      <c r="C426" s="336"/>
      <c r="D426" s="337"/>
      <c r="E426" s="338"/>
      <c r="F426" s="339"/>
      <c r="G426" s="340"/>
      <c r="H426" s="341"/>
    </row>
    <row r="427" customFormat="false" ht="18" hidden="false" customHeight="false" outlineLevel="0" collapsed="false">
      <c r="A427" s="342" t="s">
        <v>1231</v>
      </c>
      <c r="B427" s="343" t="s">
        <v>1232</v>
      </c>
      <c r="C427" s="344"/>
      <c r="D427" s="345"/>
      <c r="E427" s="346"/>
      <c r="F427" s="347"/>
      <c r="G427" s="347"/>
      <c r="H427" s="347"/>
    </row>
    <row r="428" customFormat="false" ht="12.75" hidden="false" customHeight="false" outlineLevel="0" collapsed="false">
      <c r="A428" s="348"/>
      <c r="B428" s="349" t="s">
        <v>920</v>
      </c>
      <c r="C428" s="350"/>
      <c r="D428" s="351"/>
      <c r="E428" s="352"/>
      <c r="F428" s="353"/>
      <c r="G428" s="354"/>
      <c r="H428" s="355"/>
    </row>
    <row r="429" customFormat="false" ht="12.75" hidden="false" customHeight="false" outlineLevel="0" collapsed="false">
      <c r="A429" s="334"/>
      <c r="B429" s="335"/>
      <c r="C429" s="336"/>
      <c r="D429" s="337"/>
      <c r="E429" s="338"/>
      <c r="F429" s="339"/>
      <c r="G429" s="340"/>
      <c r="H429" s="341"/>
    </row>
    <row r="430" customFormat="false" ht="12.75" hidden="false" customHeight="false" outlineLevel="0" collapsed="false">
      <c r="A430" s="334"/>
      <c r="B430" s="335"/>
      <c r="C430" s="336"/>
      <c r="D430" s="337"/>
      <c r="E430" s="338"/>
      <c r="F430" s="339"/>
      <c r="G430" s="340"/>
      <c r="H430" s="341"/>
    </row>
    <row r="431" customFormat="false" ht="12.75" hidden="false" customHeight="false" outlineLevel="0" collapsed="false">
      <c r="A431" s="348" t="s">
        <v>1233</v>
      </c>
      <c r="B431" s="356" t="s">
        <v>922</v>
      </c>
      <c r="C431" s="357" t="s">
        <v>634</v>
      </c>
      <c r="D431" s="358" t="s">
        <v>918</v>
      </c>
      <c r="E431" s="371"/>
      <c r="F431" s="360"/>
      <c r="G431" s="372" t="n">
        <f aca="false">E431*D431</f>
        <v>0</v>
      </c>
      <c r="H431" s="341" t="n">
        <f aca="false">D431*F431</f>
        <v>0</v>
      </c>
    </row>
    <row r="432" customFormat="false" ht="12.75" hidden="false" customHeight="false" outlineLevel="0" collapsed="false">
      <c r="A432" s="334"/>
      <c r="B432" s="335"/>
      <c r="C432" s="336"/>
      <c r="D432" s="337"/>
      <c r="E432" s="338"/>
      <c r="F432" s="339"/>
      <c r="G432" s="340"/>
      <c r="H432" s="341"/>
    </row>
    <row r="433" customFormat="false" ht="12.75" hidden="false" customHeight="false" outlineLevel="0" collapsed="false">
      <c r="A433" s="334"/>
      <c r="B433" s="363" t="s">
        <v>1234</v>
      </c>
      <c r="C433" s="336"/>
      <c r="D433" s="337"/>
      <c r="E433" s="338"/>
      <c r="F433" s="339"/>
      <c r="G433" s="340"/>
      <c r="H433" s="341"/>
    </row>
    <row r="434" customFormat="false" ht="12.75" hidden="false" customHeight="false" outlineLevel="0" collapsed="false">
      <c r="A434" s="334"/>
      <c r="B434" s="356" t="s">
        <v>1235</v>
      </c>
      <c r="C434" s="336"/>
      <c r="D434" s="337"/>
      <c r="E434" s="338"/>
      <c r="F434" s="339"/>
      <c r="G434" s="340"/>
      <c r="H434" s="341"/>
    </row>
    <row r="435" customFormat="false" ht="12.75" hidden="false" customHeight="false" outlineLevel="0" collapsed="false">
      <c r="A435" s="334"/>
      <c r="B435" s="335" t="s">
        <v>1236</v>
      </c>
      <c r="C435" s="336"/>
      <c r="D435" s="337"/>
      <c r="E435" s="338"/>
      <c r="F435" s="339"/>
      <c r="G435" s="340"/>
      <c r="H435" s="341"/>
    </row>
    <row r="436" customFormat="false" ht="12.75" hidden="false" customHeight="false" outlineLevel="0" collapsed="false">
      <c r="A436" s="334"/>
      <c r="B436" s="335" t="s">
        <v>1237</v>
      </c>
      <c r="C436" s="336"/>
      <c r="D436" s="337"/>
      <c r="E436" s="338"/>
      <c r="F436" s="339"/>
      <c r="G436" s="340"/>
      <c r="H436" s="341"/>
    </row>
    <row r="437" customFormat="false" ht="12.75" hidden="false" customHeight="false" outlineLevel="0" collapsed="false">
      <c r="A437" s="334"/>
      <c r="B437" s="335" t="s">
        <v>1238</v>
      </c>
      <c r="C437" s="336"/>
      <c r="D437" s="337"/>
      <c r="E437" s="338"/>
      <c r="F437" s="339"/>
      <c r="G437" s="340"/>
      <c r="H437" s="341"/>
    </row>
    <row r="438" customFormat="false" ht="12.75" hidden="false" customHeight="false" outlineLevel="0" collapsed="false">
      <c r="A438" s="334"/>
      <c r="B438" s="335" t="s">
        <v>1239</v>
      </c>
      <c r="C438" s="336"/>
      <c r="D438" s="337"/>
      <c r="E438" s="338"/>
      <c r="F438" s="339"/>
      <c r="G438" s="340"/>
      <c r="H438" s="341"/>
    </row>
    <row r="439" customFormat="false" ht="12.75" hidden="false" customHeight="false" outlineLevel="0" collapsed="false">
      <c r="A439" s="334"/>
      <c r="B439" s="335" t="s">
        <v>1240</v>
      </c>
      <c r="C439" s="336"/>
      <c r="D439" s="337"/>
      <c r="E439" s="338"/>
      <c r="F439" s="339"/>
      <c r="G439" s="340"/>
      <c r="H439" s="341"/>
    </row>
    <row r="440" customFormat="false" ht="12.75" hidden="false" customHeight="false" outlineLevel="0" collapsed="false">
      <c r="A440" s="334"/>
      <c r="B440" s="335" t="s">
        <v>1241</v>
      </c>
      <c r="C440" s="336"/>
      <c r="D440" s="337"/>
      <c r="E440" s="338"/>
      <c r="F440" s="339"/>
      <c r="G440" s="340"/>
      <c r="H440" s="341"/>
    </row>
    <row r="441" customFormat="false" ht="12.75" hidden="false" customHeight="false" outlineLevel="0" collapsed="false">
      <c r="A441" s="334"/>
      <c r="B441" s="335" t="s">
        <v>1242</v>
      </c>
      <c r="C441" s="336"/>
      <c r="D441" s="337"/>
      <c r="E441" s="338"/>
      <c r="F441" s="339"/>
      <c r="G441" s="340"/>
      <c r="H441" s="341"/>
    </row>
    <row r="442" customFormat="false" ht="12.75" hidden="false" customHeight="false" outlineLevel="0" collapsed="false">
      <c r="A442" s="334"/>
      <c r="B442" s="335" t="s">
        <v>1243</v>
      </c>
      <c r="C442" s="336"/>
      <c r="D442" s="337"/>
      <c r="E442" s="338"/>
      <c r="F442" s="339"/>
      <c r="G442" s="340"/>
      <c r="H442" s="341"/>
    </row>
    <row r="443" customFormat="false" ht="12.75" hidden="false" customHeight="false" outlineLevel="0" collapsed="false">
      <c r="A443" s="334"/>
      <c r="B443" s="335" t="s">
        <v>1244</v>
      </c>
      <c r="C443" s="336"/>
      <c r="D443" s="337"/>
      <c r="E443" s="338"/>
      <c r="F443" s="339"/>
      <c r="G443" s="340"/>
      <c r="H443" s="341"/>
    </row>
    <row r="444" customFormat="false" ht="12.75" hidden="false" customHeight="false" outlineLevel="0" collapsed="false">
      <c r="A444" s="334"/>
      <c r="B444" s="335" t="s">
        <v>1245</v>
      </c>
      <c r="C444" s="336"/>
      <c r="D444" s="337"/>
      <c r="E444" s="338"/>
      <c r="F444" s="339"/>
      <c r="G444" s="340"/>
      <c r="H444" s="341"/>
    </row>
    <row r="445" customFormat="false" ht="12.75" hidden="false" customHeight="false" outlineLevel="0" collapsed="false">
      <c r="A445" s="334"/>
      <c r="B445" s="356" t="s">
        <v>1246</v>
      </c>
      <c r="C445" s="336"/>
      <c r="D445" s="337"/>
      <c r="E445" s="338"/>
      <c r="F445" s="339"/>
      <c r="G445" s="340"/>
      <c r="H445" s="341"/>
    </row>
    <row r="446" customFormat="false" ht="12.75" hidden="false" customHeight="false" outlineLevel="0" collapsed="false">
      <c r="A446" s="334"/>
      <c r="B446" s="366" t="s">
        <v>1247</v>
      </c>
      <c r="C446" s="336"/>
      <c r="D446" s="337"/>
      <c r="E446" s="338"/>
      <c r="F446" s="339"/>
      <c r="G446" s="340"/>
      <c r="H446" s="341"/>
    </row>
    <row r="447" customFormat="false" ht="12.75" hidden="false" customHeight="false" outlineLevel="0" collapsed="false">
      <c r="A447" s="334"/>
      <c r="B447" s="366" t="s">
        <v>1248</v>
      </c>
      <c r="C447" s="336"/>
      <c r="D447" s="337"/>
      <c r="E447" s="338"/>
      <c r="F447" s="339"/>
      <c r="G447" s="340"/>
      <c r="H447" s="341"/>
    </row>
    <row r="448" customFormat="false" ht="12.75" hidden="false" customHeight="false" outlineLevel="0" collapsed="false">
      <c r="A448" s="334"/>
      <c r="B448" s="356" t="s">
        <v>1249</v>
      </c>
      <c r="C448" s="336"/>
      <c r="D448" s="337"/>
      <c r="E448" s="338"/>
      <c r="F448" s="339"/>
      <c r="G448" s="340"/>
      <c r="H448" s="341"/>
    </row>
    <row r="449" customFormat="false" ht="12.75" hidden="false" customHeight="false" outlineLevel="0" collapsed="false">
      <c r="A449" s="334"/>
      <c r="B449" s="366" t="s">
        <v>1250</v>
      </c>
      <c r="C449" s="336"/>
      <c r="D449" s="337"/>
      <c r="E449" s="338"/>
      <c r="F449" s="339"/>
      <c r="G449" s="340"/>
      <c r="H449" s="341"/>
    </row>
    <row r="450" customFormat="false" ht="12.75" hidden="false" customHeight="false" outlineLevel="0" collapsed="false">
      <c r="A450" s="334"/>
      <c r="B450" s="366" t="s">
        <v>1251</v>
      </c>
      <c r="C450" s="336"/>
      <c r="D450" s="337"/>
      <c r="E450" s="338"/>
      <c r="F450" s="339"/>
      <c r="G450" s="340"/>
      <c r="H450" s="341"/>
    </row>
    <row r="451" customFormat="false" ht="12.75" hidden="false" customHeight="false" outlineLevel="0" collapsed="false">
      <c r="A451" s="334"/>
      <c r="B451" s="356" t="s">
        <v>1252</v>
      </c>
      <c r="C451" s="336"/>
      <c r="D451" s="337"/>
      <c r="E451" s="338"/>
      <c r="F451" s="339"/>
      <c r="G451" s="340"/>
      <c r="H451" s="341"/>
    </row>
    <row r="452" customFormat="false" ht="12.75" hidden="false" customHeight="false" outlineLevel="0" collapsed="false">
      <c r="A452" s="334"/>
      <c r="B452" s="366" t="s">
        <v>1253</v>
      </c>
      <c r="C452" s="336"/>
      <c r="D452" s="337"/>
      <c r="E452" s="338"/>
      <c r="F452" s="339"/>
      <c r="G452" s="340"/>
      <c r="H452" s="341"/>
    </row>
    <row r="453" customFormat="false" ht="12.75" hidden="false" customHeight="false" outlineLevel="0" collapsed="false">
      <c r="A453" s="334"/>
      <c r="B453" s="356" t="s">
        <v>1254</v>
      </c>
      <c r="C453" s="336"/>
      <c r="D453" s="337"/>
      <c r="E453" s="338"/>
      <c r="F453" s="339"/>
      <c r="G453" s="340"/>
      <c r="H453" s="341"/>
    </row>
    <row r="454" customFormat="false" ht="12.75" hidden="false" customHeight="false" outlineLevel="0" collapsed="false">
      <c r="A454" s="334"/>
      <c r="B454" s="366" t="s">
        <v>1255</v>
      </c>
      <c r="C454" s="336"/>
      <c r="D454" s="337"/>
      <c r="E454" s="338"/>
      <c r="F454" s="339"/>
      <c r="G454" s="340"/>
      <c r="H454" s="341"/>
    </row>
    <row r="455" customFormat="false" ht="12.75" hidden="false" customHeight="false" outlineLevel="0" collapsed="false">
      <c r="A455" s="334"/>
      <c r="B455" s="356" t="s">
        <v>1256</v>
      </c>
      <c r="C455" s="336"/>
      <c r="D455" s="337"/>
      <c r="E455" s="338"/>
      <c r="F455" s="339"/>
      <c r="G455" s="340"/>
      <c r="H455" s="341"/>
    </row>
    <row r="456" customFormat="false" ht="12.75" hidden="false" customHeight="false" outlineLevel="0" collapsed="false">
      <c r="A456" s="334"/>
      <c r="B456" s="366" t="s">
        <v>1257</v>
      </c>
      <c r="C456" s="336"/>
      <c r="D456" s="337"/>
      <c r="E456" s="338"/>
      <c r="F456" s="339"/>
      <c r="G456" s="340"/>
      <c r="H456" s="341"/>
    </row>
    <row r="457" customFormat="false" ht="12.75" hidden="false" customHeight="false" outlineLevel="0" collapsed="false">
      <c r="A457" s="334"/>
      <c r="B457" s="356" t="s">
        <v>1258</v>
      </c>
      <c r="C457" s="336"/>
      <c r="D457" s="337"/>
      <c r="E457" s="338"/>
      <c r="F457" s="339"/>
      <c r="G457" s="340"/>
      <c r="H457" s="341"/>
    </row>
    <row r="458" customFormat="false" ht="12.75" hidden="false" customHeight="false" outlineLevel="0" collapsed="false">
      <c r="A458" s="334"/>
      <c r="B458" s="366" t="s">
        <v>1259</v>
      </c>
      <c r="C458" s="336"/>
      <c r="D458" s="337"/>
      <c r="E458" s="338"/>
      <c r="F458" s="339"/>
      <c r="G458" s="340"/>
      <c r="H458" s="341"/>
    </row>
    <row r="459" customFormat="false" ht="12.75" hidden="false" customHeight="false" outlineLevel="0" collapsed="false">
      <c r="A459" s="334"/>
      <c r="B459" s="356" t="s">
        <v>1260</v>
      </c>
      <c r="C459" s="336"/>
      <c r="D459" s="337"/>
      <c r="E459" s="338"/>
      <c r="F459" s="339"/>
      <c r="G459" s="340"/>
      <c r="H459" s="341"/>
    </row>
    <row r="460" customFormat="false" ht="12.75" hidden="false" customHeight="false" outlineLevel="0" collapsed="false">
      <c r="A460" s="334"/>
      <c r="B460" s="366" t="s">
        <v>1261</v>
      </c>
      <c r="C460" s="336"/>
      <c r="D460" s="337"/>
      <c r="E460" s="338"/>
      <c r="F460" s="339"/>
      <c r="G460" s="340"/>
      <c r="H460" s="341"/>
    </row>
    <row r="461" customFormat="false" ht="12.75" hidden="false" customHeight="false" outlineLevel="0" collapsed="false">
      <c r="A461" s="334"/>
      <c r="B461" s="366" t="s">
        <v>1262</v>
      </c>
      <c r="C461" s="336"/>
      <c r="D461" s="337"/>
      <c r="E461" s="338"/>
      <c r="F461" s="339"/>
      <c r="G461" s="340"/>
      <c r="H461" s="341"/>
    </row>
    <row r="462" customFormat="false" ht="12.75" hidden="false" customHeight="false" outlineLevel="0" collapsed="false">
      <c r="A462" s="334"/>
      <c r="B462" s="356" t="s">
        <v>1263</v>
      </c>
      <c r="C462" s="336"/>
      <c r="D462" s="337"/>
      <c r="E462" s="338"/>
      <c r="F462" s="339"/>
      <c r="G462" s="340"/>
      <c r="H462" s="341"/>
    </row>
    <row r="463" customFormat="false" ht="12.75" hidden="false" customHeight="false" outlineLevel="0" collapsed="false">
      <c r="A463" s="334"/>
      <c r="B463" s="366" t="s">
        <v>1264</v>
      </c>
      <c r="C463" s="336"/>
      <c r="D463" s="337"/>
      <c r="E463" s="338"/>
      <c r="F463" s="339"/>
      <c r="G463" s="340"/>
      <c r="H463" s="341"/>
    </row>
    <row r="464" customFormat="false" ht="12.75" hidden="false" customHeight="false" outlineLevel="0" collapsed="false">
      <c r="A464" s="334"/>
      <c r="B464" s="366" t="s">
        <v>1265</v>
      </c>
      <c r="C464" s="336"/>
      <c r="D464" s="337"/>
      <c r="E464" s="338"/>
      <c r="F464" s="339"/>
      <c r="G464" s="340"/>
      <c r="H464" s="341"/>
    </row>
    <row r="465" customFormat="false" ht="12.75" hidden="false" customHeight="false" outlineLevel="0" collapsed="false">
      <c r="A465" s="334"/>
      <c r="B465" s="356"/>
      <c r="C465" s="336"/>
      <c r="D465" s="337"/>
      <c r="E465" s="338"/>
      <c r="F465" s="339"/>
      <c r="G465" s="340"/>
      <c r="H465" s="341"/>
    </row>
    <row r="466" customFormat="false" ht="12.75" hidden="false" customHeight="false" outlineLevel="0" collapsed="false">
      <c r="A466" s="334"/>
      <c r="B466" s="363" t="s">
        <v>943</v>
      </c>
      <c r="C466" s="336"/>
      <c r="D466" s="337"/>
      <c r="E466" s="338"/>
      <c r="F466" s="339"/>
      <c r="G466" s="340"/>
      <c r="H466" s="341"/>
    </row>
    <row r="467" customFormat="false" ht="12.75" hidden="false" customHeight="false" outlineLevel="0" collapsed="false">
      <c r="A467" s="334"/>
      <c r="B467" s="356" t="s">
        <v>1266</v>
      </c>
      <c r="C467" s="336"/>
      <c r="D467" s="337"/>
      <c r="E467" s="338"/>
      <c r="F467" s="339"/>
      <c r="G467" s="340"/>
      <c r="H467" s="341"/>
    </row>
    <row r="468" customFormat="false" ht="12.75" hidden="false" customHeight="false" outlineLevel="0" collapsed="false">
      <c r="A468" s="334"/>
      <c r="B468" s="366" t="s">
        <v>1267</v>
      </c>
      <c r="C468" s="336"/>
      <c r="D468" s="337"/>
      <c r="E468" s="338"/>
      <c r="F468" s="339"/>
      <c r="G468" s="340"/>
      <c r="H468" s="341"/>
    </row>
    <row r="469" customFormat="false" ht="12.75" hidden="false" customHeight="false" outlineLevel="0" collapsed="false">
      <c r="A469" s="334"/>
      <c r="B469" s="366" t="s">
        <v>1268</v>
      </c>
      <c r="C469" s="336"/>
      <c r="D469" s="337"/>
      <c r="E469" s="338"/>
      <c r="F469" s="339"/>
      <c r="G469" s="340"/>
      <c r="H469" s="341"/>
    </row>
    <row r="470" customFormat="false" ht="12.75" hidden="false" customHeight="false" outlineLevel="0" collapsed="false">
      <c r="A470" s="334"/>
      <c r="B470" s="366" t="s">
        <v>1269</v>
      </c>
      <c r="C470" s="336"/>
      <c r="D470" s="337"/>
      <c r="E470" s="338"/>
      <c r="F470" s="339"/>
      <c r="G470" s="340"/>
      <c r="H470" s="341"/>
    </row>
    <row r="471" customFormat="false" ht="12.75" hidden="false" customHeight="false" outlineLevel="0" collapsed="false">
      <c r="A471" s="334"/>
      <c r="B471" s="366" t="s">
        <v>1270</v>
      </c>
      <c r="C471" s="336"/>
      <c r="D471" s="337"/>
      <c r="E471" s="338"/>
      <c r="F471" s="339"/>
      <c r="G471" s="340"/>
      <c r="H471" s="341"/>
    </row>
    <row r="472" customFormat="false" ht="12.75" hidden="false" customHeight="false" outlineLevel="0" collapsed="false">
      <c r="A472" s="334"/>
      <c r="B472" s="366" t="s">
        <v>1271</v>
      </c>
      <c r="C472" s="336"/>
      <c r="D472" s="337"/>
      <c r="E472" s="338"/>
      <c r="F472" s="339"/>
      <c r="G472" s="340"/>
      <c r="H472" s="341"/>
    </row>
    <row r="473" customFormat="false" ht="12.75" hidden="false" customHeight="false" outlineLevel="0" collapsed="false">
      <c r="A473" s="334"/>
      <c r="B473" s="366" t="s">
        <v>1272</v>
      </c>
      <c r="C473" s="336"/>
      <c r="D473" s="337"/>
      <c r="E473" s="338"/>
      <c r="F473" s="339"/>
      <c r="G473" s="340"/>
      <c r="H473" s="341"/>
    </row>
    <row r="474" customFormat="false" ht="12.75" hidden="false" customHeight="false" outlineLevel="0" collapsed="false">
      <c r="A474" s="334"/>
      <c r="B474" s="366" t="s">
        <v>1273</v>
      </c>
      <c r="C474" s="336"/>
      <c r="D474" s="337"/>
      <c r="E474" s="338"/>
      <c r="F474" s="339"/>
      <c r="G474" s="340"/>
      <c r="H474" s="341"/>
    </row>
    <row r="475" customFormat="false" ht="12.75" hidden="false" customHeight="false" outlineLevel="0" collapsed="false">
      <c r="A475" s="334"/>
      <c r="B475" s="366" t="s">
        <v>1274</v>
      </c>
      <c r="C475" s="336"/>
      <c r="D475" s="337"/>
      <c r="E475" s="338"/>
      <c r="F475" s="339"/>
      <c r="G475" s="340"/>
      <c r="H475" s="341"/>
    </row>
    <row r="476" customFormat="false" ht="12.75" hidden="false" customHeight="false" outlineLevel="0" collapsed="false">
      <c r="A476" s="334"/>
      <c r="B476" s="366" t="s">
        <v>1275</v>
      </c>
      <c r="C476" s="336"/>
      <c r="D476" s="337"/>
      <c r="E476" s="338"/>
      <c r="F476" s="339"/>
      <c r="G476" s="340"/>
      <c r="H476" s="341"/>
    </row>
    <row r="477" customFormat="false" ht="12.75" hidden="false" customHeight="false" outlineLevel="0" collapsed="false">
      <c r="A477" s="334"/>
      <c r="B477" s="366" t="s">
        <v>1276</v>
      </c>
      <c r="C477" s="336"/>
      <c r="D477" s="337"/>
      <c r="E477" s="338"/>
      <c r="F477" s="339"/>
      <c r="G477" s="340"/>
      <c r="H477" s="341"/>
    </row>
    <row r="478" customFormat="false" ht="12.75" hidden="false" customHeight="false" outlineLevel="0" collapsed="false">
      <c r="A478" s="334"/>
      <c r="B478" s="366" t="s">
        <v>1277</v>
      </c>
      <c r="C478" s="336"/>
      <c r="D478" s="337"/>
      <c r="E478" s="338"/>
      <c r="F478" s="339"/>
      <c r="G478" s="340"/>
      <c r="H478" s="341"/>
    </row>
    <row r="479" customFormat="false" ht="12.75" hidden="false" customHeight="false" outlineLevel="0" collapsed="false">
      <c r="A479" s="334"/>
      <c r="B479" s="366" t="s">
        <v>1278</v>
      </c>
      <c r="C479" s="336"/>
      <c r="D479" s="337"/>
      <c r="E479" s="338"/>
      <c r="F479" s="339"/>
      <c r="G479" s="340"/>
      <c r="H479" s="341"/>
    </row>
    <row r="480" customFormat="false" ht="12.75" hidden="false" customHeight="false" outlineLevel="0" collapsed="false">
      <c r="A480" s="334"/>
      <c r="B480" s="366" t="s">
        <v>1279</v>
      </c>
      <c r="C480" s="336"/>
      <c r="D480" s="337"/>
      <c r="E480" s="338"/>
      <c r="F480" s="339"/>
      <c r="G480" s="340"/>
      <c r="H480" s="341"/>
    </row>
    <row r="481" customFormat="false" ht="12.75" hidden="false" customHeight="false" outlineLevel="0" collapsed="false">
      <c r="A481" s="334"/>
      <c r="B481" s="366" t="s">
        <v>1280</v>
      </c>
      <c r="C481" s="336"/>
      <c r="D481" s="337"/>
      <c r="E481" s="338"/>
      <c r="F481" s="339"/>
      <c r="G481" s="340"/>
      <c r="H481" s="341"/>
    </row>
    <row r="482" customFormat="false" ht="12.75" hidden="false" customHeight="false" outlineLevel="0" collapsed="false">
      <c r="A482" s="334"/>
      <c r="B482" s="366" t="s">
        <v>1281</v>
      </c>
      <c r="C482" s="336"/>
      <c r="D482" s="337"/>
      <c r="E482" s="338"/>
      <c r="F482" s="339"/>
      <c r="G482" s="340"/>
      <c r="H482" s="341"/>
    </row>
    <row r="483" customFormat="false" ht="12.75" hidden="false" customHeight="false" outlineLevel="0" collapsed="false">
      <c r="A483" s="334"/>
      <c r="B483" s="366" t="s">
        <v>1282</v>
      </c>
      <c r="C483" s="336"/>
      <c r="D483" s="337"/>
      <c r="E483" s="338"/>
      <c r="F483" s="339"/>
      <c r="G483" s="340"/>
      <c r="H483" s="341"/>
    </row>
    <row r="484" customFormat="false" ht="12.75" hidden="false" customHeight="false" outlineLevel="0" collapsed="false">
      <c r="A484" s="334"/>
      <c r="B484" s="366" t="s">
        <v>1283</v>
      </c>
      <c r="C484" s="336"/>
      <c r="D484" s="337"/>
      <c r="E484" s="338"/>
      <c r="F484" s="339"/>
      <c r="G484" s="340"/>
      <c r="H484" s="341"/>
    </row>
    <row r="485" customFormat="false" ht="12.75" hidden="false" customHeight="false" outlineLevel="0" collapsed="false">
      <c r="A485" s="334"/>
      <c r="B485" s="366" t="s">
        <v>1284</v>
      </c>
      <c r="C485" s="336"/>
      <c r="D485" s="337"/>
      <c r="E485" s="338"/>
      <c r="F485" s="339"/>
      <c r="G485" s="340"/>
      <c r="H485" s="341"/>
    </row>
    <row r="486" customFormat="false" ht="12.75" hidden="false" customHeight="false" outlineLevel="0" collapsed="false">
      <c r="A486" s="334"/>
      <c r="B486" s="366" t="s">
        <v>1285</v>
      </c>
      <c r="C486" s="336"/>
      <c r="D486" s="337"/>
      <c r="E486" s="338"/>
      <c r="F486" s="339"/>
      <c r="G486" s="340"/>
      <c r="H486" s="341"/>
    </row>
    <row r="487" customFormat="false" ht="12.75" hidden="false" customHeight="false" outlineLevel="0" collapsed="false">
      <c r="A487" s="334"/>
      <c r="B487" s="366" t="s">
        <v>1286</v>
      </c>
      <c r="C487" s="336"/>
      <c r="D487" s="337"/>
      <c r="E487" s="338"/>
      <c r="F487" s="339"/>
      <c r="G487" s="340"/>
      <c r="H487" s="341"/>
    </row>
    <row r="488" customFormat="false" ht="12.75" hidden="false" customHeight="false" outlineLevel="0" collapsed="false">
      <c r="A488" s="334"/>
      <c r="B488" s="366" t="s">
        <v>1287</v>
      </c>
      <c r="C488" s="336"/>
      <c r="D488" s="337"/>
      <c r="E488" s="338"/>
      <c r="F488" s="339"/>
      <c r="G488" s="340"/>
      <c r="H488" s="341"/>
    </row>
    <row r="489" customFormat="false" ht="12.75" hidden="false" customHeight="false" outlineLevel="0" collapsed="false">
      <c r="A489" s="334"/>
      <c r="B489" s="366" t="s">
        <v>1288</v>
      </c>
      <c r="C489" s="336"/>
      <c r="D489" s="337"/>
      <c r="E489" s="338"/>
      <c r="F489" s="339"/>
      <c r="G489" s="340"/>
      <c r="H489" s="341"/>
    </row>
    <row r="490" customFormat="false" ht="12.75" hidden="false" customHeight="false" outlineLevel="0" collapsed="false">
      <c r="A490" s="334"/>
      <c r="B490" s="366" t="s">
        <v>1289</v>
      </c>
      <c r="C490" s="336"/>
      <c r="D490" s="337"/>
      <c r="E490" s="338"/>
      <c r="F490" s="339"/>
      <c r="G490" s="340"/>
      <c r="H490" s="341"/>
    </row>
    <row r="491" customFormat="false" ht="12.75" hidden="false" customHeight="false" outlineLevel="0" collapsed="false">
      <c r="A491" s="334"/>
      <c r="B491" s="366" t="s">
        <v>1290</v>
      </c>
      <c r="C491" s="336"/>
      <c r="D491" s="337"/>
      <c r="E491" s="338"/>
      <c r="F491" s="339"/>
      <c r="G491" s="340"/>
      <c r="H491" s="341"/>
    </row>
    <row r="492" customFormat="false" ht="12.75" hidden="false" customHeight="false" outlineLevel="0" collapsed="false">
      <c r="A492" s="334"/>
      <c r="B492" s="366" t="s">
        <v>1291</v>
      </c>
      <c r="C492" s="336"/>
      <c r="D492" s="337"/>
      <c r="E492" s="338"/>
      <c r="F492" s="339"/>
      <c r="G492" s="340"/>
      <c r="H492" s="341"/>
    </row>
    <row r="493" customFormat="false" ht="12.75" hidden="false" customHeight="false" outlineLevel="0" collapsed="false">
      <c r="A493" s="334"/>
      <c r="B493" s="366" t="s">
        <v>1292</v>
      </c>
      <c r="C493" s="336"/>
      <c r="D493" s="337"/>
      <c r="E493" s="338"/>
      <c r="F493" s="339"/>
      <c r="G493" s="340"/>
      <c r="H493" s="341"/>
    </row>
    <row r="494" customFormat="false" ht="12.75" hidden="false" customHeight="false" outlineLevel="0" collapsed="false">
      <c r="A494" s="334"/>
      <c r="B494" s="366" t="s">
        <v>1293</v>
      </c>
      <c r="C494" s="336"/>
      <c r="D494" s="337"/>
      <c r="E494" s="338"/>
      <c r="F494" s="339"/>
      <c r="G494" s="340"/>
      <c r="H494" s="341"/>
    </row>
    <row r="495" customFormat="false" ht="12.75" hidden="false" customHeight="false" outlineLevel="0" collapsed="false">
      <c r="A495" s="334"/>
      <c r="B495" s="366" t="s">
        <v>1294</v>
      </c>
      <c r="C495" s="336"/>
      <c r="D495" s="337"/>
      <c r="E495" s="338"/>
      <c r="F495" s="339"/>
      <c r="G495" s="340"/>
      <c r="H495" s="341"/>
    </row>
    <row r="496" customFormat="false" ht="12.75" hidden="false" customHeight="false" outlineLevel="0" collapsed="false">
      <c r="A496" s="334"/>
      <c r="B496" s="366" t="s">
        <v>1295</v>
      </c>
      <c r="C496" s="336"/>
      <c r="D496" s="337"/>
      <c r="E496" s="338"/>
      <c r="F496" s="339"/>
      <c r="G496" s="340"/>
      <c r="H496" s="341"/>
    </row>
    <row r="497" customFormat="false" ht="12.75" hidden="false" customHeight="false" outlineLevel="0" collapsed="false">
      <c r="A497" s="334"/>
      <c r="B497" s="356"/>
      <c r="C497" s="336"/>
      <c r="D497" s="337"/>
      <c r="E497" s="338"/>
      <c r="F497" s="339"/>
      <c r="G497" s="340"/>
      <c r="H497" s="341"/>
    </row>
    <row r="498" customFormat="false" ht="12.75" hidden="false" customHeight="false" outlineLevel="0" collapsed="false">
      <c r="A498" s="334"/>
      <c r="B498" s="356" t="s">
        <v>1296</v>
      </c>
      <c r="C498" s="336"/>
      <c r="D498" s="337"/>
      <c r="E498" s="338"/>
      <c r="F498" s="339"/>
      <c r="G498" s="340"/>
      <c r="H498" s="341"/>
    </row>
    <row r="499" customFormat="false" ht="12.75" hidden="false" customHeight="false" outlineLevel="0" collapsed="false">
      <c r="A499" s="334"/>
      <c r="B499" s="366" t="s">
        <v>1297</v>
      </c>
      <c r="C499" s="336"/>
      <c r="D499" s="337"/>
      <c r="E499" s="338"/>
      <c r="F499" s="339"/>
      <c r="G499" s="340"/>
      <c r="H499" s="341"/>
    </row>
    <row r="500" customFormat="false" ht="12.75" hidden="false" customHeight="false" outlineLevel="0" collapsed="false">
      <c r="A500" s="334"/>
      <c r="B500" s="366" t="s">
        <v>1298</v>
      </c>
      <c r="C500" s="336"/>
      <c r="D500" s="337"/>
      <c r="E500" s="338"/>
      <c r="F500" s="339"/>
      <c r="G500" s="340"/>
      <c r="H500" s="341"/>
    </row>
    <row r="501" customFormat="false" ht="12.75" hidden="false" customHeight="false" outlineLevel="0" collapsed="false">
      <c r="A501" s="334"/>
      <c r="B501" s="366" t="s">
        <v>1299</v>
      </c>
      <c r="C501" s="336"/>
      <c r="D501" s="337"/>
      <c r="E501" s="338"/>
      <c r="F501" s="339"/>
      <c r="G501" s="340"/>
      <c r="H501" s="341"/>
    </row>
    <row r="502" customFormat="false" ht="12.75" hidden="false" customHeight="false" outlineLevel="0" collapsed="false">
      <c r="A502" s="334"/>
      <c r="B502" s="366" t="s">
        <v>1300</v>
      </c>
      <c r="C502" s="336"/>
      <c r="D502" s="337"/>
      <c r="E502" s="338"/>
      <c r="F502" s="339"/>
      <c r="G502" s="340"/>
      <c r="H502" s="341"/>
    </row>
    <row r="503" customFormat="false" ht="12.75" hidden="false" customHeight="false" outlineLevel="0" collapsed="false">
      <c r="A503" s="334"/>
      <c r="B503" s="366" t="s">
        <v>1301</v>
      </c>
      <c r="C503" s="336"/>
      <c r="D503" s="337"/>
      <c r="E503" s="338"/>
      <c r="F503" s="339"/>
      <c r="G503" s="340"/>
      <c r="H503" s="341"/>
    </row>
    <row r="504" customFormat="false" ht="12.75" hidden="false" customHeight="false" outlineLevel="0" collapsed="false">
      <c r="A504" s="334"/>
      <c r="B504" s="366" t="s">
        <v>1302</v>
      </c>
      <c r="C504" s="336"/>
      <c r="D504" s="337"/>
      <c r="E504" s="338"/>
      <c r="F504" s="339"/>
      <c r="G504" s="340"/>
      <c r="H504" s="341"/>
    </row>
    <row r="505" customFormat="false" ht="12.75" hidden="false" customHeight="false" outlineLevel="0" collapsed="false">
      <c r="A505" s="334"/>
      <c r="B505" s="366" t="s">
        <v>1303</v>
      </c>
      <c r="C505" s="336"/>
      <c r="D505" s="337"/>
      <c r="E505" s="338"/>
      <c r="F505" s="339"/>
      <c r="G505" s="340"/>
      <c r="H505" s="341"/>
    </row>
    <row r="506" customFormat="false" ht="12.75" hidden="false" customHeight="false" outlineLevel="0" collapsed="false">
      <c r="A506" s="334"/>
      <c r="B506" s="366" t="s">
        <v>1304</v>
      </c>
      <c r="C506" s="336"/>
      <c r="D506" s="337"/>
      <c r="E506" s="338"/>
      <c r="F506" s="339"/>
      <c r="G506" s="340"/>
      <c r="H506" s="341"/>
    </row>
    <row r="507" customFormat="false" ht="12.75" hidden="false" customHeight="false" outlineLevel="0" collapsed="false">
      <c r="A507" s="334"/>
      <c r="B507" s="356"/>
      <c r="C507" s="336"/>
      <c r="D507" s="337"/>
      <c r="E507" s="338"/>
      <c r="F507" s="339"/>
      <c r="G507" s="340"/>
      <c r="H507" s="341"/>
    </row>
    <row r="508" customFormat="false" ht="22.5" hidden="false" customHeight="false" outlineLevel="0" collapsed="false">
      <c r="A508" s="334"/>
      <c r="B508" s="356" t="s">
        <v>1305</v>
      </c>
      <c r="C508" s="336"/>
      <c r="D508" s="337"/>
      <c r="E508" s="338"/>
      <c r="F508" s="339"/>
      <c r="G508" s="340"/>
      <c r="H508" s="341"/>
    </row>
    <row r="509" customFormat="false" ht="22.5" hidden="false" customHeight="false" outlineLevel="0" collapsed="false">
      <c r="A509" s="334"/>
      <c r="B509" s="366" t="s">
        <v>1306</v>
      </c>
      <c r="C509" s="336"/>
      <c r="D509" s="337"/>
      <c r="E509" s="338"/>
      <c r="F509" s="339"/>
      <c r="G509" s="340"/>
      <c r="H509" s="341"/>
    </row>
    <row r="510" customFormat="false" ht="22.5" hidden="false" customHeight="false" outlineLevel="0" collapsed="false">
      <c r="A510" s="334"/>
      <c r="B510" s="366" t="s">
        <v>1307</v>
      </c>
      <c r="C510" s="336"/>
      <c r="D510" s="337"/>
      <c r="E510" s="338"/>
      <c r="F510" s="339"/>
      <c r="G510" s="340"/>
      <c r="H510" s="341"/>
    </row>
    <row r="511" customFormat="false" ht="22.5" hidden="false" customHeight="false" outlineLevel="0" collapsed="false">
      <c r="A511" s="334"/>
      <c r="B511" s="366" t="s">
        <v>1308</v>
      </c>
      <c r="C511" s="336"/>
      <c r="D511" s="337"/>
      <c r="E511" s="338"/>
      <c r="F511" s="339"/>
      <c r="G511" s="340"/>
      <c r="H511" s="341"/>
    </row>
    <row r="512" customFormat="false" ht="22.5" hidden="false" customHeight="false" outlineLevel="0" collapsed="false">
      <c r="A512" s="334"/>
      <c r="B512" s="366" t="s">
        <v>1309</v>
      </c>
      <c r="C512" s="336"/>
      <c r="D512" s="337"/>
      <c r="E512" s="338"/>
      <c r="F512" s="339"/>
      <c r="G512" s="340"/>
      <c r="H512" s="341"/>
    </row>
    <row r="513" customFormat="false" ht="22.5" hidden="false" customHeight="false" outlineLevel="0" collapsed="false">
      <c r="A513" s="334"/>
      <c r="B513" s="366" t="s">
        <v>1310</v>
      </c>
      <c r="C513" s="336"/>
      <c r="D513" s="337"/>
      <c r="E513" s="338"/>
      <c r="F513" s="339"/>
      <c r="G513" s="340"/>
      <c r="H513" s="341"/>
    </row>
    <row r="514" customFormat="false" ht="12.75" hidden="false" customHeight="false" outlineLevel="0" collapsed="false">
      <c r="A514" s="334"/>
      <c r="B514" s="356"/>
      <c r="C514" s="336"/>
      <c r="D514" s="337"/>
      <c r="E514" s="338"/>
      <c r="F514" s="339"/>
      <c r="G514" s="340"/>
      <c r="H514" s="341"/>
    </row>
    <row r="515" customFormat="false" ht="22.5" hidden="false" customHeight="false" outlineLevel="0" collapsed="false">
      <c r="A515" s="334"/>
      <c r="B515" s="356" t="s">
        <v>1311</v>
      </c>
      <c r="C515" s="336"/>
      <c r="D515" s="337"/>
      <c r="E515" s="338"/>
      <c r="F515" s="339"/>
      <c r="G515" s="340"/>
      <c r="H515" s="341"/>
    </row>
    <row r="516" customFormat="false" ht="12.75" hidden="false" customHeight="false" outlineLevel="0" collapsed="false">
      <c r="A516" s="334"/>
      <c r="B516" s="366" t="s">
        <v>1312</v>
      </c>
      <c r="C516" s="336"/>
      <c r="D516" s="337"/>
      <c r="E516" s="338"/>
      <c r="F516" s="339"/>
      <c r="G516" s="340"/>
      <c r="H516" s="341"/>
    </row>
    <row r="517" customFormat="false" ht="12.75" hidden="false" customHeight="false" outlineLevel="0" collapsed="false">
      <c r="A517" s="334"/>
      <c r="B517" s="356"/>
      <c r="C517" s="336"/>
      <c r="D517" s="337"/>
      <c r="E517" s="338"/>
      <c r="F517" s="339"/>
      <c r="G517" s="340"/>
      <c r="H517" s="341"/>
    </row>
    <row r="518" customFormat="false" ht="12.75" hidden="false" customHeight="false" outlineLevel="0" collapsed="false">
      <c r="A518" s="334"/>
      <c r="B518" s="356" t="s">
        <v>1313</v>
      </c>
      <c r="C518" s="336"/>
      <c r="D518" s="337"/>
      <c r="E518" s="338"/>
      <c r="F518" s="339"/>
      <c r="G518" s="340"/>
      <c r="H518" s="341"/>
    </row>
    <row r="519" customFormat="false" ht="12.75" hidden="false" customHeight="false" outlineLevel="0" collapsed="false">
      <c r="A519" s="334"/>
      <c r="B519" s="366" t="s">
        <v>1314</v>
      </c>
      <c r="C519" s="336"/>
      <c r="D519" s="337"/>
      <c r="E519" s="338"/>
      <c r="F519" s="339"/>
      <c r="G519" s="340"/>
      <c r="H519" s="341"/>
    </row>
    <row r="520" customFormat="false" ht="22.5" hidden="false" customHeight="false" outlineLevel="0" collapsed="false">
      <c r="A520" s="334"/>
      <c r="B520" s="366" t="s">
        <v>1315</v>
      </c>
      <c r="C520" s="336"/>
      <c r="D520" s="337"/>
      <c r="E520" s="338"/>
      <c r="F520" s="339"/>
      <c r="G520" s="340"/>
      <c r="H520" s="341"/>
    </row>
    <row r="521" customFormat="false" ht="22.5" hidden="false" customHeight="false" outlineLevel="0" collapsed="false">
      <c r="A521" s="334"/>
      <c r="B521" s="366" t="s">
        <v>1316</v>
      </c>
      <c r="C521" s="336"/>
      <c r="D521" s="337"/>
      <c r="E521" s="338"/>
      <c r="F521" s="339"/>
      <c r="G521" s="340"/>
      <c r="H521" s="341"/>
    </row>
    <row r="522" customFormat="false" ht="22.5" hidden="false" customHeight="false" outlineLevel="0" collapsed="false">
      <c r="A522" s="334"/>
      <c r="B522" s="366" t="s">
        <v>1317</v>
      </c>
      <c r="C522" s="336"/>
      <c r="D522" s="337"/>
      <c r="E522" s="338"/>
      <c r="F522" s="339"/>
      <c r="G522" s="340"/>
      <c r="H522" s="341"/>
    </row>
    <row r="523" customFormat="false" ht="22.5" hidden="false" customHeight="false" outlineLevel="0" collapsed="false">
      <c r="A523" s="334"/>
      <c r="B523" s="366" t="s">
        <v>1318</v>
      </c>
      <c r="C523" s="336"/>
      <c r="D523" s="337"/>
      <c r="E523" s="338"/>
      <c r="F523" s="339"/>
      <c r="G523" s="340"/>
      <c r="H523" s="341"/>
    </row>
    <row r="524" customFormat="false" ht="12.75" hidden="false" customHeight="false" outlineLevel="0" collapsed="false">
      <c r="A524" s="334"/>
      <c r="B524" s="366" t="s">
        <v>1319</v>
      </c>
      <c r="C524" s="336"/>
      <c r="D524" s="337"/>
      <c r="E524" s="338"/>
      <c r="F524" s="339"/>
      <c r="G524" s="340"/>
      <c r="H524" s="341"/>
    </row>
    <row r="525" customFormat="false" ht="12.75" hidden="false" customHeight="false" outlineLevel="0" collapsed="false">
      <c r="A525" s="334"/>
      <c r="B525" s="366" t="s">
        <v>1320</v>
      </c>
      <c r="C525" s="336"/>
      <c r="D525" s="337"/>
      <c r="E525" s="338"/>
      <c r="F525" s="339"/>
      <c r="G525" s="340"/>
      <c r="H525" s="341"/>
    </row>
    <row r="526" customFormat="false" ht="12.75" hidden="false" customHeight="false" outlineLevel="0" collapsed="false">
      <c r="A526" s="334"/>
      <c r="B526" s="366" t="s">
        <v>1321</v>
      </c>
      <c r="C526" s="336"/>
      <c r="D526" s="337"/>
      <c r="E526" s="338"/>
      <c r="F526" s="339"/>
      <c r="G526" s="340"/>
      <c r="H526" s="341"/>
    </row>
    <row r="527" customFormat="false" ht="12.75" hidden="false" customHeight="false" outlineLevel="0" collapsed="false">
      <c r="A527" s="334"/>
      <c r="B527" s="366" t="s">
        <v>1322</v>
      </c>
      <c r="C527" s="336"/>
      <c r="D527" s="337"/>
      <c r="E527" s="338"/>
      <c r="F527" s="339"/>
      <c r="G527" s="340"/>
      <c r="H527" s="341"/>
    </row>
    <row r="528" customFormat="false" ht="12.75" hidden="false" customHeight="false" outlineLevel="0" collapsed="false">
      <c r="A528" s="334"/>
      <c r="B528" s="356"/>
      <c r="C528" s="336"/>
      <c r="D528" s="337"/>
      <c r="E528" s="338"/>
      <c r="F528" s="339"/>
      <c r="G528" s="340"/>
      <c r="H528" s="341"/>
    </row>
    <row r="529" customFormat="false" ht="12.75" hidden="false" customHeight="false" outlineLevel="0" collapsed="false">
      <c r="A529" s="334"/>
      <c r="B529" s="356" t="s">
        <v>1323</v>
      </c>
      <c r="C529" s="336"/>
      <c r="D529" s="337"/>
      <c r="E529" s="338"/>
      <c r="F529" s="339"/>
      <c r="G529" s="340"/>
      <c r="H529" s="341"/>
    </row>
    <row r="530" customFormat="false" ht="12.75" hidden="false" customHeight="false" outlineLevel="0" collapsed="false">
      <c r="A530" s="334"/>
      <c r="B530" s="366" t="s">
        <v>1324</v>
      </c>
      <c r="C530" s="336"/>
      <c r="D530" s="337"/>
      <c r="E530" s="338"/>
      <c r="F530" s="339"/>
      <c r="G530" s="340"/>
      <c r="H530" s="341"/>
    </row>
    <row r="531" customFormat="false" ht="12.75" hidden="false" customHeight="false" outlineLevel="0" collapsed="false">
      <c r="A531" s="334"/>
      <c r="B531" s="366" t="s">
        <v>1325</v>
      </c>
      <c r="C531" s="336"/>
      <c r="D531" s="337"/>
      <c r="E531" s="338"/>
      <c r="F531" s="339"/>
      <c r="G531" s="340"/>
      <c r="H531" s="341"/>
    </row>
    <row r="532" customFormat="false" ht="12.75" hidden="false" customHeight="false" outlineLevel="0" collapsed="false">
      <c r="A532" s="334"/>
      <c r="B532" s="366" t="s">
        <v>1326</v>
      </c>
      <c r="C532" s="336"/>
      <c r="D532" s="337"/>
      <c r="E532" s="338"/>
      <c r="F532" s="339"/>
      <c r="G532" s="340"/>
      <c r="H532" s="341"/>
    </row>
    <row r="533" customFormat="false" ht="12.75" hidden="false" customHeight="false" outlineLevel="0" collapsed="false">
      <c r="A533" s="334"/>
      <c r="B533" s="366" t="s">
        <v>1327</v>
      </c>
      <c r="C533" s="336"/>
      <c r="D533" s="337"/>
      <c r="E533" s="338"/>
      <c r="F533" s="339"/>
      <c r="G533" s="340"/>
      <c r="H533" s="341"/>
    </row>
    <row r="534" customFormat="false" ht="12.75" hidden="false" customHeight="false" outlineLevel="0" collapsed="false">
      <c r="A534" s="334"/>
      <c r="B534" s="366" t="s">
        <v>1328</v>
      </c>
      <c r="C534" s="336"/>
      <c r="D534" s="337"/>
      <c r="E534" s="338"/>
      <c r="F534" s="339"/>
      <c r="G534" s="340"/>
      <c r="H534" s="341"/>
    </row>
    <row r="535" customFormat="false" ht="12.75" hidden="false" customHeight="false" outlineLevel="0" collapsed="false">
      <c r="A535" s="334"/>
      <c r="B535" s="356"/>
      <c r="C535" s="336"/>
      <c r="D535" s="337"/>
      <c r="E535" s="338"/>
      <c r="F535" s="339"/>
      <c r="G535" s="340"/>
      <c r="H535" s="341"/>
    </row>
    <row r="536" customFormat="false" ht="12.75" hidden="false" customHeight="false" outlineLevel="0" collapsed="false">
      <c r="A536" s="334"/>
      <c r="B536" s="356" t="s">
        <v>1329</v>
      </c>
      <c r="C536" s="336"/>
      <c r="D536" s="337"/>
      <c r="E536" s="338"/>
      <c r="F536" s="339"/>
      <c r="G536" s="340"/>
      <c r="H536" s="341"/>
    </row>
    <row r="537" customFormat="false" ht="12.75" hidden="false" customHeight="false" outlineLevel="0" collapsed="false">
      <c r="A537" s="334"/>
      <c r="B537" s="366" t="s">
        <v>1330</v>
      </c>
      <c r="C537" s="336"/>
      <c r="D537" s="337"/>
      <c r="E537" s="338"/>
      <c r="F537" s="339"/>
      <c r="G537" s="340"/>
      <c r="H537" s="341"/>
    </row>
    <row r="538" customFormat="false" ht="12.75" hidden="false" customHeight="false" outlineLevel="0" collapsed="false">
      <c r="A538" s="334"/>
      <c r="B538" s="367" t="s">
        <v>1331</v>
      </c>
      <c r="C538" s="336"/>
      <c r="D538" s="337"/>
      <c r="E538" s="338"/>
      <c r="F538" s="339"/>
      <c r="G538" s="340"/>
      <c r="H538" s="341"/>
    </row>
    <row r="539" customFormat="false" ht="22.5" hidden="false" customHeight="false" outlineLevel="0" collapsed="false">
      <c r="A539" s="334"/>
      <c r="B539" s="366" t="s">
        <v>1332</v>
      </c>
      <c r="C539" s="336"/>
      <c r="D539" s="337"/>
      <c r="E539" s="338"/>
      <c r="F539" s="339"/>
      <c r="G539" s="340"/>
      <c r="H539" s="341"/>
    </row>
    <row r="540" customFormat="false" ht="12.75" hidden="false" customHeight="false" outlineLevel="0" collapsed="false">
      <c r="A540" s="334"/>
      <c r="B540" s="367" t="s">
        <v>1333</v>
      </c>
      <c r="C540" s="336"/>
      <c r="D540" s="337"/>
      <c r="E540" s="338"/>
      <c r="F540" s="339"/>
      <c r="G540" s="340"/>
      <c r="H540" s="341"/>
    </row>
    <row r="541" customFormat="false" ht="12.75" hidden="false" customHeight="false" outlineLevel="0" collapsed="false">
      <c r="A541" s="334"/>
      <c r="B541" s="367" t="s">
        <v>1334</v>
      </c>
      <c r="C541" s="336"/>
      <c r="D541" s="337"/>
      <c r="E541" s="338"/>
      <c r="F541" s="339"/>
      <c r="G541" s="340"/>
      <c r="H541" s="341"/>
    </row>
    <row r="542" customFormat="false" ht="22.5" hidden="false" customHeight="false" outlineLevel="0" collapsed="false">
      <c r="A542" s="334"/>
      <c r="B542" s="366" t="s">
        <v>1335</v>
      </c>
      <c r="C542" s="336"/>
      <c r="D542" s="337"/>
      <c r="E542" s="338"/>
      <c r="F542" s="339"/>
      <c r="G542" s="340"/>
      <c r="H542" s="341"/>
    </row>
    <row r="543" customFormat="false" ht="22.5" hidden="false" customHeight="false" outlineLevel="0" collapsed="false">
      <c r="A543" s="334"/>
      <c r="B543" s="366" t="s">
        <v>1336</v>
      </c>
      <c r="C543" s="336"/>
      <c r="D543" s="337"/>
      <c r="E543" s="338"/>
      <c r="F543" s="339"/>
      <c r="G543" s="340"/>
      <c r="H543" s="341"/>
    </row>
    <row r="544" customFormat="false" ht="12.75" hidden="false" customHeight="false" outlineLevel="0" collapsed="false">
      <c r="A544" s="334"/>
      <c r="B544" s="366" t="s">
        <v>1337</v>
      </c>
      <c r="C544" s="336"/>
      <c r="D544" s="337"/>
      <c r="E544" s="338"/>
      <c r="F544" s="339"/>
      <c r="G544" s="340"/>
      <c r="H544" s="341"/>
    </row>
    <row r="545" customFormat="false" ht="12.75" hidden="false" customHeight="false" outlineLevel="0" collapsed="false">
      <c r="A545" s="334"/>
      <c r="B545" s="356" t="s">
        <v>1338</v>
      </c>
      <c r="C545" s="336"/>
      <c r="D545" s="337"/>
      <c r="E545" s="338"/>
      <c r="F545" s="339"/>
      <c r="G545" s="340"/>
      <c r="H545" s="341"/>
    </row>
    <row r="546" customFormat="false" ht="12.75" hidden="false" customHeight="false" outlineLevel="0" collapsed="false">
      <c r="A546" s="334"/>
      <c r="B546" s="366" t="s">
        <v>1339</v>
      </c>
      <c r="C546" s="336"/>
      <c r="D546" s="337"/>
      <c r="E546" s="338"/>
      <c r="F546" s="339"/>
      <c r="G546" s="340"/>
      <c r="H546" s="341"/>
    </row>
    <row r="547" customFormat="false" ht="22.5" hidden="false" customHeight="false" outlineLevel="0" collapsed="false">
      <c r="A547" s="334"/>
      <c r="B547" s="366" t="s">
        <v>1340</v>
      </c>
      <c r="C547" s="336"/>
      <c r="D547" s="337"/>
      <c r="E547" s="338"/>
      <c r="F547" s="339"/>
      <c r="G547" s="340"/>
      <c r="H547" s="341"/>
    </row>
    <row r="548" customFormat="false" ht="12.75" hidden="false" customHeight="false" outlineLevel="0" collapsed="false">
      <c r="A548" s="334"/>
      <c r="B548" s="366" t="s">
        <v>1341</v>
      </c>
      <c r="C548" s="336"/>
      <c r="D548" s="337"/>
      <c r="E548" s="338"/>
      <c r="F548" s="339"/>
      <c r="G548" s="340"/>
      <c r="H548" s="341"/>
    </row>
    <row r="549" customFormat="false" ht="12.75" hidden="false" customHeight="false" outlineLevel="0" collapsed="false">
      <c r="A549" s="334"/>
      <c r="B549" s="356"/>
      <c r="C549" s="336"/>
      <c r="D549" s="337"/>
      <c r="E549" s="338"/>
      <c r="F549" s="339"/>
      <c r="G549" s="340"/>
      <c r="H549" s="341"/>
    </row>
    <row r="550" customFormat="false" ht="12.75" hidden="false" customHeight="false" outlineLevel="0" collapsed="false">
      <c r="A550" s="334" t="s">
        <v>1342</v>
      </c>
      <c r="B550" s="356" t="s">
        <v>1343</v>
      </c>
      <c r="C550" s="369" t="s">
        <v>634</v>
      </c>
      <c r="D550" s="358" t="n">
        <v>1</v>
      </c>
      <c r="E550" s="371"/>
      <c r="F550" s="360"/>
      <c r="G550" s="372" t="n">
        <f aca="false">E550*D550</f>
        <v>0</v>
      </c>
      <c r="H550" s="341" t="n">
        <f aca="false">D550*F550</f>
        <v>0</v>
      </c>
    </row>
    <row r="551" customFormat="false" ht="12.75" hidden="false" customHeight="false" outlineLevel="0" collapsed="false">
      <c r="A551" s="334"/>
      <c r="B551" s="356"/>
      <c r="C551" s="336"/>
      <c r="D551" s="337"/>
      <c r="E551" s="338"/>
      <c r="F551" s="339"/>
      <c r="G551" s="340"/>
      <c r="H551" s="341"/>
    </row>
    <row r="552" customFormat="false" ht="12.75" hidden="false" customHeight="false" outlineLevel="0" collapsed="false">
      <c r="A552" s="334"/>
      <c r="B552" s="356"/>
      <c r="C552" s="336"/>
      <c r="D552" s="337"/>
      <c r="E552" s="338"/>
      <c r="F552" s="339"/>
      <c r="G552" s="340"/>
      <c r="H552" s="341"/>
    </row>
    <row r="553" customFormat="false" ht="12.75" hidden="false" customHeight="false" outlineLevel="0" collapsed="false">
      <c r="A553" s="334" t="s">
        <v>1344</v>
      </c>
      <c r="B553" s="356" t="s">
        <v>1169</v>
      </c>
      <c r="C553" s="369" t="s">
        <v>634</v>
      </c>
      <c r="D553" s="358" t="n">
        <v>2</v>
      </c>
      <c r="E553" s="371"/>
      <c r="F553" s="360"/>
      <c r="G553" s="372" t="n">
        <f aca="false">E553*D553</f>
        <v>0</v>
      </c>
      <c r="H553" s="341" t="n">
        <f aca="false">D553*F553</f>
        <v>0</v>
      </c>
    </row>
    <row r="554" customFormat="false" ht="12.75" hidden="false" customHeight="false" outlineLevel="0" collapsed="false">
      <c r="A554" s="377"/>
      <c r="B554" s="335" t="s">
        <v>1172</v>
      </c>
      <c r="C554" s="369"/>
      <c r="D554" s="358"/>
      <c r="E554" s="378"/>
      <c r="F554" s="379"/>
      <c r="G554" s="372"/>
      <c r="H554" s="341"/>
    </row>
    <row r="555" customFormat="false" ht="12.75" hidden="false" customHeight="false" outlineLevel="0" collapsed="false">
      <c r="A555" s="334"/>
      <c r="B555" s="356"/>
      <c r="C555" s="336"/>
      <c r="D555" s="337"/>
      <c r="E555" s="338"/>
      <c r="F555" s="339"/>
      <c r="G555" s="340"/>
      <c r="H555" s="341"/>
    </row>
    <row r="556" customFormat="false" ht="12.75" hidden="false" customHeight="false" outlineLevel="0" collapsed="false">
      <c r="A556" s="334" t="s">
        <v>1345</v>
      </c>
      <c r="B556" s="356" t="s">
        <v>1346</v>
      </c>
      <c r="C556" s="369" t="s">
        <v>864</v>
      </c>
      <c r="D556" s="370" t="n">
        <f aca="false">3+1</f>
        <v>4</v>
      </c>
      <c r="E556" s="371"/>
      <c r="F556" s="360"/>
      <c r="G556" s="372" t="n">
        <f aca="false">E556*D556</f>
        <v>0</v>
      </c>
      <c r="H556" s="341" t="n">
        <f aca="false">D556*F556</f>
        <v>0</v>
      </c>
    </row>
    <row r="557" customFormat="false" ht="12.75" hidden="false" customHeight="false" outlineLevel="0" collapsed="false">
      <c r="A557" s="373"/>
      <c r="B557" s="335" t="s">
        <v>1167</v>
      </c>
      <c r="C557" s="369"/>
      <c r="D557" s="370"/>
      <c r="E557" s="338"/>
      <c r="F557" s="339"/>
      <c r="G557" s="340"/>
      <c r="H557" s="341"/>
    </row>
    <row r="558" customFormat="false" ht="12.75" hidden="false" customHeight="false" outlineLevel="0" collapsed="false">
      <c r="A558" s="334"/>
      <c r="B558" s="356"/>
      <c r="C558" s="336"/>
      <c r="D558" s="337"/>
      <c r="E558" s="338"/>
      <c r="F558" s="339"/>
      <c r="G558" s="340"/>
      <c r="H558" s="341"/>
    </row>
    <row r="559" customFormat="false" ht="12.75" hidden="false" customHeight="false" outlineLevel="0" collapsed="false">
      <c r="A559" s="334" t="s">
        <v>1347</v>
      </c>
      <c r="B559" s="356" t="s">
        <v>1346</v>
      </c>
      <c r="C559" s="369" t="s">
        <v>864</v>
      </c>
      <c r="D559" s="370" t="n">
        <f aca="false">4+4</f>
        <v>8</v>
      </c>
      <c r="E559" s="371"/>
      <c r="F559" s="360"/>
      <c r="G559" s="372" t="n">
        <f aca="false">E559*D559</f>
        <v>0</v>
      </c>
      <c r="H559" s="341" t="n">
        <f aca="false">D559*F559</f>
        <v>0</v>
      </c>
    </row>
    <row r="560" customFormat="false" ht="12.75" hidden="false" customHeight="false" outlineLevel="0" collapsed="false">
      <c r="A560" s="373"/>
      <c r="B560" s="335" t="s">
        <v>1348</v>
      </c>
      <c r="C560" s="369"/>
      <c r="D560" s="370"/>
      <c r="E560" s="338"/>
      <c r="F560" s="339"/>
      <c r="G560" s="340"/>
      <c r="H560" s="341"/>
    </row>
    <row r="561" customFormat="false" ht="12.75" hidden="false" customHeight="false" outlineLevel="0" collapsed="false">
      <c r="A561" s="334"/>
      <c r="B561" s="356"/>
      <c r="C561" s="336"/>
      <c r="D561" s="337"/>
      <c r="E561" s="338"/>
      <c r="F561" s="339"/>
      <c r="G561" s="340"/>
      <c r="H561" s="341"/>
    </row>
    <row r="562" customFormat="false" ht="12.75" hidden="false" customHeight="false" outlineLevel="0" collapsed="false">
      <c r="A562" s="334" t="s">
        <v>1349</v>
      </c>
      <c r="B562" s="368" t="s">
        <v>1182</v>
      </c>
      <c r="C562" s="336" t="s">
        <v>864</v>
      </c>
      <c r="D562" s="370" t="n">
        <v>7</v>
      </c>
      <c r="E562" s="371"/>
      <c r="F562" s="360"/>
      <c r="G562" s="372" t="n">
        <f aca="false">E562*D562</f>
        <v>0</v>
      </c>
      <c r="H562" s="341" t="n">
        <f aca="false">D562*F562</f>
        <v>0</v>
      </c>
    </row>
    <row r="563" customFormat="false" ht="12.75" hidden="false" customHeight="false" outlineLevel="0" collapsed="false">
      <c r="A563" s="377"/>
      <c r="B563" s="381" t="s">
        <v>1348</v>
      </c>
      <c r="C563" s="336"/>
      <c r="D563" s="370"/>
      <c r="E563" s="338"/>
      <c r="F563" s="339"/>
      <c r="G563" s="340"/>
      <c r="H563" s="341"/>
    </row>
    <row r="564" customFormat="false" ht="12.75" hidden="false" customHeight="false" outlineLevel="0" collapsed="false">
      <c r="A564" s="377"/>
      <c r="B564" s="381"/>
      <c r="C564" s="336"/>
      <c r="D564" s="370"/>
      <c r="E564" s="338"/>
      <c r="F564" s="339"/>
      <c r="G564" s="340"/>
      <c r="H564" s="341"/>
    </row>
    <row r="565" customFormat="false" ht="12.75" hidden="false" customHeight="false" outlineLevel="0" collapsed="false">
      <c r="A565" s="334" t="s">
        <v>1350</v>
      </c>
      <c r="B565" s="335" t="s">
        <v>1196</v>
      </c>
      <c r="C565" s="369" t="s">
        <v>695</v>
      </c>
      <c r="D565" s="369" t="n">
        <v>40</v>
      </c>
      <c r="E565" s="371"/>
      <c r="F565" s="360"/>
      <c r="G565" s="372" t="n">
        <f aca="false">E565*D565</f>
        <v>0</v>
      </c>
      <c r="H565" s="341" t="n">
        <f aca="false">D565*F565</f>
        <v>0</v>
      </c>
    </row>
    <row r="566" customFormat="false" ht="12.75" hidden="false" customHeight="false" outlineLevel="0" collapsed="false">
      <c r="A566" s="334"/>
      <c r="B566" s="335" t="s">
        <v>1351</v>
      </c>
      <c r="C566" s="336"/>
      <c r="D566" s="336"/>
      <c r="E566" s="338"/>
      <c r="F566" s="339"/>
      <c r="G566" s="340"/>
      <c r="H566" s="341"/>
    </row>
    <row r="567" customFormat="false" ht="12.75" hidden="false" customHeight="false" outlineLevel="0" collapsed="false">
      <c r="A567" s="334"/>
      <c r="B567" s="356"/>
      <c r="C567" s="336"/>
      <c r="D567" s="337"/>
      <c r="E567" s="338"/>
      <c r="F567" s="339"/>
      <c r="G567" s="340"/>
      <c r="H567" s="341"/>
    </row>
    <row r="568" customFormat="false" ht="12.75" hidden="false" customHeight="false" outlineLevel="0" collapsed="false">
      <c r="A568" s="334"/>
      <c r="B568" s="335"/>
      <c r="C568" s="336"/>
      <c r="D568" s="337"/>
      <c r="E568" s="338"/>
      <c r="F568" s="339"/>
      <c r="G568" s="340"/>
      <c r="H568" s="341"/>
    </row>
    <row r="569" customFormat="false" ht="18" hidden="false" customHeight="false" outlineLevel="0" collapsed="false">
      <c r="A569" s="391" t="n">
        <v>2</v>
      </c>
      <c r="B569" s="385" t="s">
        <v>1198</v>
      </c>
      <c r="C569" s="386"/>
      <c r="D569" s="387"/>
      <c r="E569" s="388"/>
      <c r="F569" s="388"/>
      <c r="G569" s="389" t="n">
        <f aca="false">SUM(G431:G568)</f>
        <v>0</v>
      </c>
      <c r="H569" s="390" t="n">
        <f aca="false">SUM(H431:H568)</f>
        <v>0</v>
      </c>
    </row>
    <row r="570" customFormat="false" ht="12.75" hidden="false" customHeight="false" outlineLevel="0" collapsed="false">
      <c r="A570" s="334"/>
      <c r="B570" s="335"/>
      <c r="C570" s="336"/>
      <c r="D570" s="337"/>
      <c r="E570" s="338"/>
      <c r="F570" s="339"/>
      <c r="G570" s="340"/>
      <c r="H570" s="341"/>
    </row>
    <row r="571" customFormat="false" ht="12.75" hidden="false" customHeight="false" outlineLevel="0" collapsed="false">
      <c r="A571" s="334"/>
      <c r="B571" s="335"/>
      <c r="C571" s="336"/>
      <c r="D571" s="337"/>
      <c r="E571" s="338"/>
      <c r="F571" s="339"/>
      <c r="G571" s="340"/>
      <c r="H571" s="341"/>
    </row>
    <row r="572" customFormat="false" ht="18" hidden="false" customHeight="false" outlineLevel="0" collapsed="false">
      <c r="A572" s="342" t="s">
        <v>1352</v>
      </c>
      <c r="B572" s="343" t="s">
        <v>1232</v>
      </c>
      <c r="C572" s="344"/>
      <c r="D572" s="345"/>
      <c r="E572" s="346"/>
      <c r="F572" s="347"/>
      <c r="G572" s="347"/>
      <c r="H572" s="347"/>
    </row>
    <row r="573" customFormat="false" ht="12.75" hidden="false" customHeight="false" outlineLevel="0" collapsed="false">
      <c r="A573" s="348"/>
      <c r="B573" s="349" t="s">
        <v>1200</v>
      </c>
      <c r="C573" s="350"/>
      <c r="D573" s="351"/>
      <c r="E573" s="352"/>
      <c r="F573" s="353"/>
      <c r="G573" s="354"/>
      <c r="H573" s="355"/>
    </row>
    <row r="574" customFormat="false" ht="12.75" hidden="false" customHeight="false" outlineLevel="0" collapsed="false">
      <c r="A574" s="334"/>
      <c r="B574" s="356"/>
      <c r="C574" s="336"/>
      <c r="D574" s="337"/>
      <c r="E574" s="338"/>
      <c r="F574" s="339"/>
      <c r="G574" s="340"/>
      <c r="H574" s="341"/>
    </row>
    <row r="575" customFormat="false" ht="12.75" hidden="false" customHeight="false" outlineLevel="0" collapsed="false">
      <c r="A575" s="334" t="s">
        <v>1353</v>
      </c>
      <c r="B575" s="375" t="s">
        <v>1164</v>
      </c>
      <c r="C575" s="369" t="s">
        <v>634</v>
      </c>
      <c r="D575" s="370" t="n">
        <f aca="false">1+1</f>
        <v>2</v>
      </c>
      <c r="E575" s="371"/>
      <c r="F575" s="360"/>
      <c r="G575" s="372" t="n">
        <f aca="false">E575*D575</f>
        <v>0</v>
      </c>
      <c r="H575" s="341" t="n">
        <f aca="false">D575*F575</f>
        <v>0</v>
      </c>
    </row>
    <row r="576" customFormat="false" ht="12.75" hidden="false" customHeight="false" outlineLevel="0" collapsed="false">
      <c r="A576" s="373"/>
      <c r="B576" s="376" t="s">
        <v>1165</v>
      </c>
      <c r="C576" s="369"/>
      <c r="D576" s="370"/>
      <c r="E576" s="338"/>
      <c r="F576" s="339"/>
      <c r="G576" s="340"/>
      <c r="H576" s="341"/>
    </row>
    <row r="577" customFormat="false" ht="12.75" hidden="false" customHeight="false" outlineLevel="0" collapsed="false">
      <c r="A577" s="373"/>
      <c r="B577" s="376"/>
      <c r="C577" s="369"/>
      <c r="D577" s="370"/>
      <c r="E577" s="338"/>
      <c r="F577" s="339"/>
      <c r="G577" s="340"/>
      <c r="H577" s="341"/>
    </row>
    <row r="578" customFormat="false" ht="12.75" hidden="false" customHeight="false" outlineLevel="0" collapsed="false">
      <c r="A578" s="334" t="s">
        <v>1354</v>
      </c>
      <c r="B578" s="356" t="s">
        <v>1355</v>
      </c>
      <c r="C578" s="369" t="s">
        <v>634</v>
      </c>
      <c r="D578" s="358" t="n">
        <v>1</v>
      </c>
      <c r="E578" s="371"/>
      <c r="F578" s="360"/>
      <c r="G578" s="372" t="n">
        <f aca="false">E578*D578</f>
        <v>0</v>
      </c>
      <c r="H578" s="341" t="n">
        <f aca="false">D578*F578</f>
        <v>0</v>
      </c>
    </row>
    <row r="579" customFormat="false" ht="12.75" hidden="false" customHeight="false" outlineLevel="0" collapsed="false">
      <c r="A579" s="334"/>
      <c r="B579" s="356"/>
      <c r="C579" s="336"/>
      <c r="D579" s="337"/>
      <c r="E579" s="338"/>
      <c r="F579" s="339"/>
      <c r="G579" s="340"/>
      <c r="H579" s="341"/>
    </row>
    <row r="580" customFormat="false" ht="12.75" hidden="false" customHeight="false" outlineLevel="0" collapsed="false">
      <c r="A580" s="373"/>
      <c r="B580" s="376"/>
      <c r="C580" s="369"/>
      <c r="D580" s="370"/>
      <c r="E580" s="338"/>
      <c r="F580" s="339"/>
      <c r="G580" s="340"/>
      <c r="H580" s="341"/>
    </row>
    <row r="581" customFormat="false" ht="12.75" hidden="false" customHeight="false" outlineLevel="0" collapsed="false">
      <c r="A581" s="334" t="s">
        <v>1356</v>
      </c>
      <c r="B581" s="356" t="s">
        <v>1357</v>
      </c>
      <c r="C581" s="369" t="s">
        <v>634</v>
      </c>
      <c r="D581" s="370" t="n">
        <f aca="false">2+1</f>
        <v>3</v>
      </c>
      <c r="E581" s="371"/>
      <c r="F581" s="360"/>
      <c r="G581" s="372" t="n">
        <f aca="false">E581*D581</f>
        <v>0</v>
      </c>
      <c r="H581" s="341" t="n">
        <f aca="false">D581*F581</f>
        <v>0</v>
      </c>
    </row>
    <row r="582" customFormat="false" ht="12.75" hidden="false" customHeight="false" outlineLevel="0" collapsed="false">
      <c r="A582" s="377"/>
      <c r="B582" s="335" t="s">
        <v>1358</v>
      </c>
      <c r="C582" s="369"/>
      <c r="D582" s="370"/>
      <c r="E582" s="392"/>
      <c r="F582" s="379"/>
      <c r="G582" s="372"/>
      <c r="H582" s="341"/>
    </row>
    <row r="583" customFormat="false" ht="12.75" hidden="false" customHeight="false" outlineLevel="0" collapsed="false">
      <c r="A583" s="377"/>
      <c r="B583" s="335"/>
      <c r="C583" s="369"/>
      <c r="D583" s="370"/>
      <c r="E583" s="392"/>
      <c r="F583" s="379"/>
      <c r="G583" s="372"/>
      <c r="H583" s="341"/>
    </row>
    <row r="584" customFormat="false" ht="12.75" hidden="false" customHeight="false" outlineLevel="0" collapsed="false">
      <c r="A584" s="334" t="s">
        <v>1359</v>
      </c>
      <c r="B584" s="356" t="s">
        <v>1346</v>
      </c>
      <c r="C584" s="369" t="s">
        <v>864</v>
      </c>
      <c r="D584" s="370" t="n">
        <f aca="false">2+2+2</f>
        <v>6</v>
      </c>
      <c r="E584" s="371"/>
      <c r="F584" s="360"/>
      <c r="G584" s="372" t="n">
        <f aca="false">E584*D584</f>
        <v>0</v>
      </c>
      <c r="H584" s="341" t="n">
        <f aca="false">D584*F584</f>
        <v>0</v>
      </c>
    </row>
    <row r="585" customFormat="false" ht="12.75" hidden="false" customHeight="false" outlineLevel="0" collapsed="false">
      <c r="A585" s="373"/>
      <c r="B585" s="335" t="s">
        <v>1165</v>
      </c>
      <c r="C585" s="369"/>
      <c r="D585" s="370"/>
      <c r="E585" s="338"/>
      <c r="F585" s="339"/>
      <c r="G585" s="340"/>
      <c r="H585" s="341"/>
    </row>
    <row r="586" customFormat="false" ht="12.75" hidden="false" customHeight="false" outlineLevel="0" collapsed="false">
      <c r="A586" s="373"/>
      <c r="B586" s="335"/>
      <c r="C586" s="369"/>
      <c r="D586" s="370"/>
      <c r="E586" s="338"/>
      <c r="F586" s="339"/>
      <c r="G586" s="340"/>
      <c r="H586" s="341"/>
    </row>
    <row r="587" customFormat="false" ht="12.75" hidden="false" customHeight="false" outlineLevel="0" collapsed="false">
      <c r="A587" s="334" t="s">
        <v>1360</v>
      </c>
      <c r="B587" s="356" t="s">
        <v>1346</v>
      </c>
      <c r="C587" s="369" t="s">
        <v>864</v>
      </c>
      <c r="D587" s="370" t="n">
        <v>9</v>
      </c>
      <c r="E587" s="371"/>
      <c r="F587" s="360"/>
      <c r="G587" s="372" t="n">
        <f aca="false">E587*D587</f>
        <v>0</v>
      </c>
      <c r="H587" s="341" t="n">
        <f aca="false">D587*F587</f>
        <v>0</v>
      </c>
    </row>
    <row r="588" customFormat="false" ht="12.75" hidden="false" customHeight="false" outlineLevel="0" collapsed="false">
      <c r="A588" s="373"/>
      <c r="B588" s="335" t="s">
        <v>1348</v>
      </c>
      <c r="C588" s="369"/>
      <c r="D588" s="370"/>
      <c r="E588" s="338"/>
      <c r="F588" s="339"/>
      <c r="G588" s="340"/>
      <c r="H588" s="341"/>
    </row>
    <row r="589" customFormat="false" ht="12.75" hidden="false" customHeight="false" outlineLevel="0" collapsed="false">
      <c r="A589" s="373"/>
      <c r="B589" s="335"/>
      <c r="C589" s="369"/>
      <c r="D589" s="370"/>
      <c r="E589" s="338"/>
      <c r="F589" s="339"/>
      <c r="G589" s="340"/>
      <c r="H589" s="341"/>
    </row>
    <row r="590" customFormat="false" ht="12.75" hidden="false" customHeight="false" outlineLevel="0" collapsed="false">
      <c r="A590" s="334" t="s">
        <v>1361</v>
      </c>
      <c r="B590" s="368" t="s">
        <v>1182</v>
      </c>
      <c r="C590" s="336" t="s">
        <v>864</v>
      </c>
      <c r="D590" s="370" t="n">
        <f aca="false">11</f>
        <v>11</v>
      </c>
      <c r="E590" s="371"/>
      <c r="F590" s="360"/>
      <c r="G590" s="372" t="n">
        <f aca="false">E590*D590</f>
        <v>0</v>
      </c>
      <c r="H590" s="341" t="n">
        <f aca="false">D590*F590</f>
        <v>0</v>
      </c>
    </row>
    <row r="591" customFormat="false" ht="12.75" hidden="false" customHeight="false" outlineLevel="0" collapsed="false">
      <c r="A591" s="377"/>
      <c r="B591" s="381" t="s">
        <v>1165</v>
      </c>
      <c r="C591" s="336"/>
      <c r="D591" s="370"/>
      <c r="E591" s="338"/>
      <c r="F591" s="339"/>
      <c r="G591" s="340"/>
      <c r="H591" s="341"/>
    </row>
    <row r="592" customFormat="false" ht="12.75" hidden="false" customHeight="false" outlineLevel="0" collapsed="false">
      <c r="A592" s="373"/>
      <c r="B592" s="335"/>
      <c r="C592" s="369"/>
      <c r="D592" s="370"/>
      <c r="E592" s="338"/>
      <c r="F592" s="339"/>
      <c r="G592" s="340"/>
      <c r="H592" s="341"/>
    </row>
    <row r="593" customFormat="false" ht="12.75" hidden="false" customHeight="false" outlineLevel="0" collapsed="false">
      <c r="A593" s="334" t="s">
        <v>1362</v>
      </c>
      <c r="B593" s="368" t="s">
        <v>1182</v>
      </c>
      <c r="C593" s="336" t="s">
        <v>864</v>
      </c>
      <c r="D593" s="370" t="n">
        <v>3</v>
      </c>
      <c r="E593" s="371"/>
      <c r="F593" s="360"/>
      <c r="G593" s="372" t="n">
        <f aca="false">E593*D593</f>
        <v>0</v>
      </c>
      <c r="H593" s="341" t="n">
        <f aca="false">D593*F593</f>
        <v>0</v>
      </c>
    </row>
    <row r="594" customFormat="false" ht="12.75" hidden="false" customHeight="false" outlineLevel="0" collapsed="false">
      <c r="A594" s="377"/>
      <c r="B594" s="381" t="s">
        <v>1167</v>
      </c>
      <c r="C594" s="336"/>
      <c r="D594" s="370"/>
      <c r="E594" s="338"/>
      <c r="F594" s="339"/>
      <c r="G594" s="340"/>
      <c r="H594" s="341"/>
    </row>
    <row r="595" customFormat="false" ht="12.75" hidden="false" customHeight="false" outlineLevel="0" collapsed="false">
      <c r="A595" s="377"/>
      <c r="B595" s="381"/>
      <c r="C595" s="336"/>
      <c r="D595" s="370"/>
      <c r="E595" s="338"/>
      <c r="F595" s="339"/>
      <c r="G595" s="340"/>
      <c r="H595" s="341"/>
    </row>
    <row r="596" customFormat="false" ht="12.75" hidden="false" customHeight="false" outlineLevel="0" collapsed="false">
      <c r="A596" s="334" t="s">
        <v>1363</v>
      </c>
      <c r="B596" s="368" t="s">
        <v>1182</v>
      </c>
      <c r="C596" s="336" t="s">
        <v>864</v>
      </c>
      <c r="D596" s="370" t="n">
        <f aca="false">2+1+2</f>
        <v>5</v>
      </c>
      <c r="E596" s="371"/>
      <c r="F596" s="360"/>
      <c r="G596" s="372" t="n">
        <f aca="false">E596*D596</f>
        <v>0</v>
      </c>
      <c r="H596" s="341" t="n">
        <f aca="false">D596*F596</f>
        <v>0</v>
      </c>
    </row>
    <row r="597" customFormat="false" ht="12.75" hidden="false" customHeight="false" outlineLevel="0" collapsed="false">
      <c r="A597" s="377"/>
      <c r="B597" s="381" t="s">
        <v>1348</v>
      </c>
      <c r="C597" s="336"/>
      <c r="D597" s="370"/>
      <c r="E597" s="338"/>
      <c r="F597" s="339"/>
      <c r="G597" s="340"/>
      <c r="H597" s="341"/>
    </row>
    <row r="598" customFormat="false" ht="12.75" hidden="false" customHeight="false" outlineLevel="0" collapsed="false">
      <c r="A598" s="377"/>
      <c r="B598" s="381"/>
      <c r="C598" s="336"/>
      <c r="D598" s="370"/>
      <c r="E598" s="338"/>
      <c r="F598" s="339"/>
      <c r="G598" s="340"/>
      <c r="H598" s="341"/>
    </row>
    <row r="599" customFormat="false" ht="12.75" hidden="false" customHeight="false" outlineLevel="0" collapsed="false">
      <c r="A599" s="334" t="s">
        <v>1364</v>
      </c>
      <c r="B599" s="335" t="s">
        <v>1196</v>
      </c>
      <c r="C599" s="369" t="s">
        <v>695</v>
      </c>
      <c r="D599" s="369" t="n">
        <v>25</v>
      </c>
      <c r="E599" s="371"/>
      <c r="F599" s="360"/>
      <c r="G599" s="372" t="n">
        <f aca="false">E599*D599</f>
        <v>0</v>
      </c>
      <c r="H599" s="341" t="n">
        <f aca="false">D599*F599</f>
        <v>0</v>
      </c>
    </row>
    <row r="600" customFormat="false" ht="12.75" hidden="false" customHeight="false" outlineLevel="0" collapsed="false">
      <c r="A600" s="334"/>
      <c r="B600" s="335"/>
      <c r="C600" s="336"/>
      <c r="D600" s="336"/>
      <c r="E600" s="338"/>
      <c r="F600" s="339"/>
      <c r="G600" s="340"/>
      <c r="H600" s="341"/>
    </row>
    <row r="601" customFormat="false" ht="18" hidden="false" customHeight="false" outlineLevel="0" collapsed="false">
      <c r="A601" s="391" t="s">
        <v>1352</v>
      </c>
      <c r="B601" s="385" t="s">
        <v>1198</v>
      </c>
      <c r="C601" s="386"/>
      <c r="D601" s="387"/>
      <c r="E601" s="388"/>
      <c r="F601" s="388"/>
      <c r="G601" s="389" t="n">
        <f aca="false">SUM(G575:G600)</f>
        <v>0</v>
      </c>
      <c r="H601" s="390" t="n">
        <f aca="false">SUM(H575:H600)</f>
        <v>0</v>
      </c>
    </row>
    <row r="602" customFormat="false" ht="12.75" hidden="false" customHeight="false" outlineLevel="0" collapsed="false">
      <c r="A602" s="334"/>
      <c r="B602" s="335"/>
      <c r="C602" s="336"/>
      <c r="D602" s="337"/>
      <c r="E602" s="338"/>
      <c r="F602" s="339"/>
      <c r="G602" s="340"/>
      <c r="H602" s="341"/>
    </row>
    <row r="603" customFormat="false" ht="12.75" hidden="false" customHeight="false" outlineLevel="0" collapsed="false">
      <c r="A603" s="334"/>
      <c r="B603" s="335"/>
      <c r="C603" s="336"/>
      <c r="D603" s="337"/>
      <c r="E603" s="338"/>
      <c r="F603" s="339"/>
      <c r="G603" s="340"/>
      <c r="H603" s="341"/>
    </row>
    <row r="604" customFormat="false" ht="18" hidden="false" customHeight="false" outlineLevel="0" collapsed="false">
      <c r="A604" s="342" t="s">
        <v>58</v>
      </c>
      <c r="B604" s="343" t="s">
        <v>1365</v>
      </c>
      <c r="C604" s="344"/>
      <c r="D604" s="345"/>
      <c r="E604" s="346"/>
      <c r="F604" s="347"/>
      <c r="G604" s="347"/>
      <c r="H604" s="347"/>
    </row>
    <row r="605" customFormat="false" ht="12.75" hidden="false" customHeight="false" outlineLevel="0" collapsed="false">
      <c r="A605" s="348"/>
      <c r="B605" s="349" t="s">
        <v>1200</v>
      </c>
      <c r="C605" s="350"/>
      <c r="D605" s="351"/>
      <c r="E605" s="352"/>
      <c r="F605" s="353"/>
      <c r="G605" s="354"/>
      <c r="H605" s="355"/>
    </row>
    <row r="606" customFormat="false" ht="12.75" hidden="false" customHeight="false" outlineLevel="0" collapsed="false">
      <c r="A606" s="334"/>
      <c r="B606" s="335"/>
      <c r="C606" s="336"/>
      <c r="D606" s="337"/>
      <c r="E606" s="338"/>
      <c r="F606" s="339"/>
      <c r="G606" s="340"/>
      <c r="H606" s="341"/>
    </row>
    <row r="607" customFormat="false" ht="12.75" hidden="false" customHeight="false" outlineLevel="0" collapsed="false">
      <c r="A607" s="334" t="s">
        <v>1366</v>
      </c>
      <c r="B607" s="393" t="s">
        <v>1367</v>
      </c>
      <c r="C607" s="357" t="s">
        <v>634</v>
      </c>
      <c r="D607" s="358" t="s">
        <v>918</v>
      </c>
      <c r="E607" s="371"/>
      <c r="F607" s="360"/>
      <c r="G607" s="372" t="n">
        <f aca="false">E607*D607</f>
        <v>0</v>
      </c>
      <c r="H607" s="341" t="n">
        <f aca="false">D607*F607</f>
        <v>0</v>
      </c>
    </row>
    <row r="608" customFormat="false" ht="12.75" hidden="false" customHeight="false" outlineLevel="0" collapsed="false">
      <c r="A608" s="334"/>
      <c r="B608" s="394" t="s">
        <v>1368</v>
      </c>
      <c r="C608" s="336"/>
      <c r="D608" s="337"/>
      <c r="E608" s="338"/>
      <c r="F608" s="339"/>
      <c r="G608" s="340"/>
      <c r="H608" s="341"/>
    </row>
    <row r="609" customFormat="false" ht="12.75" hidden="false" customHeight="false" outlineLevel="0" collapsed="false">
      <c r="A609" s="334"/>
      <c r="B609" s="335" t="s">
        <v>1369</v>
      </c>
      <c r="C609" s="336"/>
      <c r="D609" s="337"/>
      <c r="E609" s="338"/>
      <c r="F609" s="339"/>
      <c r="G609" s="340"/>
      <c r="H609" s="341"/>
    </row>
    <row r="610" customFormat="false" ht="12.75" hidden="false" customHeight="false" outlineLevel="0" collapsed="false">
      <c r="A610" s="334"/>
      <c r="B610" s="335" t="s">
        <v>1370</v>
      </c>
      <c r="C610" s="336"/>
      <c r="D610" s="337"/>
      <c r="E610" s="338"/>
      <c r="F610" s="339"/>
      <c r="G610" s="340"/>
      <c r="H610" s="341"/>
    </row>
    <row r="611" customFormat="false" ht="12.75" hidden="false" customHeight="false" outlineLevel="0" collapsed="false">
      <c r="A611" s="334"/>
      <c r="B611" s="335" t="s">
        <v>1371</v>
      </c>
      <c r="C611" s="336"/>
      <c r="D611" s="337"/>
      <c r="E611" s="338"/>
      <c r="F611" s="339"/>
      <c r="G611" s="340"/>
      <c r="H611" s="341"/>
    </row>
    <row r="612" customFormat="false" ht="12.75" hidden="false" customHeight="false" outlineLevel="0" collapsed="false">
      <c r="A612" s="334"/>
      <c r="B612" s="335" t="s">
        <v>1372</v>
      </c>
      <c r="C612" s="336"/>
      <c r="D612" s="337"/>
      <c r="E612" s="338"/>
      <c r="F612" s="339"/>
      <c r="G612" s="340"/>
      <c r="H612" s="341"/>
    </row>
    <row r="613" customFormat="false" ht="12.75" hidden="false" customHeight="false" outlineLevel="0" collapsed="false">
      <c r="A613" s="334"/>
      <c r="B613" s="335" t="s">
        <v>1373</v>
      </c>
      <c r="C613" s="336"/>
      <c r="D613" s="337"/>
      <c r="E613" s="338"/>
      <c r="F613" s="339"/>
      <c r="G613" s="340"/>
      <c r="H613" s="341"/>
    </row>
    <row r="614" customFormat="false" ht="12.75" hidden="false" customHeight="false" outlineLevel="0" collapsed="false">
      <c r="A614" s="334"/>
      <c r="B614" s="335" t="s">
        <v>1374</v>
      </c>
      <c r="C614" s="336"/>
      <c r="D614" s="337"/>
      <c r="E614" s="338"/>
      <c r="F614" s="339"/>
      <c r="G614" s="340"/>
      <c r="H614" s="341"/>
    </row>
    <row r="615" customFormat="false" ht="12.75" hidden="false" customHeight="false" outlineLevel="0" collapsed="false">
      <c r="A615" s="334"/>
      <c r="B615" s="376" t="s">
        <v>1375</v>
      </c>
      <c r="C615" s="336"/>
      <c r="D615" s="337"/>
      <c r="E615" s="338"/>
      <c r="F615" s="339"/>
      <c r="G615" s="340"/>
      <c r="H615" s="341"/>
    </row>
    <row r="616" customFormat="false" ht="12.75" hidden="false" customHeight="false" outlineLevel="0" collapsed="false">
      <c r="A616" s="334"/>
      <c r="B616" s="335" t="s">
        <v>1376</v>
      </c>
      <c r="C616" s="336"/>
      <c r="D616" s="337"/>
      <c r="E616" s="338"/>
      <c r="F616" s="339"/>
      <c r="G616" s="340"/>
      <c r="H616" s="341"/>
    </row>
    <row r="617" customFormat="false" ht="12.75" hidden="false" customHeight="false" outlineLevel="0" collapsed="false">
      <c r="A617" s="334"/>
      <c r="B617" s="335"/>
      <c r="C617" s="336"/>
      <c r="D617" s="337"/>
      <c r="E617" s="338"/>
      <c r="F617" s="339"/>
      <c r="G617" s="340"/>
      <c r="H617" s="341"/>
    </row>
    <row r="618" customFormat="false" ht="12.75" hidden="false" customHeight="false" outlineLevel="0" collapsed="false">
      <c r="A618" s="334" t="s">
        <v>1377</v>
      </c>
      <c r="B618" s="393" t="s">
        <v>1367</v>
      </c>
      <c r="C618" s="357" t="s">
        <v>634</v>
      </c>
      <c r="D618" s="358" t="s">
        <v>918</v>
      </c>
      <c r="E618" s="371"/>
      <c r="F618" s="360"/>
      <c r="G618" s="372" t="n">
        <f aca="false">E618*D618</f>
        <v>0</v>
      </c>
      <c r="H618" s="341" t="n">
        <f aca="false">D618*F618</f>
        <v>0</v>
      </c>
    </row>
    <row r="619" customFormat="false" ht="12.75" hidden="false" customHeight="false" outlineLevel="0" collapsed="false">
      <c r="A619" s="334"/>
      <c r="B619" s="394" t="s">
        <v>1368</v>
      </c>
      <c r="C619" s="336"/>
      <c r="D619" s="337"/>
      <c r="E619" s="338"/>
      <c r="F619" s="339"/>
      <c r="G619" s="340"/>
      <c r="H619" s="341"/>
    </row>
    <row r="620" customFormat="false" ht="12.75" hidden="false" customHeight="false" outlineLevel="0" collapsed="false">
      <c r="A620" s="334"/>
      <c r="B620" s="335" t="s">
        <v>1378</v>
      </c>
      <c r="C620" s="336"/>
      <c r="D620" s="337"/>
      <c r="E620" s="338"/>
      <c r="F620" s="339"/>
      <c r="G620" s="340"/>
      <c r="H620" s="341"/>
    </row>
    <row r="621" customFormat="false" ht="12.75" hidden="false" customHeight="false" outlineLevel="0" collapsed="false">
      <c r="A621" s="334"/>
      <c r="B621" s="335" t="s">
        <v>1379</v>
      </c>
      <c r="C621" s="336"/>
      <c r="D621" s="337"/>
      <c r="E621" s="338"/>
      <c r="F621" s="339"/>
      <c r="G621" s="340"/>
      <c r="H621" s="341"/>
    </row>
    <row r="622" customFormat="false" ht="12.75" hidden="false" customHeight="false" outlineLevel="0" collapsed="false">
      <c r="A622" s="334"/>
      <c r="B622" s="335" t="s">
        <v>1380</v>
      </c>
      <c r="C622" s="336"/>
      <c r="D622" s="337"/>
      <c r="E622" s="338"/>
      <c r="F622" s="339"/>
      <c r="G622" s="340"/>
      <c r="H622" s="341"/>
    </row>
    <row r="623" customFormat="false" ht="12.75" hidden="false" customHeight="false" outlineLevel="0" collapsed="false">
      <c r="A623" s="334"/>
      <c r="B623" s="335" t="s">
        <v>1372</v>
      </c>
      <c r="C623" s="336"/>
      <c r="D623" s="337"/>
      <c r="E623" s="338"/>
      <c r="F623" s="339"/>
      <c r="G623" s="340"/>
      <c r="H623" s="341"/>
    </row>
    <row r="624" customFormat="false" ht="12.75" hidden="false" customHeight="false" outlineLevel="0" collapsed="false">
      <c r="A624" s="334"/>
      <c r="B624" s="335" t="s">
        <v>1381</v>
      </c>
      <c r="C624" s="336"/>
      <c r="D624" s="337"/>
      <c r="E624" s="338"/>
      <c r="F624" s="339"/>
      <c r="G624" s="340"/>
      <c r="H624" s="341"/>
    </row>
    <row r="625" customFormat="false" ht="12.75" hidden="false" customHeight="false" outlineLevel="0" collapsed="false">
      <c r="A625" s="334"/>
      <c r="B625" s="335" t="s">
        <v>1382</v>
      </c>
      <c r="C625" s="336"/>
      <c r="D625" s="337"/>
      <c r="E625" s="338"/>
      <c r="F625" s="339"/>
      <c r="G625" s="340"/>
      <c r="H625" s="341"/>
    </row>
    <row r="626" customFormat="false" ht="12.75" hidden="false" customHeight="false" outlineLevel="0" collapsed="false">
      <c r="A626" s="334"/>
      <c r="B626" s="376" t="s">
        <v>1383</v>
      </c>
      <c r="C626" s="336"/>
      <c r="D626" s="337"/>
      <c r="E626" s="338"/>
      <c r="F626" s="339"/>
      <c r="G626" s="340"/>
      <c r="H626" s="341"/>
    </row>
    <row r="627" customFormat="false" ht="12.75" hidden="false" customHeight="false" outlineLevel="0" collapsed="false">
      <c r="A627" s="334"/>
      <c r="B627" s="335" t="s">
        <v>1384</v>
      </c>
      <c r="C627" s="336"/>
      <c r="D627" s="337"/>
      <c r="E627" s="338"/>
      <c r="F627" s="339"/>
      <c r="G627" s="340"/>
      <c r="H627" s="341"/>
    </row>
    <row r="628" customFormat="false" ht="12.75" hidden="false" customHeight="false" outlineLevel="0" collapsed="false">
      <c r="A628" s="334"/>
      <c r="B628" s="335"/>
      <c r="C628" s="336"/>
      <c r="D628" s="337"/>
      <c r="E628" s="338"/>
      <c r="F628" s="339"/>
      <c r="G628" s="340"/>
      <c r="H628" s="341"/>
    </row>
    <row r="629" customFormat="false" ht="12.75" hidden="false" customHeight="false" outlineLevel="0" collapsed="false">
      <c r="A629" s="395" t="s">
        <v>1385</v>
      </c>
      <c r="B629" s="356" t="s">
        <v>1386</v>
      </c>
      <c r="C629" s="369" t="s">
        <v>634</v>
      </c>
      <c r="D629" s="370" t="n">
        <v>1</v>
      </c>
      <c r="E629" s="371"/>
      <c r="F629" s="360"/>
      <c r="G629" s="372" t="n">
        <f aca="false">E629*D629</f>
        <v>0</v>
      </c>
      <c r="H629" s="341" t="n">
        <f aca="false">D629*F629</f>
        <v>0</v>
      </c>
    </row>
    <row r="630" customFormat="false" ht="12.75" hidden="false" customHeight="false" outlineLevel="0" collapsed="false">
      <c r="A630" s="395"/>
      <c r="B630" s="356" t="s">
        <v>1212</v>
      </c>
      <c r="C630" s="336"/>
      <c r="D630" s="337"/>
      <c r="E630" s="338"/>
      <c r="F630" s="339"/>
      <c r="G630" s="340"/>
      <c r="H630" s="341"/>
    </row>
    <row r="631" customFormat="false" ht="12.75" hidden="false" customHeight="false" outlineLevel="0" collapsed="false">
      <c r="A631" s="395"/>
      <c r="B631" s="335"/>
      <c r="C631" s="336"/>
      <c r="D631" s="337"/>
      <c r="E631" s="338"/>
      <c r="F631" s="339"/>
      <c r="G631" s="340"/>
      <c r="H631" s="341"/>
    </row>
    <row r="632" customFormat="false" ht="12.75" hidden="false" customHeight="false" outlineLevel="0" collapsed="false">
      <c r="A632" s="395" t="s">
        <v>1387</v>
      </c>
      <c r="B632" s="356" t="s">
        <v>1388</v>
      </c>
      <c r="C632" s="369" t="s">
        <v>634</v>
      </c>
      <c r="D632" s="370" t="n">
        <v>1</v>
      </c>
      <c r="E632" s="371"/>
      <c r="F632" s="360"/>
      <c r="G632" s="372" t="n">
        <f aca="false">E632*D632</f>
        <v>0</v>
      </c>
      <c r="H632" s="341" t="n">
        <f aca="false">D632*F632</f>
        <v>0</v>
      </c>
    </row>
    <row r="633" customFormat="false" ht="12.75" hidden="false" customHeight="false" outlineLevel="0" collapsed="false">
      <c r="A633" s="395"/>
      <c r="B633" s="356" t="s">
        <v>1389</v>
      </c>
      <c r="C633" s="336"/>
      <c r="D633" s="337"/>
      <c r="E633" s="338"/>
      <c r="F633" s="339"/>
      <c r="G633" s="340"/>
      <c r="H633" s="341"/>
    </row>
    <row r="634" customFormat="false" ht="12.75" hidden="false" customHeight="false" outlineLevel="0" collapsed="false">
      <c r="A634" s="334"/>
      <c r="B634" s="335"/>
      <c r="C634" s="336"/>
      <c r="D634" s="337"/>
      <c r="E634" s="338"/>
      <c r="F634" s="339"/>
      <c r="G634" s="340"/>
      <c r="H634" s="341"/>
    </row>
    <row r="635" customFormat="false" ht="12.75" hidden="false" customHeight="false" outlineLevel="0" collapsed="false">
      <c r="A635" s="334" t="s">
        <v>1390</v>
      </c>
      <c r="B635" s="375" t="s">
        <v>1164</v>
      </c>
      <c r="C635" s="369" t="s">
        <v>634</v>
      </c>
      <c r="D635" s="370" t="n">
        <v>2</v>
      </c>
      <c r="E635" s="371"/>
      <c r="F635" s="360"/>
      <c r="G635" s="372" t="n">
        <f aca="false">E635*D635</f>
        <v>0</v>
      </c>
      <c r="H635" s="341" t="n">
        <f aca="false">D635*F635</f>
        <v>0</v>
      </c>
    </row>
    <row r="636" customFormat="false" ht="12.75" hidden="false" customHeight="false" outlineLevel="0" collapsed="false">
      <c r="A636" s="373"/>
      <c r="B636" s="376" t="s">
        <v>1391</v>
      </c>
      <c r="C636" s="369"/>
      <c r="D636" s="370"/>
      <c r="E636" s="338"/>
      <c r="F636" s="339"/>
      <c r="G636" s="340"/>
      <c r="H636" s="341"/>
    </row>
    <row r="637" customFormat="false" ht="12.75" hidden="false" customHeight="false" outlineLevel="0" collapsed="false">
      <c r="A637" s="373"/>
      <c r="B637" s="376"/>
      <c r="C637" s="369"/>
      <c r="D637" s="370"/>
      <c r="E637" s="338"/>
      <c r="F637" s="339"/>
      <c r="G637" s="340"/>
      <c r="H637" s="341"/>
    </row>
    <row r="638" customFormat="false" ht="12.75" hidden="false" customHeight="false" outlineLevel="0" collapsed="false">
      <c r="A638" s="334" t="s">
        <v>1392</v>
      </c>
      <c r="B638" s="375" t="s">
        <v>1393</v>
      </c>
      <c r="C638" s="369" t="s">
        <v>634</v>
      </c>
      <c r="D638" s="370" t="n">
        <v>2</v>
      </c>
      <c r="E638" s="371"/>
      <c r="F638" s="360"/>
      <c r="G638" s="372" t="n">
        <f aca="false">E638*D638</f>
        <v>0</v>
      </c>
      <c r="H638" s="341" t="n">
        <f aca="false">D638*F638</f>
        <v>0</v>
      </c>
    </row>
    <row r="639" customFormat="false" ht="12.75" hidden="false" customHeight="false" outlineLevel="0" collapsed="false">
      <c r="A639" s="373"/>
      <c r="B639" s="376" t="s">
        <v>1167</v>
      </c>
      <c r="C639" s="369"/>
      <c r="D639" s="370"/>
      <c r="E639" s="338"/>
      <c r="F639" s="339"/>
      <c r="G639" s="340"/>
      <c r="H639" s="341"/>
    </row>
    <row r="640" customFormat="false" ht="12.75" hidden="false" customHeight="false" outlineLevel="0" collapsed="false">
      <c r="A640" s="334"/>
      <c r="B640" s="335"/>
      <c r="C640" s="336"/>
      <c r="D640" s="337"/>
      <c r="E640" s="338"/>
      <c r="F640" s="339"/>
      <c r="G640" s="340"/>
      <c r="H640" s="341"/>
    </row>
    <row r="641" customFormat="false" ht="12.75" hidden="false" customHeight="false" outlineLevel="0" collapsed="false">
      <c r="A641" s="334" t="s">
        <v>1394</v>
      </c>
      <c r="B641" s="356" t="s">
        <v>1217</v>
      </c>
      <c r="C641" s="369" t="s">
        <v>634</v>
      </c>
      <c r="D641" s="370" t="n">
        <v>7</v>
      </c>
      <c r="E641" s="371"/>
      <c r="F641" s="360"/>
      <c r="G641" s="372" t="n">
        <f aca="false">E641*D641</f>
        <v>0</v>
      </c>
      <c r="H641" s="341" t="n">
        <f aca="false">D641*F641</f>
        <v>0</v>
      </c>
    </row>
    <row r="642" customFormat="false" ht="12.75" hidden="false" customHeight="false" outlineLevel="0" collapsed="false">
      <c r="A642" s="373"/>
      <c r="B642" s="335" t="s">
        <v>1391</v>
      </c>
      <c r="C642" s="369"/>
      <c r="D642" s="370"/>
      <c r="E642" s="338"/>
      <c r="F642" s="339"/>
      <c r="G642" s="340"/>
      <c r="H642" s="341"/>
    </row>
    <row r="643" customFormat="false" ht="12.75" hidden="false" customHeight="false" outlineLevel="0" collapsed="false">
      <c r="A643" s="334"/>
      <c r="B643" s="335"/>
      <c r="C643" s="336"/>
      <c r="D643" s="337"/>
      <c r="E643" s="338"/>
      <c r="F643" s="339"/>
      <c r="G643" s="340"/>
      <c r="H643" s="341"/>
    </row>
    <row r="644" customFormat="false" ht="12.75" hidden="false" customHeight="false" outlineLevel="0" collapsed="false">
      <c r="A644" s="334" t="s">
        <v>1395</v>
      </c>
      <c r="B644" s="356" t="s">
        <v>1217</v>
      </c>
      <c r="C644" s="369" t="s">
        <v>634</v>
      </c>
      <c r="D644" s="370" t="n">
        <v>1</v>
      </c>
      <c r="E644" s="371"/>
      <c r="F644" s="360"/>
      <c r="G644" s="372" t="n">
        <f aca="false">E644*D644</f>
        <v>0</v>
      </c>
      <c r="H644" s="341" t="n">
        <f aca="false">D644*F644</f>
        <v>0</v>
      </c>
    </row>
    <row r="645" customFormat="false" ht="12.75" hidden="false" customHeight="false" outlineLevel="0" collapsed="false">
      <c r="A645" s="373"/>
      <c r="B645" s="335" t="s">
        <v>1167</v>
      </c>
      <c r="C645" s="369"/>
      <c r="D645" s="370"/>
      <c r="E645" s="338"/>
      <c r="F645" s="339"/>
      <c r="G645" s="340"/>
      <c r="H645" s="341"/>
    </row>
    <row r="646" customFormat="false" ht="12.75" hidden="false" customHeight="false" outlineLevel="0" collapsed="false">
      <c r="A646" s="334"/>
      <c r="B646" s="335"/>
      <c r="C646" s="336"/>
      <c r="D646" s="337"/>
      <c r="E646" s="338"/>
      <c r="F646" s="339"/>
      <c r="G646" s="340"/>
      <c r="H646" s="341"/>
    </row>
    <row r="647" customFormat="false" ht="12.75" hidden="false" customHeight="false" outlineLevel="0" collapsed="false">
      <c r="A647" s="334" t="s">
        <v>1396</v>
      </c>
      <c r="B647" s="356" t="s">
        <v>1397</v>
      </c>
      <c r="C647" s="369" t="s">
        <v>864</v>
      </c>
      <c r="D647" s="370" t="n">
        <v>14</v>
      </c>
      <c r="E647" s="371"/>
      <c r="F647" s="360"/>
      <c r="G647" s="372" t="n">
        <f aca="false">E647*D647</f>
        <v>0</v>
      </c>
      <c r="H647" s="341" t="n">
        <f aca="false">D647*F647</f>
        <v>0</v>
      </c>
    </row>
    <row r="648" customFormat="false" ht="12.75" hidden="false" customHeight="false" outlineLevel="0" collapsed="false">
      <c r="A648" s="373"/>
      <c r="B648" s="335" t="s">
        <v>1391</v>
      </c>
      <c r="C648" s="369"/>
      <c r="D648" s="370"/>
      <c r="E648" s="338"/>
      <c r="F648" s="339"/>
      <c r="G648" s="340"/>
      <c r="H648" s="341"/>
    </row>
    <row r="649" customFormat="false" ht="12.75" hidden="false" customHeight="false" outlineLevel="0" collapsed="false">
      <c r="A649" s="334"/>
      <c r="B649" s="335"/>
      <c r="C649" s="336"/>
      <c r="D649" s="337"/>
      <c r="E649" s="338"/>
      <c r="F649" s="339"/>
      <c r="G649" s="340"/>
      <c r="H649" s="341"/>
    </row>
    <row r="650" customFormat="false" ht="12.75" hidden="false" customHeight="false" outlineLevel="0" collapsed="false">
      <c r="A650" s="334" t="s">
        <v>1398</v>
      </c>
      <c r="B650" s="356" t="s">
        <v>1399</v>
      </c>
      <c r="C650" s="369" t="s">
        <v>864</v>
      </c>
      <c r="D650" s="370" t="n">
        <v>2</v>
      </c>
      <c r="E650" s="371"/>
      <c r="F650" s="360"/>
      <c r="G650" s="372" t="n">
        <f aca="false">E650*D650</f>
        <v>0</v>
      </c>
      <c r="H650" s="341" t="n">
        <f aca="false">D650*F650</f>
        <v>0</v>
      </c>
    </row>
    <row r="651" customFormat="false" ht="12.75" hidden="false" customHeight="false" outlineLevel="0" collapsed="false">
      <c r="A651" s="373"/>
      <c r="B651" s="335" t="s">
        <v>1167</v>
      </c>
      <c r="C651" s="369"/>
      <c r="D651" s="370"/>
      <c r="E651" s="338"/>
      <c r="F651" s="339"/>
      <c r="G651" s="340"/>
      <c r="H651" s="341"/>
    </row>
    <row r="652" customFormat="false" ht="12.75" hidden="false" customHeight="false" outlineLevel="0" collapsed="false">
      <c r="A652" s="334"/>
      <c r="B652" s="335"/>
      <c r="C652" s="336"/>
      <c r="D652" s="337"/>
      <c r="E652" s="338"/>
      <c r="F652" s="339"/>
      <c r="G652" s="340"/>
      <c r="H652" s="341"/>
    </row>
    <row r="653" customFormat="false" ht="12.75" hidden="false" customHeight="false" outlineLevel="0" collapsed="false">
      <c r="A653" s="334" t="s">
        <v>1400</v>
      </c>
      <c r="B653" s="368" t="s">
        <v>1182</v>
      </c>
      <c r="C653" s="336" t="s">
        <v>864</v>
      </c>
      <c r="D653" s="370" t="n">
        <v>2</v>
      </c>
      <c r="E653" s="371"/>
      <c r="F653" s="360"/>
      <c r="G653" s="372" t="n">
        <f aca="false">E653*D653</f>
        <v>0</v>
      </c>
      <c r="H653" s="341" t="n">
        <f aca="false">D653*F653</f>
        <v>0</v>
      </c>
    </row>
    <row r="654" customFormat="false" ht="12.75" hidden="false" customHeight="false" outlineLevel="0" collapsed="false">
      <c r="A654" s="377"/>
      <c r="B654" s="381" t="s">
        <v>1165</v>
      </c>
      <c r="C654" s="336"/>
      <c r="D654" s="370"/>
      <c r="E654" s="338"/>
      <c r="F654" s="339"/>
      <c r="G654" s="340"/>
      <c r="H654" s="341"/>
    </row>
    <row r="655" customFormat="false" ht="12.75" hidden="false" customHeight="false" outlineLevel="0" collapsed="false">
      <c r="A655" s="334"/>
      <c r="B655" s="335"/>
      <c r="C655" s="336"/>
      <c r="D655" s="337"/>
      <c r="E655" s="338"/>
      <c r="F655" s="339"/>
      <c r="G655" s="340"/>
      <c r="H655" s="341"/>
    </row>
    <row r="656" customFormat="false" ht="12.75" hidden="false" customHeight="false" outlineLevel="0" collapsed="false">
      <c r="A656" s="334" t="s">
        <v>1401</v>
      </c>
      <c r="B656" s="368" t="s">
        <v>1182</v>
      </c>
      <c r="C656" s="336" t="s">
        <v>864</v>
      </c>
      <c r="D656" s="370" t="n">
        <v>8</v>
      </c>
      <c r="E656" s="371"/>
      <c r="F656" s="360"/>
      <c r="G656" s="372" t="n">
        <f aca="false">E656*D656</f>
        <v>0</v>
      </c>
      <c r="H656" s="341" t="n">
        <f aca="false">D656*F656</f>
        <v>0</v>
      </c>
    </row>
    <row r="657" customFormat="false" ht="12.75" hidden="false" customHeight="false" outlineLevel="0" collapsed="false">
      <c r="A657" s="377"/>
      <c r="B657" s="381" t="s">
        <v>1391</v>
      </c>
      <c r="C657" s="336"/>
      <c r="D657" s="370"/>
      <c r="E657" s="338"/>
      <c r="F657" s="339"/>
      <c r="G657" s="340"/>
      <c r="H657" s="341"/>
    </row>
    <row r="658" customFormat="false" ht="12.75" hidden="false" customHeight="false" outlineLevel="0" collapsed="false">
      <c r="A658" s="334"/>
      <c r="B658" s="335"/>
      <c r="C658" s="336"/>
      <c r="D658" s="337"/>
      <c r="E658" s="338"/>
      <c r="F658" s="339"/>
      <c r="G658" s="340"/>
      <c r="H658" s="341"/>
    </row>
    <row r="659" customFormat="false" ht="12.75" hidden="false" customHeight="false" outlineLevel="0" collapsed="false">
      <c r="A659" s="334" t="s">
        <v>1402</v>
      </c>
      <c r="B659" s="368" t="s">
        <v>1182</v>
      </c>
      <c r="C659" s="336" t="s">
        <v>864</v>
      </c>
      <c r="D659" s="370" t="n">
        <v>6</v>
      </c>
      <c r="E659" s="371"/>
      <c r="F659" s="360"/>
      <c r="G659" s="372" t="n">
        <f aca="false">E659*D659</f>
        <v>0</v>
      </c>
      <c r="H659" s="341" t="n">
        <f aca="false">D659*F659</f>
        <v>0</v>
      </c>
    </row>
    <row r="660" customFormat="false" ht="12.75" hidden="false" customHeight="false" outlineLevel="0" collapsed="false">
      <c r="A660" s="377"/>
      <c r="B660" s="381" t="s">
        <v>1167</v>
      </c>
      <c r="C660" s="336"/>
      <c r="D660" s="370"/>
      <c r="E660" s="338"/>
      <c r="F660" s="339"/>
      <c r="G660" s="340"/>
      <c r="H660" s="341"/>
    </row>
    <row r="661" customFormat="false" ht="12.75" hidden="false" customHeight="false" outlineLevel="0" collapsed="false">
      <c r="A661" s="334"/>
      <c r="B661" s="335"/>
      <c r="C661" s="336"/>
      <c r="D661" s="337"/>
      <c r="E661" s="338"/>
      <c r="F661" s="339"/>
      <c r="G661" s="340"/>
      <c r="H661" s="341"/>
    </row>
    <row r="662" customFormat="false" ht="12.75" hidden="false" customHeight="false" outlineLevel="0" collapsed="false">
      <c r="A662" s="334" t="s">
        <v>1403</v>
      </c>
      <c r="B662" s="368" t="s">
        <v>1182</v>
      </c>
      <c r="C662" s="336" t="s">
        <v>864</v>
      </c>
      <c r="D662" s="370" t="n">
        <v>8</v>
      </c>
      <c r="E662" s="371"/>
      <c r="F662" s="360"/>
      <c r="G662" s="372" t="n">
        <f aca="false">E662*D662</f>
        <v>0</v>
      </c>
      <c r="H662" s="341" t="n">
        <f aca="false">D662*F662</f>
        <v>0</v>
      </c>
    </row>
    <row r="663" customFormat="false" ht="12.75" hidden="false" customHeight="false" outlineLevel="0" collapsed="false">
      <c r="A663" s="377"/>
      <c r="B663" s="381" t="s">
        <v>1212</v>
      </c>
      <c r="C663" s="336"/>
      <c r="D663" s="370"/>
      <c r="E663" s="338"/>
      <c r="F663" s="339"/>
      <c r="G663" s="340"/>
      <c r="H663" s="341"/>
    </row>
    <row r="664" customFormat="false" ht="12.75" hidden="false" customHeight="false" outlineLevel="0" collapsed="false">
      <c r="A664" s="334"/>
      <c r="B664" s="335"/>
      <c r="C664" s="336"/>
      <c r="D664" s="337"/>
      <c r="E664" s="338"/>
      <c r="F664" s="339"/>
      <c r="G664" s="340"/>
      <c r="H664" s="341"/>
    </row>
    <row r="665" customFormat="false" ht="12.75" hidden="false" customHeight="false" outlineLevel="0" collapsed="false">
      <c r="A665" s="334" t="s">
        <v>1404</v>
      </c>
      <c r="B665" s="356" t="s">
        <v>1405</v>
      </c>
      <c r="C665" s="369" t="s">
        <v>634</v>
      </c>
      <c r="D665" s="370" t="n">
        <v>1</v>
      </c>
      <c r="E665" s="371"/>
      <c r="F665" s="360"/>
      <c r="G665" s="372" t="n">
        <f aca="false">E665*D665</f>
        <v>0</v>
      </c>
      <c r="H665" s="341" t="n">
        <f aca="false">D665*F665</f>
        <v>0</v>
      </c>
    </row>
    <row r="666" customFormat="false" ht="12.75" hidden="false" customHeight="false" outlineLevel="0" collapsed="false">
      <c r="A666" s="334"/>
      <c r="B666" s="335"/>
      <c r="C666" s="336"/>
      <c r="D666" s="337"/>
      <c r="E666" s="338"/>
      <c r="F666" s="339"/>
      <c r="G666" s="340"/>
      <c r="H666" s="341"/>
    </row>
    <row r="667" customFormat="false" ht="12.75" hidden="false" customHeight="false" outlineLevel="0" collapsed="false">
      <c r="A667" s="334"/>
      <c r="B667" s="335"/>
      <c r="C667" s="336"/>
      <c r="D667" s="337"/>
      <c r="E667" s="338"/>
      <c r="F667" s="339"/>
      <c r="G667" s="340"/>
      <c r="H667" s="341"/>
    </row>
    <row r="668" customFormat="false" ht="12.75" hidden="false" customHeight="false" outlineLevel="0" collapsed="false">
      <c r="A668" s="334" t="s">
        <v>1406</v>
      </c>
      <c r="B668" s="356" t="s">
        <v>1196</v>
      </c>
      <c r="C668" s="369" t="s">
        <v>695</v>
      </c>
      <c r="D668" s="370" t="n">
        <v>20</v>
      </c>
      <c r="E668" s="371"/>
      <c r="F668" s="360"/>
      <c r="G668" s="372" t="n">
        <f aca="false">E668*D668</f>
        <v>0</v>
      </c>
      <c r="H668" s="341" t="n">
        <f aca="false">D668*F668</f>
        <v>0</v>
      </c>
    </row>
    <row r="669" customFormat="false" ht="12.75" hidden="false" customHeight="false" outlineLevel="0" collapsed="false">
      <c r="A669" s="334"/>
      <c r="B669" s="335"/>
      <c r="C669" s="336"/>
      <c r="D669" s="337"/>
      <c r="E669" s="338"/>
      <c r="F669" s="339"/>
      <c r="G669" s="340"/>
      <c r="H669" s="341"/>
    </row>
    <row r="670" customFormat="false" ht="12.75" hidden="false" customHeight="false" outlineLevel="0" collapsed="false">
      <c r="A670" s="334"/>
      <c r="B670" s="335"/>
      <c r="C670" s="336"/>
      <c r="D670" s="337"/>
      <c r="E670" s="338"/>
      <c r="F670" s="339"/>
      <c r="G670" s="340"/>
      <c r="H670" s="341"/>
    </row>
    <row r="671" customFormat="false" ht="18" hidden="false" customHeight="false" outlineLevel="0" collapsed="false">
      <c r="A671" s="391" t="s">
        <v>58</v>
      </c>
      <c r="B671" s="385" t="s">
        <v>1198</v>
      </c>
      <c r="C671" s="386"/>
      <c r="D671" s="387"/>
      <c r="E671" s="388"/>
      <c r="F671" s="388"/>
      <c r="G671" s="389" t="n">
        <f aca="false">SUM(G607:G670)</f>
        <v>0</v>
      </c>
      <c r="H671" s="389" t="n">
        <f aca="false">SUM(H607:H670)</f>
        <v>0</v>
      </c>
    </row>
    <row r="672" customFormat="false" ht="12.75" hidden="false" customHeight="false" outlineLevel="0" collapsed="false">
      <c r="A672" s="334"/>
      <c r="B672" s="335"/>
      <c r="C672" s="336"/>
      <c r="D672" s="337"/>
      <c r="E672" s="338"/>
      <c r="F672" s="339"/>
      <c r="G672" s="340"/>
      <c r="H672" s="341"/>
    </row>
    <row r="673" customFormat="false" ht="12.75" hidden="false" customHeight="false" outlineLevel="0" collapsed="false">
      <c r="A673" s="334"/>
      <c r="B673" s="335"/>
      <c r="C673" s="336"/>
      <c r="D673" s="337"/>
      <c r="E673" s="338"/>
      <c r="F673" s="339"/>
      <c r="G673" s="340"/>
      <c r="H673" s="341"/>
    </row>
    <row r="674" customFormat="false" ht="12.75" hidden="false" customHeight="false" outlineLevel="0" collapsed="false">
      <c r="A674" s="334"/>
      <c r="B674" s="335"/>
      <c r="C674" s="336"/>
      <c r="D674" s="337"/>
      <c r="E674" s="338"/>
      <c r="F674" s="339"/>
      <c r="G674" s="340"/>
      <c r="H674" s="341"/>
    </row>
    <row r="675" customFormat="false" ht="18" hidden="false" customHeight="false" outlineLevel="0" collapsed="false">
      <c r="A675" s="342" t="s">
        <v>60</v>
      </c>
      <c r="B675" s="343" t="s">
        <v>1407</v>
      </c>
      <c r="C675" s="344"/>
      <c r="D675" s="345"/>
      <c r="E675" s="346"/>
      <c r="F675" s="347"/>
      <c r="G675" s="347"/>
      <c r="H675" s="347"/>
    </row>
    <row r="676" customFormat="false" ht="12.75" hidden="false" customHeight="false" outlineLevel="0" collapsed="false">
      <c r="A676" s="396" t="s">
        <v>1408</v>
      </c>
      <c r="D676" s="397"/>
    </row>
    <row r="677" customFormat="false" ht="12.75" hidden="false" customHeight="false" outlineLevel="0" collapsed="false">
      <c r="A677" s="161"/>
      <c r="D677" s="397"/>
    </row>
    <row r="678" customFormat="false" ht="12.75" hidden="false" customHeight="false" outlineLevel="0" collapsed="false">
      <c r="A678" s="334" t="s">
        <v>1409</v>
      </c>
      <c r="B678" s="356" t="s">
        <v>1410</v>
      </c>
      <c r="C678" s="357" t="s">
        <v>634</v>
      </c>
      <c r="D678" s="358" t="s">
        <v>918</v>
      </c>
      <c r="E678" s="371"/>
      <c r="F678" s="360"/>
      <c r="G678" s="372" t="n">
        <f aca="false">E678*D678</f>
        <v>0</v>
      </c>
      <c r="H678" s="341" t="n">
        <f aca="false">D678*F678</f>
        <v>0</v>
      </c>
    </row>
    <row r="679" customFormat="false" ht="12.75" hidden="false" customHeight="false" outlineLevel="0" collapsed="false">
      <c r="A679" s="334"/>
      <c r="B679" s="398" t="s">
        <v>1411</v>
      </c>
      <c r="C679" s="357"/>
      <c r="D679" s="358"/>
      <c r="E679" s="378"/>
      <c r="F679" s="379"/>
      <c r="G679" s="372"/>
      <c r="H679" s="341"/>
    </row>
    <row r="680" customFormat="false" ht="12.75" hidden="false" customHeight="false" outlineLevel="0" collapsed="false">
      <c r="A680" s="334"/>
      <c r="B680" s="398" t="s">
        <v>1412</v>
      </c>
      <c r="C680" s="357"/>
      <c r="D680" s="358"/>
      <c r="E680" s="378"/>
      <c r="F680" s="379"/>
      <c r="G680" s="372"/>
      <c r="H680" s="341"/>
    </row>
    <row r="681" customFormat="false" ht="12.75" hidden="false" customHeight="false" outlineLevel="0" collapsed="false">
      <c r="A681" s="334"/>
      <c r="B681" s="398" t="s">
        <v>1413</v>
      </c>
      <c r="C681" s="357"/>
      <c r="D681" s="358"/>
      <c r="E681" s="378"/>
      <c r="F681" s="379"/>
      <c r="G681" s="372"/>
      <c r="H681" s="341"/>
    </row>
    <row r="682" customFormat="false" ht="12.75" hidden="false" customHeight="false" outlineLevel="0" collapsed="false">
      <c r="A682" s="334"/>
      <c r="B682" s="398" t="s">
        <v>1414</v>
      </c>
      <c r="C682" s="357"/>
      <c r="D682" s="358"/>
      <c r="E682" s="378"/>
      <c r="F682" s="379"/>
      <c r="G682" s="372"/>
      <c r="H682" s="341"/>
    </row>
    <row r="683" customFormat="false" ht="12.75" hidden="false" customHeight="false" outlineLevel="0" collapsed="false">
      <c r="A683" s="334"/>
      <c r="B683" s="398" t="s">
        <v>1415</v>
      </c>
      <c r="C683" s="357"/>
      <c r="D683" s="358"/>
      <c r="E683" s="378"/>
      <c r="F683" s="379"/>
      <c r="G683" s="372"/>
      <c r="H683" s="341"/>
    </row>
    <row r="684" customFormat="false" ht="12.75" hidden="false" customHeight="false" outlineLevel="0" collapsed="false">
      <c r="A684" s="334"/>
      <c r="B684" s="398" t="s">
        <v>1416</v>
      </c>
      <c r="C684" s="357"/>
      <c r="D684" s="358"/>
      <c r="E684" s="378"/>
      <c r="F684" s="379"/>
      <c r="G684" s="372"/>
      <c r="H684" s="341"/>
    </row>
    <row r="685" customFormat="false" ht="12.75" hidden="false" customHeight="false" outlineLevel="0" collapsed="false">
      <c r="A685" s="334"/>
      <c r="B685" s="399" t="s">
        <v>1417</v>
      </c>
      <c r="C685" s="357"/>
      <c r="D685" s="358"/>
      <c r="E685" s="378"/>
      <c r="F685" s="379"/>
      <c r="G685" s="372"/>
      <c r="H685" s="341"/>
    </row>
    <row r="686" customFormat="false" ht="12.75" hidden="false" customHeight="false" outlineLevel="0" collapsed="false">
      <c r="A686" s="334"/>
      <c r="B686" s="398" t="s">
        <v>1418</v>
      </c>
      <c r="C686" s="357"/>
      <c r="D686" s="358"/>
      <c r="E686" s="378"/>
      <c r="F686" s="379"/>
      <c r="G686" s="372"/>
      <c r="H686" s="341"/>
    </row>
    <row r="687" customFormat="false" ht="12.75" hidden="false" customHeight="false" outlineLevel="0" collapsed="false">
      <c r="A687" s="334"/>
      <c r="B687" s="398" t="s">
        <v>1419</v>
      </c>
      <c r="C687" s="357"/>
      <c r="D687" s="358"/>
      <c r="E687" s="378"/>
      <c r="F687" s="379"/>
      <c r="G687" s="372"/>
      <c r="H687" s="341"/>
    </row>
    <row r="688" customFormat="false" ht="12.75" hidden="false" customHeight="false" outlineLevel="0" collapsed="false">
      <c r="A688" s="334"/>
      <c r="B688" s="398" t="s">
        <v>1420</v>
      </c>
      <c r="C688" s="357"/>
      <c r="D688" s="358"/>
      <c r="E688" s="378"/>
      <c r="F688" s="379"/>
      <c r="G688" s="372"/>
      <c r="H688" s="341"/>
    </row>
    <row r="689" customFormat="false" ht="12.75" hidden="false" customHeight="false" outlineLevel="0" collapsed="false">
      <c r="A689" s="334"/>
      <c r="B689" s="398" t="s">
        <v>1421</v>
      </c>
      <c r="D689" s="358"/>
      <c r="E689" s="378"/>
      <c r="F689" s="379"/>
      <c r="G689" s="372"/>
      <c r="H689" s="341"/>
    </row>
    <row r="690" customFormat="false" ht="12.75" hidden="false" customHeight="false" outlineLevel="0" collapsed="false">
      <c r="A690" s="400"/>
      <c r="B690" s="335" t="s">
        <v>1422</v>
      </c>
      <c r="C690" s="369"/>
      <c r="D690" s="370"/>
      <c r="E690" s="378"/>
      <c r="F690" s="379"/>
      <c r="G690" s="372"/>
      <c r="H690" s="341"/>
    </row>
    <row r="691" customFormat="false" ht="12.75" hidden="false" customHeight="false" outlineLevel="0" collapsed="false">
      <c r="A691" s="400"/>
      <c r="B691" s="335" t="s">
        <v>1423</v>
      </c>
      <c r="C691" s="369"/>
      <c r="D691" s="370"/>
      <c r="E691" s="378"/>
      <c r="F691" s="379"/>
      <c r="G691" s="372"/>
      <c r="H691" s="341"/>
    </row>
    <row r="692" customFormat="false" ht="12.75" hidden="false" customHeight="false" outlineLevel="0" collapsed="false">
      <c r="A692" s="400"/>
      <c r="B692" s="335" t="s">
        <v>1424</v>
      </c>
      <c r="C692" s="369"/>
      <c r="D692" s="370"/>
      <c r="E692" s="378"/>
      <c r="F692" s="379"/>
      <c r="G692" s="372"/>
      <c r="H692" s="341"/>
    </row>
    <row r="693" customFormat="false" ht="12.75" hidden="false" customHeight="false" outlineLevel="0" collapsed="false">
      <c r="A693" s="400"/>
      <c r="B693" s="335" t="s">
        <v>1425</v>
      </c>
      <c r="C693" s="369"/>
      <c r="D693" s="370"/>
      <c r="E693" s="378"/>
      <c r="F693" s="379"/>
      <c r="G693" s="372"/>
      <c r="H693" s="341"/>
    </row>
    <row r="694" customFormat="false" ht="12.75" hidden="false" customHeight="false" outlineLevel="0" collapsed="false">
      <c r="A694" s="400"/>
      <c r="B694" s="399" t="s">
        <v>1426</v>
      </c>
      <c r="C694" s="369"/>
      <c r="D694" s="370"/>
      <c r="E694" s="378"/>
      <c r="F694" s="379"/>
      <c r="G694" s="372"/>
      <c r="H694" s="341"/>
    </row>
    <row r="695" customFormat="false" ht="12.75" hidden="false" customHeight="false" outlineLevel="0" collapsed="false">
      <c r="A695" s="400"/>
      <c r="B695" s="366" t="s">
        <v>1427</v>
      </c>
      <c r="C695" s="369"/>
      <c r="D695" s="370"/>
      <c r="E695" s="378"/>
      <c r="F695" s="379"/>
      <c r="G695" s="372"/>
      <c r="H695" s="341"/>
    </row>
    <row r="696" customFormat="false" ht="12.75" hidden="false" customHeight="false" outlineLevel="0" collapsed="false">
      <c r="A696" s="400"/>
      <c r="B696" s="366" t="s">
        <v>1428</v>
      </c>
      <c r="C696" s="369"/>
      <c r="D696" s="370"/>
      <c r="E696" s="378"/>
      <c r="F696" s="379"/>
      <c r="G696" s="372"/>
      <c r="H696" s="341"/>
    </row>
    <row r="697" customFormat="false" ht="12.75" hidden="false" customHeight="false" outlineLevel="0" collapsed="false">
      <c r="A697" s="373"/>
      <c r="B697" s="356"/>
      <c r="C697" s="369"/>
      <c r="D697" s="370"/>
      <c r="E697" s="338"/>
      <c r="F697" s="339"/>
      <c r="G697" s="340"/>
      <c r="H697" s="341"/>
    </row>
    <row r="698" customFormat="false" ht="12.75" hidden="false" customHeight="false" outlineLevel="0" collapsed="false">
      <c r="A698" s="334"/>
      <c r="B698" s="401"/>
      <c r="C698" s="369"/>
      <c r="D698" s="370"/>
      <c r="E698" s="378"/>
      <c r="F698" s="379"/>
      <c r="G698" s="372"/>
      <c r="H698" s="341"/>
    </row>
    <row r="699" customFormat="false" ht="12.75" hidden="false" customHeight="false" outlineLevel="0" collapsed="false">
      <c r="A699" s="334" t="s">
        <v>1429</v>
      </c>
      <c r="B699" s="356" t="s">
        <v>1430</v>
      </c>
      <c r="C699" s="369" t="s">
        <v>634</v>
      </c>
      <c r="D699" s="370" t="n">
        <v>1</v>
      </c>
      <c r="E699" s="371"/>
      <c r="F699" s="360"/>
      <c r="G699" s="372" t="n">
        <f aca="false">E699*D699</f>
        <v>0</v>
      </c>
      <c r="H699" s="341" t="n">
        <f aca="false">D699*F699</f>
        <v>0</v>
      </c>
    </row>
    <row r="700" customFormat="false" ht="12.75" hidden="false" customHeight="false" outlineLevel="0" collapsed="false">
      <c r="A700" s="334"/>
      <c r="B700" s="366" t="s">
        <v>1431</v>
      </c>
      <c r="C700" s="369"/>
      <c r="D700" s="370"/>
      <c r="E700" s="378"/>
      <c r="F700" s="379"/>
      <c r="G700" s="372"/>
      <c r="H700" s="341"/>
    </row>
    <row r="701" customFormat="false" ht="12.75" hidden="false" customHeight="false" outlineLevel="0" collapsed="false">
      <c r="A701" s="334"/>
      <c r="B701" s="399" t="s">
        <v>1432</v>
      </c>
      <c r="C701" s="369"/>
      <c r="D701" s="370"/>
      <c r="E701" s="378"/>
      <c r="F701" s="379"/>
      <c r="G701" s="372"/>
      <c r="H701" s="341"/>
    </row>
    <row r="702" customFormat="false" ht="12.75" hidden="false" customHeight="false" outlineLevel="0" collapsed="false">
      <c r="A702" s="334"/>
      <c r="B702" s="399" t="s">
        <v>1433</v>
      </c>
      <c r="C702" s="369"/>
      <c r="D702" s="370"/>
      <c r="E702" s="378"/>
      <c r="F702" s="379"/>
      <c r="G702" s="372"/>
      <c r="H702" s="341"/>
    </row>
    <row r="703" customFormat="false" ht="12.75" hidden="false" customHeight="false" outlineLevel="0" collapsed="false">
      <c r="A703" s="334"/>
      <c r="B703" s="399" t="s">
        <v>1434</v>
      </c>
      <c r="C703" s="369"/>
      <c r="D703" s="370"/>
      <c r="E703" s="378"/>
      <c r="F703" s="379"/>
      <c r="G703" s="372"/>
      <c r="H703" s="341"/>
    </row>
    <row r="704" customFormat="false" ht="12.75" hidden="false" customHeight="false" outlineLevel="0" collapsed="false">
      <c r="A704" s="334"/>
      <c r="B704" s="399" t="s">
        <v>1435</v>
      </c>
      <c r="C704" s="369"/>
      <c r="D704" s="370"/>
      <c r="E704" s="378"/>
      <c r="F704" s="379"/>
      <c r="G704" s="372"/>
      <c r="H704" s="341"/>
    </row>
    <row r="705" customFormat="false" ht="12.75" hidden="false" customHeight="false" outlineLevel="0" collapsed="false">
      <c r="A705" s="334"/>
      <c r="B705" s="399" t="s">
        <v>1436</v>
      </c>
      <c r="C705" s="369"/>
      <c r="D705" s="370"/>
      <c r="E705" s="378"/>
      <c r="F705" s="379"/>
      <c r="G705" s="372"/>
      <c r="H705" s="341"/>
    </row>
    <row r="706" customFormat="false" ht="12.75" hidden="false" customHeight="false" outlineLevel="0" collapsed="false">
      <c r="A706" s="334"/>
      <c r="B706" s="399" t="s">
        <v>1437</v>
      </c>
      <c r="C706" s="369"/>
      <c r="D706" s="370"/>
      <c r="E706" s="378"/>
      <c r="F706" s="379"/>
      <c r="G706" s="372"/>
      <c r="H706" s="341"/>
    </row>
    <row r="707" customFormat="false" ht="12.75" hidden="false" customHeight="false" outlineLevel="0" collapsed="false">
      <c r="A707" s="334"/>
      <c r="B707" s="399" t="s">
        <v>1438</v>
      </c>
      <c r="C707" s="369"/>
      <c r="D707" s="370"/>
      <c r="E707" s="378"/>
      <c r="F707" s="379"/>
      <c r="G707" s="372"/>
      <c r="H707" s="341"/>
    </row>
    <row r="708" customFormat="false" ht="12.75" hidden="false" customHeight="false" outlineLevel="0" collapsed="false">
      <c r="A708" s="334"/>
      <c r="B708" s="399" t="s">
        <v>1439</v>
      </c>
      <c r="C708" s="369"/>
      <c r="D708" s="370"/>
      <c r="E708" s="378"/>
      <c r="F708" s="379"/>
      <c r="G708" s="372"/>
      <c r="H708" s="341"/>
    </row>
    <row r="709" customFormat="false" ht="12.75" hidden="false" customHeight="false" outlineLevel="0" collapsed="false">
      <c r="A709" s="334"/>
      <c r="B709" s="399" t="s">
        <v>1440</v>
      </c>
      <c r="C709" s="369"/>
      <c r="D709" s="370"/>
      <c r="E709" s="378"/>
      <c r="F709" s="379"/>
      <c r="G709" s="372"/>
      <c r="H709" s="341"/>
    </row>
    <row r="710" customFormat="false" ht="12.75" hidden="false" customHeight="false" outlineLevel="0" collapsed="false">
      <c r="A710" s="334"/>
      <c r="B710" s="399" t="s">
        <v>1441</v>
      </c>
      <c r="C710" s="369"/>
      <c r="D710" s="370"/>
      <c r="E710" s="378"/>
      <c r="F710" s="379"/>
      <c r="G710" s="372"/>
      <c r="H710" s="341"/>
    </row>
    <row r="711" customFormat="false" ht="12.75" hidden="false" customHeight="false" outlineLevel="0" collapsed="false">
      <c r="A711" s="334"/>
      <c r="B711" s="399" t="s">
        <v>1442</v>
      </c>
      <c r="C711" s="369"/>
      <c r="D711" s="370"/>
      <c r="E711" s="378"/>
      <c r="F711" s="379"/>
      <c r="G711" s="372"/>
      <c r="H711" s="341"/>
    </row>
    <row r="712" customFormat="false" ht="12.75" hidden="false" customHeight="false" outlineLevel="0" collapsed="false">
      <c r="A712" s="334"/>
      <c r="B712" s="364"/>
      <c r="C712" s="369"/>
      <c r="D712" s="370"/>
      <c r="E712" s="378"/>
      <c r="F712" s="379"/>
      <c r="G712" s="372"/>
      <c r="H712" s="341"/>
    </row>
    <row r="713" customFormat="false" ht="12.75" hidden="false" customHeight="false" outlineLevel="0" collapsed="false">
      <c r="A713" s="334"/>
      <c r="B713" s="401"/>
      <c r="C713" s="369"/>
      <c r="D713" s="370"/>
      <c r="E713" s="378"/>
      <c r="F713" s="379"/>
      <c r="G713" s="372"/>
      <c r="H713" s="341"/>
    </row>
    <row r="714" customFormat="false" ht="12.75" hidden="false" customHeight="false" outlineLevel="0" collapsed="false">
      <c r="A714" s="334" t="s">
        <v>1443</v>
      </c>
      <c r="B714" s="356" t="s">
        <v>1444</v>
      </c>
      <c r="C714" s="369" t="s">
        <v>634</v>
      </c>
      <c r="D714" s="370" t="n">
        <v>1</v>
      </c>
      <c r="E714" s="371"/>
      <c r="F714" s="360"/>
      <c r="G714" s="372" t="n">
        <f aca="false">E714*D714</f>
        <v>0</v>
      </c>
      <c r="H714" s="341" t="n">
        <f aca="false">D714*F714</f>
        <v>0</v>
      </c>
    </row>
    <row r="715" customFormat="false" ht="12.75" hidden="false" customHeight="false" outlineLevel="0" collapsed="false">
      <c r="A715" s="334"/>
      <c r="B715" s="366" t="s">
        <v>1445</v>
      </c>
      <c r="C715" s="369"/>
      <c r="D715" s="370"/>
      <c r="E715" s="378"/>
      <c r="F715" s="379"/>
      <c r="G715" s="372"/>
      <c r="H715" s="341"/>
    </row>
    <row r="716" customFormat="false" ht="12.75" hidden="false" customHeight="false" outlineLevel="0" collapsed="false">
      <c r="A716" s="334"/>
      <c r="B716" s="399" t="s">
        <v>1446</v>
      </c>
      <c r="C716" s="369"/>
      <c r="D716" s="370"/>
      <c r="E716" s="378"/>
      <c r="F716" s="379"/>
      <c r="G716" s="372"/>
      <c r="H716" s="341"/>
    </row>
    <row r="717" customFormat="false" ht="12.75" hidden="false" customHeight="false" outlineLevel="0" collapsed="false">
      <c r="A717" s="334"/>
      <c r="B717" s="399" t="s">
        <v>1447</v>
      </c>
      <c r="C717" s="369"/>
      <c r="D717" s="370"/>
      <c r="E717" s="378"/>
      <c r="F717" s="379"/>
      <c r="G717" s="372"/>
      <c r="H717" s="341"/>
    </row>
    <row r="718" customFormat="false" ht="12.75" hidden="false" customHeight="false" outlineLevel="0" collapsed="false">
      <c r="A718" s="334"/>
      <c r="B718" s="399" t="s">
        <v>1448</v>
      </c>
      <c r="C718" s="369"/>
      <c r="D718" s="370"/>
      <c r="E718" s="378"/>
      <c r="F718" s="379"/>
      <c r="G718" s="372"/>
      <c r="H718" s="341"/>
    </row>
    <row r="719" customFormat="false" ht="12.75" hidden="false" customHeight="false" outlineLevel="0" collapsed="false">
      <c r="A719" s="334"/>
      <c r="B719" s="399" t="s">
        <v>1449</v>
      </c>
      <c r="C719" s="369"/>
      <c r="D719" s="370"/>
      <c r="E719" s="378"/>
      <c r="F719" s="379"/>
      <c r="G719" s="372"/>
      <c r="H719" s="341"/>
    </row>
    <row r="720" customFormat="false" ht="12.75" hidden="false" customHeight="false" outlineLevel="0" collapsed="false">
      <c r="A720" s="334"/>
      <c r="B720" s="399" t="s">
        <v>1450</v>
      </c>
      <c r="C720" s="369"/>
      <c r="D720" s="370"/>
      <c r="E720" s="378"/>
      <c r="F720" s="379"/>
      <c r="G720" s="372"/>
      <c r="H720" s="341"/>
    </row>
    <row r="721" customFormat="false" ht="12.75" hidden="false" customHeight="false" outlineLevel="0" collapsed="false">
      <c r="A721" s="334"/>
      <c r="B721" s="399" t="s">
        <v>1451</v>
      </c>
      <c r="C721" s="369"/>
      <c r="D721" s="370"/>
      <c r="E721" s="378"/>
      <c r="F721" s="379"/>
      <c r="G721" s="372"/>
      <c r="H721" s="341"/>
    </row>
    <row r="722" customFormat="false" ht="12.75" hidden="false" customHeight="false" outlineLevel="0" collapsed="false">
      <c r="A722" s="334"/>
      <c r="B722" s="399" t="s">
        <v>1437</v>
      </c>
      <c r="C722" s="369"/>
      <c r="D722" s="370"/>
      <c r="E722" s="378"/>
      <c r="F722" s="379"/>
      <c r="G722" s="372"/>
      <c r="H722" s="341"/>
    </row>
    <row r="723" customFormat="false" ht="12.75" hidden="false" customHeight="false" outlineLevel="0" collapsed="false">
      <c r="A723" s="334"/>
      <c r="B723" s="399" t="s">
        <v>1438</v>
      </c>
      <c r="C723" s="369"/>
      <c r="D723" s="370"/>
      <c r="E723" s="378"/>
      <c r="F723" s="379"/>
      <c r="G723" s="372"/>
      <c r="H723" s="341"/>
    </row>
    <row r="724" customFormat="false" ht="12.75" hidden="false" customHeight="false" outlineLevel="0" collapsed="false">
      <c r="A724" s="334"/>
      <c r="B724" s="399" t="s">
        <v>1452</v>
      </c>
      <c r="C724" s="369"/>
      <c r="D724" s="370"/>
      <c r="E724" s="378"/>
      <c r="F724" s="379"/>
      <c r="G724" s="372"/>
      <c r="H724" s="341"/>
    </row>
    <row r="725" customFormat="false" ht="12.75" hidden="false" customHeight="false" outlineLevel="0" collapsed="false">
      <c r="A725" s="334"/>
      <c r="B725" s="399" t="s">
        <v>1440</v>
      </c>
      <c r="C725" s="369"/>
      <c r="D725" s="370"/>
      <c r="E725" s="378"/>
      <c r="F725" s="379"/>
      <c r="G725" s="372"/>
      <c r="H725" s="341"/>
    </row>
    <row r="726" customFormat="false" ht="12.75" hidden="false" customHeight="false" outlineLevel="0" collapsed="false">
      <c r="A726" s="334"/>
      <c r="B726" s="399" t="s">
        <v>1441</v>
      </c>
      <c r="C726" s="369"/>
      <c r="D726" s="370"/>
      <c r="E726" s="378"/>
      <c r="F726" s="379"/>
      <c r="G726" s="372"/>
      <c r="H726" s="341"/>
    </row>
    <row r="727" customFormat="false" ht="12.75" hidden="false" customHeight="false" outlineLevel="0" collapsed="false">
      <c r="A727" s="334"/>
      <c r="B727" s="399" t="s">
        <v>1442</v>
      </c>
      <c r="C727" s="369"/>
      <c r="D727" s="370"/>
      <c r="E727" s="378"/>
      <c r="F727" s="379"/>
      <c r="G727" s="372"/>
      <c r="H727" s="341"/>
    </row>
    <row r="728" customFormat="false" ht="12.75" hidden="false" customHeight="false" outlineLevel="0" collapsed="false">
      <c r="A728" s="334"/>
      <c r="B728" s="364"/>
      <c r="C728" s="369"/>
      <c r="D728" s="370"/>
      <c r="E728" s="378"/>
      <c r="F728" s="379"/>
      <c r="G728" s="372"/>
      <c r="H728" s="341"/>
    </row>
    <row r="729" customFormat="false" ht="12.75" hidden="false" customHeight="false" outlineLevel="0" collapsed="false">
      <c r="A729" s="334"/>
      <c r="B729" s="401"/>
      <c r="C729" s="369"/>
      <c r="D729" s="370"/>
      <c r="E729" s="378"/>
      <c r="F729" s="379"/>
      <c r="G729" s="372"/>
      <c r="H729" s="341"/>
    </row>
    <row r="730" customFormat="false" ht="12.75" hidden="false" customHeight="false" outlineLevel="0" collapsed="false">
      <c r="A730" s="334" t="s">
        <v>1453</v>
      </c>
      <c r="B730" s="356" t="s">
        <v>1430</v>
      </c>
      <c r="C730" s="369" t="s">
        <v>634</v>
      </c>
      <c r="D730" s="370" t="n">
        <v>1</v>
      </c>
      <c r="E730" s="371"/>
      <c r="F730" s="360"/>
      <c r="G730" s="372" t="n">
        <f aca="false">E730*D730</f>
        <v>0</v>
      </c>
      <c r="H730" s="341" t="n">
        <f aca="false">D730*F730</f>
        <v>0</v>
      </c>
    </row>
    <row r="731" customFormat="false" ht="12.75" hidden="false" customHeight="false" outlineLevel="0" collapsed="false">
      <c r="A731" s="334"/>
      <c r="B731" s="366" t="s">
        <v>1431</v>
      </c>
      <c r="C731" s="369"/>
      <c r="D731" s="370"/>
      <c r="E731" s="378"/>
      <c r="F731" s="379"/>
      <c r="G731" s="372"/>
      <c r="H731" s="341"/>
    </row>
    <row r="732" customFormat="false" ht="12.75" hidden="false" customHeight="false" outlineLevel="0" collapsed="false">
      <c r="A732" s="334"/>
      <c r="B732" s="399" t="s">
        <v>1432</v>
      </c>
      <c r="C732" s="369"/>
      <c r="D732" s="370"/>
      <c r="E732" s="378"/>
      <c r="F732" s="379"/>
      <c r="G732" s="372"/>
      <c r="H732" s="341"/>
    </row>
    <row r="733" customFormat="false" ht="12.75" hidden="false" customHeight="false" outlineLevel="0" collapsed="false">
      <c r="A733" s="334"/>
      <c r="B733" s="399" t="s">
        <v>1433</v>
      </c>
      <c r="C733" s="369"/>
      <c r="D733" s="370"/>
      <c r="E733" s="378"/>
      <c r="F733" s="379"/>
      <c r="G733" s="372"/>
      <c r="H733" s="341"/>
    </row>
    <row r="734" customFormat="false" ht="12.75" hidden="false" customHeight="false" outlineLevel="0" collapsed="false">
      <c r="A734" s="334"/>
      <c r="B734" s="399" t="s">
        <v>1434</v>
      </c>
      <c r="C734" s="369"/>
      <c r="D734" s="370"/>
      <c r="E734" s="378"/>
      <c r="F734" s="379"/>
      <c r="G734" s="372"/>
      <c r="H734" s="341"/>
    </row>
    <row r="735" customFormat="false" ht="12.75" hidden="false" customHeight="false" outlineLevel="0" collapsed="false">
      <c r="A735" s="334"/>
      <c r="B735" s="399" t="s">
        <v>1435</v>
      </c>
      <c r="C735" s="369"/>
      <c r="D735" s="370"/>
      <c r="E735" s="378"/>
      <c r="F735" s="379"/>
      <c r="G735" s="372"/>
      <c r="H735" s="341"/>
    </row>
    <row r="736" customFormat="false" ht="12.75" hidden="false" customHeight="false" outlineLevel="0" collapsed="false">
      <c r="A736" s="334"/>
      <c r="B736" s="399" t="s">
        <v>1436</v>
      </c>
      <c r="C736" s="369"/>
      <c r="D736" s="370"/>
      <c r="E736" s="378"/>
      <c r="F736" s="379"/>
      <c r="G736" s="372"/>
      <c r="H736" s="341"/>
    </row>
    <row r="737" customFormat="false" ht="12.75" hidden="false" customHeight="false" outlineLevel="0" collapsed="false">
      <c r="A737" s="334"/>
      <c r="B737" s="399" t="s">
        <v>1437</v>
      </c>
      <c r="C737" s="369"/>
      <c r="D737" s="370"/>
      <c r="E737" s="378"/>
      <c r="F737" s="379"/>
      <c r="G737" s="372"/>
      <c r="H737" s="341"/>
    </row>
    <row r="738" customFormat="false" ht="12.75" hidden="false" customHeight="false" outlineLevel="0" collapsed="false">
      <c r="A738" s="334"/>
      <c r="B738" s="399" t="s">
        <v>1438</v>
      </c>
      <c r="C738" s="369"/>
      <c r="D738" s="370"/>
      <c r="E738" s="378"/>
      <c r="F738" s="379"/>
      <c r="G738" s="372"/>
      <c r="H738" s="341"/>
    </row>
    <row r="739" customFormat="false" ht="12.75" hidden="false" customHeight="false" outlineLevel="0" collapsed="false">
      <c r="A739" s="334"/>
      <c r="B739" s="399" t="s">
        <v>1439</v>
      </c>
      <c r="C739" s="369"/>
      <c r="D739" s="370"/>
      <c r="E739" s="378"/>
      <c r="F739" s="379"/>
      <c r="G739" s="372"/>
      <c r="H739" s="341"/>
    </row>
    <row r="740" customFormat="false" ht="12.75" hidden="false" customHeight="false" outlineLevel="0" collapsed="false">
      <c r="A740" s="334"/>
      <c r="B740" s="399" t="s">
        <v>1440</v>
      </c>
      <c r="C740" s="369"/>
      <c r="D740" s="370"/>
      <c r="E740" s="378"/>
      <c r="F740" s="379"/>
      <c r="G740" s="372"/>
      <c r="H740" s="341"/>
    </row>
    <row r="741" customFormat="false" ht="12.75" hidden="false" customHeight="false" outlineLevel="0" collapsed="false">
      <c r="A741" s="334"/>
      <c r="B741" s="399" t="s">
        <v>1441</v>
      </c>
      <c r="C741" s="369"/>
      <c r="D741" s="370"/>
      <c r="E741" s="378"/>
      <c r="F741" s="379"/>
      <c r="G741" s="372"/>
      <c r="H741" s="341"/>
    </row>
    <row r="742" customFormat="false" ht="12.75" hidden="false" customHeight="false" outlineLevel="0" collapsed="false">
      <c r="A742" s="334"/>
      <c r="B742" s="399" t="s">
        <v>1442</v>
      </c>
      <c r="C742" s="369"/>
      <c r="D742" s="370"/>
      <c r="E742" s="378"/>
      <c r="F742" s="379"/>
      <c r="G742" s="372"/>
      <c r="H742" s="341"/>
    </row>
    <row r="743" customFormat="false" ht="12.75" hidden="false" customHeight="false" outlineLevel="0" collapsed="false">
      <c r="A743" s="334"/>
      <c r="B743" s="401"/>
      <c r="C743" s="369"/>
      <c r="D743" s="370"/>
      <c r="E743" s="378"/>
      <c r="F743" s="379"/>
      <c r="G743" s="372"/>
      <c r="H743" s="341"/>
    </row>
    <row r="744" customFormat="false" ht="12.75" hidden="false" customHeight="false" outlineLevel="0" collapsed="false">
      <c r="A744" s="334" t="s">
        <v>1454</v>
      </c>
      <c r="B744" s="356" t="s">
        <v>1444</v>
      </c>
      <c r="C744" s="369" t="s">
        <v>634</v>
      </c>
      <c r="D744" s="370" t="n">
        <v>1</v>
      </c>
      <c r="E744" s="371"/>
      <c r="F744" s="360"/>
      <c r="G744" s="372" t="n">
        <f aca="false">E744*D744</f>
        <v>0</v>
      </c>
      <c r="H744" s="341" t="n">
        <f aca="false">D744*F744</f>
        <v>0</v>
      </c>
    </row>
    <row r="745" customFormat="false" ht="12.75" hidden="false" customHeight="false" outlineLevel="0" collapsed="false">
      <c r="A745" s="334"/>
      <c r="B745" s="366" t="s">
        <v>1455</v>
      </c>
      <c r="C745" s="369"/>
      <c r="D745" s="370"/>
      <c r="E745" s="378"/>
      <c r="F745" s="379"/>
      <c r="G745" s="372"/>
      <c r="H745" s="341"/>
    </row>
    <row r="746" customFormat="false" ht="12.75" hidden="false" customHeight="false" outlineLevel="0" collapsed="false">
      <c r="A746" s="334"/>
      <c r="B746" s="399" t="s">
        <v>1446</v>
      </c>
      <c r="C746" s="369"/>
      <c r="D746" s="370"/>
      <c r="E746" s="378"/>
      <c r="F746" s="379"/>
      <c r="G746" s="372"/>
      <c r="H746" s="341"/>
    </row>
    <row r="747" customFormat="false" ht="12.75" hidden="false" customHeight="false" outlineLevel="0" collapsed="false">
      <c r="A747" s="334"/>
      <c r="B747" s="399" t="s">
        <v>1456</v>
      </c>
      <c r="C747" s="369"/>
      <c r="D747" s="370"/>
      <c r="E747" s="378"/>
      <c r="F747" s="379"/>
      <c r="G747" s="372"/>
      <c r="H747" s="341"/>
    </row>
    <row r="748" customFormat="false" ht="12.75" hidden="false" customHeight="false" outlineLevel="0" collapsed="false">
      <c r="A748" s="334"/>
      <c r="B748" s="399" t="s">
        <v>1457</v>
      </c>
      <c r="C748" s="369"/>
      <c r="D748" s="370"/>
      <c r="E748" s="378"/>
      <c r="F748" s="379"/>
      <c r="G748" s="372"/>
      <c r="H748" s="341"/>
    </row>
    <row r="749" customFormat="false" ht="12.75" hidden="false" customHeight="false" outlineLevel="0" collapsed="false">
      <c r="A749" s="334"/>
      <c r="B749" s="399" t="s">
        <v>1458</v>
      </c>
      <c r="C749" s="369"/>
      <c r="D749" s="370"/>
      <c r="E749" s="378"/>
      <c r="F749" s="379"/>
      <c r="G749" s="372"/>
      <c r="H749" s="341"/>
    </row>
    <row r="750" customFormat="false" ht="12.75" hidden="false" customHeight="false" outlineLevel="0" collapsed="false">
      <c r="A750" s="334"/>
      <c r="B750" s="399" t="s">
        <v>1450</v>
      </c>
      <c r="C750" s="369"/>
      <c r="D750" s="370"/>
      <c r="E750" s="378"/>
      <c r="F750" s="379"/>
      <c r="G750" s="372"/>
      <c r="H750" s="341"/>
    </row>
    <row r="751" customFormat="false" ht="12.75" hidden="false" customHeight="false" outlineLevel="0" collapsed="false">
      <c r="A751" s="334"/>
      <c r="B751" s="399" t="s">
        <v>1451</v>
      </c>
      <c r="C751" s="369"/>
      <c r="D751" s="370"/>
      <c r="E751" s="378"/>
      <c r="F751" s="379"/>
      <c r="G751" s="372"/>
      <c r="H751" s="341"/>
    </row>
    <row r="752" customFormat="false" ht="12.75" hidden="false" customHeight="false" outlineLevel="0" collapsed="false">
      <c r="A752" s="334"/>
      <c r="B752" s="399" t="s">
        <v>1437</v>
      </c>
      <c r="C752" s="369"/>
      <c r="D752" s="370"/>
      <c r="E752" s="378"/>
      <c r="F752" s="379"/>
      <c r="G752" s="372"/>
      <c r="H752" s="341"/>
    </row>
    <row r="753" customFormat="false" ht="12.75" hidden="false" customHeight="false" outlineLevel="0" collapsed="false">
      <c r="A753" s="334"/>
      <c r="B753" s="399" t="s">
        <v>1438</v>
      </c>
      <c r="C753" s="369"/>
      <c r="D753" s="370"/>
      <c r="E753" s="378"/>
      <c r="F753" s="379"/>
      <c r="G753" s="372"/>
      <c r="H753" s="341"/>
    </row>
    <row r="754" customFormat="false" ht="12.75" hidden="false" customHeight="false" outlineLevel="0" collapsed="false">
      <c r="A754" s="334"/>
      <c r="B754" s="399" t="s">
        <v>1452</v>
      </c>
      <c r="C754" s="369"/>
      <c r="D754" s="370"/>
      <c r="E754" s="378"/>
      <c r="F754" s="379"/>
      <c r="G754" s="372"/>
      <c r="H754" s="341"/>
    </row>
    <row r="755" customFormat="false" ht="12.75" hidden="false" customHeight="false" outlineLevel="0" collapsed="false">
      <c r="A755" s="334"/>
      <c r="B755" s="399" t="s">
        <v>1440</v>
      </c>
      <c r="C755" s="369"/>
      <c r="D755" s="370"/>
      <c r="E755" s="378"/>
      <c r="F755" s="379"/>
      <c r="G755" s="372"/>
      <c r="H755" s="341"/>
    </row>
    <row r="756" customFormat="false" ht="12.75" hidden="false" customHeight="false" outlineLevel="0" collapsed="false">
      <c r="A756" s="334"/>
      <c r="B756" s="399" t="s">
        <v>1441</v>
      </c>
      <c r="C756" s="369"/>
      <c r="D756" s="370"/>
      <c r="E756" s="378"/>
      <c r="F756" s="379"/>
      <c r="G756" s="372"/>
      <c r="H756" s="341"/>
    </row>
    <row r="757" customFormat="false" ht="12.75" hidden="false" customHeight="false" outlineLevel="0" collapsed="false">
      <c r="A757" s="334"/>
      <c r="B757" s="399" t="s">
        <v>1442</v>
      </c>
      <c r="C757" s="369"/>
      <c r="D757" s="370"/>
      <c r="E757" s="378"/>
      <c r="F757" s="379"/>
      <c r="G757" s="372"/>
      <c r="H757" s="341"/>
    </row>
    <row r="758" customFormat="false" ht="12.75" hidden="false" customHeight="false" outlineLevel="0" collapsed="false">
      <c r="A758" s="334"/>
      <c r="B758" s="364"/>
      <c r="C758" s="369"/>
      <c r="D758" s="370"/>
      <c r="E758" s="378"/>
      <c r="F758" s="379"/>
      <c r="G758" s="372"/>
      <c r="H758" s="341"/>
    </row>
    <row r="759" customFormat="false" ht="12.75" hidden="false" customHeight="false" outlineLevel="0" collapsed="false">
      <c r="A759" s="334"/>
      <c r="B759" s="401"/>
      <c r="C759" s="369"/>
      <c r="D759" s="370"/>
      <c r="E759" s="378"/>
      <c r="F759" s="379"/>
      <c r="G759" s="372"/>
      <c r="H759" s="341"/>
    </row>
    <row r="760" customFormat="false" ht="12.75" hidden="false" customHeight="false" outlineLevel="0" collapsed="false">
      <c r="A760" s="334" t="s">
        <v>1459</v>
      </c>
      <c r="B760" s="356" t="s">
        <v>1430</v>
      </c>
      <c r="C760" s="369" t="s">
        <v>634</v>
      </c>
      <c r="D760" s="370" t="n">
        <v>1</v>
      </c>
      <c r="E760" s="371"/>
      <c r="F760" s="360"/>
      <c r="G760" s="372" t="n">
        <f aca="false">E760*D760</f>
        <v>0</v>
      </c>
      <c r="H760" s="341" t="n">
        <f aca="false">D760*F760</f>
        <v>0</v>
      </c>
    </row>
    <row r="761" customFormat="false" ht="12.75" hidden="false" customHeight="false" outlineLevel="0" collapsed="false">
      <c r="A761" s="334"/>
      <c r="B761" s="366" t="s">
        <v>1431</v>
      </c>
      <c r="C761" s="369"/>
      <c r="D761" s="370"/>
      <c r="E761" s="378"/>
      <c r="F761" s="379"/>
      <c r="G761" s="372"/>
      <c r="H761" s="341"/>
    </row>
    <row r="762" customFormat="false" ht="12.75" hidden="false" customHeight="false" outlineLevel="0" collapsed="false">
      <c r="A762" s="334"/>
      <c r="B762" s="399" t="s">
        <v>1432</v>
      </c>
      <c r="C762" s="369"/>
      <c r="D762" s="370"/>
      <c r="E762" s="378"/>
      <c r="F762" s="379"/>
      <c r="G762" s="372"/>
      <c r="H762" s="341"/>
    </row>
    <row r="763" customFormat="false" ht="12.75" hidden="false" customHeight="false" outlineLevel="0" collapsed="false">
      <c r="A763" s="334"/>
      <c r="B763" s="399" t="s">
        <v>1433</v>
      </c>
      <c r="C763" s="369"/>
      <c r="D763" s="370"/>
      <c r="E763" s="378"/>
      <c r="F763" s="379"/>
      <c r="G763" s="372"/>
      <c r="H763" s="341"/>
    </row>
    <row r="764" customFormat="false" ht="12.75" hidden="false" customHeight="false" outlineLevel="0" collapsed="false">
      <c r="A764" s="334"/>
      <c r="B764" s="399" t="s">
        <v>1434</v>
      </c>
      <c r="C764" s="369"/>
      <c r="D764" s="370"/>
      <c r="E764" s="378"/>
      <c r="F764" s="379"/>
      <c r="G764" s="372"/>
      <c r="H764" s="341"/>
    </row>
    <row r="765" customFormat="false" ht="12.75" hidden="false" customHeight="false" outlineLevel="0" collapsed="false">
      <c r="A765" s="334"/>
      <c r="B765" s="399" t="s">
        <v>1435</v>
      </c>
      <c r="C765" s="369"/>
      <c r="D765" s="370"/>
      <c r="E765" s="378"/>
      <c r="F765" s="379"/>
      <c r="G765" s="372"/>
      <c r="H765" s="341"/>
    </row>
    <row r="766" customFormat="false" ht="12.75" hidden="false" customHeight="false" outlineLevel="0" collapsed="false">
      <c r="A766" s="334"/>
      <c r="B766" s="399" t="s">
        <v>1436</v>
      </c>
      <c r="C766" s="369"/>
      <c r="D766" s="370"/>
      <c r="E766" s="378"/>
      <c r="F766" s="379"/>
      <c r="G766" s="372"/>
      <c r="H766" s="341"/>
    </row>
    <row r="767" customFormat="false" ht="12.75" hidden="false" customHeight="false" outlineLevel="0" collapsed="false">
      <c r="A767" s="334"/>
      <c r="B767" s="399" t="s">
        <v>1437</v>
      </c>
      <c r="C767" s="369"/>
      <c r="D767" s="370"/>
      <c r="E767" s="378"/>
      <c r="F767" s="379"/>
      <c r="G767" s="372"/>
      <c r="H767" s="341"/>
    </row>
    <row r="768" customFormat="false" ht="12.75" hidden="false" customHeight="false" outlineLevel="0" collapsed="false">
      <c r="A768" s="334"/>
      <c r="B768" s="399" t="s">
        <v>1438</v>
      </c>
      <c r="C768" s="369"/>
      <c r="D768" s="370"/>
      <c r="E768" s="378"/>
      <c r="F768" s="379"/>
      <c r="G768" s="372"/>
      <c r="H768" s="341"/>
    </row>
    <row r="769" customFormat="false" ht="12.75" hidden="false" customHeight="false" outlineLevel="0" collapsed="false">
      <c r="A769" s="334"/>
      <c r="B769" s="399" t="s">
        <v>1439</v>
      </c>
      <c r="C769" s="369"/>
      <c r="D769" s="370"/>
      <c r="E769" s="378"/>
      <c r="F769" s="379"/>
      <c r="G769" s="372"/>
      <c r="H769" s="341"/>
    </row>
    <row r="770" customFormat="false" ht="12.75" hidden="false" customHeight="false" outlineLevel="0" collapsed="false">
      <c r="A770" s="334"/>
      <c r="B770" s="399" t="s">
        <v>1440</v>
      </c>
      <c r="C770" s="369"/>
      <c r="D770" s="370"/>
      <c r="E770" s="378"/>
      <c r="F770" s="379"/>
      <c r="G770" s="372"/>
      <c r="H770" s="341"/>
    </row>
    <row r="771" customFormat="false" ht="12.75" hidden="false" customHeight="false" outlineLevel="0" collapsed="false">
      <c r="A771" s="334"/>
      <c r="B771" s="399" t="s">
        <v>1441</v>
      </c>
      <c r="C771" s="369"/>
      <c r="D771" s="370"/>
      <c r="E771" s="378"/>
      <c r="F771" s="379"/>
      <c r="G771" s="372"/>
      <c r="H771" s="341"/>
    </row>
    <row r="772" customFormat="false" ht="12.75" hidden="false" customHeight="false" outlineLevel="0" collapsed="false">
      <c r="A772" s="334"/>
      <c r="B772" s="399" t="s">
        <v>1442</v>
      </c>
      <c r="C772" s="369"/>
      <c r="D772" s="370"/>
      <c r="E772" s="378"/>
      <c r="F772" s="379"/>
      <c r="G772" s="372"/>
      <c r="H772" s="341"/>
    </row>
    <row r="773" customFormat="false" ht="12.75" hidden="false" customHeight="false" outlineLevel="0" collapsed="false">
      <c r="A773" s="334"/>
      <c r="B773" s="401"/>
      <c r="C773" s="369"/>
      <c r="D773" s="370"/>
      <c r="E773" s="378"/>
      <c r="F773" s="379"/>
      <c r="G773" s="372"/>
      <c r="H773" s="341"/>
    </row>
    <row r="774" customFormat="false" ht="12.75" hidden="false" customHeight="false" outlineLevel="0" collapsed="false">
      <c r="A774" s="334" t="s">
        <v>1460</v>
      </c>
      <c r="B774" s="356" t="s">
        <v>1444</v>
      </c>
      <c r="C774" s="369" t="s">
        <v>634</v>
      </c>
      <c r="D774" s="370" t="n">
        <v>1</v>
      </c>
      <c r="E774" s="371"/>
      <c r="F774" s="360"/>
      <c r="G774" s="372" t="n">
        <f aca="false">E774*D774</f>
        <v>0</v>
      </c>
      <c r="H774" s="341" t="n">
        <f aca="false">D774*F774</f>
        <v>0</v>
      </c>
    </row>
    <row r="775" customFormat="false" ht="12.75" hidden="false" customHeight="false" outlineLevel="0" collapsed="false">
      <c r="A775" s="334"/>
      <c r="B775" s="366" t="s">
        <v>1445</v>
      </c>
      <c r="C775" s="369"/>
      <c r="D775" s="370"/>
      <c r="E775" s="378"/>
      <c r="F775" s="379"/>
      <c r="G775" s="372"/>
      <c r="H775" s="341"/>
    </row>
    <row r="776" customFormat="false" ht="12.75" hidden="false" customHeight="false" outlineLevel="0" collapsed="false">
      <c r="A776" s="334"/>
      <c r="B776" s="399" t="s">
        <v>1446</v>
      </c>
      <c r="C776" s="369"/>
      <c r="D776" s="370"/>
      <c r="E776" s="378"/>
      <c r="F776" s="379"/>
      <c r="G776" s="372"/>
      <c r="H776" s="341"/>
    </row>
    <row r="777" customFormat="false" ht="12.75" hidden="false" customHeight="false" outlineLevel="0" collapsed="false">
      <c r="A777" s="334"/>
      <c r="B777" s="399" t="s">
        <v>1447</v>
      </c>
      <c r="C777" s="369"/>
      <c r="D777" s="370"/>
      <c r="E777" s="378"/>
      <c r="F777" s="379"/>
      <c r="G777" s="372"/>
      <c r="H777" s="341"/>
    </row>
    <row r="778" customFormat="false" ht="12.75" hidden="false" customHeight="false" outlineLevel="0" collapsed="false">
      <c r="A778" s="334"/>
      <c r="B778" s="399" t="s">
        <v>1448</v>
      </c>
      <c r="C778" s="369"/>
      <c r="D778" s="370"/>
      <c r="E778" s="378"/>
      <c r="F778" s="379"/>
      <c r="G778" s="372"/>
      <c r="H778" s="341"/>
    </row>
    <row r="779" customFormat="false" ht="12.75" hidden="false" customHeight="false" outlineLevel="0" collapsed="false">
      <c r="A779" s="334"/>
      <c r="B779" s="399" t="s">
        <v>1449</v>
      </c>
      <c r="C779" s="369"/>
      <c r="D779" s="370"/>
      <c r="E779" s="378"/>
      <c r="F779" s="379"/>
      <c r="G779" s="372"/>
      <c r="H779" s="341"/>
    </row>
    <row r="780" customFormat="false" ht="12.75" hidden="false" customHeight="false" outlineLevel="0" collapsed="false">
      <c r="A780" s="334"/>
      <c r="B780" s="399" t="s">
        <v>1450</v>
      </c>
      <c r="C780" s="369"/>
      <c r="D780" s="370"/>
      <c r="E780" s="378"/>
      <c r="F780" s="379"/>
      <c r="G780" s="372"/>
      <c r="H780" s="341"/>
    </row>
    <row r="781" customFormat="false" ht="12.75" hidden="false" customHeight="false" outlineLevel="0" collapsed="false">
      <c r="A781" s="334"/>
      <c r="B781" s="399" t="s">
        <v>1451</v>
      </c>
      <c r="C781" s="369"/>
      <c r="D781" s="370"/>
      <c r="E781" s="378"/>
      <c r="F781" s="379"/>
      <c r="G781" s="372"/>
      <c r="H781" s="341"/>
    </row>
    <row r="782" customFormat="false" ht="12.75" hidden="false" customHeight="false" outlineLevel="0" collapsed="false">
      <c r="A782" s="334"/>
      <c r="B782" s="399" t="s">
        <v>1437</v>
      </c>
      <c r="C782" s="369"/>
      <c r="D782" s="370"/>
      <c r="E782" s="378"/>
      <c r="F782" s="379"/>
      <c r="G782" s="372"/>
      <c r="H782" s="341"/>
    </row>
    <row r="783" customFormat="false" ht="12.75" hidden="false" customHeight="false" outlineLevel="0" collapsed="false">
      <c r="A783" s="334"/>
      <c r="B783" s="399" t="s">
        <v>1438</v>
      </c>
      <c r="C783" s="369"/>
      <c r="D783" s="370"/>
      <c r="E783" s="378"/>
      <c r="F783" s="379"/>
      <c r="G783" s="372"/>
      <c r="H783" s="341"/>
    </row>
    <row r="784" customFormat="false" ht="12.75" hidden="false" customHeight="false" outlineLevel="0" collapsed="false">
      <c r="A784" s="334"/>
      <c r="B784" s="399" t="s">
        <v>1452</v>
      </c>
      <c r="C784" s="369"/>
      <c r="D784" s="370"/>
      <c r="E784" s="378"/>
      <c r="F784" s="379"/>
      <c r="G784" s="372"/>
      <c r="H784" s="341"/>
    </row>
    <row r="785" customFormat="false" ht="12.75" hidden="false" customHeight="false" outlineLevel="0" collapsed="false">
      <c r="A785" s="334"/>
      <c r="B785" s="399" t="s">
        <v>1440</v>
      </c>
      <c r="C785" s="369"/>
      <c r="D785" s="370"/>
      <c r="E785" s="378"/>
      <c r="F785" s="379"/>
      <c r="G785" s="372"/>
      <c r="H785" s="341"/>
    </row>
    <row r="786" customFormat="false" ht="12.75" hidden="false" customHeight="false" outlineLevel="0" collapsed="false">
      <c r="A786" s="334"/>
      <c r="B786" s="399" t="s">
        <v>1441</v>
      </c>
      <c r="C786" s="369"/>
      <c r="D786" s="370"/>
      <c r="E786" s="378"/>
      <c r="F786" s="379"/>
      <c r="G786" s="372"/>
      <c r="H786" s="341"/>
    </row>
    <row r="787" customFormat="false" ht="12.75" hidden="false" customHeight="false" outlineLevel="0" collapsed="false">
      <c r="A787" s="334"/>
      <c r="B787" s="399" t="s">
        <v>1442</v>
      </c>
      <c r="C787" s="369"/>
      <c r="D787" s="370"/>
      <c r="E787" s="378"/>
      <c r="F787" s="379"/>
      <c r="G787" s="372"/>
      <c r="H787" s="341"/>
    </row>
    <row r="788" customFormat="false" ht="12.75" hidden="false" customHeight="false" outlineLevel="0" collapsed="false">
      <c r="A788" s="334"/>
      <c r="B788" s="356"/>
      <c r="C788" s="369"/>
      <c r="D788" s="370"/>
      <c r="E788" s="378"/>
      <c r="F788" s="379"/>
      <c r="G788" s="372"/>
      <c r="H788" s="341"/>
    </row>
    <row r="789" customFormat="false" ht="12.75" hidden="false" customHeight="false" outlineLevel="0" collapsed="false">
      <c r="A789" s="334" t="s">
        <v>1461</v>
      </c>
      <c r="B789" s="356" t="s">
        <v>1444</v>
      </c>
      <c r="C789" s="369" t="s">
        <v>634</v>
      </c>
      <c r="D789" s="370" t="n">
        <v>1</v>
      </c>
      <c r="E789" s="371"/>
      <c r="F789" s="360"/>
      <c r="G789" s="372" t="n">
        <f aca="false">E789*D789</f>
        <v>0</v>
      </c>
      <c r="H789" s="341" t="n">
        <f aca="false">D789*F789</f>
        <v>0</v>
      </c>
    </row>
    <row r="790" customFormat="false" ht="12.75" hidden="false" customHeight="false" outlineLevel="0" collapsed="false">
      <c r="A790" s="334"/>
      <c r="B790" s="366" t="s">
        <v>1445</v>
      </c>
      <c r="C790" s="369"/>
      <c r="D790" s="370"/>
      <c r="E790" s="378"/>
      <c r="F790" s="379"/>
      <c r="G790" s="372"/>
      <c r="H790" s="341"/>
    </row>
    <row r="791" customFormat="false" ht="12.75" hidden="false" customHeight="false" outlineLevel="0" collapsed="false">
      <c r="A791" s="334"/>
      <c r="B791" s="399" t="s">
        <v>1446</v>
      </c>
      <c r="C791" s="369"/>
      <c r="D791" s="370"/>
      <c r="E791" s="378"/>
      <c r="F791" s="379"/>
      <c r="G791" s="372"/>
      <c r="H791" s="341"/>
    </row>
    <row r="792" customFormat="false" ht="12.75" hidden="false" customHeight="false" outlineLevel="0" collapsed="false">
      <c r="A792" s="334"/>
      <c r="B792" s="399" t="s">
        <v>1447</v>
      </c>
      <c r="C792" s="369"/>
      <c r="D792" s="370"/>
      <c r="E792" s="378"/>
      <c r="F792" s="379"/>
      <c r="G792" s="372"/>
      <c r="H792" s="341"/>
    </row>
    <row r="793" customFormat="false" ht="12.75" hidden="false" customHeight="false" outlineLevel="0" collapsed="false">
      <c r="A793" s="334"/>
      <c r="B793" s="399" t="s">
        <v>1448</v>
      </c>
      <c r="C793" s="369"/>
      <c r="D793" s="370"/>
      <c r="E793" s="378"/>
      <c r="F793" s="379"/>
      <c r="G793" s="372"/>
      <c r="H793" s="341"/>
    </row>
    <row r="794" customFormat="false" ht="12.75" hidden="false" customHeight="false" outlineLevel="0" collapsed="false">
      <c r="A794" s="334"/>
      <c r="B794" s="399" t="s">
        <v>1449</v>
      </c>
      <c r="C794" s="369"/>
      <c r="D794" s="370"/>
      <c r="E794" s="378"/>
      <c r="F794" s="379"/>
      <c r="G794" s="372"/>
      <c r="H794" s="341"/>
    </row>
    <row r="795" customFormat="false" ht="12.75" hidden="false" customHeight="false" outlineLevel="0" collapsed="false">
      <c r="A795" s="334"/>
      <c r="B795" s="399" t="s">
        <v>1450</v>
      </c>
      <c r="C795" s="369"/>
      <c r="D795" s="370"/>
      <c r="E795" s="378"/>
      <c r="F795" s="379"/>
      <c r="G795" s="372"/>
      <c r="H795" s="341"/>
    </row>
    <row r="796" customFormat="false" ht="12.75" hidden="false" customHeight="false" outlineLevel="0" collapsed="false">
      <c r="A796" s="334"/>
      <c r="B796" s="399" t="s">
        <v>1451</v>
      </c>
      <c r="C796" s="369"/>
      <c r="D796" s="370"/>
      <c r="E796" s="378"/>
      <c r="F796" s="379"/>
      <c r="G796" s="372"/>
      <c r="H796" s="341"/>
    </row>
    <row r="797" customFormat="false" ht="12.75" hidden="false" customHeight="false" outlineLevel="0" collapsed="false">
      <c r="A797" s="334"/>
      <c r="B797" s="399" t="s">
        <v>1437</v>
      </c>
      <c r="C797" s="369"/>
      <c r="D797" s="370"/>
      <c r="E797" s="378"/>
      <c r="F797" s="379"/>
      <c r="G797" s="372"/>
      <c r="H797" s="341"/>
    </row>
    <row r="798" customFormat="false" ht="12.75" hidden="false" customHeight="false" outlineLevel="0" collapsed="false">
      <c r="A798" s="334"/>
      <c r="B798" s="399" t="s">
        <v>1438</v>
      </c>
      <c r="C798" s="369"/>
      <c r="D798" s="370"/>
      <c r="E798" s="378"/>
      <c r="F798" s="379"/>
      <c r="G798" s="372"/>
      <c r="H798" s="341"/>
    </row>
    <row r="799" customFormat="false" ht="12.75" hidden="false" customHeight="false" outlineLevel="0" collapsed="false">
      <c r="A799" s="334"/>
      <c r="B799" s="399" t="s">
        <v>1452</v>
      </c>
      <c r="C799" s="369"/>
      <c r="D799" s="370"/>
      <c r="E799" s="378"/>
      <c r="F799" s="379"/>
      <c r="G799" s="372"/>
      <c r="H799" s="341"/>
    </row>
    <row r="800" customFormat="false" ht="12.75" hidden="false" customHeight="false" outlineLevel="0" collapsed="false">
      <c r="A800" s="334"/>
      <c r="B800" s="399" t="s">
        <v>1440</v>
      </c>
      <c r="C800" s="369"/>
      <c r="D800" s="370"/>
      <c r="E800" s="378"/>
      <c r="F800" s="379"/>
      <c r="G800" s="372"/>
      <c r="H800" s="341"/>
    </row>
    <row r="801" customFormat="false" ht="12.75" hidden="false" customHeight="false" outlineLevel="0" collapsed="false">
      <c r="A801" s="334"/>
      <c r="B801" s="399" t="s">
        <v>1441</v>
      </c>
      <c r="C801" s="369"/>
      <c r="D801" s="370"/>
      <c r="E801" s="378"/>
      <c r="F801" s="379"/>
      <c r="G801" s="372"/>
      <c r="H801" s="341"/>
    </row>
    <row r="802" customFormat="false" ht="12.75" hidden="false" customHeight="false" outlineLevel="0" collapsed="false">
      <c r="A802" s="334"/>
      <c r="B802" s="399" t="s">
        <v>1442</v>
      </c>
      <c r="C802" s="369"/>
      <c r="D802" s="370"/>
      <c r="E802" s="378"/>
      <c r="F802" s="379"/>
      <c r="G802" s="372"/>
      <c r="H802" s="341"/>
    </row>
    <row r="803" customFormat="false" ht="12.75" hidden="false" customHeight="false" outlineLevel="0" collapsed="false">
      <c r="A803" s="334"/>
      <c r="B803" s="356"/>
      <c r="C803" s="369"/>
      <c r="D803" s="370"/>
      <c r="E803" s="378"/>
      <c r="F803" s="379"/>
      <c r="G803" s="372"/>
      <c r="H803" s="341"/>
    </row>
    <row r="804" customFormat="false" ht="12.75" hidden="false" customHeight="false" outlineLevel="0" collapsed="false">
      <c r="A804" s="334" t="s">
        <v>1462</v>
      </c>
      <c r="B804" s="356" t="s">
        <v>1444</v>
      </c>
      <c r="C804" s="369" t="s">
        <v>634</v>
      </c>
      <c r="D804" s="370" t="n">
        <v>1</v>
      </c>
      <c r="E804" s="371"/>
      <c r="F804" s="360"/>
      <c r="G804" s="372" t="n">
        <f aca="false">E804*D804</f>
        <v>0</v>
      </c>
      <c r="H804" s="341" t="n">
        <f aca="false">D804*F804</f>
        <v>0</v>
      </c>
    </row>
    <row r="805" customFormat="false" ht="12.75" hidden="false" customHeight="false" outlineLevel="0" collapsed="false">
      <c r="A805" s="373"/>
      <c r="B805" s="366" t="s">
        <v>1463</v>
      </c>
      <c r="C805" s="369"/>
      <c r="D805" s="370"/>
      <c r="E805" s="338"/>
      <c r="F805" s="339"/>
      <c r="G805" s="340"/>
      <c r="H805" s="341"/>
    </row>
    <row r="806" customFormat="false" ht="12.75" hidden="false" customHeight="false" outlineLevel="0" collapsed="false">
      <c r="A806" s="373"/>
      <c r="B806" s="399" t="s">
        <v>1464</v>
      </c>
      <c r="C806" s="369"/>
      <c r="D806" s="370"/>
      <c r="E806" s="338"/>
      <c r="F806" s="339"/>
      <c r="G806" s="340"/>
      <c r="H806" s="341"/>
    </row>
    <row r="807" customFormat="false" ht="12.75" hidden="false" customHeight="false" outlineLevel="0" collapsed="false">
      <c r="A807" s="373"/>
      <c r="B807" s="399" t="s">
        <v>1465</v>
      </c>
      <c r="C807" s="369"/>
      <c r="D807" s="370"/>
      <c r="E807" s="338"/>
      <c r="F807" s="339"/>
      <c r="G807" s="340"/>
      <c r="H807" s="341"/>
    </row>
    <row r="808" customFormat="false" ht="12.75" hidden="false" customHeight="false" outlineLevel="0" collapsed="false">
      <c r="A808" s="373"/>
      <c r="B808" s="399" t="s">
        <v>1466</v>
      </c>
      <c r="C808" s="369"/>
      <c r="D808" s="370"/>
      <c r="E808" s="338"/>
      <c r="F808" s="339"/>
      <c r="G808" s="340"/>
      <c r="H808" s="341"/>
    </row>
    <row r="809" customFormat="false" ht="12.75" hidden="false" customHeight="false" outlineLevel="0" collapsed="false">
      <c r="A809" s="373"/>
      <c r="B809" s="399" t="s">
        <v>1467</v>
      </c>
      <c r="C809" s="369"/>
      <c r="D809" s="370"/>
      <c r="E809" s="338"/>
      <c r="F809" s="339"/>
      <c r="G809" s="340"/>
      <c r="H809" s="341"/>
    </row>
    <row r="810" customFormat="false" ht="12.75" hidden="false" customHeight="false" outlineLevel="0" collapsed="false">
      <c r="A810" s="373"/>
      <c r="B810" s="399" t="s">
        <v>1450</v>
      </c>
      <c r="C810" s="369"/>
      <c r="D810" s="370"/>
      <c r="E810" s="338"/>
      <c r="F810" s="339"/>
      <c r="G810" s="340"/>
      <c r="H810" s="341"/>
    </row>
    <row r="811" customFormat="false" ht="12.75" hidden="false" customHeight="false" outlineLevel="0" collapsed="false">
      <c r="A811" s="373"/>
      <c r="B811" s="399" t="s">
        <v>1451</v>
      </c>
      <c r="C811" s="369"/>
      <c r="D811" s="370"/>
      <c r="E811" s="338"/>
      <c r="F811" s="339"/>
      <c r="G811" s="340"/>
      <c r="H811" s="341"/>
    </row>
    <row r="812" customFormat="false" ht="12.75" hidden="false" customHeight="false" outlineLevel="0" collapsed="false">
      <c r="A812" s="373"/>
      <c r="B812" s="399" t="s">
        <v>1437</v>
      </c>
      <c r="C812" s="369"/>
      <c r="D812" s="370"/>
      <c r="E812" s="338"/>
      <c r="F812" s="339"/>
      <c r="G812" s="340"/>
      <c r="H812" s="341"/>
    </row>
    <row r="813" customFormat="false" ht="12.75" hidden="false" customHeight="false" outlineLevel="0" collapsed="false">
      <c r="A813" s="373"/>
      <c r="B813" s="399" t="s">
        <v>1438</v>
      </c>
      <c r="C813" s="369"/>
      <c r="D813" s="370"/>
      <c r="E813" s="338"/>
      <c r="F813" s="339"/>
      <c r="G813" s="340"/>
      <c r="H813" s="341"/>
    </row>
    <row r="814" customFormat="false" ht="12.75" hidden="false" customHeight="false" outlineLevel="0" collapsed="false">
      <c r="A814" s="373"/>
      <c r="B814" s="399" t="s">
        <v>1452</v>
      </c>
      <c r="C814" s="369"/>
      <c r="D814" s="370"/>
      <c r="E814" s="338"/>
      <c r="F814" s="339"/>
      <c r="G814" s="340"/>
      <c r="H814" s="341"/>
    </row>
    <row r="815" customFormat="false" ht="12.75" hidden="false" customHeight="false" outlineLevel="0" collapsed="false">
      <c r="A815" s="373"/>
      <c r="B815" s="399" t="s">
        <v>1440</v>
      </c>
      <c r="C815" s="369"/>
      <c r="D815" s="370"/>
      <c r="E815" s="338"/>
      <c r="F815" s="339"/>
      <c r="G815" s="340"/>
      <c r="H815" s="341"/>
    </row>
    <row r="816" customFormat="false" ht="12.75" hidden="false" customHeight="false" outlineLevel="0" collapsed="false">
      <c r="A816" s="373"/>
      <c r="B816" s="399" t="s">
        <v>1441</v>
      </c>
      <c r="C816" s="369"/>
      <c r="D816" s="370"/>
      <c r="E816" s="338"/>
      <c r="F816" s="339"/>
      <c r="G816" s="340"/>
      <c r="H816" s="341"/>
    </row>
    <row r="817" customFormat="false" ht="12.75" hidden="false" customHeight="false" outlineLevel="0" collapsed="false">
      <c r="A817" s="400"/>
      <c r="B817" s="399" t="s">
        <v>1442</v>
      </c>
      <c r="C817" s="402"/>
      <c r="D817" s="337"/>
      <c r="E817" s="378"/>
      <c r="F817" s="379"/>
      <c r="G817" s="372"/>
      <c r="H817" s="341"/>
    </row>
    <row r="818" customFormat="false" ht="12.75" hidden="false" customHeight="false" outlineLevel="0" collapsed="false">
      <c r="A818" s="334"/>
      <c r="B818" s="401"/>
      <c r="C818" s="369"/>
      <c r="D818" s="370"/>
      <c r="E818" s="378"/>
      <c r="F818" s="379"/>
      <c r="G818" s="372"/>
      <c r="H818" s="341"/>
    </row>
    <row r="819" customFormat="false" ht="12.75" hidden="false" customHeight="false" outlineLevel="0" collapsed="false">
      <c r="A819" s="334" t="s">
        <v>1468</v>
      </c>
      <c r="B819" s="335" t="s">
        <v>1469</v>
      </c>
      <c r="C819" s="403"/>
      <c r="D819" s="404"/>
      <c r="E819" s="405"/>
      <c r="F819" s="406"/>
      <c r="G819" s="407"/>
      <c r="H819" s="372"/>
    </row>
    <row r="820" customFormat="false" ht="12.75" hidden="false" customHeight="false" outlineLevel="0" collapsed="false">
      <c r="A820" s="408"/>
      <c r="B820" s="398" t="s">
        <v>1470</v>
      </c>
      <c r="C820" s="403"/>
      <c r="D820" s="404"/>
      <c r="E820" s="409"/>
      <c r="F820" s="410"/>
      <c r="G820" s="405"/>
      <c r="H820" s="340"/>
    </row>
    <row r="821" customFormat="false" ht="12.75" hidden="false" customHeight="false" outlineLevel="0" collapsed="false">
      <c r="A821" s="377"/>
      <c r="B821" s="398" t="s">
        <v>1471</v>
      </c>
      <c r="C821" s="357"/>
      <c r="D821" s="358"/>
      <c r="E821" s="409"/>
      <c r="F821" s="410"/>
      <c r="G821" s="405"/>
      <c r="H821" s="340"/>
    </row>
    <row r="822" customFormat="false" ht="12.75" hidden="false" customHeight="false" outlineLevel="0" collapsed="false">
      <c r="A822" s="377"/>
      <c r="B822" s="398" t="s">
        <v>1472</v>
      </c>
      <c r="C822" s="357"/>
      <c r="D822" s="358"/>
      <c r="E822" s="409"/>
      <c r="F822" s="410"/>
      <c r="G822" s="405"/>
      <c r="H822" s="340"/>
    </row>
    <row r="823" customFormat="false" ht="12.75" hidden="false" customHeight="false" outlineLevel="0" collapsed="false">
      <c r="A823" s="411" t="s">
        <v>1473</v>
      </c>
      <c r="B823" s="412" t="s">
        <v>1474</v>
      </c>
      <c r="C823" s="413" t="s">
        <v>864</v>
      </c>
      <c r="D823" s="414" t="n">
        <v>33</v>
      </c>
      <c r="E823" s="371"/>
      <c r="F823" s="360"/>
      <c r="G823" s="372" t="n">
        <f aca="false">E823*D823</f>
        <v>0</v>
      </c>
      <c r="H823" s="341" t="n">
        <f aca="false">D823*F823</f>
        <v>0</v>
      </c>
    </row>
    <row r="824" customFormat="false" ht="12.75" hidden="false" customHeight="false" outlineLevel="0" collapsed="false">
      <c r="A824" s="411" t="s">
        <v>1475</v>
      </c>
      <c r="B824" s="412" t="s">
        <v>1476</v>
      </c>
      <c r="C824" s="413" t="s">
        <v>864</v>
      </c>
      <c r="D824" s="414" t="n">
        <v>27</v>
      </c>
      <c r="E824" s="371"/>
      <c r="F824" s="360"/>
      <c r="G824" s="372" t="n">
        <f aca="false">E824*D824</f>
        <v>0</v>
      </c>
      <c r="H824" s="341" t="n">
        <f aca="false">D824*F824</f>
        <v>0</v>
      </c>
    </row>
    <row r="825" customFormat="false" ht="12.75" hidden="false" customHeight="false" outlineLevel="0" collapsed="false">
      <c r="A825" s="411"/>
      <c r="B825" s="412"/>
      <c r="C825" s="413"/>
      <c r="D825" s="414"/>
      <c r="E825" s="409"/>
      <c r="F825" s="410"/>
      <c r="G825" s="415"/>
      <c r="H825" s="372"/>
    </row>
    <row r="826" customFormat="false" ht="12.75" hidden="false" customHeight="false" outlineLevel="0" collapsed="false">
      <c r="A826" s="411" t="s">
        <v>1477</v>
      </c>
      <c r="B826" s="412" t="s">
        <v>1478</v>
      </c>
      <c r="C826" s="413" t="s">
        <v>634</v>
      </c>
      <c r="D826" s="416" t="n">
        <v>8</v>
      </c>
      <c r="E826" s="371"/>
      <c r="F826" s="360"/>
      <c r="G826" s="372" t="n">
        <f aca="false">E826*D826</f>
        <v>0</v>
      </c>
      <c r="H826" s="341" t="n">
        <f aca="false">D826*F826</f>
        <v>0</v>
      </c>
    </row>
    <row r="827" customFormat="false" ht="12.75" hidden="false" customHeight="false" outlineLevel="0" collapsed="false">
      <c r="A827" s="334"/>
      <c r="B827" s="401"/>
      <c r="C827" s="369"/>
      <c r="D827" s="370"/>
      <c r="E827" s="378"/>
      <c r="F827" s="379"/>
      <c r="G827" s="372"/>
      <c r="H827" s="341"/>
    </row>
    <row r="828" customFormat="false" ht="12.75" hidden="false" customHeight="false" outlineLevel="0" collapsed="false">
      <c r="A828" s="334" t="s">
        <v>1479</v>
      </c>
      <c r="B828" s="399" t="s">
        <v>1480</v>
      </c>
      <c r="C828" s="417" t="s">
        <v>695</v>
      </c>
      <c r="D828" s="370" t="n">
        <v>45</v>
      </c>
      <c r="E828" s="371"/>
      <c r="F828" s="360"/>
      <c r="G828" s="372" t="n">
        <f aca="false">E828*D828</f>
        <v>0</v>
      </c>
      <c r="H828" s="341" t="n">
        <f aca="false">D828*F828</f>
        <v>0</v>
      </c>
    </row>
    <row r="829" customFormat="false" ht="12.75" hidden="false" customHeight="false" outlineLevel="0" collapsed="false">
      <c r="A829" s="408"/>
      <c r="B829" s="418" t="s">
        <v>1481</v>
      </c>
      <c r="C829" s="417"/>
      <c r="D829" s="370"/>
      <c r="E829" s="378"/>
      <c r="F829" s="379"/>
      <c r="G829" s="372"/>
      <c r="H829" s="341"/>
    </row>
    <row r="830" customFormat="false" ht="12.75" hidden="false" customHeight="false" outlineLevel="0" collapsed="false">
      <c r="A830" s="419"/>
      <c r="B830" s="418" t="s">
        <v>1482</v>
      </c>
      <c r="C830" s="417"/>
      <c r="D830" s="370"/>
      <c r="E830" s="378"/>
      <c r="F830" s="379"/>
      <c r="G830" s="372"/>
      <c r="H830" s="341"/>
    </row>
    <row r="831" customFormat="false" ht="12.75" hidden="false" customHeight="false" outlineLevel="0" collapsed="false">
      <c r="A831" s="419"/>
      <c r="B831" s="418"/>
      <c r="C831" s="417"/>
      <c r="D831" s="370"/>
      <c r="E831" s="378"/>
      <c r="F831" s="379"/>
      <c r="G831" s="372"/>
      <c r="H831" s="341"/>
    </row>
    <row r="832" customFormat="false" ht="12.75" hidden="false" customHeight="false" outlineLevel="0" collapsed="false">
      <c r="A832" s="334" t="s">
        <v>1483</v>
      </c>
      <c r="B832" s="418" t="s">
        <v>1484</v>
      </c>
      <c r="C832" s="417" t="s">
        <v>1485</v>
      </c>
      <c r="D832" s="370" t="n">
        <v>2</v>
      </c>
      <c r="E832" s="371"/>
      <c r="F832" s="360"/>
      <c r="G832" s="372" t="n">
        <f aca="false">E832*D832</f>
        <v>0</v>
      </c>
      <c r="H832" s="341" t="n">
        <f aca="false">D832*F832</f>
        <v>0</v>
      </c>
    </row>
    <row r="833" customFormat="false" ht="12.75" hidden="false" customHeight="false" outlineLevel="0" collapsed="false">
      <c r="A833" s="408"/>
      <c r="B833" s="418"/>
      <c r="C833" s="417"/>
      <c r="D833" s="370"/>
      <c r="E833" s="378"/>
      <c r="F833" s="379"/>
      <c r="G833" s="372"/>
      <c r="H833" s="341"/>
    </row>
    <row r="834" customFormat="false" ht="12.75" hidden="false" customHeight="false" outlineLevel="0" collapsed="false">
      <c r="A834" s="419"/>
      <c r="B834" s="418"/>
      <c r="C834" s="417"/>
      <c r="D834" s="370"/>
      <c r="E834" s="378"/>
      <c r="F834" s="379"/>
      <c r="G834" s="372"/>
      <c r="H834" s="341"/>
    </row>
    <row r="835" customFormat="false" ht="12.75" hidden="false" customHeight="false" outlineLevel="0" collapsed="false">
      <c r="A835" s="334" t="s">
        <v>1486</v>
      </c>
      <c r="B835" s="418" t="s">
        <v>1487</v>
      </c>
      <c r="C835" s="417" t="s">
        <v>859</v>
      </c>
      <c r="D835" s="370" t="n">
        <v>12</v>
      </c>
      <c r="E835" s="371"/>
      <c r="F835" s="360"/>
      <c r="G835" s="372" t="n">
        <f aca="false">E835*D835</f>
        <v>0</v>
      </c>
      <c r="H835" s="341" t="n">
        <f aca="false">D835*F835</f>
        <v>0</v>
      </c>
    </row>
    <row r="836" customFormat="false" ht="12.75" hidden="false" customHeight="false" outlineLevel="0" collapsed="false">
      <c r="A836" s="408"/>
      <c r="B836" s="418" t="s">
        <v>1488</v>
      </c>
      <c r="C836" s="420"/>
      <c r="D836" s="370"/>
      <c r="E836" s="378"/>
      <c r="F836" s="379"/>
      <c r="G836" s="372"/>
      <c r="H836" s="341"/>
    </row>
    <row r="837" customFormat="false" ht="12.75" hidden="false" customHeight="false" outlineLevel="0" collapsed="false">
      <c r="A837" s="421"/>
      <c r="B837" s="422"/>
      <c r="C837" s="423"/>
      <c r="D837" s="370"/>
      <c r="E837" s="378"/>
      <c r="F837" s="379"/>
      <c r="G837" s="372"/>
      <c r="H837" s="341"/>
    </row>
    <row r="838" customFormat="false" ht="12.75" hidden="false" customHeight="false" outlineLevel="0" collapsed="false">
      <c r="A838" s="334"/>
      <c r="B838" s="335"/>
      <c r="C838" s="336"/>
      <c r="D838" s="337"/>
      <c r="E838" s="338"/>
      <c r="F838" s="339"/>
      <c r="G838" s="340"/>
      <c r="H838" s="341"/>
    </row>
    <row r="839" customFormat="false" ht="12.75" hidden="false" customHeight="false" outlineLevel="0" collapsed="false">
      <c r="A839" s="334"/>
      <c r="B839" s="335"/>
      <c r="C839" s="336"/>
      <c r="D839" s="337"/>
      <c r="E839" s="338"/>
      <c r="F839" s="339"/>
      <c r="G839" s="340"/>
      <c r="H839" s="341"/>
    </row>
    <row r="840" customFormat="false" ht="15.75" hidden="false" customHeight="false" outlineLevel="0" collapsed="false">
      <c r="A840" s="424" t="s">
        <v>60</v>
      </c>
      <c r="B840" s="385" t="s">
        <v>1198</v>
      </c>
      <c r="C840" s="386"/>
      <c r="D840" s="387"/>
      <c r="E840" s="388"/>
      <c r="F840" s="388"/>
      <c r="G840" s="389" t="n">
        <f aca="false">SUM(G676:G839)</f>
        <v>0</v>
      </c>
      <c r="H840" s="390" t="n">
        <f aca="false">SUM(H676:H838)</f>
        <v>0</v>
      </c>
    </row>
  </sheetData>
  <mergeCells count="12">
    <mergeCell ref="A1:H1"/>
    <mergeCell ref="B2:F2"/>
    <mergeCell ref="B3:F3"/>
    <mergeCell ref="B4:F4"/>
    <mergeCell ref="A7:A8"/>
    <mergeCell ref="B7:B8"/>
    <mergeCell ref="C7:C8"/>
    <mergeCell ref="D7:D8"/>
    <mergeCell ref="E7:E8"/>
    <mergeCell ref="F7:F8"/>
    <mergeCell ref="G7:G8"/>
    <mergeCell ref="H7:H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8" activeCellId="0" sqref="R28"/>
    </sheetView>
  </sheetViews>
  <sheetFormatPr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64.01"/>
    <col collapsed="false" customWidth="true" hidden="false" outlineLevel="0" max="3" min="3" style="0" width="11.42"/>
    <col collapsed="false" customWidth="true" hidden="false" outlineLevel="0" max="4" min="4" style="0" width="4.86"/>
    <col collapsed="false" customWidth="true" hidden="false" outlineLevel="0" max="6" min="5" style="0" width="19"/>
    <col collapsed="false" customWidth="true" hidden="false" outlineLevel="0" max="8" min="7" style="0" width="16.14"/>
    <col collapsed="false" customWidth="true" hidden="false" outlineLevel="0" max="1025" min="9" style="0" width="8.71"/>
  </cols>
  <sheetData>
    <row r="1" customFormat="false" ht="15.75" hidden="false" customHeight="false" outlineLevel="0" collapsed="false">
      <c r="A1" s="223" t="s">
        <v>3</v>
      </c>
      <c r="B1" s="223"/>
      <c r="C1" s="223"/>
      <c r="D1" s="223"/>
      <c r="E1" s="223"/>
      <c r="F1" s="223"/>
      <c r="G1" s="223"/>
      <c r="H1" s="223"/>
    </row>
    <row r="2" customFormat="false" ht="12.75" hidden="false" customHeight="false" outlineLevel="0" collapsed="false">
      <c r="A2" s="224" t="s">
        <v>106</v>
      </c>
      <c r="B2" s="225" t="s">
        <v>5</v>
      </c>
      <c r="C2" s="225" t="s">
        <v>52</v>
      </c>
      <c r="D2" s="225"/>
      <c r="E2" s="225"/>
      <c r="F2" s="225"/>
      <c r="G2" s="425"/>
      <c r="H2" s="425"/>
    </row>
    <row r="3" customFormat="false" ht="12.75" hidden="false" customHeight="false" outlineLevel="0" collapsed="false">
      <c r="A3" s="224" t="s">
        <v>103</v>
      </c>
      <c r="B3" s="225" t="s">
        <v>1489</v>
      </c>
      <c r="C3" s="225"/>
      <c r="D3" s="225"/>
      <c r="E3" s="225"/>
      <c r="F3" s="225"/>
      <c r="G3" s="425"/>
      <c r="H3" s="425"/>
    </row>
    <row r="4" customFormat="false" ht="14.25" hidden="false" customHeight="true" outlineLevel="0" collapsed="false">
      <c r="A4" s="330" t="s">
        <v>911</v>
      </c>
      <c r="B4" s="331" t="s">
        <v>48</v>
      </c>
      <c r="C4" s="330" t="s">
        <v>912</v>
      </c>
      <c r="D4" s="426" t="s">
        <v>913</v>
      </c>
      <c r="E4" s="333" t="s">
        <v>914</v>
      </c>
      <c r="F4" s="333" t="s">
        <v>915</v>
      </c>
      <c r="G4" s="333" t="s">
        <v>916</v>
      </c>
      <c r="H4" s="333" t="s">
        <v>917</v>
      </c>
    </row>
    <row r="5" customFormat="false" ht="12.75" hidden="false" customHeight="false" outlineLevel="0" collapsed="false">
      <c r="A5" s="330"/>
      <c r="B5" s="331"/>
      <c r="C5" s="330"/>
      <c r="D5" s="426"/>
      <c r="E5" s="333"/>
      <c r="F5" s="333"/>
      <c r="G5" s="333"/>
      <c r="H5" s="333"/>
    </row>
    <row r="6" customFormat="false" ht="12.75" hidden="false" customHeight="false" outlineLevel="0" collapsed="false">
      <c r="A6" s="334"/>
      <c r="B6" s="335"/>
      <c r="C6" s="336"/>
      <c r="D6" s="336"/>
      <c r="E6" s="338"/>
      <c r="F6" s="339"/>
      <c r="G6" s="340"/>
      <c r="H6" s="341"/>
    </row>
    <row r="7" customFormat="false" ht="18" hidden="false" customHeight="false" outlineLevel="0" collapsed="false">
      <c r="A7" s="427" t="s">
        <v>918</v>
      </c>
      <c r="B7" s="428" t="s">
        <v>919</v>
      </c>
      <c r="C7" s="429"/>
      <c r="D7" s="430"/>
      <c r="E7" s="431"/>
      <c r="F7" s="432"/>
      <c r="G7" s="432"/>
      <c r="H7" s="432"/>
    </row>
    <row r="8" customFormat="false" ht="12.75" hidden="false" customHeight="false" outlineLevel="0" collapsed="false">
      <c r="A8" s="433"/>
      <c r="B8" s="434" t="s">
        <v>920</v>
      </c>
      <c r="C8" s="435"/>
      <c r="D8" s="435"/>
      <c r="E8" s="436"/>
      <c r="F8" s="437"/>
      <c r="G8" s="438"/>
      <c r="H8" s="439"/>
    </row>
    <row r="9" customFormat="false" ht="12.75" hidden="false" customHeight="false" outlineLevel="0" collapsed="false">
      <c r="A9" s="334"/>
      <c r="B9" s="335"/>
      <c r="C9" s="336"/>
      <c r="D9" s="336"/>
      <c r="E9" s="338"/>
      <c r="F9" s="339"/>
      <c r="G9" s="340"/>
      <c r="H9" s="341"/>
    </row>
    <row r="10" customFormat="false" ht="12.75" hidden="false" customHeight="false" outlineLevel="0" collapsed="false">
      <c r="A10" s="395" t="s">
        <v>1490</v>
      </c>
      <c r="B10" s="356" t="s">
        <v>1491</v>
      </c>
      <c r="C10" s="369" t="s">
        <v>634</v>
      </c>
      <c r="D10" s="369" t="n">
        <v>1</v>
      </c>
      <c r="E10" s="371"/>
      <c r="F10" s="360"/>
      <c r="G10" s="372" t="n">
        <f aca="false">E10*D10</f>
        <v>0</v>
      </c>
      <c r="H10" s="341" t="n">
        <f aca="false">D10*F10</f>
        <v>0</v>
      </c>
    </row>
    <row r="11" customFormat="false" ht="12.75" hidden="false" customHeight="false" outlineLevel="0" collapsed="false">
      <c r="A11" s="373"/>
      <c r="B11" s="335" t="s">
        <v>1492</v>
      </c>
      <c r="C11" s="369"/>
      <c r="D11" s="369"/>
      <c r="E11" s="338"/>
      <c r="F11" s="339"/>
      <c r="G11" s="340"/>
      <c r="H11" s="341"/>
    </row>
    <row r="12" customFormat="false" ht="12.75" hidden="false" customHeight="false" outlineLevel="0" collapsed="false">
      <c r="A12" s="334"/>
      <c r="B12" s="364"/>
      <c r="C12" s="336"/>
      <c r="D12" s="336"/>
      <c r="E12" s="338"/>
      <c r="F12" s="339"/>
      <c r="G12" s="340"/>
      <c r="H12" s="341"/>
    </row>
    <row r="13" customFormat="false" ht="12.75" hidden="false" customHeight="false" outlineLevel="0" collapsed="false">
      <c r="A13" s="334" t="s">
        <v>1163</v>
      </c>
      <c r="B13" s="375" t="s">
        <v>1164</v>
      </c>
      <c r="C13" s="369" t="s">
        <v>634</v>
      </c>
      <c r="D13" s="369" t="n">
        <v>5</v>
      </c>
      <c r="E13" s="371"/>
      <c r="F13" s="360"/>
      <c r="G13" s="372" t="n">
        <f aca="false">E13*D13</f>
        <v>0</v>
      </c>
      <c r="H13" s="341" t="n">
        <f aca="false">D13*F13</f>
        <v>0</v>
      </c>
    </row>
    <row r="14" customFormat="false" ht="12.75" hidden="false" customHeight="false" outlineLevel="0" collapsed="false">
      <c r="A14" s="373"/>
      <c r="B14" s="376" t="s">
        <v>1165</v>
      </c>
      <c r="C14" s="369"/>
      <c r="D14" s="369"/>
      <c r="E14" s="338"/>
      <c r="F14" s="339"/>
      <c r="G14" s="340"/>
      <c r="H14" s="341"/>
    </row>
    <row r="15" customFormat="false" ht="12.75" hidden="false" customHeight="false" outlineLevel="0" collapsed="false">
      <c r="A15" s="334"/>
      <c r="B15" s="356"/>
      <c r="C15" s="336"/>
      <c r="D15" s="336"/>
      <c r="E15" s="338"/>
      <c r="F15" s="339"/>
      <c r="G15" s="340"/>
      <c r="H15" s="341"/>
    </row>
    <row r="16" customFormat="false" ht="12.75" hidden="false" customHeight="false" outlineLevel="0" collapsed="false">
      <c r="A16" s="334" t="s">
        <v>1166</v>
      </c>
      <c r="B16" s="375" t="s">
        <v>1164</v>
      </c>
      <c r="C16" s="369" t="s">
        <v>634</v>
      </c>
      <c r="D16" s="369" t="n">
        <v>1</v>
      </c>
      <c r="E16" s="371"/>
      <c r="F16" s="360"/>
      <c r="G16" s="372" t="n">
        <f aca="false">E16*D16</f>
        <v>0</v>
      </c>
      <c r="H16" s="341" t="n">
        <f aca="false">D16*F16</f>
        <v>0</v>
      </c>
    </row>
    <row r="17" customFormat="false" ht="12.75" hidden="false" customHeight="false" outlineLevel="0" collapsed="false">
      <c r="A17" s="373"/>
      <c r="B17" s="376" t="s">
        <v>1167</v>
      </c>
      <c r="C17" s="369"/>
      <c r="D17" s="369"/>
      <c r="E17" s="338"/>
      <c r="F17" s="339"/>
      <c r="G17" s="340"/>
      <c r="H17" s="341"/>
    </row>
    <row r="18" customFormat="false" ht="12.75" hidden="false" customHeight="false" outlineLevel="0" collapsed="false">
      <c r="A18" s="334"/>
      <c r="B18" s="356"/>
      <c r="C18" s="336"/>
      <c r="D18" s="336"/>
      <c r="E18" s="338"/>
      <c r="F18" s="339"/>
      <c r="G18" s="340"/>
      <c r="H18" s="341"/>
    </row>
    <row r="19" customFormat="false" ht="12.75" hidden="false" customHeight="false" outlineLevel="0" collapsed="false">
      <c r="A19" s="334" t="s">
        <v>1493</v>
      </c>
      <c r="B19" s="356" t="s">
        <v>1494</v>
      </c>
      <c r="C19" s="369" t="s">
        <v>634</v>
      </c>
      <c r="D19" s="369" t="n">
        <v>1</v>
      </c>
      <c r="E19" s="371"/>
      <c r="F19" s="360"/>
      <c r="G19" s="372" t="n">
        <f aca="false">E19*D19</f>
        <v>0</v>
      </c>
      <c r="H19" s="341" t="n">
        <f aca="false">D19*F19</f>
        <v>0</v>
      </c>
    </row>
    <row r="20" customFormat="false" ht="12.75" hidden="false" customHeight="false" outlineLevel="0" collapsed="false">
      <c r="A20" s="373"/>
      <c r="B20" s="335" t="s">
        <v>1495</v>
      </c>
      <c r="C20" s="369"/>
      <c r="D20" s="369"/>
      <c r="E20" s="338"/>
      <c r="F20" s="339"/>
      <c r="G20" s="340"/>
      <c r="H20" s="341"/>
    </row>
    <row r="21" customFormat="false" ht="12.75" hidden="false" customHeight="false" outlineLevel="0" collapsed="false">
      <c r="A21" s="373"/>
      <c r="B21" s="335"/>
      <c r="C21" s="369"/>
      <c r="D21" s="369"/>
      <c r="E21" s="338"/>
      <c r="F21" s="339"/>
      <c r="G21" s="340"/>
      <c r="H21" s="341"/>
    </row>
    <row r="22" customFormat="false" ht="12.75" hidden="false" customHeight="false" outlineLevel="0" collapsed="false">
      <c r="A22" s="334" t="s">
        <v>1496</v>
      </c>
      <c r="B22" s="356" t="s">
        <v>1494</v>
      </c>
      <c r="C22" s="369" t="s">
        <v>634</v>
      </c>
      <c r="D22" s="369" t="n">
        <v>1</v>
      </c>
      <c r="E22" s="371"/>
      <c r="F22" s="360"/>
      <c r="G22" s="372" t="n">
        <f aca="false">E22*D22</f>
        <v>0</v>
      </c>
      <c r="H22" s="341" t="n">
        <f aca="false">D22*F22</f>
        <v>0</v>
      </c>
    </row>
    <row r="23" customFormat="false" ht="12.75" hidden="false" customHeight="false" outlineLevel="0" collapsed="false">
      <c r="A23" s="373"/>
      <c r="B23" s="335" t="s">
        <v>1497</v>
      </c>
      <c r="C23" s="369"/>
      <c r="D23" s="369"/>
      <c r="E23" s="338"/>
      <c r="F23" s="339"/>
      <c r="G23" s="340"/>
      <c r="H23" s="341"/>
    </row>
    <row r="24" customFormat="false" ht="12.75" hidden="false" customHeight="false" outlineLevel="0" collapsed="false">
      <c r="A24" s="334"/>
      <c r="B24" s="356"/>
      <c r="C24" s="336"/>
      <c r="D24" s="336"/>
      <c r="E24" s="338"/>
      <c r="F24" s="339"/>
      <c r="G24" s="340"/>
      <c r="H24" s="341"/>
    </row>
    <row r="25" customFormat="false" ht="12.75" hidden="false" customHeight="false" outlineLevel="0" collapsed="false">
      <c r="A25" s="334" t="s">
        <v>1168</v>
      </c>
      <c r="B25" s="356" t="s">
        <v>1169</v>
      </c>
      <c r="C25" s="369" t="s">
        <v>634</v>
      </c>
      <c r="D25" s="440" t="s">
        <v>1498</v>
      </c>
      <c r="E25" s="371"/>
      <c r="F25" s="360"/>
      <c r="G25" s="372" t="n">
        <f aca="false">E25*D25</f>
        <v>0</v>
      </c>
      <c r="H25" s="341" t="n">
        <f aca="false">D25*F25</f>
        <v>0</v>
      </c>
    </row>
    <row r="26" customFormat="false" ht="12.75" hidden="false" customHeight="false" outlineLevel="0" collapsed="false">
      <c r="A26" s="377"/>
      <c r="B26" s="335" t="s">
        <v>1170</v>
      </c>
      <c r="C26" s="369"/>
      <c r="D26" s="440"/>
      <c r="E26" s="378"/>
      <c r="F26" s="379"/>
      <c r="G26" s="372"/>
      <c r="H26" s="341"/>
    </row>
    <row r="27" customFormat="false" ht="12.75" hidden="false" customHeight="false" outlineLevel="0" collapsed="false">
      <c r="A27" s="377"/>
      <c r="B27" s="335"/>
      <c r="C27" s="369"/>
      <c r="D27" s="440"/>
      <c r="E27" s="378"/>
      <c r="F27" s="379"/>
      <c r="G27" s="372"/>
      <c r="H27" s="341" t="n">
        <f aca="false">D27*E27</f>
        <v>0</v>
      </c>
    </row>
    <row r="28" customFormat="false" ht="12.75" hidden="false" customHeight="false" outlineLevel="0" collapsed="false">
      <c r="A28" s="334" t="s">
        <v>1171</v>
      </c>
      <c r="B28" s="356" t="s">
        <v>1169</v>
      </c>
      <c r="C28" s="369" t="s">
        <v>634</v>
      </c>
      <c r="D28" s="440" t="s">
        <v>918</v>
      </c>
      <c r="E28" s="371"/>
      <c r="F28" s="360"/>
      <c r="G28" s="372" t="n">
        <f aca="false">E28*D28</f>
        <v>0</v>
      </c>
      <c r="H28" s="341" t="n">
        <f aca="false">D28*F28</f>
        <v>0</v>
      </c>
    </row>
    <row r="29" customFormat="false" ht="12.75" hidden="false" customHeight="false" outlineLevel="0" collapsed="false">
      <c r="A29" s="377"/>
      <c r="B29" s="335" t="s">
        <v>1172</v>
      </c>
      <c r="C29" s="369"/>
      <c r="D29" s="440"/>
      <c r="E29" s="378"/>
      <c r="F29" s="379"/>
      <c r="G29" s="372"/>
      <c r="H29" s="341" t="n">
        <f aca="false">D29*E29</f>
        <v>0</v>
      </c>
    </row>
    <row r="30" customFormat="false" ht="12.75" hidden="false" customHeight="false" outlineLevel="0" collapsed="false">
      <c r="A30" s="334"/>
      <c r="B30" s="356"/>
      <c r="C30" s="336"/>
      <c r="D30" s="336"/>
      <c r="E30" s="338"/>
      <c r="F30" s="339"/>
      <c r="G30" s="340"/>
      <c r="H30" s="341" t="n">
        <f aca="false">D30*E30</f>
        <v>0</v>
      </c>
    </row>
    <row r="31" customFormat="false" ht="12.75" hidden="false" customHeight="false" outlineLevel="0" collapsed="false">
      <c r="A31" s="334" t="s">
        <v>1173</v>
      </c>
      <c r="B31" s="356" t="s">
        <v>1174</v>
      </c>
      <c r="C31" s="369" t="s">
        <v>864</v>
      </c>
      <c r="D31" s="369" t="n">
        <v>10</v>
      </c>
      <c r="E31" s="371"/>
      <c r="F31" s="360"/>
      <c r="G31" s="372" t="n">
        <f aca="false">E31*D31</f>
        <v>0</v>
      </c>
      <c r="H31" s="341" t="n">
        <f aca="false">D31*F31</f>
        <v>0</v>
      </c>
    </row>
    <row r="32" customFormat="false" ht="12.75" hidden="false" customHeight="false" outlineLevel="0" collapsed="false">
      <c r="A32" s="373"/>
      <c r="B32" s="335" t="s">
        <v>1165</v>
      </c>
      <c r="C32" s="369"/>
      <c r="D32" s="369"/>
      <c r="E32" s="338"/>
      <c r="F32" s="339"/>
      <c r="G32" s="340"/>
      <c r="H32" s="341"/>
    </row>
    <row r="33" customFormat="false" ht="12.75" hidden="false" customHeight="false" outlineLevel="0" collapsed="false">
      <c r="A33" s="373"/>
      <c r="B33" s="335"/>
      <c r="C33" s="369"/>
      <c r="D33" s="369"/>
      <c r="E33" s="338"/>
      <c r="F33" s="339"/>
      <c r="G33" s="340"/>
      <c r="H33" s="341"/>
    </row>
    <row r="34" customFormat="false" ht="12.75" hidden="false" customHeight="false" outlineLevel="0" collapsed="false">
      <c r="A34" s="334" t="s">
        <v>1175</v>
      </c>
      <c r="B34" s="356" t="s">
        <v>1174</v>
      </c>
      <c r="C34" s="369" t="s">
        <v>864</v>
      </c>
      <c r="D34" s="369" t="n">
        <v>2</v>
      </c>
      <c r="E34" s="371"/>
      <c r="F34" s="360"/>
      <c r="G34" s="372" t="n">
        <f aca="false">E34*D34</f>
        <v>0</v>
      </c>
      <c r="H34" s="341" t="n">
        <f aca="false">D34*F34</f>
        <v>0</v>
      </c>
    </row>
    <row r="35" customFormat="false" ht="12.75" hidden="false" customHeight="false" outlineLevel="0" collapsed="false">
      <c r="A35" s="373"/>
      <c r="B35" s="335" t="s">
        <v>1167</v>
      </c>
      <c r="C35" s="369"/>
      <c r="D35" s="369"/>
      <c r="E35" s="338"/>
      <c r="F35" s="339"/>
      <c r="G35" s="340"/>
      <c r="H35" s="341"/>
    </row>
    <row r="36" customFormat="false" ht="12.75" hidden="false" customHeight="false" outlineLevel="0" collapsed="false">
      <c r="A36" s="334"/>
      <c r="B36" s="356"/>
      <c r="C36" s="336"/>
      <c r="D36" s="336"/>
      <c r="E36" s="338"/>
      <c r="F36" s="339"/>
      <c r="G36" s="340"/>
      <c r="H36" s="341"/>
    </row>
    <row r="37" customFormat="false" ht="14.25" hidden="false" customHeight="false" outlineLevel="0" collapsed="false">
      <c r="A37" s="334" t="s">
        <v>1176</v>
      </c>
      <c r="B37" s="380" t="s">
        <v>1177</v>
      </c>
      <c r="C37" s="357" t="s">
        <v>1178</v>
      </c>
      <c r="D37" s="369" t="n">
        <v>31</v>
      </c>
      <c r="E37" s="371"/>
      <c r="F37" s="360"/>
      <c r="G37" s="372" t="n">
        <f aca="false">E37*D37</f>
        <v>0</v>
      </c>
      <c r="H37" s="341" t="n">
        <f aca="false">D37*F37</f>
        <v>0</v>
      </c>
    </row>
    <row r="38" customFormat="false" ht="12.75" hidden="false" customHeight="false" outlineLevel="0" collapsed="false">
      <c r="A38" s="377"/>
      <c r="B38" s="381" t="s">
        <v>1179</v>
      </c>
      <c r="C38" s="357"/>
      <c r="D38" s="364"/>
      <c r="E38" s="364"/>
      <c r="F38" s="364"/>
      <c r="G38" s="364"/>
      <c r="H38" s="364"/>
    </row>
    <row r="39" customFormat="false" ht="14.25" hidden="false" customHeight="false" outlineLevel="0" collapsed="false">
      <c r="A39" s="377"/>
      <c r="B39" s="380" t="s">
        <v>1177</v>
      </c>
      <c r="C39" s="357" t="s">
        <v>1178</v>
      </c>
      <c r="D39" s="369" t="n">
        <v>14</v>
      </c>
      <c r="E39" s="371"/>
      <c r="F39" s="360"/>
      <c r="G39" s="372" t="n">
        <f aca="false">E39*D39</f>
        <v>0</v>
      </c>
      <c r="H39" s="341" t="n">
        <f aca="false">D39*F39</f>
        <v>0</v>
      </c>
    </row>
    <row r="40" customFormat="false" ht="12.75" hidden="false" customHeight="false" outlineLevel="0" collapsed="false">
      <c r="A40" s="377"/>
      <c r="B40" s="381" t="s">
        <v>1180</v>
      </c>
      <c r="C40" s="357"/>
      <c r="D40" s="369"/>
      <c r="E40" s="338"/>
      <c r="F40" s="339"/>
      <c r="G40" s="340"/>
      <c r="H40" s="341"/>
    </row>
    <row r="41" customFormat="false" ht="12.75" hidden="false" customHeight="false" outlineLevel="0" collapsed="false">
      <c r="A41" s="334"/>
      <c r="B41" s="356"/>
      <c r="C41" s="336"/>
      <c r="D41" s="336"/>
      <c r="E41" s="338"/>
      <c r="F41" s="339"/>
      <c r="G41" s="340"/>
      <c r="H41" s="341"/>
    </row>
    <row r="42" customFormat="false" ht="12.75" hidden="false" customHeight="false" outlineLevel="0" collapsed="false">
      <c r="A42" s="334" t="s">
        <v>1181</v>
      </c>
      <c r="B42" s="368" t="s">
        <v>1182</v>
      </c>
      <c r="C42" s="336" t="s">
        <v>864</v>
      </c>
      <c r="D42" s="369" t="n">
        <v>3</v>
      </c>
      <c r="E42" s="371"/>
      <c r="F42" s="360"/>
      <c r="G42" s="372" t="n">
        <f aca="false">E42*D42</f>
        <v>0</v>
      </c>
      <c r="H42" s="341" t="n">
        <f aca="false">D42*F42</f>
        <v>0</v>
      </c>
    </row>
    <row r="43" customFormat="false" ht="12.75" hidden="false" customHeight="false" outlineLevel="0" collapsed="false">
      <c r="A43" s="377"/>
      <c r="B43" s="381" t="s">
        <v>1165</v>
      </c>
      <c r="C43" s="336"/>
      <c r="D43" s="369"/>
      <c r="E43" s="338"/>
      <c r="F43" s="339"/>
      <c r="G43" s="340"/>
      <c r="H43" s="341"/>
    </row>
    <row r="44" customFormat="false" ht="12.75" hidden="false" customHeight="false" outlineLevel="0" collapsed="false">
      <c r="A44" s="334"/>
      <c r="B44" s="367"/>
      <c r="C44" s="336"/>
      <c r="D44" s="336"/>
      <c r="E44" s="338"/>
      <c r="F44" s="339"/>
      <c r="G44" s="340"/>
      <c r="H44" s="341"/>
    </row>
    <row r="45" customFormat="false" ht="14.25" hidden="false" customHeight="false" outlineLevel="0" collapsed="false">
      <c r="A45" s="334" t="s">
        <v>1499</v>
      </c>
      <c r="B45" s="375" t="s">
        <v>1500</v>
      </c>
      <c r="C45" s="357" t="s">
        <v>1178</v>
      </c>
      <c r="D45" s="383" t="s">
        <v>1501</v>
      </c>
      <c r="E45" s="371"/>
      <c r="F45" s="360"/>
      <c r="G45" s="372" t="n">
        <f aca="false">E45*D45</f>
        <v>0</v>
      </c>
      <c r="H45" s="341" t="n">
        <f aca="false">D45*F45</f>
        <v>0</v>
      </c>
    </row>
    <row r="46" customFormat="false" ht="12.75" hidden="false" customHeight="false" outlineLevel="0" collapsed="false">
      <c r="A46" s="377"/>
      <c r="B46" s="381" t="s">
        <v>1502</v>
      </c>
      <c r="C46" s="357"/>
      <c r="D46" s="383"/>
      <c r="E46" s="338"/>
      <c r="F46" s="339"/>
      <c r="G46" s="340"/>
      <c r="H46" s="341"/>
    </row>
    <row r="47" customFormat="false" ht="12.75" hidden="false" customHeight="false" outlineLevel="0" collapsed="false">
      <c r="A47" s="334"/>
      <c r="B47" s="367" t="s">
        <v>1503</v>
      </c>
      <c r="C47" s="336"/>
      <c r="D47" s="336"/>
      <c r="E47" s="338"/>
      <c r="F47" s="339"/>
      <c r="G47" s="340"/>
      <c r="H47" s="341"/>
    </row>
    <row r="48" customFormat="false" ht="12.75" hidden="false" customHeight="false" outlineLevel="0" collapsed="false">
      <c r="A48" s="334" t="s">
        <v>1195</v>
      </c>
      <c r="B48" s="335" t="s">
        <v>1196</v>
      </c>
      <c r="C48" s="369" t="s">
        <v>695</v>
      </c>
      <c r="D48" s="369" t="n">
        <v>25</v>
      </c>
      <c r="E48" s="371"/>
      <c r="F48" s="360"/>
      <c r="G48" s="372" t="n">
        <f aca="false">E48*D48</f>
        <v>0</v>
      </c>
      <c r="H48" s="341" t="n">
        <f aca="false">D48*F48</f>
        <v>0</v>
      </c>
    </row>
    <row r="49" customFormat="false" ht="12.75" hidden="false" customHeight="false" outlineLevel="0" collapsed="false">
      <c r="A49" s="334"/>
      <c r="B49" s="335"/>
      <c r="C49" s="336"/>
      <c r="D49" s="336"/>
      <c r="E49" s="338"/>
      <c r="F49" s="339"/>
      <c r="G49" s="340"/>
      <c r="H49" s="341"/>
    </row>
    <row r="50" customFormat="false" ht="12.75" hidden="false" customHeight="false" outlineLevel="0" collapsed="false">
      <c r="A50" s="334"/>
      <c r="B50" s="335"/>
      <c r="C50" s="336"/>
      <c r="D50" s="336"/>
      <c r="E50" s="338"/>
      <c r="F50" s="339"/>
      <c r="G50" s="340"/>
      <c r="H50" s="341"/>
    </row>
    <row r="51" customFormat="false" ht="18" hidden="false" customHeight="false" outlineLevel="0" collapsed="false">
      <c r="A51" s="441" t="s">
        <v>918</v>
      </c>
      <c r="B51" s="442" t="s">
        <v>1198</v>
      </c>
      <c r="C51" s="443"/>
      <c r="D51" s="444"/>
      <c r="E51" s="445"/>
      <c r="F51" s="445"/>
      <c r="G51" s="446" t="n">
        <f aca="false">SUM(G10:G50)</f>
        <v>0</v>
      </c>
      <c r="H51" s="447" t="n">
        <f aca="false">SUM(H10:H50)</f>
        <v>0</v>
      </c>
    </row>
    <row r="52" customFormat="false" ht="12.75" hidden="false" customHeight="false" outlineLevel="0" collapsed="false">
      <c r="A52" s="334"/>
      <c r="B52" s="335"/>
      <c r="C52" s="336"/>
      <c r="D52" s="336"/>
      <c r="E52" s="338"/>
      <c r="F52" s="339"/>
      <c r="G52" s="340"/>
      <c r="H52" s="341"/>
    </row>
    <row r="53" customFormat="false" ht="12.75" hidden="false" customHeight="false" outlineLevel="0" collapsed="false">
      <c r="A53" s="334"/>
      <c r="B53" s="335"/>
      <c r="C53" s="336"/>
      <c r="D53" s="336"/>
      <c r="E53" s="338"/>
      <c r="F53" s="339"/>
      <c r="G53" s="340"/>
      <c r="H53" s="341"/>
    </row>
    <row r="54" customFormat="false" ht="18" hidden="false" customHeight="false" outlineLevel="0" collapsed="false">
      <c r="A54" s="427" t="s">
        <v>1199</v>
      </c>
      <c r="B54" s="428" t="s">
        <v>919</v>
      </c>
      <c r="C54" s="429"/>
      <c r="D54" s="430"/>
      <c r="E54" s="431"/>
      <c r="F54" s="432"/>
      <c r="G54" s="432"/>
      <c r="H54" s="432"/>
    </row>
    <row r="55" customFormat="false" ht="12.75" hidden="false" customHeight="false" outlineLevel="0" collapsed="false">
      <c r="A55" s="433"/>
      <c r="B55" s="434" t="s">
        <v>1200</v>
      </c>
      <c r="C55" s="435"/>
      <c r="D55" s="435"/>
      <c r="E55" s="436"/>
      <c r="F55" s="437"/>
      <c r="G55" s="438"/>
      <c r="H55" s="439"/>
    </row>
    <row r="56" customFormat="false" ht="12.75" hidden="false" customHeight="false" outlineLevel="0" collapsed="false">
      <c r="A56" s="334"/>
      <c r="B56" s="335"/>
      <c r="C56" s="336"/>
      <c r="D56" s="336"/>
      <c r="E56" s="338"/>
      <c r="F56" s="339"/>
      <c r="G56" s="340"/>
      <c r="H56" s="341"/>
    </row>
    <row r="57" customFormat="false" ht="12.75" hidden="false" customHeight="false" outlineLevel="0" collapsed="false">
      <c r="A57" s="334"/>
      <c r="B57" s="335"/>
      <c r="C57" s="336"/>
      <c r="D57" s="336"/>
      <c r="E57" s="338"/>
      <c r="F57" s="339"/>
      <c r="G57" s="340"/>
      <c r="H57" s="341"/>
    </row>
    <row r="58" customFormat="false" ht="12.75" hidden="false" customHeight="false" outlineLevel="0" collapsed="false">
      <c r="A58" s="395" t="s">
        <v>1203</v>
      </c>
      <c r="B58" s="356" t="s">
        <v>1491</v>
      </c>
      <c r="C58" s="369" t="s">
        <v>634</v>
      </c>
      <c r="D58" s="369" t="n">
        <v>1</v>
      </c>
      <c r="E58" s="371"/>
      <c r="F58" s="360"/>
      <c r="G58" s="372" t="n">
        <f aca="false">E58*D58</f>
        <v>0</v>
      </c>
      <c r="H58" s="341" t="n">
        <f aca="false">D58*F58</f>
        <v>0</v>
      </c>
    </row>
    <row r="59" customFormat="false" ht="12.75" hidden="false" customHeight="false" outlineLevel="0" collapsed="false">
      <c r="A59" s="373"/>
      <c r="B59" s="335" t="s">
        <v>1492</v>
      </c>
      <c r="C59" s="369"/>
      <c r="D59" s="369"/>
      <c r="E59" s="338"/>
      <c r="F59" s="339"/>
      <c r="G59" s="340"/>
      <c r="H59" s="341"/>
    </row>
    <row r="60" customFormat="false" ht="12.75" hidden="false" customHeight="false" outlineLevel="0" collapsed="false">
      <c r="A60" s="334"/>
      <c r="B60" s="335"/>
      <c r="C60" s="336"/>
      <c r="D60" s="336"/>
      <c r="E60" s="338"/>
      <c r="F60" s="339"/>
      <c r="G60" s="340"/>
      <c r="H60" s="341"/>
    </row>
    <row r="61" customFormat="false" ht="12.75" hidden="false" customHeight="false" outlineLevel="0" collapsed="false">
      <c r="A61" s="334" t="s">
        <v>1209</v>
      </c>
      <c r="B61" s="375" t="s">
        <v>1164</v>
      </c>
      <c r="C61" s="369" t="s">
        <v>634</v>
      </c>
      <c r="D61" s="369" t="n">
        <v>3</v>
      </c>
      <c r="E61" s="371"/>
      <c r="F61" s="360"/>
      <c r="G61" s="372" t="n">
        <f aca="false">E61*D61</f>
        <v>0</v>
      </c>
      <c r="H61" s="341" t="n">
        <f aca="false">D61*F61</f>
        <v>0</v>
      </c>
    </row>
    <row r="62" customFormat="false" ht="12.75" hidden="false" customHeight="false" outlineLevel="0" collapsed="false">
      <c r="A62" s="373"/>
      <c r="B62" s="376" t="s">
        <v>1165</v>
      </c>
      <c r="C62" s="369"/>
      <c r="D62" s="369"/>
      <c r="E62" s="338"/>
      <c r="F62" s="339"/>
      <c r="G62" s="340"/>
      <c r="H62" s="341"/>
    </row>
    <row r="63" customFormat="false" ht="12.75" hidden="false" customHeight="false" outlineLevel="0" collapsed="false">
      <c r="A63" s="373"/>
      <c r="B63" s="376"/>
      <c r="C63" s="369"/>
      <c r="D63" s="369"/>
      <c r="E63" s="338"/>
      <c r="F63" s="339"/>
      <c r="G63" s="340"/>
      <c r="H63" s="341" t="n">
        <f aca="false">D63*E63</f>
        <v>0</v>
      </c>
    </row>
    <row r="64" customFormat="false" ht="12.75" hidden="false" customHeight="false" outlineLevel="0" collapsed="false">
      <c r="A64" s="334" t="s">
        <v>1210</v>
      </c>
      <c r="B64" s="375" t="s">
        <v>1164</v>
      </c>
      <c r="C64" s="369" t="s">
        <v>634</v>
      </c>
      <c r="D64" s="369" t="n">
        <v>1</v>
      </c>
      <c r="E64" s="371"/>
      <c r="F64" s="360"/>
      <c r="G64" s="372" t="n">
        <f aca="false">E64*D64</f>
        <v>0</v>
      </c>
      <c r="H64" s="341" t="n">
        <f aca="false">D64*F64</f>
        <v>0</v>
      </c>
    </row>
    <row r="65" customFormat="false" ht="12.75" hidden="false" customHeight="false" outlineLevel="0" collapsed="false">
      <c r="A65" s="373"/>
      <c r="B65" s="376" t="s">
        <v>1167</v>
      </c>
      <c r="C65" s="369"/>
      <c r="D65" s="369"/>
      <c r="E65" s="338"/>
      <c r="F65" s="339"/>
      <c r="G65" s="340"/>
      <c r="H65" s="341" t="n">
        <f aca="false">D65*E65</f>
        <v>0</v>
      </c>
    </row>
    <row r="66" customFormat="false" ht="12.75" hidden="false" customHeight="false" outlineLevel="0" collapsed="false">
      <c r="A66" s="373"/>
      <c r="B66" s="376"/>
      <c r="C66" s="369"/>
      <c r="D66" s="369"/>
      <c r="E66" s="338"/>
      <c r="F66" s="339"/>
      <c r="G66" s="340"/>
      <c r="H66" s="341" t="n">
        <f aca="false">D66*E66</f>
        <v>0</v>
      </c>
    </row>
    <row r="67" customFormat="false" ht="12.75" hidden="false" customHeight="false" outlineLevel="0" collapsed="false">
      <c r="A67" s="334" t="s">
        <v>1504</v>
      </c>
      <c r="B67" s="356" t="s">
        <v>1494</v>
      </c>
      <c r="C67" s="369" t="s">
        <v>634</v>
      </c>
      <c r="D67" s="369" t="n">
        <v>1</v>
      </c>
      <c r="E67" s="371"/>
      <c r="F67" s="360"/>
      <c r="G67" s="372" t="n">
        <f aca="false">E67*D67</f>
        <v>0</v>
      </c>
      <c r="H67" s="341" t="n">
        <f aca="false">D67*F67</f>
        <v>0</v>
      </c>
    </row>
    <row r="68" customFormat="false" ht="12.75" hidden="false" customHeight="false" outlineLevel="0" collapsed="false">
      <c r="A68" s="373"/>
      <c r="B68" s="335" t="s">
        <v>1495</v>
      </c>
      <c r="C68" s="369"/>
      <c r="D68" s="369"/>
      <c r="E68" s="338"/>
      <c r="F68" s="339"/>
      <c r="G68" s="340"/>
      <c r="H68" s="341"/>
    </row>
    <row r="69" customFormat="false" ht="12.75" hidden="false" customHeight="false" outlineLevel="0" collapsed="false">
      <c r="A69" s="373"/>
      <c r="B69" s="335"/>
      <c r="C69" s="369"/>
      <c r="D69" s="369"/>
      <c r="E69" s="338"/>
      <c r="F69" s="339"/>
      <c r="G69" s="340"/>
      <c r="H69" s="341"/>
    </row>
    <row r="70" customFormat="false" ht="12.75" hidden="false" customHeight="false" outlineLevel="0" collapsed="false">
      <c r="A70" s="334" t="s">
        <v>1505</v>
      </c>
      <c r="B70" s="356" t="s">
        <v>1494</v>
      </c>
      <c r="C70" s="369" t="s">
        <v>634</v>
      </c>
      <c r="D70" s="369" t="n">
        <v>1</v>
      </c>
      <c r="E70" s="371"/>
      <c r="F70" s="360"/>
      <c r="G70" s="372" t="n">
        <f aca="false">E70*D70</f>
        <v>0</v>
      </c>
      <c r="H70" s="341" t="n">
        <f aca="false">D70*F70</f>
        <v>0</v>
      </c>
    </row>
    <row r="71" customFormat="false" ht="12.75" hidden="false" customHeight="false" outlineLevel="0" collapsed="false">
      <c r="A71" s="373"/>
      <c r="B71" s="335" t="s">
        <v>1506</v>
      </c>
      <c r="C71" s="369"/>
      <c r="D71" s="369"/>
      <c r="E71" s="338"/>
      <c r="F71" s="339"/>
      <c r="G71" s="340"/>
      <c r="H71" s="341"/>
    </row>
    <row r="72" customFormat="false" ht="12.75" hidden="false" customHeight="false" outlineLevel="0" collapsed="false">
      <c r="A72" s="373"/>
      <c r="B72" s="335"/>
      <c r="C72" s="369"/>
      <c r="D72" s="369"/>
      <c r="E72" s="338"/>
      <c r="F72" s="339"/>
      <c r="G72" s="340"/>
      <c r="H72" s="341"/>
    </row>
    <row r="73" customFormat="false" ht="12.75" hidden="false" customHeight="false" outlineLevel="0" collapsed="false">
      <c r="A73" s="334" t="s">
        <v>1213</v>
      </c>
      <c r="B73" s="356" t="s">
        <v>1214</v>
      </c>
      <c r="C73" s="369" t="s">
        <v>634</v>
      </c>
      <c r="D73" s="440" t="s">
        <v>58</v>
      </c>
      <c r="E73" s="371"/>
      <c r="F73" s="360"/>
      <c r="G73" s="372" t="n">
        <f aca="false">E73*D73</f>
        <v>0</v>
      </c>
      <c r="H73" s="341" t="n">
        <f aca="false">D73*F73</f>
        <v>0</v>
      </c>
    </row>
    <row r="74" customFormat="false" ht="12.75" hidden="false" customHeight="false" outlineLevel="0" collapsed="false">
      <c r="A74" s="377"/>
      <c r="B74" s="335" t="s">
        <v>1170</v>
      </c>
      <c r="C74" s="369"/>
      <c r="D74" s="440"/>
      <c r="E74" s="378"/>
      <c r="F74" s="379"/>
      <c r="G74" s="372"/>
      <c r="H74" s="341"/>
    </row>
    <row r="75" customFormat="false" ht="12.75" hidden="false" customHeight="false" outlineLevel="0" collapsed="false">
      <c r="A75" s="377"/>
      <c r="B75" s="335"/>
      <c r="C75" s="369"/>
      <c r="D75" s="440"/>
      <c r="E75" s="378"/>
      <c r="F75" s="379"/>
      <c r="G75" s="372"/>
      <c r="H75" s="341"/>
    </row>
    <row r="76" customFormat="false" ht="12.75" hidden="false" customHeight="false" outlineLevel="0" collapsed="false">
      <c r="A76" s="334" t="s">
        <v>1215</v>
      </c>
      <c r="B76" s="356" t="s">
        <v>1214</v>
      </c>
      <c r="C76" s="369" t="s">
        <v>634</v>
      </c>
      <c r="D76" s="440" t="s">
        <v>918</v>
      </c>
      <c r="E76" s="371"/>
      <c r="F76" s="360"/>
      <c r="G76" s="372" t="n">
        <f aca="false">E76*D76</f>
        <v>0</v>
      </c>
      <c r="H76" s="341" t="n">
        <f aca="false">D76*F76</f>
        <v>0</v>
      </c>
    </row>
    <row r="77" customFormat="false" ht="12.75" hidden="false" customHeight="false" outlineLevel="0" collapsed="false">
      <c r="A77" s="377"/>
      <c r="B77" s="335" t="s">
        <v>1172</v>
      </c>
      <c r="C77" s="369"/>
      <c r="D77" s="440"/>
      <c r="E77" s="378"/>
      <c r="F77" s="379"/>
      <c r="G77" s="372"/>
      <c r="H77" s="341"/>
    </row>
    <row r="78" customFormat="false" ht="12.75" hidden="false" customHeight="false" outlineLevel="0" collapsed="false">
      <c r="A78" s="364"/>
      <c r="B78" s="364"/>
      <c r="C78" s="364"/>
      <c r="D78" s="364"/>
      <c r="E78" s="364"/>
      <c r="F78" s="364"/>
      <c r="G78" s="364"/>
      <c r="H78" s="364"/>
    </row>
    <row r="79" customFormat="false" ht="12.75" hidden="false" customHeight="false" outlineLevel="0" collapsed="false">
      <c r="A79" s="334" t="s">
        <v>1220</v>
      </c>
      <c r="B79" s="356" t="s">
        <v>1174</v>
      </c>
      <c r="C79" s="369" t="s">
        <v>864</v>
      </c>
      <c r="D79" s="369" t="n">
        <v>6</v>
      </c>
      <c r="E79" s="371"/>
      <c r="F79" s="360"/>
      <c r="G79" s="372" t="n">
        <f aca="false">E79*D79</f>
        <v>0</v>
      </c>
      <c r="H79" s="341" t="n">
        <f aca="false">D79*F79</f>
        <v>0</v>
      </c>
    </row>
    <row r="80" customFormat="false" ht="12.75" hidden="false" customHeight="false" outlineLevel="0" collapsed="false">
      <c r="A80" s="373"/>
      <c r="B80" s="335" t="s">
        <v>1165</v>
      </c>
      <c r="C80" s="369"/>
      <c r="D80" s="369"/>
      <c r="E80" s="338"/>
      <c r="F80" s="339"/>
      <c r="G80" s="340"/>
      <c r="H80" s="341"/>
    </row>
    <row r="81" customFormat="false" ht="12.75" hidden="false" customHeight="false" outlineLevel="0" collapsed="false">
      <c r="A81" s="373"/>
      <c r="B81" s="335"/>
      <c r="C81" s="369"/>
      <c r="D81" s="369"/>
      <c r="E81" s="338"/>
      <c r="F81" s="339"/>
      <c r="G81" s="340"/>
      <c r="H81" s="341"/>
    </row>
    <row r="82" customFormat="false" ht="12.75" hidden="false" customHeight="false" outlineLevel="0" collapsed="false">
      <c r="A82" s="334" t="s">
        <v>1221</v>
      </c>
      <c r="B82" s="356" t="s">
        <v>1174</v>
      </c>
      <c r="C82" s="369" t="s">
        <v>864</v>
      </c>
      <c r="D82" s="369" t="n">
        <v>2</v>
      </c>
      <c r="E82" s="371"/>
      <c r="F82" s="360"/>
      <c r="G82" s="372" t="n">
        <f aca="false">E82*D82</f>
        <v>0</v>
      </c>
      <c r="H82" s="341" t="n">
        <f aca="false">D82*F82</f>
        <v>0</v>
      </c>
    </row>
    <row r="83" customFormat="false" ht="12.75" hidden="false" customHeight="false" outlineLevel="0" collapsed="false">
      <c r="A83" s="373"/>
      <c r="B83" s="335" t="s">
        <v>1167</v>
      </c>
      <c r="C83" s="369"/>
      <c r="D83" s="369"/>
      <c r="E83" s="338"/>
      <c r="F83" s="339"/>
      <c r="G83" s="340"/>
      <c r="H83" s="341"/>
    </row>
    <row r="84" customFormat="false" ht="12.75" hidden="false" customHeight="false" outlineLevel="0" collapsed="false">
      <c r="A84" s="364"/>
      <c r="B84" s="364"/>
      <c r="C84" s="364"/>
      <c r="D84" s="364"/>
      <c r="E84" s="364"/>
      <c r="F84" s="364"/>
      <c r="G84" s="364"/>
      <c r="H84" s="364"/>
    </row>
    <row r="85" customFormat="false" ht="14.25" hidden="false" customHeight="false" outlineLevel="0" collapsed="false">
      <c r="A85" s="334" t="s">
        <v>1222</v>
      </c>
      <c r="B85" s="380" t="s">
        <v>1177</v>
      </c>
      <c r="C85" s="357" t="s">
        <v>1178</v>
      </c>
      <c r="D85" s="369" t="n">
        <v>16</v>
      </c>
      <c r="E85" s="371"/>
      <c r="F85" s="360"/>
      <c r="G85" s="372" t="n">
        <f aca="false">E85*D85</f>
        <v>0</v>
      </c>
      <c r="H85" s="341" t="n">
        <f aca="false">D85*F85</f>
        <v>0</v>
      </c>
    </row>
    <row r="86" customFormat="false" ht="12.75" hidden="false" customHeight="false" outlineLevel="0" collapsed="false">
      <c r="A86" s="377"/>
      <c r="B86" s="381" t="s">
        <v>1179</v>
      </c>
      <c r="C86" s="357"/>
      <c r="D86" s="364"/>
      <c r="E86" s="364"/>
      <c r="F86" s="364"/>
      <c r="G86" s="364"/>
      <c r="H86" s="364"/>
    </row>
    <row r="87" customFormat="false" ht="14.25" hidden="false" customHeight="false" outlineLevel="0" collapsed="false">
      <c r="A87" s="377"/>
      <c r="B87" s="380" t="s">
        <v>1177</v>
      </c>
      <c r="C87" s="357" t="s">
        <v>1178</v>
      </c>
      <c r="D87" s="369" t="n">
        <v>14</v>
      </c>
      <c r="E87" s="371"/>
      <c r="F87" s="360"/>
      <c r="G87" s="372" t="n">
        <f aca="false">E87*D87</f>
        <v>0</v>
      </c>
      <c r="H87" s="341" t="n">
        <f aca="false">D87*F87</f>
        <v>0</v>
      </c>
    </row>
    <row r="88" customFormat="false" ht="12.75" hidden="false" customHeight="false" outlineLevel="0" collapsed="false">
      <c r="A88" s="377"/>
      <c r="B88" s="381" t="s">
        <v>1180</v>
      </c>
      <c r="C88" s="357"/>
      <c r="D88" s="369"/>
      <c r="E88" s="338"/>
      <c r="F88" s="339"/>
      <c r="G88" s="340"/>
      <c r="H88" s="341"/>
    </row>
    <row r="89" customFormat="false" ht="12.75" hidden="false" customHeight="false" outlineLevel="0" collapsed="false">
      <c r="A89" s="334"/>
      <c r="B89" s="335"/>
      <c r="C89" s="336"/>
      <c r="D89" s="336"/>
      <c r="E89" s="338"/>
      <c r="F89" s="339"/>
      <c r="G89" s="340"/>
      <c r="H89" s="341"/>
    </row>
    <row r="90" customFormat="false" ht="12.75" hidden="false" customHeight="false" outlineLevel="0" collapsed="false">
      <c r="A90" s="334" t="s">
        <v>1223</v>
      </c>
      <c r="B90" s="368" t="s">
        <v>1182</v>
      </c>
      <c r="C90" s="336" t="s">
        <v>864</v>
      </c>
      <c r="D90" s="369" t="n">
        <v>3</v>
      </c>
      <c r="E90" s="371"/>
      <c r="F90" s="360"/>
      <c r="G90" s="372" t="n">
        <f aca="false">E90*D90</f>
        <v>0</v>
      </c>
      <c r="H90" s="341" t="n">
        <f aca="false">D90*F90</f>
        <v>0</v>
      </c>
    </row>
    <row r="91" customFormat="false" ht="12.75" hidden="false" customHeight="false" outlineLevel="0" collapsed="false">
      <c r="A91" s="377"/>
      <c r="B91" s="381" t="s">
        <v>1165</v>
      </c>
      <c r="C91" s="336"/>
      <c r="D91" s="369"/>
      <c r="E91" s="338"/>
      <c r="F91" s="339"/>
      <c r="G91" s="340"/>
      <c r="H91" s="341"/>
    </row>
    <row r="92" customFormat="false" ht="12.75" hidden="false" customHeight="false" outlineLevel="0" collapsed="false">
      <c r="A92" s="334"/>
      <c r="B92" s="335"/>
      <c r="C92" s="336"/>
      <c r="D92" s="336"/>
      <c r="E92" s="338"/>
      <c r="F92" s="339"/>
      <c r="G92" s="340"/>
      <c r="H92" s="341"/>
    </row>
    <row r="93" customFormat="false" ht="14.25" hidden="false" customHeight="false" outlineLevel="0" collapsed="false">
      <c r="A93" s="334" t="s">
        <v>1507</v>
      </c>
      <c r="B93" s="375" t="s">
        <v>1500</v>
      </c>
      <c r="C93" s="357" t="s">
        <v>1178</v>
      </c>
      <c r="D93" s="383" t="s">
        <v>1501</v>
      </c>
      <c r="E93" s="371"/>
      <c r="F93" s="360"/>
      <c r="G93" s="372" t="n">
        <f aca="false">E93*D93</f>
        <v>0</v>
      </c>
      <c r="H93" s="341" t="n">
        <f aca="false">D93*F93</f>
        <v>0</v>
      </c>
    </row>
    <row r="94" customFormat="false" ht="12.75" hidden="false" customHeight="false" outlineLevel="0" collapsed="false">
      <c r="A94" s="377"/>
      <c r="B94" s="381" t="s">
        <v>1502</v>
      </c>
      <c r="C94" s="357"/>
      <c r="D94" s="383"/>
      <c r="E94" s="338"/>
      <c r="F94" s="339"/>
      <c r="G94" s="340"/>
      <c r="H94" s="341"/>
    </row>
    <row r="95" customFormat="false" ht="12.75" hidden="false" customHeight="false" outlineLevel="0" collapsed="false">
      <c r="A95" s="334"/>
      <c r="B95" s="335"/>
      <c r="C95" s="336"/>
      <c r="D95" s="336"/>
      <c r="E95" s="338"/>
      <c r="F95" s="339"/>
      <c r="G95" s="340"/>
      <c r="H95" s="341"/>
    </row>
    <row r="96" customFormat="false" ht="12.75" hidden="false" customHeight="false" outlineLevel="0" collapsed="false">
      <c r="A96" s="334" t="s">
        <v>1230</v>
      </c>
      <c r="B96" s="335" t="s">
        <v>1196</v>
      </c>
      <c r="C96" s="369" t="s">
        <v>695</v>
      </c>
      <c r="D96" s="369" t="n">
        <v>25</v>
      </c>
      <c r="E96" s="371"/>
      <c r="F96" s="360"/>
      <c r="G96" s="372" t="n">
        <f aca="false">E96*D96</f>
        <v>0</v>
      </c>
      <c r="H96" s="341" t="n">
        <f aca="false">D96*F96</f>
        <v>0</v>
      </c>
    </row>
    <row r="97" customFormat="false" ht="12.75" hidden="false" customHeight="false" outlineLevel="0" collapsed="false">
      <c r="A97" s="334"/>
      <c r="B97" s="335"/>
      <c r="C97" s="336"/>
      <c r="D97" s="336"/>
      <c r="E97" s="338"/>
      <c r="F97" s="339"/>
      <c r="G97" s="340"/>
      <c r="H97" s="341"/>
    </row>
    <row r="98" customFormat="false" ht="12.75" hidden="false" customHeight="false" outlineLevel="0" collapsed="false">
      <c r="A98" s="334"/>
      <c r="B98" s="335"/>
      <c r="C98" s="336"/>
      <c r="D98" s="336"/>
      <c r="E98" s="338"/>
      <c r="F98" s="339"/>
      <c r="G98" s="340"/>
      <c r="H98" s="341"/>
    </row>
    <row r="99" customFormat="false" ht="18" hidden="false" customHeight="false" outlineLevel="0" collapsed="false">
      <c r="A99" s="441" t="s">
        <v>1199</v>
      </c>
      <c r="B99" s="442" t="s">
        <v>1198</v>
      </c>
      <c r="C99" s="443"/>
      <c r="D99" s="444"/>
      <c r="E99" s="445"/>
      <c r="F99" s="445"/>
      <c r="G99" s="446" t="n">
        <f aca="false">SUM(G56:G98)</f>
        <v>0</v>
      </c>
      <c r="H99" s="447" t="n">
        <f aca="false">SUM(H56:H98)</f>
        <v>0</v>
      </c>
    </row>
    <row r="100" customFormat="false" ht="12.75" hidden="false" customHeight="false" outlineLevel="0" collapsed="false">
      <c r="A100" s="334"/>
      <c r="B100" s="335"/>
      <c r="C100" s="336"/>
      <c r="D100" s="336"/>
      <c r="E100" s="338"/>
      <c r="F100" s="339"/>
      <c r="G100" s="340"/>
      <c r="H100" s="341"/>
    </row>
    <row r="101" customFormat="false" ht="12.75" hidden="false" customHeight="false" outlineLevel="0" collapsed="false">
      <c r="A101" s="334"/>
      <c r="B101" s="335"/>
      <c r="C101" s="336"/>
      <c r="D101" s="336"/>
      <c r="E101" s="338"/>
      <c r="F101" s="339"/>
      <c r="G101" s="340"/>
      <c r="H101" s="341"/>
    </row>
    <row r="102" customFormat="false" ht="12.75" hidden="false" customHeight="false" outlineLevel="0" collapsed="false">
      <c r="A102" s="334"/>
      <c r="B102" s="335"/>
      <c r="C102" s="336"/>
      <c r="D102" s="336"/>
      <c r="E102" s="338"/>
      <c r="F102" s="339"/>
      <c r="G102" s="340"/>
      <c r="H102" s="341"/>
    </row>
    <row r="103" customFormat="false" ht="18" hidden="false" customHeight="false" outlineLevel="0" collapsed="false">
      <c r="A103" s="427" t="s">
        <v>58</v>
      </c>
      <c r="B103" s="428" t="s">
        <v>1365</v>
      </c>
      <c r="C103" s="429"/>
      <c r="D103" s="430"/>
      <c r="E103" s="431"/>
      <c r="F103" s="432"/>
      <c r="G103" s="432"/>
      <c r="H103" s="432"/>
    </row>
    <row r="104" customFormat="false" ht="12.75" hidden="false" customHeight="false" outlineLevel="0" collapsed="false">
      <c r="A104" s="433"/>
      <c r="B104" s="434" t="s">
        <v>1200</v>
      </c>
      <c r="C104" s="435"/>
      <c r="D104" s="435"/>
      <c r="E104" s="436"/>
      <c r="F104" s="437"/>
      <c r="G104" s="438"/>
      <c r="H104" s="439"/>
    </row>
    <row r="105" customFormat="false" ht="12.75" hidden="false" customHeight="false" outlineLevel="0" collapsed="false">
      <c r="A105" s="334"/>
      <c r="B105" s="335"/>
      <c r="C105" s="336"/>
      <c r="D105" s="336"/>
      <c r="E105" s="338"/>
      <c r="F105" s="339"/>
      <c r="G105" s="340"/>
      <c r="H105" s="341"/>
    </row>
    <row r="106" customFormat="false" ht="12.75" hidden="false" customHeight="false" outlineLevel="0" collapsed="false">
      <c r="A106" s="334" t="s">
        <v>1377</v>
      </c>
      <c r="B106" s="393" t="s">
        <v>1367</v>
      </c>
      <c r="C106" s="357" t="s">
        <v>634</v>
      </c>
      <c r="D106" s="440" t="s">
        <v>918</v>
      </c>
      <c r="E106" s="371"/>
      <c r="F106" s="360"/>
      <c r="G106" s="372" t="n">
        <f aca="false">E106*D106</f>
        <v>0</v>
      </c>
      <c r="H106" s="341" t="n">
        <f aca="false">D106*F106</f>
        <v>0</v>
      </c>
    </row>
    <row r="107" customFormat="false" ht="12.75" hidden="false" customHeight="false" outlineLevel="0" collapsed="false">
      <c r="A107" s="334"/>
      <c r="B107" s="394" t="s">
        <v>1508</v>
      </c>
      <c r="C107" s="336"/>
      <c r="D107" s="336"/>
      <c r="E107" s="338"/>
      <c r="F107" s="339"/>
      <c r="G107" s="340"/>
      <c r="H107" s="341"/>
    </row>
    <row r="108" customFormat="false" ht="12.75" hidden="false" customHeight="false" outlineLevel="0" collapsed="false">
      <c r="A108" s="334"/>
      <c r="B108" s="335" t="s">
        <v>1509</v>
      </c>
      <c r="C108" s="336"/>
      <c r="D108" s="336"/>
      <c r="E108" s="338"/>
      <c r="F108" s="339"/>
      <c r="G108" s="340"/>
      <c r="H108" s="341"/>
    </row>
    <row r="109" customFormat="false" ht="12.75" hidden="false" customHeight="false" outlineLevel="0" collapsed="false">
      <c r="A109" s="334"/>
      <c r="B109" s="335" t="s">
        <v>1510</v>
      </c>
      <c r="C109" s="336"/>
      <c r="D109" s="336"/>
      <c r="E109" s="338"/>
      <c r="F109" s="339"/>
      <c r="G109" s="340"/>
      <c r="H109" s="341"/>
    </row>
    <row r="110" customFormat="false" ht="12.75" hidden="false" customHeight="false" outlineLevel="0" collapsed="false">
      <c r="A110" s="334"/>
      <c r="B110" s="335" t="s">
        <v>1511</v>
      </c>
      <c r="C110" s="336"/>
      <c r="D110" s="336"/>
      <c r="E110" s="338"/>
      <c r="F110" s="339"/>
      <c r="G110" s="340"/>
      <c r="H110" s="341"/>
    </row>
    <row r="111" customFormat="false" ht="12.75" hidden="false" customHeight="false" outlineLevel="0" collapsed="false">
      <c r="A111" s="334"/>
      <c r="B111" s="335" t="s">
        <v>1372</v>
      </c>
      <c r="C111" s="336"/>
      <c r="D111" s="336"/>
      <c r="E111" s="338"/>
      <c r="F111" s="339"/>
      <c r="G111" s="340"/>
      <c r="H111" s="341"/>
    </row>
    <row r="112" customFormat="false" ht="12.75" hidden="false" customHeight="false" outlineLevel="0" collapsed="false">
      <c r="A112" s="334"/>
      <c r="B112" s="335" t="s">
        <v>1512</v>
      </c>
      <c r="C112" s="336"/>
      <c r="D112" s="336"/>
      <c r="E112" s="338"/>
      <c r="F112" s="339"/>
      <c r="G112" s="340"/>
      <c r="H112" s="341"/>
    </row>
    <row r="113" customFormat="false" ht="12.75" hidden="false" customHeight="false" outlineLevel="0" collapsed="false">
      <c r="A113" s="334"/>
      <c r="B113" s="335" t="s">
        <v>1382</v>
      </c>
      <c r="C113" s="336"/>
      <c r="D113" s="336"/>
      <c r="E113" s="338"/>
      <c r="F113" s="339"/>
      <c r="G113" s="340"/>
      <c r="H113" s="341"/>
    </row>
    <row r="114" customFormat="false" ht="12.75" hidden="false" customHeight="false" outlineLevel="0" collapsed="false">
      <c r="A114" s="334"/>
      <c r="B114" s="335" t="s">
        <v>1513</v>
      </c>
      <c r="C114" s="336"/>
      <c r="D114" s="336"/>
      <c r="E114" s="338"/>
      <c r="F114" s="339"/>
      <c r="G114" s="340"/>
      <c r="H114" s="341"/>
    </row>
    <row r="115" customFormat="false" ht="12.75" hidden="false" customHeight="false" outlineLevel="0" collapsed="false">
      <c r="A115" s="334"/>
      <c r="B115" s="376" t="s">
        <v>1514</v>
      </c>
      <c r="C115" s="336"/>
      <c r="D115" s="336"/>
      <c r="E115" s="338"/>
      <c r="F115" s="339"/>
      <c r="G115" s="340"/>
      <c r="H115" s="341"/>
    </row>
    <row r="116" customFormat="false" ht="12.75" hidden="false" customHeight="false" outlineLevel="0" collapsed="false">
      <c r="A116" s="334"/>
      <c r="B116" s="335" t="s">
        <v>1515</v>
      </c>
      <c r="C116" s="336"/>
      <c r="D116" s="336"/>
      <c r="E116" s="338"/>
      <c r="F116" s="339"/>
      <c r="G116" s="340"/>
      <c r="H116" s="341"/>
    </row>
    <row r="117" customFormat="false" ht="12.75" hidden="false" customHeight="false" outlineLevel="0" collapsed="false">
      <c r="A117" s="334"/>
      <c r="B117" s="335"/>
      <c r="C117" s="336"/>
      <c r="D117" s="336"/>
      <c r="E117" s="338"/>
      <c r="F117" s="339"/>
      <c r="G117" s="340"/>
      <c r="H117" s="341"/>
    </row>
    <row r="118" customFormat="false" ht="12.75" hidden="false" customHeight="false" outlineLevel="0" collapsed="false">
      <c r="A118" s="334" t="s">
        <v>1385</v>
      </c>
      <c r="B118" s="356" t="s">
        <v>1516</v>
      </c>
      <c r="C118" s="369" t="s">
        <v>634</v>
      </c>
      <c r="D118" s="369" t="n">
        <v>1</v>
      </c>
      <c r="E118" s="371"/>
      <c r="F118" s="360"/>
      <c r="G118" s="372" t="n">
        <f aca="false">E118*D118</f>
        <v>0</v>
      </c>
      <c r="H118" s="341" t="n">
        <f aca="false">D118*F118</f>
        <v>0</v>
      </c>
    </row>
    <row r="119" customFormat="false" ht="12.75" hidden="false" customHeight="false" outlineLevel="0" collapsed="false">
      <c r="A119" s="373"/>
      <c r="B119" s="366" t="s">
        <v>1517</v>
      </c>
      <c r="C119" s="369"/>
      <c r="D119" s="369"/>
      <c r="E119" s="338"/>
      <c r="F119" s="339"/>
      <c r="G119" s="340"/>
      <c r="H119" s="341"/>
    </row>
    <row r="120" customFormat="false" ht="12.75" hidden="false" customHeight="false" outlineLevel="0" collapsed="false">
      <c r="A120" s="334"/>
      <c r="B120" s="335"/>
      <c r="C120" s="336"/>
      <c r="D120" s="336"/>
      <c r="E120" s="338"/>
      <c r="F120" s="339"/>
      <c r="G120" s="340"/>
      <c r="H120" s="341"/>
    </row>
    <row r="121" customFormat="false" ht="12.75" hidden="false" customHeight="false" outlineLevel="0" collapsed="false">
      <c r="A121" s="334" t="s">
        <v>1390</v>
      </c>
      <c r="B121" s="375" t="s">
        <v>1164</v>
      </c>
      <c r="C121" s="369" t="s">
        <v>634</v>
      </c>
      <c r="D121" s="369" t="n">
        <v>2</v>
      </c>
      <c r="E121" s="371"/>
      <c r="F121" s="360"/>
      <c r="G121" s="372" t="n">
        <f aca="false">E121*D121</f>
        <v>0</v>
      </c>
      <c r="H121" s="341" t="n">
        <f aca="false">D121*F121</f>
        <v>0</v>
      </c>
    </row>
    <row r="122" customFormat="false" ht="12.75" hidden="false" customHeight="false" outlineLevel="0" collapsed="false">
      <c r="A122" s="373"/>
      <c r="B122" s="376" t="s">
        <v>1391</v>
      </c>
      <c r="C122" s="369"/>
      <c r="D122" s="369"/>
      <c r="E122" s="338"/>
      <c r="F122" s="339"/>
      <c r="G122" s="340"/>
      <c r="H122" s="341"/>
    </row>
    <row r="123" customFormat="false" ht="12.75" hidden="false" customHeight="false" outlineLevel="0" collapsed="false">
      <c r="A123" s="334"/>
      <c r="B123" s="335"/>
      <c r="C123" s="336"/>
      <c r="D123" s="336"/>
      <c r="E123" s="338"/>
      <c r="F123" s="339"/>
      <c r="G123" s="340"/>
      <c r="H123" s="341"/>
    </row>
    <row r="124" customFormat="false" ht="12.75" hidden="false" customHeight="false" outlineLevel="0" collapsed="false">
      <c r="A124" s="334" t="s">
        <v>1394</v>
      </c>
      <c r="B124" s="356" t="s">
        <v>1217</v>
      </c>
      <c r="C124" s="369" t="s">
        <v>634</v>
      </c>
      <c r="D124" s="369" t="n">
        <v>3</v>
      </c>
      <c r="E124" s="371"/>
      <c r="F124" s="360"/>
      <c r="G124" s="372" t="n">
        <f aca="false">E124*D124</f>
        <v>0</v>
      </c>
      <c r="H124" s="341" t="n">
        <f aca="false">D124*F124</f>
        <v>0</v>
      </c>
    </row>
    <row r="125" customFormat="false" ht="12.75" hidden="false" customHeight="false" outlineLevel="0" collapsed="false">
      <c r="A125" s="373"/>
      <c r="B125" s="335" t="s">
        <v>1391</v>
      </c>
      <c r="C125" s="369"/>
      <c r="D125" s="369"/>
      <c r="E125" s="338"/>
      <c r="F125" s="339"/>
      <c r="G125" s="340"/>
      <c r="H125" s="341"/>
    </row>
    <row r="126" customFormat="false" ht="12.75" hidden="false" customHeight="false" outlineLevel="0" collapsed="false">
      <c r="A126" s="334"/>
      <c r="B126" s="335"/>
      <c r="C126" s="336"/>
      <c r="D126" s="336"/>
      <c r="E126" s="338"/>
      <c r="F126" s="339"/>
      <c r="G126" s="340"/>
      <c r="H126" s="341"/>
    </row>
    <row r="127" customFormat="false" ht="12.75" hidden="false" customHeight="false" outlineLevel="0" collapsed="false">
      <c r="A127" s="334" t="s">
        <v>1518</v>
      </c>
      <c r="B127" s="356" t="s">
        <v>1399</v>
      </c>
      <c r="C127" s="369" t="s">
        <v>864</v>
      </c>
      <c r="D127" s="369" t="n">
        <v>2</v>
      </c>
      <c r="E127" s="371"/>
      <c r="F127" s="360"/>
      <c r="G127" s="372" t="n">
        <f aca="false">E127*D127</f>
        <v>0</v>
      </c>
      <c r="H127" s="341" t="n">
        <f aca="false">D127*F127</f>
        <v>0</v>
      </c>
    </row>
    <row r="128" customFormat="false" ht="12.75" hidden="false" customHeight="false" outlineLevel="0" collapsed="false">
      <c r="A128" s="373"/>
      <c r="B128" s="335" t="s">
        <v>1165</v>
      </c>
      <c r="C128" s="369"/>
      <c r="D128" s="369"/>
      <c r="E128" s="338"/>
      <c r="F128" s="339"/>
      <c r="G128" s="340"/>
      <c r="H128" s="341"/>
    </row>
    <row r="129" customFormat="false" ht="12.75" hidden="false" customHeight="false" outlineLevel="0" collapsed="false">
      <c r="A129" s="334"/>
      <c r="B129" s="335"/>
      <c r="C129" s="336"/>
      <c r="D129" s="336"/>
      <c r="E129" s="338"/>
      <c r="F129" s="339"/>
      <c r="G129" s="340"/>
      <c r="H129" s="341"/>
    </row>
    <row r="130" customFormat="false" ht="12.75" hidden="false" customHeight="false" outlineLevel="0" collapsed="false">
      <c r="A130" s="334" t="s">
        <v>1396</v>
      </c>
      <c r="B130" s="356" t="s">
        <v>1399</v>
      </c>
      <c r="C130" s="369" t="s">
        <v>864</v>
      </c>
      <c r="D130" s="369" t="n">
        <v>6</v>
      </c>
      <c r="E130" s="371"/>
      <c r="F130" s="360"/>
      <c r="G130" s="372" t="n">
        <f aca="false">E130*D130</f>
        <v>0</v>
      </c>
      <c r="H130" s="341" t="n">
        <f aca="false">D130*F130</f>
        <v>0</v>
      </c>
    </row>
    <row r="131" customFormat="false" ht="12.75" hidden="false" customHeight="false" outlineLevel="0" collapsed="false">
      <c r="A131" s="373"/>
      <c r="B131" s="335" t="s">
        <v>1391</v>
      </c>
      <c r="C131" s="369"/>
      <c r="D131" s="369"/>
      <c r="E131" s="338"/>
      <c r="F131" s="339"/>
      <c r="G131" s="340"/>
      <c r="H131" s="341"/>
    </row>
    <row r="132" customFormat="false" ht="12.75" hidden="false" customHeight="false" outlineLevel="0" collapsed="false">
      <c r="A132" s="334"/>
      <c r="B132" s="335"/>
      <c r="C132" s="336"/>
      <c r="D132" s="336"/>
      <c r="E132" s="338"/>
      <c r="F132" s="339"/>
      <c r="G132" s="340"/>
      <c r="H132" s="341"/>
    </row>
    <row r="133" customFormat="false" ht="12.75" hidden="false" customHeight="false" outlineLevel="0" collapsed="false">
      <c r="A133" s="334" t="s">
        <v>1400</v>
      </c>
      <c r="B133" s="368" t="s">
        <v>1182</v>
      </c>
      <c r="C133" s="336" t="s">
        <v>864</v>
      </c>
      <c r="D133" s="369" t="n">
        <v>2</v>
      </c>
      <c r="E133" s="371"/>
      <c r="F133" s="360"/>
      <c r="G133" s="372" t="n">
        <f aca="false">E133*D133</f>
        <v>0</v>
      </c>
      <c r="H133" s="341" t="n">
        <f aca="false">D133*F133</f>
        <v>0</v>
      </c>
    </row>
    <row r="134" customFormat="false" ht="12.75" hidden="false" customHeight="false" outlineLevel="0" collapsed="false">
      <c r="A134" s="377"/>
      <c r="B134" s="381" t="s">
        <v>1165</v>
      </c>
      <c r="C134" s="336"/>
      <c r="D134" s="369"/>
      <c r="E134" s="338"/>
      <c r="F134" s="339"/>
      <c r="G134" s="340"/>
      <c r="H134" s="341"/>
    </row>
    <row r="135" customFormat="false" ht="12.75" hidden="false" customHeight="false" outlineLevel="0" collapsed="false">
      <c r="A135" s="334"/>
      <c r="B135" s="335"/>
      <c r="C135" s="336"/>
      <c r="D135" s="336"/>
      <c r="E135" s="338"/>
      <c r="F135" s="339"/>
      <c r="G135" s="340"/>
      <c r="H135" s="341"/>
    </row>
    <row r="136" customFormat="false" ht="12.75" hidden="false" customHeight="false" outlineLevel="0" collapsed="false">
      <c r="A136" s="334" t="s">
        <v>1401</v>
      </c>
      <c r="B136" s="368" t="s">
        <v>1182</v>
      </c>
      <c r="C136" s="336" t="s">
        <v>864</v>
      </c>
      <c r="D136" s="369" t="n">
        <v>6</v>
      </c>
      <c r="E136" s="371"/>
      <c r="F136" s="360"/>
      <c r="G136" s="372" t="n">
        <f aca="false">E136*D136</f>
        <v>0</v>
      </c>
      <c r="H136" s="341" t="n">
        <f aca="false">D136*F136</f>
        <v>0</v>
      </c>
    </row>
    <row r="137" customFormat="false" ht="12.75" hidden="false" customHeight="false" outlineLevel="0" collapsed="false">
      <c r="A137" s="377"/>
      <c r="B137" s="381" t="s">
        <v>1391</v>
      </c>
      <c r="C137" s="336"/>
      <c r="D137" s="369"/>
      <c r="E137" s="338"/>
      <c r="F137" s="339"/>
      <c r="G137" s="340"/>
      <c r="H137" s="341"/>
    </row>
    <row r="138" customFormat="false" ht="12.75" hidden="false" customHeight="false" outlineLevel="0" collapsed="false">
      <c r="A138" s="334"/>
      <c r="B138" s="335"/>
      <c r="C138" s="336"/>
      <c r="D138" s="336"/>
      <c r="E138" s="338"/>
      <c r="F138" s="339"/>
      <c r="G138" s="340"/>
      <c r="H138" s="341"/>
    </row>
    <row r="139" customFormat="false" ht="12.75" hidden="false" customHeight="false" outlineLevel="0" collapsed="false">
      <c r="A139" s="334" t="s">
        <v>1519</v>
      </c>
      <c r="B139" s="356" t="s">
        <v>1520</v>
      </c>
      <c r="C139" s="402" t="s">
        <v>153</v>
      </c>
      <c r="D139" s="440" t="s">
        <v>1231</v>
      </c>
      <c r="E139" s="371"/>
      <c r="F139" s="360"/>
      <c r="G139" s="372" t="n">
        <f aca="false">E139*D139</f>
        <v>0</v>
      </c>
      <c r="H139" s="341" t="n">
        <f aca="false">D139*F139</f>
        <v>0</v>
      </c>
    </row>
    <row r="140" customFormat="false" ht="12.75" hidden="false" customHeight="false" outlineLevel="0" collapsed="false">
      <c r="A140" s="334"/>
      <c r="B140" s="335" t="s">
        <v>1521</v>
      </c>
      <c r="C140" s="336"/>
      <c r="D140" s="336"/>
      <c r="E140" s="338"/>
      <c r="F140" s="448"/>
      <c r="G140" s="339"/>
      <c r="H140" s="340"/>
    </row>
    <row r="141" customFormat="false" ht="12.75" hidden="false" customHeight="false" outlineLevel="0" collapsed="false">
      <c r="A141" s="334"/>
      <c r="B141" s="335"/>
      <c r="C141" s="336"/>
      <c r="D141" s="336"/>
      <c r="E141" s="338"/>
      <c r="F141" s="339"/>
      <c r="G141" s="340"/>
      <c r="H141" s="341"/>
    </row>
    <row r="142" customFormat="false" ht="12.75" hidden="false" customHeight="false" outlineLevel="0" collapsed="false">
      <c r="A142" s="334" t="s">
        <v>1406</v>
      </c>
      <c r="B142" s="335" t="s">
        <v>1196</v>
      </c>
      <c r="C142" s="369" t="s">
        <v>695</v>
      </c>
      <c r="D142" s="369" t="n">
        <v>5</v>
      </c>
      <c r="E142" s="371"/>
      <c r="F142" s="360"/>
      <c r="G142" s="372" t="n">
        <f aca="false">E142*D142</f>
        <v>0</v>
      </c>
      <c r="H142" s="341" t="n">
        <f aca="false">D142*F142</f>
        <v>0</v>
      </c>
    </row>
    <row r="143" customFormat="false" ht="12.75" hidden="false" customHeight="false" outlineLevel="0" collapsed="false">
      <c r="A143" s="334"/>
      <c r="B143" s="335"/>
      <c r="C143" s="336"/>
      <c r="D143" s="336"/>
      <c r="E143" s="338"/>
      <c r="F143" s="339"/>
      <c r="G143" s="340"/>
      <c r="H143" s="341"/>
    </row>
    <row r="144" customFormat="false" ht="12.75" hidden="false" customHeight="false" outlineLevel="0" collapsed="false">
      <c r="A144" s="334"/>
      <c r="B144" s="335"/>
      <c r="C144" s="336"/>
      <c r="D144" s="336"/>
      <c r="E144" s="338"/>
      <c r="F144" s="339"/>
      <c r="G144" s="340"/>
      <c r="H144" s="341"/>
    </row>
    <row r="145" customFormat="false" ht="18" hidden="false" customHeight="false" outlineLevel="0" collapsed="false">
      <c r="A145" s="449" t="s">
        <v>58</v>
      </c>
      <c r="B145" s="442" t="s">
        <v>1198</v>
      </c>
      <c r="C145" s="443"/>
      <c r="D145" s="444"/>
      <c r="E145" s="445"/>
      <c r="F145" s="445"/>
      <c r="G145" s="446" t="n">
        <f aca="false">SUM(G106:G144)</f>
        <v>0</v>
      </c>
      <c r="H145" s="447" t="n">
        <f aca="false">SUM(H106:H144)</f>
        <v>0</v>
      </c>
    </row>
    <row r="146" customFormat="false" ht="12.75" hidden="false" customHeight="false" outlineLevel="0" collapsed="false">
      <c r="A146" s="334"/>
      <c r="B146" s="335"/>
      <c r="C146" s="336"/>
      <c r="D146" s="336"/>
      <c r="E146" s="338"/>
      <c r="F146" s="339"/>
      <c r="G146" s="340"/>
      <c r="H146" s="341"/>
    </row>
    <row r="147" customFormat="false" ht="12.75" hidden="false" customHeight="false" outlineLevel="0" collapsed="false">
      <c r="A147" s="334"/>
      <c r="B147" s="335"/>
      <c r="C147" s="336"/>
      <c r="D147" s="336"/>
      <c r="E147" s="338"/>
      <c r="F147" s="339"/>
      <c r="G147" s="340"/>
      <c r="H147" s="341"/>
    </row>
    <row r="148" customFormat="false" ht="18" hidden="false" customHeight="false" outlineLevel="0" collapsed="false">
      <c r="A148" s="427" t="s">
        <v>60</v>
      </c>
      <c r="B148" s="428" t="s">
        <v>1407</v>
      </c>
      <c r="C148" s="429"/>
      <c r="D148" s="430"/>
      <c r="E148" s="431"/>
      <c r="F148" s="432"/>
      <c r="G148" s="432"/>
      <c r="H148" s="432"/>
    </row>
    <row r="149" customFormat="false" ht="12.75" hidden="false" customHeight="false" outlineLevel="0" collapsed="false">
      <c r="A149" s="161"/>
    </row>
    <row r="150" customFormat="false" ht="12.75" hidden="false" customHeight="false" outlineLevel="0" collapsed="false">
      <c r="A150" s="373"/>
      <c r="B150" s="335"/>
      <c r="C150" s="369"/>
      <c r="D150" s="369"/>
      <c r="E150" s="338"/>
      <c r="F150" s="339"/>
      <c r="G150" s="340"/>
      <c r="H150" s="341"/>
    </row>
    <row r="151" customFormat="false" ht="12.75" hidden="false" customHeight="false" outlineLevel="0" collapsed="false">
      <c r="A151" s="334" t="s">
        <v>1522</v>
      </c>
      <c r="B151" s="356" t="s">
        <v>1444</v>
      </c>
      <c r="C151" s="369" t="s">
        <v>634</v>
      </c>
      <c r="D151" s="369" t="n">
        <v>1</v>
      </c>
      <c r="E151" s="371"/>
      <c r="F151" s="360"/>
      <c r="G151" s="372" t="n">
        <f aca="false">E151*D151</f>
        <v>0</v>
      </c>
      <c r="H151" s="341" t="n">
        <f aca="false">D151*F151</f>
        <v>0</v>
      </c>
    </row>
    <row r="152" customFormat="false" ht="12.75" hidden="false" customHeight="false" outlineLevel="0" collapsed="false">
      <c r="A152" s="450"/>
      <c r="B152" s="366" t="s">
        <v>1445</v>
      </c>
      <c r="C152" s="369"/>
      <c r="D152" s="369"/>
      <c r="E152" s="378"/>
      <c r="F152" s="379"/>
      <c r="G152" s="372"/>
      <c r="H152" s="341"/>
    </row>
    <row r="153" customFormat="false" ht="12.75" hidden="false" customHeight="false" outlineLevel="0" collapsed="false">
      <c r="A153" s="373"/>
      <c r="B153" s="399" t="s">
        <v>1446</v>
      </c>
      <c r="C153" s="369"/>
      <c r="D153" s="369"/>
      <c r="E153" s="378"/>
      <c r="F153" s="379"/>
      <c r="G153" s="372"/>
      <c r="H153" s="341"/>
    </row>
    <row r="154" customFormat="false" ht="12.75" hidden="false" customHeight="false" outlineLevel="0" collapsed="false">
      <c r="A154" s="373"/>
      <c r="B154" s="399" t="s">
        <v>1447</v>
      </c>
      <c r="C154" s="369"/>
      <c r="D154" s="369"/>
      <c r="E154" s="378"/>
      <c r="F154" s="379"/>
      <c r="G154" s="372"/>
      <c r="H154" s="341"/>
    </row>
    <row r="155" customFormat="false" ht="12.75" hidden="false" customHeight="false" outlineLevel="0" collapsed="false">
      <c r="A155" s="373"/>
      <c r="B155" s="399" t="s">
        <v>1448</v>
      </c>
      <c r="C155" s="369"/>
      <c r="D155" s="369"/>
      <c r="E155" s="378"/>
      <c r="F155" s="379"/>
      <c r="G155" s="372"/>
      <c r="H155" s="341"/>
    </row>
    <row r="156" customFormat="false" ht="12.75" hidden="false" customHeight="false" outlineLevel="0" collapsed="false">
      <c r="A156" s="373"/>
      <c r="B156" s="399" t="s">
        <v>1449</v>
      </c>
      <c r="C156" s="369"/>
      <c r="D156" s="369"/>
      <c r="E156" s="378"/>
      <c r="F156" s="379"/>
      <c r="G156" s="372"/>
      <c r="H156" s="341"/>
    </row>
    <row r="157" customFormat="false" ht="12.75" hidden="false" customHeight="false" outlineLevel="0" collapsed="false">
      <c r="A157" s="373"/>
      <c r="B157" s="399" t="s">
        <v>1450</v>
      </c>
      <c r="C157" s="369"/>
      <c r="D157" s="369"/>
      <c r="E157" s="378"/>
      <c r="F157" s="379"/>
      <c r="G157" s="372"/>
      <c r="H157" s="341"/>
    </row>
    <row r="158" customFormat="false" ht="12.75" hidden="false" customHeight="false" outlineLevel="0" collapsed="false">
      <c r="A158" s="373"/>
      <c r="B158" s="399" t="s">
        <v>1451</v>
      </c>
      <c r="C158" s="369"/>
      <c r="D158" s="369"/>
      <c r="E158" s="378"/>
      <c r="F158" s="379"/>
      <c r="G158" s="372"/>
      <c r="H158" s="341"/>
    </row>
    <row r="159" customFormat="false" ht="12.75" hidden="false" customHeight="false" outlineLevel="0" collapsed="false">
      <c r="A159" s="373"/>
      <c r="B159" s="399" t="s">
        <v>1437</v>
      </c>
      <c r="C159" s="369"/>
      <c r="D159" s="369"/>
      <c r="E159" s="378"/>
      <c r="F159" s="379"/>
      <c r="G159" s="372"/>
      <c r="H159" s="341"/>
    </row>
    <row r="160" customFormat="false" ht="12.75" hidden="false" customHeight="false" outlineLevel="0" collapsed="false">
      <c r="A160" s="373"/>
      <c r="B160" s="399" t="s">
        <v>1438</v>
      </c>
      <c r="C160" s="369"/>
      <c r="D160" s="369"/>
      <c r="E160" s="378"/>
      <c r="F160" s="379"/>
      <c r="G160" s="372"/>
      <c r="H160" s="341"/>
    </row>
    <row r="161" customFormat="false" ht="12.75" hidden="false" customHeight="false" outlineLevel="0" collapsed="false">
      <c r="A161" s="373"/>
      <c r="B161" s="399" t="s">
        <v>1452</v>
      </c>
      <c r="C161" s="369"/>
      <c r="D161" s="369"/>
      <c r="E161" s="378"/>
      <c r="F161" s="379"/>
      <c r="G161" s="372"/>
      <c r="H161" s="341"/>
    </row>
    <row r="162" customFormat="false" ht="12.75" hidden="false" customHeight="false" outlineLevel="0" collapsed="false">
      <c r="A162" s="373"/>
      <c r="B162" s="399" t="s">
        <v>1440</v>
      </c>
      <c r="C162" s="369"/>
      <c r="D162" s="369"/>
      <c r="E162" s="378"/>
      <c r="F162" s="379"/>
      <c r="G162" s="372"/>
      <c r="H162" s="341"/>
    </row>
    <row r="163" customFormat="false" ht="12.75" hidden="false" customHeight="false" outlineLevel="0" collapsed="false">
      <c r="A163" s="373"/>
      <c r="B163" s="399" t="s">
        <v>1441</v>
      </c>
      <c r="C163" s="369"/>
      <c r="D163" s="369"/>
      <c r="E163" s="378"/>
      <c r="F163" s="379"/>
      <c r="G163" s="372"/>
      <c r="H163" s="341"/>
    </row>
    <row r="164" customFormat="false" ht="12.75" hidden="false" customHeight="false" outlineLevel="0" collapsed="false">
      <c r="A164" s="373"/>
      <c r="B164" s="399" t="s">
        <v>1442</v>
      </c>
      <c r="C164" s="369"/>
      <c r="D164" s="369"/>
      <c r="E164" s="378"/>
      <c r="F164" s="379"/>
      <c r="G164" s="372"/>
      <c r="H164" s="341"/>
    </row>
    <row r="165" customFormat="false" ht="12.75" hidden="false" customHeight="false" outlineLevel="0" collapsed="false">
      <c r="A165" s="373"/>
      <c r="B165" s="356"/>
      <c r="C165" s="369"/>
      <c r="D165" s="369"/>
      <c r="E165" s="338"/>
      <c r="F165" s="339"/>
      <c r="G165" s="340"/>
      <c r="H165" s="341"/>
    </row>
    <row r="166" customFormat="false" ht="12.75" hidden="false" customHeight="false" outlineLevel="0" collapsed="false">
      <c r="A166" s="334" t="s">
        <v>1523</v>
      </c>
      <c r="B166" s="356" t="s">
        <v>1444</v>
      </c>
      <c r="C166" s="369" t="s">
        <v>634</v>
      </c>
      <c r="D166" s="369" t="n">
        <v>1</v>
      </c>
      <c r="E166" s="371"/>
      <c r="F166" s="360"/>
      <c r="G166" s="372" t="n">
        <f aca="false">E166*D166</f>
        <v>0</v>
      </c>
      <c r="H166" s="341" t="n">
        <f aca="false">D166*F166</f>
        <v>0</v>
      </c>
    </row>
    <row r="167" customFormat="false" ht="12.75" hidden="false" customHeight="false" outlineLevel="0" collapsed="false">
      <c r="A167" s="334"/>
      <c r="B167" s="366" t="s">
        <v>1455</v>
      </c>
      <c r="C167" s="369"/>
      <c r="D167" s="369"/>
      <c r="E167" s="378"/>
      <c r="F167" s="379"/>
      <c r="G167" s="372"/>
      <c r="H167" s="341"/>
    </row>
    <row r="168" customFormat="false" ht="12.75" hidden="false" customHeight="false" outlineLevel="0" collapsed="false">
      <c r="A168" s="334"/>
      <c r="B168" s="399" t="s">
        <v>1446</v>
      </c>
      <c r="C168" s="369"/>
      <c r="D168" s="369"/>
      <c r="E168" s="378"/>
      <c r="F168" s="379"/>
      <c r="G168" s="372"/>
      <c r="H168" s="341"/>
    </row>
    <row r="169" customFormat="false" ht="12.75" hidden="false" customHeight="false" outlineLevel="0" collapsed="false">
      <c r="A169" s="334"/>
      <c r="B169" s="399" t="s">
        <v>1456</v>
      </c>
      <c r="C169" s="369"/>
      <c r="D169" s="369"/>
      <c r="E169" s="378"/>
      <c r="F169" s="379"/>
      <c r="G169" s="372"/>
      <c r="H169" s="341"/>
    </row>
    <row r="170" customFormat="false" ht="12.75" hidden="false" customHeight="false" outlineLevel="0" collapsed="false">
      <c r="A170" s="334"/>
      <c r="B170" s="399" t="s">
        <v>1457</v>
      </c>
      <c r="C170" s="369"/>
      <c r="D170" s="369"/>
      <c r="E170" s="378"/>
      <c r="F170" s="379"/>
      <c r="G170" s="372"/>
      <c r="H170" s="341"/>
    </row>
    <row r="171" customFormat="false" ht="12.75" hidden="false" customHeight="false" outlineLevel="0" collapsed="false">
      <c r="A171" s="334"/>
      <c r="B171" s="399" t="s">
        <v>1458</v>
      </c>
      <c r="C171" s="369"/>
      <c r="D171" s="369"/>
      <c r="E171" s="378"/>
      <c r="F171" s="379"/>
      <c r="G171" s="372"/>
      <c r="H171" s="341"/>
    </row>
    <row r="172" customFormat="false" ht="12.75" hidden="false" customHeight="false" outlineLevel="0" collapsed="false">
      <c r="A172" s="334"/>
      <c r="B172" s="399" t="s">
        <v>1450</v>
      </c>
      <c r="C172" s="369"/>
      <c r="D172" s="369"/>
      <c r="E172" s="378"/>
      <c r="F172" s="379"/>
      <c r="G172" s="372"/>
      <c r="H172" s="341"/>
    </row>
    <row r="173" customFormat="false" ht="12.75" hidden="false" customHeight="false" outlineLevel="0" collapsed="false">
      <c r="A173" s="334"/>
      <c r="B173" s="399" t="s">
        <v>1451</v>
      </c>
      <c r="C173" s="369"/>
      <c r="D173" s="369"/>
      <c r="E173" s="378"/>
      <c r="F173" s="379"/>
      <c r="G173" s="372"/>
      <c r="H173" s="341"/>
    </row>
    <row r="174" customFormat="false" ht="12.75" hidden="false" customHeight="false" outlineLevel="0" collapsed="false">
      <c r="A174" s="334"/>
      <c r="B174" s="399" t="s">
        <v>1437</v>
      </c>
      <c r="C174" s="369"/>
      <c r="D174" s="369"/>
      <c r="E174" s="378"/>
      <c r="F174" s="379"/>
      <c r="G174" s="372"/>
      <c r="H174" s="341"/>
    </row>
    <row r="175" customFormat="false" ht="12.75" hidden="false" customHeight="false" outlineLevel="0" collapsed="false">
      <c r="A175" s="334"/>
      <c r="B175" s="399" t="s">
        <v>1438</v>
      </c>
      <c r="C175" s="369"/>
      <c r="D175" s="369"/>
      <c r="E175" s="378"/>
      <c r="F175" s="379"/>
      <c r="G175" s="372"/>
      <c r="H175" s="341"/>
    </row>
    <row r="176" customFormat="false" ht="12.75" hidden="false" customHeight="false" outlineLevel="0" collapsed="false">
      <c r="A176" s="334"/>
      <c r="B176" s="399" t="s">
        <v>1452</v>
      </c>
      <c r="C176" s="369"/>
      <c r="D176" s="369"/>
      <c r="E176" s="378"/>
      <c r="F176" s="379"/>
      <c r="G176" s="372"/>
      <c r="H176" s="341"/>
    </row>
    <row r="177" customFormat="false" ht="12.75" hidden="false" customHeight="false" outlineLevel="0" collapsed="false">
      <c r="A177" s="334"/>
      <c r="B177" s="399" t="s">
        <v>1440</v>
      </c>
      <c r="C177" s="369"/>
      <c r="D177" s="369"/>
      <c r="E177" s="378"/>
      <c r="F177" s="379"/>
      <c r="G177" s="372"/>
      <c r="H177" s="341"/>
    </row>
    <row r="178" customFormat="false" ht="12.75" hidden="false" customHeight="false" outlineLevel="0" collapsed="false">
      <c r="A178" s="334"/>
      <c r="B178" s="399" t="s">
        <v>1441</v>
      </c>
      <c r="C178" s="369"/>
      <c r="D178" s="369"/>
      <c r="E178" s="378"/>
      <c r="F178" s="379"/>
      <c r="G178" s="372"/>
      <c r="H178" s="341"/>
    </row>
    <row r="179" customFormat="false" ht="12.75" hidden="false" customHeight="false" outlineLevel="0" collapsed="false">
      <c r="A179" s="334"/>
      <c r="B179" s="399" t="s">
        <v>1442</v>
      </c>
      <c r="C179" s="369"/>
      <c r="D179" s="369"/>
      <c r="E179" s="378"/>
      <c r="F179" s="379"/>
      <c r="G179" s="372"/>
      <c r="H179" s="341"/>
    </row>
    <row r="180" customFormat="false" ht="12.75" hidden="false" customHeight="false" outlineLevel="0" collapsed="false">
      <c r="A180" s="373"/>
      <c r="B180" s="356" t="s">
        <v>1524</v>
      </c>
      <c r="C180" s="369"/>
      <c r="D180" s="369"/>
      <c r="E180" s="338"/>
      <c r="F180" s="339"/>
      <c r="G180" s="340"/>
      <c r="H180" s="341"/>
    </row>
    <row r="181" customFormat="false" ht="12.75" hidden="false" customHeight="false" outlineLevel="0" collapsed="false">
      <c r="A181" s="373"/>
      <c r="B181" s="356"/>
      <c r="C181" s="369"/>
      <c r="D181" s="369"/>
      <c r="E181" s="338"/>
      <c r="F181" s="339"/>
      <c r="G181" s="340"/>
      <c r="H181" s="341"/>
    </row>
    <row r="182" customFormat="false" ht="12.75" hidden="false" customHeight="false" outlineLevel="0" collapsed="false">
      <c r="A182" s="334" t="s">
        <v>1525</v>
      </c>
      <c r="B182" s="356" t="s">
        <v>1444</v>
      </c>
      <c r="C182" s="369" t="s">
        <v>634</v>
      </c>
      <c r="D182" s="369" t="n">
        <v>1</v>
      </c>
      <c r="E182" s="371"/>
      <c r="F182" s="360"/>
      <c r="G182" s="372" t="n">
        <f aca="false">E182*D182</f>
        <v>0</v>
      </c>
      <c r="H182" s="341" t="n">
        <f aca="false">D182*F182</f>
        <v>0</v>
      </c>
    </row>
    <row r="183" customFormat="false" ht="12.75" hidden="false" customHeight="false" outlineLevel="0" collapsed="false">
      <c r="A183" s="334"/>
      <c r="B183" s="366" t="s">
        <v>1455</v>
      </c>
      <c r="C183" s="369"/>
      <c r="D183" s="369"/>
      <c r="E183" s="378"/>
      <c r="F183" s="379"/>
      <c r="G183" s="372"/>
      <c r="H183" s="341"/>
    </row>
    <row r="184" customFormat="false" ht="12.75" hidden="false" customHeight="false" outlineLevel="0" collapsed="false">
      <c r="A184" s="334"/>
      <c r="B184" s="399" t="s">
        <v>1446</v>
      </c>
      <c r="C184" s="369"/>
      <c r="D184" s="369"/>
      <c r="E184" s="378"/>
      <c r="F184" s="379"/>
      <c r="G184" s="372"/>
      <c r="H184" s="341"/>
    </row>
    <row r="185" customFormat="false" ht="12.75" hidden="false" customHeight="false" outlineLevel="0" collapsed="false">
      <c r="A185" s="334"/>
      <c r="B185" s="399" t="s">
        <v>1456</v>
      </c>
      <c r="C185" s="369"/>
      <c r="D185" s="369"/>
      <c r="E185" s="378"/>
      <c r="F185" s="379"/>
      <c r="G185" s="372"/>
      <c r="H185" s="341"/>
    </row>
    <row r="186" customFormat="false" ht="12.75" hidden="false" customHeight="false" outlineLevel="0" collapsed="false">
      <c r="A186" s="334"/>
      <c r="B186" s="399" t="s">
        <v>1457</v>
      </c>
      <c r="C186" s="369"/>
      <c r="D186" s="369"/>
      <c r="E186" s="378"/>
      <c r="F186" s="379"/>
      <c r="G186" s="372"/>
      <c r="H186" s="341"/>
    </row>
    <row r="187" customFormat="false" ht="12.75" hidden="false" customHeight="false" outlineLevel="0" collapsed="false">
      <c r="A187" s="334"/>
      <c r="B187" s="399" t="s">
        <v>1458</v>
      </c>
      <c r="C187" s="369"/>
      <c r="D187" s="369"/>
      <c r="E187" s="378"/>
      <c r="F187" s="379"/>
      <c r="G187" s="372"/>
      <c r="H187" s="341"/>
    </row>
    <row r="188" customFormat="false" ht="12.75" hidden="false" customHeight="false" outlineLevel="0" collapsed="false">
      <c r="A188" s="334"/>
      <c r="B188" s="399" t="s">
        <v>1450</v>
      </c>
      <c r="C188" s="369"/>
      <c r="D188" s="369"/>
      <c r="E188" s="378"/>
      <c r="F188" s="379"/>
      <c r="G188" s="372"/>
      <c r="H188" s="341"/>
    </row>
    <row r="189" customFormat="false" ht="12.75" hidden="false" customHeight="false" outlineLevel="0" collapsed="false">
      <c r="A189" s="334"/>
      <c r="B189" s="399" t="s">
        <v>1451</v>
      </c>
      <c r="C189" s="369"/>
      <c r="D189" s="369"/>
      <c r="E189" s="378"/>
      <c r="F189" s="379"/>
      <c r="G189" s="372"/>
      <c r="H189" s="341"/>
    </row>
    <row r="190" customFormat="false" ht="12.75" hidden="false" customHeight="false" outlineLevel="0" collapsed="false">
      <c r="A190" s="334"/>
      <c r="B190" s="399" t="s">
        <v>1437</v>
      </c>
      <c r="C190" s="369"/>
      <c r="D190" s="369"/>
      <c r="E190" s="378"/>
      <c r="F190" s="379"/>
      <c r="G190" s="372"/>
      <c r="H190" s="341"/>
    </row>
    <row r="191" customFormat="false" ht="12.75" hidden="false" customHeight="false" outlineLevel="0" collapsed="false">
      <c r="A191" s="334"/>
      <c r="B191" s="399" t="s">
        <v>1438</v>
      </c>
      <c r="C191" s="369"/>
      <c r="D191" s="369"/>
      <c r="E191" s="378"/>
      <c r="F191" s="379"/>
      <c r="G191" s="372"/>
      <c r="H191" s="341"/>
    </row>
    <row r="192" customFormat="false" ht="12.75" hidden="false" customHeight="false" outlineLevel="0" collapsed="false">
      <c r="A192" s="334"/>
      <c r="B192" s="399" t="s">
        <v>1452</v>
      </c>
      <c r="C192" s="369"/>
      <c r="D192" s="369"/>
      <c r="E192" s="378"/>
      <c r="F192" s="379"/>
      <c r="G192" s="372"/>
      <c r="H192" s="341"/>
    </row>
    <row r="193" customFormat="false" ht="12.75" hidden="false" customHeight="false" outlineLevel="0" collapsed="false">
      <c r="A193" s="334"/>
      <c r="B193" s="399" t="s">
        <v>1440</v>
      </c>
      <c r="C193" s="369"/>
      <c r="D193" s="369"/>
      <c r="E193" s="378"/>
      <c r="F193" s="379"/>
      <c r="G193" s="372"/>
      <c r="H193" s="341"/>
    </row>
    <row r="194" customFormat="false" ht="12.75" hidden="false" customHeight="false" outlineLevel="0" collapsed="false">
      <c r="A194" s="334"/>
      <c r="B194" s="399" t="s">
        <v>1441</v>
      </c>
      <c r="C194" s="369"/>
      <c r="D194" s="369"/>
      <c r="E194" s="378"/>
      <c r="F194" s="379"/>
      <c r="G194" s="372"/>
      <c r="H194" s="341"/>
    </row>
    <row r="195" customFormat="false" ht="12.75" hidden="false" customHeight="false" outlineLevel="0" collapsed="false">
      <c r="A195" s="334"/>
      <c r="B195" s="399" t="s">
        <v>1442</v>
      </c>
      <c r="C195" s="369"/>
      <c r="D195" s="369"/>
      <c r="E195" s="378"/>
      <c r="F195" s="379"/>
      <c r="G195" s="372"/>
      <c r="H195" s="341"/>
    </row>
    <row r="196" customFormat="false" ht="12.75" hidden="false" customHeight="false" outlineLevel="0" collapsed="false">
      <c r="A196" s="373"/>
      <c r="B196" s="356"/>
      <c r="C196" s="369"/>
      <c r="D196" s="369"/>
      <c r="E196" s="338"/>
      <c r="F196" s="339"/>
      <c r="G196" s="340"/>
      <c r="H196" s="341"/>
    </row>
    <row r="197" customFormat="false" ht="12.75" hidden="false" customHeight="false" outlineLevel="0" collapsed="false">
      <c r="A197" s="334" t="s">
        <v>1526</v>
      </c>
      <c r="B197" s="356" t="s">
        <v>1444</v>
      </c>
      <c r="C197" s="369" t="s">
        <v>634</v>
      </c>
      <c r="D197" s="369" t="n">
        <v>1</v>
      </c>
      <c r="E197" s="371"/>
      <c r="F197" s="360"/>
      <c r="G197" s="372" t="n">
        <f aca="false">E197*D197</f>
        <v>0</v>
      </c>
      <c r="H197" s="341" t="n">
        <f aca="false">D197*F197</f>
        <v>0</v>
      </c>
    </row>
    <row r="198" customFormat="false" ht="12.75" hidden="false" customHeight="false" outlineLevel="0" collapsed="false">
      <c r="A198" s="334"/>
      <c r="B198" s="366" t="s">
        <v>1455</v>
      </c>
      <c r="C198" s="369"/>
      <c r="D198" s="369"/>
      <c r="E198" s="378"/>
      <c r="F198" s="379"/>
      <c r="G198" s="372"/>
      <c r="H198" s="341"/>
    </row>
    <row r="199" customFormat="false" ht="12.75" hidden="false" customHeight="false" outlineLevel="0" collapsed="false">
      <c r="A199" s="334"/>
      <c r="B199" s="399" t="s">
        <v>1446</v>
      </c>
      <c r="C199" s="369"/>
      <c r="D199" s="369"/>
      <c r="E199" s="378"/>
      <c r="F199" s="379"/>
      <c r="G199" s="372"/>
      <c r="H199" s="341"/>
    </row>
    <row r="200" customFormat="false" ht="12.75" hidden="false" customHeight="false" outlineLevel="0" collapsed="false">
      <c r="A200" s="334"/>
      <c r="B200" s="399" t="s">
        <v>1456</v>
      </c>
      <c r="C200" s="369"/>
      <c r="D200" s="369"/>
      <c r="E200" s="378"/>
      <c r="F200" s="379"/>
      <c r="G200" s="372"/>
      <c r="H200" s="341"/>
    </row>
    <row r="201" customFormat="false" ht="12.75" hidden="false" customHeight="false" outlineLevel="0" collapsed="false">
      <c r="A201" s="334"/>
      <c r="B201" s="399" t="s">
        <v>1457</v>
      </c>
      <c r="C201" s="369"/>
      <c r="D201" s="369"/>
      <c r="E201" s="378"/>
      <c r="F201" s="379"/>
      <c r="G201" s="372"/>
      <c r="H201" s="341"/>
    </row>
    <row r="202" customFormat="false" ht="12.75" hidden="false" customHeight="false" outlineLevel="0" collapsed="false">
      <c r="A202" s="334"/>
      <c r="B202" s="399" t="s">
        <v>1458</v>
      </c>
      <c r="C202" s="369"/>
      <c r="D202" s="369"/>
      <c r="E202" s="378"/>
      <c r="F202" s="379"/>
      <c r="G202" s="372"/>
      <c r="H202" s="341"/>
    </row>
    <row r="203" customFormat="false" ht="12.75" hidden="false" customHeight="false" outlineLevel="0" collapsed="false">
      <c r="A203" s="334"/>
      <c r="B203" s="399" t="s">
        <v>1450</v>
      </c>
      <c r="C203" s="369"/>
      <c r="D203" s="369"/>
      <c r="E203" s="378"/>
      <c r="F203" s="379"/>
      <c r="G203" s="372"/>
      <c r="H203" s="341"/>
    </row>
    <row r="204" customFormat="false" ht="12.75" hidden="false" customHeight="false" outlineLevel="0" collapsed="false">
      <c r="A204" s="334"/>
      <c r="B204" s="399" t="s">
        <v>1451</v>
      </c>
      <c r="C204" s="369"/>
      <c r="D204" s="369"/>
      <c r="E204" s="378"/>
      <c r="F204" s="379"/>
      <c r="G204" s="372"/>
      <c r="H204" s="341"/>
    </row>
    <row r="205" customFormat="false" ht="12.75" hidden="false" customHeight="false" outlineLevel="0" collapsed="false">
      <c r="A205" s="334"/>
      <c r="B205" s="399" t="s">
        <v>1437</v>
      </c>
      <c r="C205" s="369"/>
      <c r="D205" s="369"/>
      <c r="E205" s="378"/>
      <c r="F205" s="379"/>
      <c r="G205" s="372"/>
      <c r="H205" s="341"/>
    </row>
    <row r="206" customFormat="false" ht="12.75" hidden="false" customHeight="false" outlineLevel="0" collapsed="false">
      <c r="A206" s="334"/>
      <c r="B206" s="399" t="s">
        <v>1438</v>
      </c>
      <c r="C206" s="369"/>
      <c r="D206" s="369"/>
      <c r="E206" s="378"/>
      <c r="F206" s="379"/>
      <c r="G206" s="372"/>
      <c r="H206" s="341"/>
    </row>
    <row r="207" customFormat="false" ht="12.75" hidden="false" customHeight="false" outlineLevel="0" collapsed="false">
      <c r="A207" s="334"/>
      <c r="B207" s="399" t="s">
        <v>1452</v>
      </c>
      <c r="C207" s="369"/>
      <c r="D207" s="369"/>
      <c r="E207" s="378"/>
      <c r="F207" s="379"/>
      <c r="G207" s="372"/>
      <c r="H207" s="341"/>
    </row>
    <row r="208" customFormat="false" ht="12.75" hidden="false" customHeight="false" outlineLevel="0" collapsed="false">
      <c r="A208" s="334"/>
      <c r="B208" s="399" t="s">
        <v>1440</v>
      </c>
      <c r="C208" s="369"/>
      <c r="D208" s="369"/>
      <c r="E208" s="378"/>
      <c r="F208" s="379"/>
      <c r="G208" s="372"/>
      <c r="H208" s="341"/>
    </row>
    <row r="209" customFormat="false" ht="12.75" hidden="false" customHeight="false" outlineLevel="0" collapsed="false">
      <c r="A209" s="334"/>
      <c r="B209" s="399" t="s">
        <v>1441</v>
      </c>
      <c r="C209" s="369"/>
      <c r="D209" s="369"/>
      <c r="E209" s="378"/>
      <c r="F209" s="379"/>
      <c r="G209" s="372"/>
      <c r="H209" s="341"/>
    </row>
    <row r="210" customFormat="false" ht="12.75" hidden="false" customHeight="false" outlineLevel="0" collapsed="false">
      <c r="A210" s="334"/>
      <c r="B210" s="399" t="s">
        <v>1442</v>
      </c>
      <c r="C210" s="369"/>
      <c r="D210" s="369"/>
      <c r="E210" s="378"/>
      <c r="F210" s="379"/>
      <c r="G210" s="372"/>
      <c r="H210" s="341"/>
    </row>
    <row r="211" customFormat="false" ht="12.75" hidden="false" customHeight="false" outlineLevel="0" collapsed="false">
      <c r="A211" s="373"/>
      <c r="B211" s="335"/>
      <c r="C211" s="369"/>
      <c r="D211" s="369"/>
      <c r="E211" s="338"/>
      <c r="F211" s="339"/>
      <c r="G211" s="340"/>
      <c r="H211" s="341"/>
    </row>
    <row r="212" customFormat="false" ht="12.75" hidden="false" customHeight="false" outlineLevel="0" collapsed="false">
      <c r="A212" s="373"/>
      <c r="B212" s="335"/>
      <c r="C212" s="369"/>
      <c r="D212" s="369"/>
      <c r="E212" s="338"/>
      <c r="F212" s="339"/>
      <c r="G212" s="340"/>
      <c r="H212" s="341"/>
    </row>
    <row r="213" customFormat="false" ht="12.75" hidden="false" customHeight="false" outlineLevel="0" collapsed="false">
      <c r="A213" s="334" t="s">
        <v>1527</v>
      </c>
      <c r="B213" s="335" t="s">
        <v>1528</v>
      </c>
      <c r="C213" s="402"/>
      <c r="D213" s="336"/>
      <c r="E213" s="338"/>
      <c r="F213" s="339"/>
      <c r="G213" s="372" t="n">
        <f aca="false">E213*D213</f>
        <v>0</v>
      </c>
      <c r="H213" s="341" t="n">
        <f aca="false">D213*F213</f>
        <v>0</v>
      </c>
    </row>
    <row r="214" customFormat="false" ht="12.75" hidden="false" customHeight="false" outlineLevel="0" collapsed="false">
      <c r="A214" s="377"/>
      <c r="B214" s="398" t="s">
        <v>1471</v>
      </c>
      <c r="C214" s="336"/>
      <c r="D214" s="336"/>
      <c r="E214" s="338"/>
      <c r="F214" s="339"/>
      <c r="G214" s="340"/>
      <c r="H214" s="341"/>
    </row>
    <row r="215" customFormat="false" ht="12.75" hidden="false" customHeight="false" outlineLevel="0" collapsed="false">
      <c r="A215" s="377"/>
      <c r="B215" s="398" t="s">
        <v>1472</v>
      </c>
      <c r="C215" s="336"/>
      <c r="D215" s="336"/>
      <c r="E215" s="338"/>
      <c r="F215" s="339"/>
      <c r="G215" s="340"/>
      <c r="H215" s="341"/>
    </row>
    <row r="216" customFormat="false" ht="12.75" hidden="false" customHeight="false" outlineLevel="0" collapsed="false">
      <c r="A216" s="411" t="s">
        <v>1473</v>
      </c>
      <c r="B216" s="412" t="s">
        <v>1474</v>
      </c>
      <c r="C216" s="413" t="s">
        <v>864</v>
      </c>
      <c r="D216" s="414" t="n">
        <v>7</v>
      </c>
      <c r="E216" s="371"/>
      <c r="F216" s="360"/>
      <c r="G216" s="372" t="n">
        <f aca="false">E216*D216</f>
        <v>0</v>
      </c>
      <c r="H216" s="341" t="n">
        <f aca="false">D216*F216</f>
        <v>0</v>
      </c>
    </row>
    <row r="217" customFormat="false" ht="12.75" hidden="false" customHeight="false" outlineLevel="0" collapsed="false">
      <c r="A217" s="411" t="s">
        <v>1475</v>
      </c>
      <c r="B217" s="412" t="s">
        <v>1476</v>
      </c>
      <c r="C217" s="413" t="s">
        <v>864</v>
      </c>
      <c r="D217" s="414" t="n">
        <v>9</v>
      </c>
      <c r="E217" s="371"/>
      <c r="F217" s="360"/>
      <c r="G217" s="372" t="n">
        <f aca="false">E217*D217</f>
        <v>0</v>
      </c>
      <c r="H217" s="341" t="n">
        <f aca="false">D217*F217</f>
        <v>0</v>
      </c>
    </row>
    <row r="218" customFormat="false" ht="12.75" hidden="false" customHeight="false" outlineLevel="0" collapsed="false">
      <c r="A218" s="411"/>
      <c r="B218" s="412"/>
      <c r="C218" s="413"/>
      <c r="D218" s="414"/>
      <c r="E218" s="409"/>
      <c r="F218" s="410"/>
      <c r="G218" s="415"/>
      <c r="H218" s="372"/>
    </row>
    <row r="219" customFormat="false" ht="12.75" hidden="false" customHeight="false" outlineLevel="0" collapsed="false">
      <c r="A219" s="411" t="s">
        <v>1477</v>
      </c>
      <c r="B219" s="412" t="s">
        <v>1478</v>
      </c>
      <c r="C219" s="413" t="s">
        <v>634</v>
      </c>
      <c r="D219" s="416" t="n">
        <v>3</v>
      </c>
      <c r="E219" s="371"/>
      <c r="F219" s="360"/>
      <c r="G219" s="372" t="n">
        <f aca="false">E219*D219</f>
        <v>0</v>
      </c>
      <c r="H219" s="341" t="n">
        <f aca="false">D219*F219</f>
        <v>0</v>
      </c>
    </row>
    <row r="220" customFormat="false" ht="12.75" hidden="false" customHeight="false" outlineLevel="0" collapsed="false">
      <c r="A220" s="421"/>
      <c r="B220" s="398" t="s">
        <v>1529</v>
      </c>
      <c r="C220" s="423"/>
      <c r="D220" s="423"/>
      <c r="E220" s="451"/>
      <c r="F220" s="452"/>
      <c r="G220" s="453"/>
      <c r="H220" s="454"/>
    </row>
    <row r="221" customFormat="false" ht="12.75" hidden="false" customHeight="false" outlineLevel="0" collapsed="false">
      <c r="A221" s="421"/>
      <c r="B221" s="398" t="s">
        <v>1530</v>
      </c>
      <c r="C221" s="417" t="s">
        <v>695</v>
      </c>
      <c r="D221" s="417" t="n">
        <v>5.8</v>
      </c>
      <c r="E221" s="371"/>
      <c r="F221" s="360"/>
      <c r="G221" s="372" t="n">
        <f aca="false">E221*D221</f>
        <v>0</v>
      </c>
      <c r="H221" s="341" t="n">
        <f aca="false">D221*F221</f>
        <v>0</v>
      </c>
    </row>
    <row r="222" customFormat="false" ht="12.75" hidden="false" customHeight="false" outlineLevel="0" collapsed="false">
      <c r="A222" s="455"/>
      <c r="B222" s="456"/>
      <c r="C222" s="336"/>
      <c r="D222" s="336"/>
      <c r="E222" s="338"/>
      <c r="F222" s="339"/>
      <c r="G222" s="340"/>
      <c r="H222" s="341"/>
    </row>
    <row r="223" customFormat="false" ht="12.75" hidden="false" customHeight="false" outlineLevel="0" collapsed="false">
      <c r="A223" s="334" t="s">
        <v>1479</v>
      </c>
      <c r="B223" s="335" t="s">
        <v>1480</v>
      </c>
      <c r="C223" s="369" t="s">
        <v>695</v>
      </c>
      <c r="D223" s="369" t="n">
        <v>12</v>
      </c>
      <c r="E223" s="371"/>
      <c r="F223" s="360"/>
      <c r="G223" s="372" t="n">
        <f aca="false">E223*D223</f>
        <v>0</v>
      </c>
      <c r="H223" s="341" t="n">
        <f aca="false">D223*F223</f>
        <v>0</v>
      </c>
    </row>
    <row r="224" customFormat="false" ht="12.75" hidden="false" customHeight="false" outlineLevel="0" collapsed="false">
      <c r="A224" s="334"/>
      <c r="B224" s="335" t="s">
        <v>1531</v>
      </c>
      <c r="C224" s="336"/>
      <c r="D224" s="336"/>
      <c r="E224" s="338"/>
      <c r="F224" s="339"/>
      <c r="G224" s="340"/>
      <c r="H224" s="341"/>
    </row>
    <row r="225" customFormat="false" ht="12.75" hidden="false" customHeight="false" outlineLevel="0" collapsed="false">
      <c r="A225" s="419"/>
      <c r="B225" s="335"/>
      <c r="C225" s="336"/>
      <c r="D225" s="336"/>
      <c r="E225" s="338"/>
      <c r="F225" s="339"/>
      <c r="G225" s="340"/>
      <c r="H225" s="341"/>
    </row>
    <row r="226" customFormat="false" ht="12.75" hidden="false" customHeight="false" outlineLevel="0" collapsed="false">
      <c r="A226" s="334" t="s">
        <v>1483</v>
      </c>
      <c r="B226" s="335" t="s">
        <v>1484</v>
      </c>
      <c r="C226" s="369" t="s">
        <v>634</v>
      </c>
      <c r="D226" s="369" t="n">
        <v>1</v>
      </c>
      <c r="E226" s="371"/>
      <c r="F226" s="360"/>
      <c r="G226" s="372" t="n">
        <f aca="false">E226*D226</f>
        <v>0</v>
      </c>
      <c r="H226" s="341" t="n">
        <f aca="false">D226*F226</f>
        <v>0</v>
      </c>
    </row>
    <row r="227" customFormat="false" ht="12.75" hidden="false" customHeight="false" outlineLevel="0" collapsed="false">
      <c r="A227" s="334"/>
      <c r="B227" s="335"/>
      <c r="C227" s="336"/>
      <c r="D227" s="336"/>
      <c r="E227" s="338"/>
      <c r="F227" s="339"/>
      <c r="G227" s="340"/>
      <c r="H227" s="341"/>
    </row>
    <row r="228" customFormat="false" ht="12.75" hidden="false" customHeight="false" outlineLevel="0" collapsed="false">
      <c r="A228" s="334" t="s">
        <v>1486</v>
      </c>
      <c r="B228" s="335" t="s">
        <v>1532</v>
      </c>
      <c r="C228" s="369" t="s">
        <v>859</v>
      </c>
      <c r="D228" s="369" t="n">
        <v>5</v>
      </c>
      <c r="E228" s="371"/>
      <c r="F228" s="360"/>
      <c r="G228" s="372" t="n">
        <f aca="false">E228*D228</f>
        <v>0</v>
      </c>
      <c r="H228" s="341" t="n">
        <f aca="false">D228*F228</f>
        <v>0</v>
      </c>
    </row>
    <row r="229" customFormat="false" ht="12.75" hidden="false" customHeight="false" outlineLevel="0" collapsed="false">
      <c r="A229" s="334"/>
      <c r="B229" s="335" t="s">
        <v>1533</v>
      </c>
      <c r="C229" s="336"/>
      <c r="D229" s="336"/>
      <c r="E229" s="338"/>
      <c r="F229" s="339"/>
      <c r="G229" s="340"/>
      <c r="H229" s="341"/>
    </row>
    <row r="230" customFormat="false" ht="12.75" hidden="false" customHeight="false" outlineLevel="0" collapsed="false">
      <c r="A230" s="334"/>
      <c r="B230" s="335"/>
      <c r="C230" s="336"/>
      <c r="D230" s="336"/>
      <c r="E230" s="338"/>
      <c r="F230" s="339"/>
      <c r="G230" s="340"/>
      <c r="H230" s="341"/>
    </row>
    <row r="231" customFormat="false" ht="15.75" hidden="false" customHeight="false" outlineLevel="0" collapsed="false">
      <c r="A231" s="457" t="s">
        <v>1534</v>
      </c>
      <c r="B231" s="442" t="s">
        <v>1198</v>
      </c>
      <c r="C231" s="443"/>
      <c r="D231" s="444"/>
      <c r="E231" s="445"/>
      <c r="F231" s="445"/>
      <c r="G231" s="446" t="n">
        <f aca="false">SUM(G149:G230)</f>
        <v>0</v>
      </c>
      <c r="H231" s="447" t="n">
        <f aca="false">SUM(H149:H230)</f>
        <v>0</v>
      </c>
    </row>
  </sheetData>
  <mergeCells count="11">
    <mergeCell ref="A1:H1"/>
    <mergeCell ref="B2:F2"/>
    <mergeCell ref="B3:F3"/>
    <mergeCell ref="A4:A5"/>
    <mergeCell ref="B4:B5"/>
    <mergeCell ref="C4:C5"/>
    <mergeCell ref="D4:D5"/>
    <mergeCell ref="E4:E5"/>
    <mergeCell ref="F4:F5"/>
    <mergeCell ref="G4:G5"/>
    <mergeCell ref="H4:H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8.71"/>
    <col collapsed="false" customWidth="true" hidden="false" outlineLevel="0" max="3" min="3" style="0" width="78.99"/>
    <col collapsed="false" customWidth="true" hidden="false" outlineLevel="0" max="4" min="4" style="0" width="8"/>
    <col collapsed="false" customWidth="true" hidden="false" outlineLevel="0" max="5" min="5" style="0" width="8.29"/>
    <col collapsed="false" customWidth="true" hidden="false" outlineLevel="0" max="6" min="6" style="0" width="9.71"/>
    <col collapsed="false" customWidth="true" hidden="false" outlineLevel="0" max="7" min="7" style="0" width="7.57"/>
    <col collapsed="false" customWidth="true" hidden="false" outlineLevel="0" max="1025" min="8" style="0" width="8.71"/>
  </cols>
  <sheetData>
    <row r="1" customFormat="false" ht="15.75" hidden="false" customHeight="false" outlineLevel="0" collapsed="false">
      <c r="A1" s="223" t="s">
        <v>1535</v>
      </c>
      <c r="B1" s="223"/>
      <c r="C1" s="223"/>
      <c r="D1" s="223"/>
      <c r="E1" s="223"/>
      <c r="F1" s="223"/>
      <c r="G1" s="223"/>
    </row>
    <row r="2" customFormat="false" ht="12.75" hidden="false" customHeight="false" outlineLevel="0" collapsed="false">
      <c r="A2" s="224" t="s">
        <v>106</v>
      </c>
      <c r="B2" s="225"/>
      <c r="C2" s="225" t="s">
        <v>5</v>
      </c>
      <c r="D2" s="225"/>
      <c r="E2" s="225"/>
      <c r="F2" s="225"/>
      <c r="G2" s="225"/>
    </row>
    <row r="3" customFormat="false" ht="12.75" hidden="false" customHeight="false" outlineLevel="0" collapsed="false">
      <c r="A3" s="224" t="s">
        <v>103</v>
      </c>
      <c r="B3" s="225"/>
      <c r="C3" s="225" t="s">
        <v>1536</v>
      </c>
      <c r="D3" s="225"/>
      <c r="E3" s="225"/>
      <c r="F3" s="225"/>
      <c r="G3" s="225"/>
    </row>
    <row r="4" customFormat="false" ht="12.75" hidden="false" customHeight="false" outlineLevel="0" collapsed="false">
      <c r="A4" s="227"/>
      <c r="B4" s="227"/>
      <c r="C4" s="225" t="s">
        <v>1537</v>
      </c>
      <c r="D4" s="225"/>
      <c r="E4" s="225"/>
      <c r="F4" s="225"/>
      <c r="G4" s="225"/>
    </row>
    <row r="7" customFormat="false" ht="12.75" hidden="false" customHeight="false" outlineLevel="0" collapsed="false">
      <c r="A7" s="458"/>
      <c r="B7" s="458"/>
      <c r="C7" s="459"/>
      <c r="D7" s="459"/>
      <c r="E7" s="459"/>
      <c r="F7" s="460"/>
      <c r="G7" s="460"/>
    </row>
    <row r="8" customFormat="false" ht="12.75" hidden="false" customHeight="false" outlineLevel="0" collapsed="false">
      <c r="A8" s="461" t="s">
        <v>1538</v>
      </c>
      <c r="B8" s="462"/>
      <c r="C8" s="462"/>
      <c r="D8" s="463"/>
      <c r="E8" s="463"/>
      <c r="F8" s="464" t="s">
        <v>1539</v>
      </c>
      <c r="G8" s="464"/>
    </row>
    <row r="9" customFormat="false" ht="12.75" hidden="false" customHeight="false" outlineLevel="0" collapsed="false">
      <c r="A9" s="465" t="s">
        <v>1540</v>
      </c>
      <c r="B9" s="466" t="s">
        <v>47</v>
      </c>
      <c r="C9" s="466"/>
      <c r="D9" s="467" t="s">
        <v>1541</v>
      </c>
      <c r="E9" s="468" t="s">
        <v>1542</v>
      </c>
      <c r="F9" s="469"/>
      <c r="G9" s="470"/>
    </row>
    <row r="10" customFormat="false" ht="12.75" hidden="false" customHeight="false" outlineLevel="0" collapsed="false">
      <c r="A10" s="471" t="s">
        <v>1543</v>
      </c>
      <c r="B10" s="472" t="s">
        <v>1544</v>
      </c>
      <c r="C10" s="472" t="s">
        <v>115</v>
      </c>
      <c r="D10" s="472" t="s">
        <v>1545</v>
      </c>
      <c r="E10" s="473"/>
      <c r="F10" s="472" t="s">
        <v>1546</v>
      </c>
      <c r="G10" s="470" t="s">
        <v>1547</v>
      </c>
    </row>
    <row r="11" customFormat="false" ht="12.75" hidden="false" customHeight="false" outlineLevel="0" collapsed="false">
      <c r="A11" s="474"/>
      <c r="B11" s="475" t="n">
        <v>1</v>
      </c>
      <c r="C11" s="476" t="n">
        <v>2</v>
      </c>
      <c r="D11" s="477" t="n">
        <v>3</v>
      </c>
      <c r="E11" s="477" t="n">
        <v>4</v>
      </c>
      <c r="F11" s="478" t="n">
        <v>5</v>
      </c>
      <c r="G11" s="479" t="n">
        <v>6</v>
      </c>
    </row>
    <row r="12" customFormat="false" ht="15" hidden="false" customHeight="false" outlineLevel="0" collapsed="false">
      <c r="B12" s="480" t="s">
        <v>83</v>
      </c>
      <c r="C12" s="481" t="s">
        <v>84</v>
      </c>
    </row>
    <row r="13" customFormat="false" ht="12.75" hidden="false" customHeight="false" outlineLevel="0" collapsed="false">
      <c r="A13" s="482" t="n">
        <v>1</v>
      </c>
      <c r="B13" s="483" t="s">
        <v>1548</v>
      </c>
      <c r="C13" s="484" t="s">
        <v>1549</v>
      </c>
      <c r="D13" s="483" t="s">
        <v>1550</v>
      </c>
      <c r="E13" s="382" t="n">
        <v>1</v>
      </c>
      <c r="F13" s="485"/>
      <c r="G13" s="485" t="n">
        <f aca="false">F13*E13</f>
        <v>0</v>
      </c>
    </row>
    <row r="14" customFormat="false" ht="12.75" hidden="false" customHeight="false" outlineLevel="0" collapsed="false">
      <c r="A14" s="482" t="s">
        <v>1231</v>
      </c>
      <c r="B14" s="483" t="s">
        <v>1548</v>
      </c>
      <c r="C14" s="484" t="s">
        <v>1551</v>
      </c>
      <c r="D14" s="483" t="s">
        <v>164</v>
      </c>
      <c r="E14" s="485" t="n">
        <f aca="false">SUM(E15:E16)</f>
        <v>139</v>
      </c>
      <c r="F14" s="485"/>
      <c r="G14" s="485" t="n">
        <f aca="false">F14*E14</f>
        <v>0</v>
      </c>
    </row>
    <row r="15" customFormat="false" ht="12.75" hidden="false" customHeight="false" outlineLevel="0" collapsed="false">
      <c r="A15" s="482" t="s">
        <v>58</v>
      </c>
      <c r="B15" s="486" t="s">
        <v>1548</v>
      </c>
      <c r="C15" s="484" t="s">
        <v>1552</v>
      </c>
      <c r="D15" s="483" t="s">
        <v>164</v>
      </c>
      <c r="E15" s="485" t="n">
        <v>130</v>
      </c>
      <c r="F15" s="487"/>
      <c r="G15" s="485" t="n">
        <f aca="false">F15*E15</f>
        <v>0</v>
      </c>
    </row>
    <row r="16" customFormat="false" ht="12.75" hidden="false" customHeight="false" outlineLevel="0" collapsed="false">
      <c r="A16" s="482" t="s">
        <v>60</v>
      </c>
      <c r="B16" s="486" t="s">
        <v>1548</v>
      </c>
      <c r="C16" s="484" t="s">
        <v>1553</v>
      </c>
      <c r="D16" s="483" t="s">
        <v>164</v>
      </c>
      <c r="E16" s="485" t="n">
        <v>9</v>
      </c>
      <c r="F16" s="487"/>
      <c r="G16" s="485" t="n">
        <f aca="false">F16*E16</f>
        <v>0</v>
      </c>
    </row>
    <row r="17" customFormat="false" ht="12.75" hidden="false" customHeight="false" outlineLevel="0" collapsed="false">
      <c r="A17" s="482"/>
      <c r="B17" s="486"/>
      <c r="C17" s="484"/>
      <c r="D17" s="483"/>
      <c r="E17" s="485"/>
      <c r="F17" s="485"/>
      <c r="G17" s="485" t="n">
        <f aca="false">F17*E17</f>
        <v>0</v>
      </c>
    </row>
    <row r="18" customFormat="false" ht="15" hidden="false" customHeight="false" outlineLevel="0" collapsed="false">
      <c r="B18" s="480" t="s">
        <v>1554</v>
      </c>
      <c r="C18" s="481" t="s">
        <v>1555</v>
      </c>
      <c r="F18" s="488"/>
      <c r="G18" s="485" t="n">
        <f aca="false">F18*E18</f>
        <v>0</v>
      </c>
    </row>
    <row r="19" customFormat="false" ht="12.75" hidden="false" customHeight="false" outlineLevel="0" collapsed="false">
      <c r="A19" s="482" t="s">
        <v>1498</v>
      </c>
      <c r="B19" s="483" t="s">
        <v>1548</v>
      </c>
      <c r="C19" s="484" t="s">
        <v>1556</v>
      </c>
      <c r="D19" s="483" t="s">
        <v>1550</v>
      </c>
      <c r="E19" s="382" t="n">
        <v>1</v>
      </c>
      <c r="F19" s="485"/>
      <c r="G19" s="485" t="n">
        <f aca="false">F19*E19</f>
        <v>0</v>
      </c>
    </row>
    <row r="20" customFormat="false" ht="12.75" hidden="false" customHeight="false" outlineLevel="0" collapsed="false">
      <c r="A20" s="482" t="s">
        <v>544</v>
      </c>
      <c r="B20" s="483" t="s">
        <v>1548</v>
      </c>
      <c r="C20" s="484" t="s">
        <v>1557</v>
      </c>
      <c r="D20" s="483" t="s">
        <v>1550</v>
      </c>
      <c r="E20" s="485" t="n">
        <v>1</v>
      </c>
      <c r="F20" s="485"/>
      <c r="G20" s="485" t="n">
        <f aca="false">F20*E20</f>
        <v>0</v>
      </c>
    </row>
    <row r="21" customFormat="false" ht="12.75" hidden="false" customHeight="false" outlineLevel="0" collapsed="false">
      <c r="A21" s="482" t="s">
        <v>1558</v>
      </c>
      <c r="B21" s="483" t="s">
        <v>1548</v>
      </c>
      <c r="C21" s="484" t="s">
        <v>1559</v>
      </c>
      <c r="D21" s="483" t="s">
        <v>164</v>
      </c>
      <c r="E21" s="485" t="n">
        <f aca="false">SUM(E22:E23)</f>
        <v>139</v>
      </c>
      <c r="F21" s="485"/>
      <c r="G21" s="485" t="n">
        <f aca="false">F21*E21</f>
        <v>0</v>
      </c>
    </row>
    <row r="22" customFormat="false" ht="12.75" hidden="false" customHeight="false" outlineLevel="0" collapsed="false">
      <c r="A22" s="482" t="s">
        <v>1501</v>
      </c>
      <c r="B22" s="486" t="s">
        <v>1548</v>
      </c>
      <c r="C22" s="484" t="s">
        <v>1560</v>
      </c>
      <c r="D22" s="483" t="s">
        <v>164</v>
      </c>
      <c r="E22" s="485" t="n">
        <v>130</v>
      </c>
      <c r="F22" s="488"/>
      <c r="G22" s="485" t="n">
        <f aca="false">F22*E22</f>
        <v>0</v>
      </c>
    </row>
    <row r="23" customFormat="false" ht="12.75" hidden="false" customHeight="false" outlineLevel="0" collapsed="false">
      <c r="A23" s="482" t="s">
        <v>1561</v>
      </c>
      <c r="B23" s="486" t="s">
        <v>1548</v>
      </c>
      <c r="C23" s="484" t="s">
        <v>1562</v>
      </c>
      <c r="D23" s="483" t="s">
        <v>164</v>
      </c>
      <c r="E23" s="485" t="n">
        <v>9</v>
      </c>
      <c r="F23" s="488"/>
      <c r="G23" s="485" t="n">
        <f aca="false">F23*E23</f>
        <v>0</v>
      </c>
    </row>
    <row r="24" customFormat="false" ht="12.75" hidden="false" customHeight="false" outlineLevel="0" collapsed="false">
      <c r="A24" s="482" t="s">
        <v>1563</v>
      </c>
      <c r="B24" s="483" t="s">
        <v>1548</v>
      </c>
      <c r="C24" s="484" t="s">
        <v>1564</v>
      </c>
      <c r="D24" s="483" t="s">
        <v>164</v>
      </c>
      <c r="E24" s="485" t="n">
        <f aca="false">SUM(E21)</f>
        <v>139</v>
      </c>
      <c r="F24" s="485"/>
      <c r="G24" s="485" t="n">
        <f aca="false">F24*E24</f>
        <v>0</v>
      </c>
    </row>
    <row r="25" customFormat="false" ht="12.75" hidden="false" customHeight="false" outlineLevel="0" collapsed="false">
      <c r="B25" s="286"/>
      <c r="F25" s="488"/>
      <c r="G25" s="485" t="n">
        <f aca="false">F25*E25</f>
        <v>0</v>
      </c>
    </row>
    <row r="26" customFormat="false" ht="12.75" hidden="false" customHeight="false" outlineLevel="0" collapsed="false">
      <c r="B26" s="286"/>
      <c r="F26" s="488"/>
      <c r="G26" s="485" t="n">
        <f aca="false">F26*E26</f>
        <v>0</v>
      </c>
    </row>
    <row r="27" customFormat="false" ht="15" hidden="false" customHeight="false" outlineLevel="0" collapsed="false">
      <c r="B27" s="480" t="s">
        <v>1565</v>
      </c>
      <c r="C27" s="481" t="s">
        <v>1566</v>
      </c>
      <c r="F27" s="488"/>
      <c r="G27" s="485" t="n">
        <f aca="false">F27*E27</f>
        <v>0</v>
      </c>
    </row>
    <row r="28" customFormat="false" ht="12.75" hidden="false" customHeight="false" outlineLevel="0" collapsed="false">
      <c r="A28" s="482" t="s">
        <v>1567</v>
      </c>
      <c r="B28" s="483" t="s">
        <v>1548</v>
      </c>
      <c r="C28" s="484" t="s">
        <v>1568</v>
      </c>
      <c r="D28" s="483" t="s">
        <v>1550</v>
      </c>
      <c r="E28" s="382" t="n">
        <v>1</v>
      </c>
      <c r="F28" s="485"/>
      <c r="G28" s="485" t="n">
        <f aca="false">F28*E28</f>
        <v>0</v>
      </c>
    </row>
    <row r="29" customFormat="false" ht="12.75" hidden="false" customHeight="false" outlineLevel="0" collapsed="false">
      <c r="A29" s="482" t="s">
        <v>1569</v>
      </c>
      <c r="B29" s="483" t="s">
        <v>1548</v>
      </c>
      <c r="C29" s="484" t="s">
        <v>1570</v>
      </c>
      <c r="D29" s="483" t="s">
        <v>634</v>
      </c>
      <c r="E29" s="485" t="n">
        <f aca="false">SUM(E30:E34)</f>
        <v>34</v>
      </c>
      <c r="F29" s="485"/>
      <c r="G29" s="485" t="n">
        <f aca="false">F29*E29</f>
        <v>0</v>
      </c>
    </row>
    <row r="30" customFormat="false" ht="12.75" hidden="false" customHeight="false" outlineLevel="0" collapsed="false">
      <c r="A30" s="482" t="s">
        <v>1571</v>
      </c>
      <c r="B30" s="486" t="s">
        <v>1548</v>
      </c>
      <c r="C30" s="484" t="s">
        <v>1572</v>
      </c>
      <c r="D30" s="483" t="s">
        <v>634</v>
      </c>
      <c r="E30" s="485" t="n">
        <v>8</v>
      </c>
      <c r="F30" s="488"/>
      <c r="G30" s="485" t="n">
        <f aca="false">F30*E30</f>
        <v>0</v>
      </c>
    </row>
    <row r="31" customFormat="false" ht="12.75" hidden="false" customHeight="false" outlineLevel="0" collapsed="false">
      <c r="A31" s="482" t="s">
        <v>1573</v>
      </c>
      <c r="B31" s="486" t="s">
        <v>1548</v>
      </c>
      <c r="C31" s="484" t="s">
        <v>1574</v>
      </c>
      <c r="D31" s="483" t="s">
        <v>634</v>
      </c>
      <c r="E31" s="485" t="n">
        <v>8</v>
      </c>
      <c r="F31" s="488"/>
      <c r="G31" s="485" t="n">
        <f aca="false">F31*E31</f>
        <v>0</v>
      </c>
    </row>
    <row r="32" customFormat="false" ht="12.75" hidden="false" customHeight="false" outlineLevel="0" collapsed="false">
      <c r="A32" s="482" t="s">
        <v>1575</v>
      </c>
      <c r="B32" s="486" t="s">
        <v>1548</v>
      </c>
      <c r="C32" s="484" t="s">
        <v>1576</v>
      </c>
      <c r="D32" s="483" t="s">
        <v>634</v>
      </c>
      <c r="E32" s="485" t="n">
        <v>5</v>
      </c>
      <c r="F32" s="488"/>
      <c r="G32" s="485" t="n">
        <f aca="false">F32*E32</f>
        <v>0</v>
      </c>
    </row>
    <row r="33" customFormat="false" ht="12.75" hidden="false" customHeight="false" outlineLevel="0" collapsed="false">
      <c r="A33" s="482" t="s">
        <v>1192</v>
      </c>
      <c r="B33" s="483" t="s">
        <v>1548</v>
      </c>
      <c r="C33" s="484" t="s">
        <v>1577</v>
      </c>
      <c r="D33" s="483" t="s">
        <v>634</v>
      </c>
      <c r="E33" s="485" t="n">
        <v>4</v>
      </c>
      <c r="F33" s="485"/>
      <c r="G33" s="485" t="n">
        <f aca="false">F33*E33</f>
        <v>0</v>
      </c>
    </row>
    <row r="34" customFormat="false" ht="12.75" hidden="false" customHeight="false" outlineLevel="0" collapsed="false">
      <c r="A34" s="482" t="s">
        <v>1578</v>
      </c>
      <c r="B34" s="486" t="s">
        <v>1548</v>
      </c>
      <c r="C34" s="484" t="s">
        <v>1579</v>
      </c>
      <c r="D34" s="483" t="s">
        <v>634</v>
      </c>
      <c r="E34" s="485" t="n">
        <v>9</v>
      </c>
      <c r="F34" s="488"/>
      <c r="G34" s="485" t="n">
        <f aca="false">F34*E34</f>
        <v>0</v>
      </c>
    </row>
    <row r="35" customFormat="false" ht="12.75" hidden="false" customHeight="false" outlineLevel="0" collapsed="false">
      <c r="A35" s="482" t="s">
        <v>1580</v>
      </c>
      <c r="B35" s="486" t="s">
        <v>1548</v>
      </c>
      <c r="C35" s="484" t="s">
        <v>1581</v>
      </c>
      <c r="D35" s="483" t="s">
        <v>634</v>
      </c>
      <c r="E35" s="485" t="n">
        <v>22</v>
      </c>
      <c r="F35" s="488"/>
      <c r="G35" s="485" t="n">
        <f aca="false">F35*E35</f>
        <v>0</v>
      </c>
    </row>
    <row r="36" customFormat="false" ht="12.75" hidden="false" customHeight="false" outlineLevel="0" collapsed="false">
      <c r="A36" s="482"/>
      <c r="B36" s="486"/>
      <c r="C36" s="484"/>
      <c r="D36" s="483"/>
      <c r="E36" s="485"/>
      <c r="F36" s="488"/>
      <c r="G36" s="485" t="n">
        <f aca="false">F36*E36</f>
        <v>0</v>
      </c>
    </row>
    <row r="37" customFormat="false" ht="12.75" hidden="false" customHeight="false" outlineLevel="0" collapsed="false">
      <c r="A37" s="482"/>
      <c r="B37" s="486"/>
      <c r="C37" s="484"/>
      <c r="D37" s="483"/>
      <c r="E37" s="485"/>
      <c r="F37" s="488"/>
      <c r="G37" s="485" t="n">
        <f aca="false">F37*E37</f>
        <v>0</v>
      </c>
    </row>
    <row r="38" customFormat="false" ht="15" hidden="false" customHeight="false" outlineLevel="0" collapsed="false">
      <c r="B38" s="480" t="s">
        <v>1582</v>
      </c>
      <c r="C38" s="481" t="s">
        <v>1583</v>
      </c>
      <c r="F38" s="488"/>
      <c r="G38" s="485" t="n">
        <f aca="false">F38*E38</f>
        <v>0</v>
      </c>
    </row>
    <row r="39" customFormat="false" ht="12.75" hidden="false" customHeight="false" outlineLevel="0" collapsed="false">
      <c r="A39" s="482" t="s">
        <v>1584</v>
      </c>
      <c r="B39" s="483" t="s">
        <v>1548</v>
      </c>
      <c r="C39" s="484" t="s">
        <v>1585</v>
      </c>
      <c r="D39" s="483" t="s">
        <v>1550</v>
      </c>
      <c r="E39" s="382" t="n">
        <v>1</v>
      </c>
      <c r="F39" s="485"/>
      <c r="G39" s="485" t="n">
        <f aca="false">F39*E39</f>
        <v>0</v>
      </c>
    </row>
    <row r="40" customFormat="false" ht="12.75" hidden="false" customHeight="false" outlineLevel="0" collapsed="false">
      <c r="A40" s="482" t="s">
        <v>1586</v>
      </c>
      <c r="B40" s="483" t="s">
        <v>1548</v>
      </c>
      <c r="C40" s="484" t="s">
        <v>1587</v>
      </c>
      <c r="D40" s="483" t="s">
        <v>634</v>
      </c>
      <c r="E40" s="485" t="n">
        <f aca="false">SUM(E41:E49)</f>
        <v>13</v>
      </c>
      <c r="F40" s="485"/>
      <c r="G40" s="485" t="n">
        <f aca="false">F40*E40</f>
        <v>0</v>
      </c>
    </row>
    <row r="41" customFormat="false" ht="12.75" hidden="false" customHeight="false" outlineLevel="0" collapsed="false">
      <c r="A41" s="482" t="s">
        <v>1588</v>
      </c>
      <c r="B41" s="483" t="s">
        <v>1548</v>
      </c>
      <c r="C41" s="484" t="s">
        <v>1589</v>
      </c>
      <c r="D41" s="483" t="s">
        <v>634</v>
      </c>
      <c r="E41" s="485" t="n">
        <v>3</v>
      </c>
      <c r="F41" s="485"/>
      <c r="G41" s="485" t="n">
        <f aca="false">F41*E41</f>
        <v>0</v>
      </c>
    </row>
    <row r="42" customFormat="false" ht="12.75" hidden="false" customHeight="false" outlineLevel="0" collapsed="false">
      <c r="A42" s="482" t="s">
        <v>1590</v>
      </c>
      <c r="B42" s="483" t="s">
        <v>1548</v>
      </c>
      <c r="C42" s="484" t="s">
        <v>1591</v>
      </c>
      <c r="D42" s="483" t="s">
        <v>634</v>
      </c>
      <c r="E42" s="485" t="n">
        <v>1</v>
      </c>
      <c r="F42" s="485"/>
      <c r="G42" s="485" t="n">
        <f aca="false">F42*E42</f>
        <v>0</v>
      </c>
    </row>
    <row r="43" customFormat="false" ht="12.75" hidden="false" customHeight="false" outlineLevel="0" collapsed="false">
      <c r="A43" s="482" t="s">
        <v>1592</v>
      </c>
      <c r="B43" s="483" t="s">
        <v>1548</v>
      </c>
      <c r="C43" s="484" t="s">
        <v>1593</v>
      </c>
      <c r="D43" s="483" t="s">
        <v>634</v>
      </c>
      <c r="E43" s="485" t="n">
        <v>2</v>
      </c>
      <c r="F43" s="485"/>
      <c r="G43" s="485" t="n">
        <f aca="false">F43*E43</f>
        <v>0</v>
      </c>
    </row>
    <row r="44" customFormat="false" ht="12.75" hidden="false" customHeight="false" outlineLevel="0" collapsed="false">
      <c r="A44" s="482" t="s">
        <v>1594</v>
      </c>
      <c r="B44" s="483" t="s">
        <v>1548</v>
      </c>
      <c r="C44" s="484" t="s">
        <v>1595</v>
      </c>
      <c r="D44" s="483" t="s">
        <v>634</v>
      </c>
      <c r="E44" s="485" t="n">
        <v>2</v>
      </c>
      <c r="F44" s="485"/>
      <c r="G44" s="485" t="n">
        <f aca="false">F44*E44</f>
        <v>0</v>
      </c>
    </row>
    <row r="45" customFormat="false" ht="12.75" hidden="false" customHeight="false" outlineLevel="0" collapsed="false">
      <c r="A45" s="482" t="s">
        <v>1596</v>
      </c>
      <c r="B45" s="483" t="s">
        <v>1548</v>
      </c>
      <c r="C45" s="484" t="s">
        <v>1597</v>
      </c>
      <c r="D45" s="483" t="s">
        <v>634</v>
      </c>
      <c r="E45" s="485" t="n">
        <v>1</v>
      </c>
      <c r="F45" s="485"/>
      <c r="G45" s="485" t="n">
        <f aca="false">F45*E45</f>
        <v>0</v>
      </c>
    </row>
    <row r="46" customFormat="false" ht="12.75" hidden="false" customHeight="false" outlineLevel="0" collapsed="false">
      <c r="A46" s="482" t="s">
        <v>1598</v>
      </c>
      <c r="B46" s="483" t="s">
        <v>1548</v>
      </c>
      <c r="C46" s="484" t="s">
        <v>1599</v>
      </c>
      <c r="D46" s="483" t="s">
        <v>634</v>
      </c>
      <c r="E46" s="485" t="n">
        <v>1</v>
      </c>
      <c r="F46" s="485"/>
      <c r="G46" s="485" t="n">
        <f aca="false">F46*E46</f>
        <v>0</v>
      </c>
    </row>
    <row r="47" customFormat="false" ht="12.75" hidden="false" customHeight="false" outlineLevel="0" collapsed="false">
      <c r="A47" s="482" t="s">
        <v>1600</v>
      </c>
      <c r="B47" s="483" t="s">
        <v>1548</v>
      </c>
      <c r="C47" s="484" t="s">
        <v>1601</v>
      </c>
      <c r="D47" s="483" t="s">
        <v>634</v>
      </c>
      <c r="E47" s="485" t="n">
        <v>1</v>
      </c>
      <c r="F47" s="485"/>
      <c r="G47" s="485" t="n">
        <f aca="false">F47*E47</f>
        <v>0</v>
      </c>
    </row>
    <row r="48" customFormat="false" ht="12.75" hidden="false" customHeight="false" outlineLevel="0" collapsed="false">
      <c r="A48" s="482" t="s">
        <v>1602</v>
      </c>
      <c r="B48" s="483" t="s">
        <v>1548</v>
      </c>
      <c r="C48" s="484" t="s">
        <v>1603</v>
      </c>
      <c r="D48" s="483" t="s">
        <v>634</v>
      </c>
      <c r="E48" s="485" t="n">
        <v>1</v>
      </c>
      <c r="F48" s="485"/>
      <c r="G48" s="485" t="n">
        <f aca="false">F48*E48</f>
        <v>0</v>
      </c>
    </row>
    <row r="49" customFormat="false" ht="12.75" hidden="false" customHeight="false" outlineLevel="0" collapsed="false">
      <c r="A49" s="482" t="s">
        <v>1604</v>
      </c>
      <c r="B49" s="483" t="s">
        <v>1548</v>
      </c>
      <c r="C49" s="484" t="s">
        <v>1605</v>
      </c>
      <c r="D49" s="483" t="s">
        <v>634</v>
      </c>
      <c r="E49" s="485" t="n">
        <v>1</v>
      </c>
      <c r="F49" s="485"/>
      <c r="G49" s="485" t="n">
        <f aca="false">F49*E49</f>
        <v>0</v>
      </c>
    </row>
    <row r="50" customFormat="false" ht="12.75" hidden="false" customHeight="false" outlineLevel="0" collapsed="false">
      <c r="A50" s="482"/>
      <c r="B50" s="483"/>
      <c r="C50" s="484"/>
      <c r="D50" s="483"/>
      <c r="E50" s="485"/>
      <c r="F50" s="485"/>
      <c r="G50" s="485" t="n">
        <f aca="false">F50*E50</f>
        <v>0</v>
      </c>
    </row>
    <row r="51" customFormat="false" ht="12.75" hidden="false" customHeight="false" outlineLevel="0" collapsed="false">
      <c r="A51" s="482"/>
      <c r="B51" s="483"/>
      <c r="C51" s="484"/>
      <c r="D51" s="483"/>
      <c r="E51" s="485"/>
      <c r="F51" s="485"/>
      <c r="G51" s="485" t="n">
        <f aca="false">F51*E51</f>
        <v>0</v>
      </c>
    </row>
    <row r="52" customFormat="false" ht="15" hidden="false" customHeight="false" outlineLevel="0" collapsed="false">
      <c r="B52" s="480" t="s">
        <v>1606</v>
      </c>
      <c r="C52" s="481" t="s">
        <v>1607</v>
      </c>
      <c r="E52" s="488"/>
      <c r="F52" s="488"/>
      <c r="G52" s="485" t="n">
        <f aca="false">F52*E52</f>
        <v>0</v>
      </c>
    </row>
    <row r="53" customFormat="false" ht="12.75" hidden="false" customHeight="false" outlineLevel="0" collapsed="false">
      <c r="A53" s="482" t="s">
        <v>1608</v>
      </c>
      <c r="B53" s="483" t="s">
        <v>1609</v>
      </c>
      <c r="C53" s="484" t="s">
        <v>1610</v>
      </c>
      <c r="D53" s="483" t="s">
        <v>859</v>
      </c>
      <c r="E53" s="485" t="n">
        <v>24</v>
      </c>
      <c r="F53" s="485"/>
      <c r="G53" s="485" t="n">
        <f aca="false">F53*E53</f>
        <v>0</v>
      </c>
    </row>
    <row r="54" customFormat="false" ht="12.75" hidden="false" customHeight="false" outlineLevel="0" collapsed="false">
      <c r="A54" s="482" t="s">
        <v>1611</v>
      </c>
      <c r="B54" s="483" t="s">
        <v>1548</v>
      </c>
      <c r="C54" s="484" t="s">
        <v>1612</v>
      </c>
      <c r="D54" s="483" t="s">
        <v>164</v>
      </c>
      <c r="E54" s="485" t="n">
        <f aca="false">SUM(E21)</f>
        <v>139</v>
      </c>
      <c r="F54" s="485"/>
      <c r="G54" s="485" t="n">
        <f aca="false">F54*E54</f>
        <v>0</v>
      </c>
    </row>
    <row r="55" customFormat="false" ht="12.75" hidden="false" customHeight="false" outlineLevel="0" collapsed="false">
      <c r="A55" s="482" t="s">
        <v>1613</v>
      </c>
      <c r="B55" s="483" t="s">
        <v>1548</v>
      </c>
      <c r="C55" s="484" t="s">
        <v>1614</v>
      </c>
      <c r="D55" s="483" t="s">
        <v>1550</v>
      </c>
      <c r="E55" s="485" t="n">
        <v>13</v>
      </c>
      <c r="F55" s="485"/>
      <c r="G55" s="485" t="n">
        <f aca="false">F55*E55</f>
        <v>0</v>
      </c>
    </row>
    <row r="56" customFormat="false" ht="12.75" hidden="false" customHeight="false" outlineLevel="0" collapsed="false">
      <c r="A56" s="482" t="s">
        <v>343</v>
      </c>
      <c r="B56" s="483" t="s">
        <v>1548</v>
      </c>
      <c r="C56" s="484" t="s">
        <v>1615</v>
      </c>
      <c r="D56" s="483" t="s">
        <v>1550</v>
      </c>
      <c r="E56" s="485" t="n">
        <v>1</v>
      </c>
      <c r="F56" s="485"/>
      <c r="G56" s="485" t="n">
        <f aca="false">F56*E56</f>
        <v>0</v>
      </c>
    </row>
    <row r="57" customFormat="false" ht="12.75" hidden="false" customHeight="false" outlineLevel="0" collapsed="false">
      <c r="A57" s="482" t="s">
        <v>1616</v>
      </c>
      <c r="B57" s="483" t="s">
        <v>1548</v>
      </c>
      <c r="C57" s="484" t="s">
        <v>1617</v>
      </c>
      <c r="D57" s="483" t="s">
        <v>1550</v>
      </c>
      <c r="E57" s="485" t="n">
        <v>1</v>
      </c>
      <c r="F57" s="485"/>
      <c r="G57" s="485" t="n">
        <f aca="false">F57*E57</f>
        <v>0</v>
      </c>
    </row>
    <row r="58" customFormat="false" ht="12.75" hidden="false" customHeight="false" outlineLevel="0" collapsed="false">
      <c r="A58" s="482" t="s">
        <v>1618</v>
      </c>
      <c r="B58" s="483" t="s">
        <v>1548</v>
      </c>
      <c r="C58" s="484" t="s">
        <v>1619</v>
      </c>
      <c r="D58" s="483" t="s">
        <v>1550</v>
      </c>
      <c r="E58" s="485" t="n">
        <v>1</v>
      </c>
      <c r="F58" s="485"/>
      <c r="G58" s="485" t="n">
        <f aca="false">F58*E58</f>
        <v>0</v>
      </c>
    </row>
    <row r="59" customFormat="false" ht="12.75" hidden="false" customHeight="false" outlineLevel="0" collapsed="false">
      <c r="A59" s="482" t="s">
        <v>1620</v>
      </c>
      <c r="B59" s="483" t="s">
        <v>1548</v>
      </c>
      <c r="C59" s="484" t="s">
        <v>1621</v>
      </c>
      <c r="D59" s="483" t="s">
        <v>1550</v>
      </c>
      <c r="E59" s="485" t="n">
        <v>1</v>
      </c>
      <c r="F59" s="485"/>
      <c r="G59" s="485" t="n">
        <f aca="false">F59*E59</f>
        <v>0</v>
      </c>
    </row>
    <row r="60" customFormat="false" ht="12.75" hidden="false" customHeight="false" outlineLevel="0" collapsed="false">
      <c r="A60" s="482" t="s">
        <v>1622</v>
      </c>
      <c r="B60" s="483" t="s">
        <v>1548</v>
      </c>
      <c r="C60" s="484" t="s">
        <v>1623</v>
      </c>
      <c r="D60" s="483" t="s">
        <v>1550</v>
      </c>
      <c r="E60" s="485" t="n">
        <v>1</v>
      </c>
      <c r="F60" s="485"/>
      <c r="G60" s="485" t="n">
        <f aca="false">F60*E60</f>
        <v>0</v>
      </c>
    </row>
    <row r="61" customFormat="false" ht="12.75" hidden="false" customHeight="false" outlineLevel="0" collapsed="false">
      <c r="A61" s="482" t="s">
        <v>1624</v>
      </c>
      <c r="B61" s="483" t="s">
        <v>1548</v>
      </c>
      <c r="C61" s="484" t="s">
        <v>1625</v>
      </c>
      <c r="D61" s="483" t="s">
        <v>1550</v>
      </c>
      <c r="E61" s="485" t="n">
        <v>9</v>
      </c>
      <c r="F61" s="485"/>
      <c r="G61" s="485" t="n">
        <f aca="false">F61*E61</f>
        <v>0</v>
      </c>
    </row>
    <row r="62" customFormat="false" ht="12.75" hidden="false" customHeight="false" outlineLevel="0" collapsed="false">
      <c r="B62" s="286"/>
      <c r="F62" s="488"/>
      <c r="G62" s="489"/>
    </row>
    <row r="63" customFormat="false" ht="12.75" hidden="false" customHeight="false" outlineLevel="0" collapsed="false">
      <c r="B63" s="286"/>
      <c r="F63" s="488"/>
      <c r="G63" s="489"/>
    </row>
    <row r="64" customFormat="false" ht="12.75" hidden="false" customHeight="false" outlineLevel="0" collapsed="false">
      <c r="B64" s="286"/>
      <c r="C64" s="490" t="s">
        <v>707</v>
      </c>
      <c r="F64" s="488"/>
      <c r="G64" s="490" t="n">
        <f aca="false">SUM(G13:G61)</f>
        <v>0</v>
      </c>
    </row>
  </sheetData>
  <mergeCells count="6">
    <mergeCell ref="A1:G1"/>
    <mergeCell ref="C2:G2"/>
    <mergeCell ref="C3:G3"/>
    <mergeCell ref="C4:G4"/>
    <mergeCell ref="F7:G7"/>
    <mergeCell ref="F8:G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LibreOffice/6.0.5.2$Windows_X86_64 LibreOffice_project/54c8cbb85f300ac59db32fe8a675ff7683cd5a16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42072</dc:creator>
  <dc:description/>
  <dc:language>cs-CZ</dc:language>
  <cp:lastModifiedBy/>
  <cp:lastPrinted>2014-02-28T09:52:57Z</cp:lastPrinted>
  <dcterms:modified xsi:type="dcterms:W3CDTF">2020-05-18T11:36:33Z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