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ricni13 - Oprava bytu č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'Pricni13 - Oprava bytu č....'!$C$139:$K$460</definedName>
    <definedName name="_xlnm.Print_Area" localSheetId="1">'Pricni13 - Oprava bytu č....'!$C$4:$J$76,'Pricni13 - Oprava bytu č....'!$C$82:$J$123,'Pricni13 - Oprava bytu č....'!$C$129:$K$460</definedName>
    <definedName name="_xlnm.Print_Titles" localSheetId="1">'Pricni13 - Oprava bytu č....'!$139:$139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460"/>
  <c r="BH460"/>
  <c r="BG460"/>
  <c r="BE460"/>
  <c r="T460"/>
  <c r="T459"/>
  <c r="R460"/>
  <c r="R459"/>
  <c r="P460"/>
  <c r="P459"/>
  <c r="BK460"/>
  <c r="BK459"/>
  <c r="J459"/>
  <c r="J460"/>
  <c r="BF460"/>
  <c r="J122"/>
  <c r="BI458"/>
  <c r="BH458"/>
  <c r="BG458"/>
  <c r="BE458"/>
  <c r="T458"/>
  <c r="R458"/>
  <c r="P458"/>
  <c r="BK458"/>
  <c r="J458"/>
  <c r="BF458"/>
  <c r="BI457"/>
  <c r="BH457"/>
  <c r="BG457"/>
  <c r="BE457"/>
  <c r="T457"/>
  <c r="T456"/>
  <c r="R457"/>
  <c r="R456"/>
  <c r="P457"/>
  <c r="P456"/>
  <c r="BK457"/>
  <c r="BK456"/>
  <c r="J456"/>
  <c r="J457"/>
  <c r="BF457"/>
  <c r="J121"/>
  <c r="BI455"/>
  <c r="BH455"/>
  <c r="BG455"/>
  <c r="BE455"/>
  <c r="T455"/>
  <c r="T454"/>
  <c r="R455"/>
  <c r="R454"/>
  <c r="P455"/>
  <c r="P454"/>
  <c r="BK455"/>
  <c r="BK454"/>
  <c r="J454"/>
  <c r="J455"/>
  <c r="BF455"/>
  <c r="J120"/>
  <c r="BI453"/>
  <c r="BH453"/>
  <c r="BG453"/>
  <c r="BE453"/>
  <c r="T453"/>
  <c r="T452"/>
  <c r="R453"/>
  <c r="R452"/>
  <c r="P453"/>
  <c r="P452"/>
  <c r="BK453"/>
  <c r="BK452"/>
  <c r="J452"/>
  <c r="J453"/>
  <c r="BF453"/>
  <c r="J119"/>
  <c r="BI451"/>
  <c r="BH451"/>
  <c r="BG451"/>
  <c r="BE451"/>
  <c r="T451"/>
  <c r="R451"/>
  <c r="P451"/>
  <c r="BK451"/>
  <c r="J451"/>
  <c r="BF451"/>
  <c r="BI450"/>
  <c r="BH450"/>
  <c r="BG450"/>
  <c r="BE450"/>
  <c r="T450"/>
  <c r="T449"/>
  <c r="R450"/>
  <c r="R449"/>
  <c r="P450"/>
  <c r="P449"/>
  <c r="BK450"/>
  <c r="BK449"/>
  <c r="J449"/>
  <c r="J450"/>
  <c r="BF450"/>
  <c r="J118"/>
  <c r="BI448"/>
  <c r="BH448"/>
  <c r="BG448"/>
  <c r="BE448"/>
  <c r="T448"/>
  <c r="R448"/>
  <c r="P448"/>
  <c r="BK448"/>
  <c r="J448"/>
  <c r="BF448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39"/>
  <c r="BH439"/>
  <c r="BG439"/>
  <c r="BE439"/>
  <c r="T439"/>
  <c r="T438"/>
  <c r="R439"/>
  <c r="R438"/>
  <c r="P439"/>
  <c r="P438"/>
  <c r="BK439"/>
  <c r="BK438"/>
  <c r="J438"/>
  <c r="J439"/>
  <c r="BF439"/>
  <c r="J117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R434"/>
  <c r="P434"/>
  <c r="BK434"/>
  <c r="J434"/>
  <c r="BF434"/>
  <c r="BI433"/>
  <c r="BH433"/>
  <c r="BG433"/>
  <c r="BE433"/>
  <c r="T433"/>
  <c r="R433"/>
  <c r="P433"/>
  <c r="BK433"/>
  <c r="J433"/>
  <c r="BF433"/>
  <c r="BI432"/>
  <c r="BH432"/>
  <c r="BG432"/>
  <c r="BE432"/>
  <c r="T432"/>
  <c r="R432"/>
  <c r="P432"/>
  <c r="BK432"/>
  <c r="J432"/>
  <c r="BF432"/>
  <c r="BI430"/>
  <c r="BH430"/>
  <c r="BG430"/>
  <c r="BE430"/>
  <c r="T430"/>
  <c r="T429"/>
  <c r="R430"/>
  <c r="R429"/>
  <c r="P430"/>
  <c r="P429"/>
  <c r="BK430"/>
  <c r="BK429"/>
  <c r="J429"/>
  <c r="J430"/>
  <c r="BF430"/>
  <c r="J116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17"/>
  <c r="BH417"/>
  <c r="BG417"/>
  <c r="BE417"/>
  <c r="T417"/>
  <c r="T416"/>
  <c r="R417"/>
  <c r="R416"/>
  <c r="P417"/>
  <c r="P416"/>
  <c r="BK417"/>
  <c r="BK416"/>
  <c r="J416"/>
  <c r="J417"/>
  <c r="BF417"/>
  <c r="J115"/>
  <c r="BI415"/>
  <c r="BH415"/>
  <c r="BG415"/>
  <c r="BE415"/>
  <c r="T415"/>
  <c r="R415"/>
  <c r="P415"/>
  <c r="BK415"/>
  <c r="J415"/>
  <c r="BF415"/>
  <c r="BI413"/>
  <c r="BH413"/>
  <c r="BG413"/>
  <c r="BE413"/>
  <c r="T413"/>
  <c r="R413"/>
  <c r="P413"/>
  <c r="BK413"/>
  <c r="J413"/>
  <c r="BF413"/>
  <c r="BI411"/>
  <c r="BH411"/>
  <c r="BG411"/>
  <c r="BE411"/>
  <c r="T411"/>
  <c r="R411"/>
  <c r="P411"/>
  <c r="BK411"/>
  <c r="J411"/>
  <c r="BF411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4"/>
  <c r="BH404"/>
  <c r="BG404"/>
  <c r="BE404"/>
  <c r="T404"/>
  <c r="T403"/>
  <c r="R404"/>
  <c r="R403"/>
  <c r="P404"/>
  <c r="P403"/>
  <c r="BK404"/>
  <c r="BK403"/>
  <c r="J403"/>
  <c r="J404"/>
  <c r="BF404"/>
  <c r="J114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7"/>
  <c r="BH397"/>
  <c r="BG397"/>
  <c r="BE397"/>
  <c r="T397"/>
  <c r="R397"/>
  <c r="P397"/>
  <c r="BK397"/>
  <c r="J397"/>
  <c r="BF397"/>
  <c r="BI395"/>
  <c r="BH395"/>
  <c r="BG395"/>
  <c r="BE395"/>
  <c r="T395"/>
  <c r="R395"/>
  <c r="P395"/>
  <c r="BK395"/>
  <c r="J395"/>
  <c r="BF395"/>
  <c r="BI393"/>
  <c r="BH393"/>
  <c r="BG393"/>
  <c r="BE393"/>
  <c r="T393"/>
  <c r="R393"/>
  <c r="P393"/>
  <c r="BK393"/>
  <c r="J393"/>
  <c r="BF393"/>
  <c r="BI390"/>
  <c r="BH390"/>
  <c r="BG390"/>
  <c r="BE390"/>
  <c r="T390"/>
  <c r="T389"/>
  <c r="R390"/>
  <c r="R389"/>
  <c r="P390"/>
  <c r="P389"/>
  <c r="BK390"/>
  <c r="BK389"/>
  <c r="J389"/>
  <c r="J390"/>
  <c r="BF390"/>
  <c r="J113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3"/>
  <c r="BH383"/>
  <c r="BG383"/>
  <c r="BE383"/>
  <c r="T383"/>
  <c r="R383"/>
  <c r="P383"/>
  <c r="BK383"/>
  <c r="J383"/>
  <c r="BF383"/>
  <c r="BI382"/>
  <c r="BH382"/>
  <c r="BG382"/>
  <c r="BE382"/>
  <c r="T382"/>
  <c r="R382"/>
  <c r="P382"/>
  <c r="BK382"/>
  <c r="J382"/>
  <c r="BF382"/>
  <c r="BI381"/>
  <c r="BH381"/>
  <c r="BG381"/>
  <c r="BE381"/>
  <c r="T381"/>
  <c r="R381"/>
  <c r="P381"/>
  <c r="BK381"/>
  <c r="J381"/>
  <c r="BF381"/>
  <c r="BI380"/>
  <c r="BH380"/>
  <c r="BG380"/>
  <c r="BE380"/>
  <c r="T380"/>
  <c r="R380"/>
  <c r="P380"/>
  <c r="BK380"/>
  <c r="J380"/>
  <c r="BF380"/>
  <c r="BI377"/>
  <c r="BH377"/>
  <c r="BG377"/>
  <c r="BE377"/>
  <c r="T377"/>
  <c r="R377"/>
  <c r="P377"/>
  <c r="BK377"/>
  <c r="J377"/>
  <c r="BF377"/>
  <c r="BI375"/>
  <c r="BH375"/>
  <c r="BG375"/>
  <c r="BE375"/>
  <c r="T375"/>
  <c r="T374"/>
  <c r="R375"/>
  <c r="R374"/>
  <c r="P375"/>
  <c r="P374"/>
  <c r="BK375"/>
  <c r="BK374"/>
  <c r="J374"/>
  <c r="J375"/>
  <c r="BF375"/>
  <c r="J112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R369"/>
  <c r="P369"/>
  <c r="BK369"/>
  <c r="J369"/>
  <c r="BF369"/>
  <c r="BI368"/>
  <c r="BH368"/>
  <c r="BG368"/>
  <c r="BE368"/>
  <c r="T368"/>
  <c r="R368"/>
  <c r="P368"/>
  <c r="BK368"/>
  <c r="J368"/>
  <c r="BF368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2"/>
  <c r="BH362"/>
  <c r="BG362"/>
  <c r="BE362"/>
  <c r="T362"/>
  <c r="T361"/>
  <c r="R362"/>
  <c r="R361"/>
  <c r="P362"/>
  <c r="P361"/>
  <c r="BK362"/>
  <c r="BK361"/>
  <c r="J361"/>
  <c r="J362"/>
  <c r="BF362"/>
  <c r="J111"/>
  <c r="BI360"/>
  <c r="BH360"/>
  <c r="BG360"/>
  <c r="BE360"/>
  <c r="T360"/>
  <c r="R360"/>
  <c r="P360"/>
  <c r="BK360"/>
  <c r="J360"/>
  <c r="BF360"/>
  <c r="BI358"/>
  <c r="BH358"/>
  <c r="BG358"/>
  <c r="BE358"/>
  <c r="T358"/>
  <c r="R358"/>
  <c r="P358"/>
  <c r="BK358"/>
  <c r="J358"/>
  <c r="BF358"/>
  <c r="BI356"/>
  <c r="BH356"/>
  <c r="BG356"/>
  <c r="BE356"/>
  <c r="T356"/>
  <c r="R356"/>
  <c r="P356"/>
  <c r="BK356"/>
  <c r="J356"/>
  <c r="BF356"/>
  <c r="BI354"/>
  <c r="BH354"/>
  <c r="BG354"/>
  <c r="BE354"/>
  <c r="T354"/>
  <c r="R354"/>
  <c r="P354"/>
  <c r="BK354"/>
  <c r="J354"/>
  <c r="BF354"/>
  <c r="BI352"/>
  <c r="BH352"/>
  <c r="BG352"/>
  <c r="BE352"/>
  <c r="T352"/>
  <c r="R352"/>
  <c r="P352"/>
  <c r="BK352"/>
  <c r="J352"/>
  <c r="BF352"/>
  <c r="BI350"/>
  <c r="BH350"/>
  <c r="BG350"/>
  <c r="BE350"/>
  <c r="T350"/>
  <c r="R350"/>
  <c r="P350"/>
  <c r="BK350"/>
  <c r="J350"/>
  <c r="BF350"/>
  <c r="BI348"/>
  <c r="BH348"/>
  <c r="BG348"/>
  <c r="BE348"/>
  <c r="T348"/>
  <c r="T347"/>
  <c r="R348"/>
  <c r="R347"/>
  <c r="P348"/>
  <c r="P347"/>
  <c r="BK348"/>
  <c r="BK347"/>
  <c r="J347"/>
  <c r="J348"/>
  <c r="BF348"/>
  <c r="J110"/>
  <c r="BI345"/>
  <c r="BH345"/>
  <c r="BG345"/>
  <c r="BE345"/>
  <c r="T345"/>
  <c r="R345"/>
  <c r="P345"/>
  <c r="BK345"/>
  <c r="J345"/>
  <c r="BF345"/>
  <c r="BI343"/>
  <c r="BH343"/>
  <c r="BG343"/>
  <c r="BE343"/>
  <c r="T343"/>
  <c r="T342"/>
  <c r="R343"/>
  <c r="R342"/>
  <c r="P343"/>
  <c r="P342"/>
  <c r="BK343"/>
  <c r="BK342"/>
  <c r="J342"/>
  <c r="J343"/>
  <c r="BF343"/>
  <c r="J109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T334"/>
  <c r="R335"/>
  <c r="R334"/>
  <c r="P335"/>
  <c r="P334"/>
  <c r="BK335"/>
  <c r="BK334"/>
  <c r="J334"/>
  <c r="J335"/>
  <c r="BF335"/>
  <c r="J108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8"/>
  <c r="BH328"/>
  <c r="BG328"/>
  <c r="BE328"/>
  <c r="T328"/>
  <c r="R328"/>
  <c r="P328"/>
  <c r="BK328"/>
  <c r="J328"/>
  <c r="BF328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R316"/>
  <c r="P316"/>
  <c r="BK316"/>
  <c r="J316"/>
  <c r="BF316"/>
  <c r="BI315"/>
  <c r="BH315"/>
  <c r="BG315"/>
  <c r="BE315"/>
  <c r="T315"/>
  <c r="R315"/>
  <c r="P315"/>
  <c r="BK315"/>
  <c r="J315"/>
  <c r="BF315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T297"/>
  <c r="R298"/>
  <c r="R297"/>
  <c r="P298"/>
  <c r="P297"/>
  <c r="BK298"/>
  <c r="BK297"/>
  <c r="J297"/>
  <c r="J298"/>
  <c r="BF298"/>
  <c r="J10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T292"/>
  <c r="R293"/>
  <c r="R292"/>
  <c r="P293"/>
  <c r="P292"/>
  <c r="BK293"/>
  <c r="BK292"/>
  <c r="J292"/>
  <c r="J293"/>
  <c r="BF293"/>
  <c r="J106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T269"/>
  <c r="R270"/>
  <c r="R269"/>
  <c r="P270"/>
  <c r="P269"/>
  <c r="BK270"/>
  <c r="BK269"/>
  <c r="J269"/>
  <c r="J270"/>
  <c r="BF270"/>
  <c r="J105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T256"/>
  <c r="R257"/>
  <c r="R256"/>
  <c r="P257"/>
  <c r="P256"/>
  <c r="BK257"/>
  <c r="BK256"/>
  <c r="J256"/>
  <c r="J257"/>
  <c r="BF257"/>
  <c r="J104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T240"/>
  <c r="R241"/>
  <c r="R240"/>
  <c r="P241"/>
  <c r="P240"/>
  <c r="BK241"/>
  <c r="BK240"/>
  <c r="J240"/>
  <c r="J241"/>
  <c r="BF241"/>
  <c r="J103"/>
  <c r="BI239"/>
  <c r="BH239"/>
  <c r="BG239"/>
  <c r="BE239"/>
  <c r="T239"/>
  <c r="R239"/>
  <c r="P239"/>
  <c r="BK239"/>
  <c r="J239"/>
  <c r="BF239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T223"/>
  <c r="T222"/>
  <c r="R224"/>
  <c r="R223"/>
  <c r="R222"/>
  <c r="P224"/>
  <c r="P223"/>
  <c r="P222"/>
  <c r="BK224"/>
  <c r="BK223"/>
  <c r="J223"/>
  <c r="BK222"/>
  <c r="J222"/>
  <c r="J224"/>
  <c r="BF224"/>
  <c r="J102"/>
  <c r="J101"/>
  <c r="BI221"/>
  <c r="BH221"/>
  <c r="BG221"/>
  <c r="BE221"/>
  <c r="T221"/>
  <c r="T220"/>
  <c r="R221"/>
  <c r="R220"/>
  <c r="P221"/>
  <c r="P220"/>
  <c r="BK221"/>
  <c r="BK220"/>
  <c r="J220"/>
  <c r="J221"/>
  <c r="BF221"/>
  <c r="J100"/>
  <c r="BI219"/>
  <c r="BH219"/>
  <c r="BG219"/>
  <c r="BE219"/>
  <c r="T219"/>
  <c r="R219"/>
  <c r="P219"/>
  <c r="BK219"/>
  <c r="J219"/>
  <c r="BF219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T214"/>
  <c r="R215"/>
  <c r="R214"/>
  <c r="P215"/>
  <c r="P214"/>
  <c r="BK215"/>
  <c r="BK214"/>
  <c r="J214"/>
  <c r="J215"/>
  <c r="BF215"/>
  <c r="J99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8"/>
  <c r="BH178"/>
  <c r="BG178"/>
  <c r="BE178"/>
  <c r="T178"/>
  <c r="R178"/>
  <c r="P178"/>
  <c r="BK178"/>
  <c r="J178"/>
  <c r="BF178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3"/>
  <c r="BH173"/>
  <c r="BG173"/>
  <c r="BE173"/>
  <c r="T173"/>
  <c r="R173"/>
  <c r="P173"/>
  <c r="BK173"/>
  <c r="J173"/>
  <c r="BF173"/>
  <c r="BI172"/>
  <c r="BH172"/>
  <c r="BG172"/>
  <c r="BE172"/>
  <c r="T172"/>
  <c r="T171"/>
  <c r="R172"/>
  <c r="R171"/>
  <c r="P172"/>
  <c r="P171"/>
  <c r="BK172"/>
  <c r="BK171"/>
  <c r="J171"/>
  <c r="J172"/>
  <c r="BF172"/>
  <c r="J98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8"/>
  <c r="BH158"/>
  <c r="BG158"/>
  <c r="BE158"/>
  <c r="T158"/>
  <c r="R158"/>
  <c r="P158"/>
  <c r="BK158"/>
  <c r="J158"/>
  <c r="BF158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1"/>
  <c r="BH151"/>
  <c r="BG151"/>
  <c r="BE151"/>
  <c r="T151"/>
  <c r="R151"/>
  <c r="P151"/>
  <c r="BK151"/>
  <c r="J151"/>
  <c r="BF151"/>
  <c r="BI148"/>
  <c r="BH148"/>
  <c r="BG148"/>
  <c r="BE148"/>
  <c r="T148"/>
  <c r="R148"/>
  <c r="P148"/>
  <c r="BK148"/>
  <c r="J148"/>
  <c r="BF148"/>
  <c r="BI146"/>
  <c r="BH146"/>
  <c r="BG146"/>
  <c r="BE146"/>
  <c r="T146"/>
  <c r="T145"/>
  <c r="R146"/>
  <c r="R145"/>
  <c r="P146"/>
  <c r="P145"/>
  <c r="BK146"/>
  <c r="BK145"/>
  <c r="J145"/>
  <c r="J146"/>
  <c r="BF146"/>
  <c r="J97"/>
  <c r="BI143"/>
  <c r="F35"/>
  <c i="1" r="BD95"/>
  <c i="2" r="BH143"/>
  <c r="F34"/>
  <c i="1" r="BC95"/>
  <c i="2" r="BG143"/>
  <c r="F33"/>
  <c i="1" r="BB95"/>
  <c i="2" r="BE143"/>
  <c r="J31"/>
  <c i="1" r="AV95"/>
  <c i="2" r="F31"/>
  <c i="1" r="AZ95"/>
  <c i="2" r="T143"/>
  <c r="T142"/>
  <c r="T141"/>
  <c r="T140"/>
  <c r="R143"/>
  <c r="R142"/>
  <c r="R141"/>
  <c r="R140"/>
  <c r="P143"/>
  <c r="P142"/>
  <c r="P141"/>
  <c r="P140"/>
  <c i="1" r="AU95"/>
  <c i="2" r="BK143"/>
  <c r="BK142"/>
  <c r="J142"/>
  <c r="BK141"/>
  <c r="J141"/>
  <c r="BK140"/>
  <c r="J140"/>
  <c r="J94"/>
  <c r="J28"/>
  <c i="1" r="AG95"/>
  <c i="2" r="J143"/>
  <c r="BF143"/>
  <c r="J32"/>
  <c i="1" r="AW95"/>
  <c i="2" r="F32"/>
  <c i="1" r="BA95"/>
  <c i="2" r="J96"/>
  <c r="J95"/>
  <c r="J137"/>
  <c r="J136"/>
  <c r="F136"/>
  <c r="F134"/>
  <c r="E132"/>
  <c r="J90"/>
  <c r="J89"/>
  <c r="F89"/>
  <c r="F87"/>
  <c r="E85"/>
  <c r="J37"/>
  <c r="J16"/>
  <c r="E16"/>
  <c r="F137"/>
  <c r="F90"/>
  <c r="J15"/>
  <c r="J10"/>
  <c r="J134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<sst xmlns="http://schemas.openxmlformats.org/spreadsheetml/2006/main">
  <si>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</si>
  <si>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</si>
  <si>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</si>
  <si>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</si>
  <si>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</si>
  <si>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{0f1ffdd1-fedd-4078-b89b-d4feaea890a9}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</si>
  <si>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</si>
  <si>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</si>
  <si>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</si>
  <si>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</si>
  <si>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</si>
  <si>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</si>
  <si>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</si>
  <si>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</si>
  <si>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Pricni13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</si>
  <si>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</si>
  <si>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</si>
  <si>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bytu č.25-Příční 13</t>
  </si>
  <si>
    <t>KSO:</t>
  </si>
  <si>
    <t>CC-CZ:</t>
  </si>
  <si>
    <t>Místo:</t>
  </si>
  <si>
    <t>Příční 13, Brno</t>
  </si>
  <si>
    <t>Datum:</t>
  </si>
  <si>
    <t>19. 9. 2019</t>
  </si>
  <si>
    <t>Zadavatel:</t>
  </si>
  <si>
    <t>IČ:</t>
  </si>
  <si>
    <t>MmBrna,OSM Husova 3,Brno</t>
  </si>
  <si>
    <t>DIČ:</t>
  </si>
  <si>
    <t>Uchazeč:</t>
  </si>
  <si>
    <t>Vyplň údaj</t>
  </si>
  <si>
    <t>Projektant:</t>
  </si>
  <si>
    <t>ing.Ševelová</t>
  </si>
  <si>
    <t>True</t>
  </si>
  <si>
    <t>Zpracovatel:</t>
  </si>
  <si>
    <t>ing.Eva Ševelová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</si>
  <si>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</si>
  <si>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</si>
  <si>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</si>
  <si>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</si>
  <si>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</si>
  <si>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</si>
  <si>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</si>
  <si>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</si>
  <si>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</si>
  <si>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</si>
  <si>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</si>
  <si>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</si>
  <si>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</si>
  <si>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</si>
  <si>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</si>
  <si>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</si>
  <si>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</si>
  <si>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</si>
  <si>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</si>
  <si>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</si>
  <si>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</si>
  <si>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</si>
  <si>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</si>
  <si>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</si>
  <si>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</si>
  <si>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</si>
  <si>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</si>
  <si>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</si>
  <si>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</si>
  <si>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</si>
  <si>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</si>
  <si>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</si>
  <si>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</si>
  <si>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</si>
  <si>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</si>
  <si>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</si>
  <si>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</si>
  <si>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</si>
  <si>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</si>
  <si>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</si>
  <si>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</si>
  <si>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</si>
  <si>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</si>
  <si>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</si>
  <si>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</si>
  <si>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</si>
  <si>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</si>
  <si>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</si>
  <si>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</si>
  <si>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</si>
  <si>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</si>
  <si>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</si>
  <si>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</si>
  <si>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</si>
  <si>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</si>
  <si>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</si>
  <si>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</si>
  <si>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</si>
  <si>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</si>
  <si>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</si>
  <si>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</si>
  <si>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</si>
  <si>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</si>
  <si>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</si>
  <si>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</si>
  <si>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</si>
  <si>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741 - 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</si>
  <si>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</si>
  <si>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</si>
  <si>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</si>
  <si>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</si>
  <si>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</si>
  <si>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</si>
  <si>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</si>
  <si>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</si>
  <si>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</si>
  <si>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</si>
  <si>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</si>
  <si>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</si>
  <si>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</si>
  <si>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</si>
  <si>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</si>
  <si>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</si>
  <si>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</si>
  <si>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</si>
  <si>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</si>
  <si>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</si>
  <si>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</si>
  <si>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</si>
  <si>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</si>
  <si>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</si>
  <si>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</si>
  <si>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</si>
  <si>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</si>
  <si>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</si>
  <si>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</si>
  <si>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</si>
  <si>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</si>
  <si>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</si>
  <si>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</si>
  <si>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</si>
  <si>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310278842</t>
  </si>
  <si>
    <t>Zazdívka otvorů pl do 1 m2 ve zdivu nadzákladovém z nepálených tvárnic tl do 300 mm</t>
  </si>
  <si>
    <t>m3</t>
  </si>
  <si>
    <t>CS ÚRS 2019 01</t>
  </si>
  <si>
    <t>4</t>
  </si>
  <si>
    <t>2</t>
  </si>
  <si>
    <t>1913462030</t>
  </si>
  <si>
    <t>VV</t>
  </si>
  <si>
    <t>1,0*2,1*0,25</t>
  </si>
  <si>
    <t>6</t>
  </si>
  <si>
    <t>Úpravy povrchů, podlahy a osazování výplní</t>
  </si>
  <si>
    <t>611325421</t>
  </si>
  <si>
    <t>Oprava vnitřní vápenocementové štukové omítky stropů v rozsahu plochy 10%</t>
  </si>
  <si>
    <t>m2</t>
  </si>
  <si>
    <t>CS ÚRS 2018 01</t>
  </si>
  <si>
    <t>510789702</t>
  </si>
  <si>
    <t>2,25</t>
  </si>
  <si>
    <t>612135101</t>
  </si>
  <si>
    <t>Hrubá výplň rýh ve stěnách maltou jakékoli šířky rýhy</t>
  </si>
  <si>
    <t>237393758</t>
  </si>
  <si>
    <t>137*0,1</t>
  </si>
  <si>
    <t>Součet</t>
  </si>
  <si>
    <t>612321141</t>
  </si>
  <si>
    <t>Vápenocementová omítka štuková dvouvrstvá vnitřních stěn nanášená ručně</t>
  </si>
  <si>
    <t>-1854115708</t>
  </si>
  <si>
    <t>15,816</t>
  </si>
  <si>
    <t>5</t>
  </si>
  <si>
    <t>612321191</t>
  </si>
  <si>
    <t>Příplatek k vápenocementové omítce vnitřních stěn za každých dalších 5 mm tloušťky ručně</t>
  </si>
  <si>
    <t>692282842</t>
  </si>
  <si>
    <t>612325421</t>
  </si>
  <si>
    <t>Oprava vnitřní vápenocementové štukové omítky stěn v rozsahu plochy do 10%</t>
  </si>
  <si>
    <t>161913860</t>
  </si>
  <si>
    <t>7</t>
  </si>
  <si>
    <t>612325423</t>
  </si>
  <si>
    <t>Oprava vnitřní vápenocementové štukové omítky stěn v rozsahu plochy do 50%</t>
  </si>
  <si>
    <t>200201655</t>
  </si>
  <si>
    <t>8</t>
  </si>
  <si>
    <t>619991011</t>
  </si>
  <si>
    <t>Obalení konstrukcí a prvků fólií přilepenou lepící páskou</t>
  </si>
  <si>
    <t>CS ÚRS 2017 01</t>
  </si>
  <si>
    <t>1220106060</t>
  </si>
  <si>
    <t>14,66</t>
  </si>
  <si>
    <t>9</t>
  </si>
  <si>
    <t>631311114</t>
  </si>
  <si>
    <t>Mazanina tl do 80 mm z betonu prostého bez zvýšených nároků na prostředí tř. C 16/20</t>
  </si>
  <si>
    <t>-835708443</t>
  </si>
  <si>
    <t>11,6*0,06</t>
  </si>
  <si>
    <t>10</t>
  </si>
  <si>
    <t>631319011</t>
  </si>
  <si>
    <t>Příplatek k mazanině tl do 80 mm za přehlazení povrchu</t>
  </si>
  <si>
    <t>695801516</t>
  </si>
  <si>
    <t>11</t>
  </si>
  <si>
    <t>631319171</t>
  </si>
  <si>
    <t>Příplatek k mazanině tl do 80 mm za stržení povrchu spodní vrstvy před vložením výztuže</t>
  </si>
  <si>
    <t>871783553</t>
  </si>
  <si>
    <t>12</t>
  </si>
  <si>
    <t>631362021</t>
  </si>
  <si>
    <t>Výztuž mazanin svařovanými sítěmi Kari</t>
  </si>
  <si>
    <t>t</t>
  </si>
  <si>
    <t>1226468793</t>
  </si>
  <si>
    <t>11,6*4,2*0,001*1,1</t>
  </si>
  <si>
    <t>13</t>
  </si>
  <si>
    <t>642944121</t>
  </si>
  <si>
    <t>Osazování ocelových zárubní dodatečné pl do 2,5 m2</t>
  </si>
  <si>
    <t>kus</t>
  </si>
  <si>
    <t>528434958</t>
  </si>
  <si>
    <t>14</t>
  </si>
  <si>
    <t>M</t>
  </si>
  <si>
    <t>55331115</t>
  </si>
  <si>
    <t>zárubeň ocelová pro běžné zdění hranatý profil 110 700 levá,pravá</t>
  </si>
  <si>
    <t>1734593337</t>
  </si>
  <si>
    <t>55331119</t>
  </si>
  <si>
    <t>zárubeň ocelová pro běžné zdění hranatý profil 110 900 levá,pravá</t>
  </si>
  <si>
    <t>-621310005</t>
  </si>
  <si>
    <t>16</t>
  </si>
  <si>
    <t>642-pc 1</t>
  </si>
  <si>
    <t>Zazdění a zapravení děr ve zdech</t>
  </si>
  <si>
    <t>sada</t>
  </si>
  <si>
    <t>789173391</t>
  </si>
  <si>
    <t>17</t>
  </si>
  <si>
    <t>642-pc 2</t>
  </si>
  <si>
    <t>Umytí a seřízení oken a vchodových dveří</t>
  </si>
  <si>
    <t>-1952835859</t>
  </si>
  <si>
    <t>18</t>
  </si>
  <si>
    <t>642-pc 3</t>
  </si>
  <si>
    <t>Urovnání násypu</t>
  </si>
  <si>
    <t>1373633036</t>
  </si>
  <si>
    <t>Ostatní konstrukce a práce, bourání</t>
  </si>
  <si>
    <t>19</t>
  </si>
  <si>
    <t>950-pc 1</t>
  </si>
  <si>
    <t>Demontáž a odvoz světel,přímotopu,kuchyňské linky,skřiněk,garnyže</t>
  </si>
  <si>
    <t>-1970455067</t>
  </si>
  <si>
    <t>20</t>
  </si>
  <si>
    <t>950-pc 2</t>
  </si>
  <si>
    <t>Bourání příčky mezi kuchyní a koupelnou</t>
  </si>
  <si>
    <t>-191733323</t>
  </si>
  <si>
    <t>(0,8+1,45)*2,0</t>
  </si>
  <si>
    <t>950-pc 3</t>
  </si>
  <si>
    <t>d+m dvířka na plynoměr včetně zapravení do předsíně</t>
  </si>
  <si>
    <t>88421460</t>
  </si>
  <si>
    <t>22</t>
  </si>
  <si>
    <t>952901111</t>
  </si>
  <si>
    <t>Vyčištění budov bytové a občanské výstavby při výšce podlaží do 4 m</t>
  </si>
  <si>
    <t>1263059088</t>
  </si>
  <si>
    <t>2,25+1,1+8,65+2,8+15,95+19,3</t>
  </si>
  <si>
    <t>23</t>
  </si>
  <si>
    <t>965082923</t>
  </si>
  <si>
    <t>Odstranění násypů pod podlahami tl do 100 mm pl přes 2 m2</t>
  </si>
  <si>
    <t>564714361</t>
  </si>
  <si>
    <t>11,600*0,04</t>
  </si>
  <si>
    <t>24</t>
  </si>
  <si>
    <t>968062455</t>
  </si>
  <si>
    <t>Vybourání dřevěných dveřních zárubní pl do 2 m2</t>
  </si>
  <si>
    <t>2060467687</t>
  </si>
  <si>
    <t>0,7*2+0,9*2*2</t>
  </si>
  <si>
    <t>25</t>
  </si>
  <si>
    <t>969011121</t>
  </si>
  <si>
    <t>Vybourání vodovodního nebo plynového vedení DN do 52</t>
  </si>
  <si>
    <t>m</t>
  </si>
  <si>
    <t>-536362613</t>
  </si>
  <si>
    <t>26</t>
  </si>
  <si>
    <t>969021111</t>
  </si>
  <si>
    <t>Vybourání kanalizačního potrubí DN do 100</t>
  </si>
  <si>
    <t>586116882</t>
  </si>
  <si>
    <t>27</t>
  </si>
  <si>
    <t>973031616</t>
  </si>
  <si>
    <t>Vysekání kapes ve zdivu cihelném na MV nebo MVC pro špalíky do 100x100x50 mm</t>
  </si>
  <si>
    <t>1725448739</t>
  </si>
  <si>
    <t>28</t>
  </si>
  <si>
    <t>973031824</t>
  </si>
  <si>
    <t>Vysekání kapes ve zdivu cihelném na MV nebo MVC pro zavázání zdí tl do 300 mm</t>
  </si>
  <si>
    <t>518471598</t>
  </si>
  <si>
    <t>29</t>
  </si>
  <si>
    <t>974031121</t>
  </si>
  <si>
    <t>Vysekání rýh ve zdivu cihelném hl do 30 mm š do 30 mm</t>
  </si>
  <si>
    <t>-1170157007</t>
  </si>
  <si>
    <t>30</t>
  </si>
  <si>
    <t>974031122</t>
  </si>
  <si>
    <t>Vysekání rýh ve zdivu cihelném hl do 30 mm š do 70 mm</t>
  </si>
  <si>
    <t>1162996134</t>
  </si>
  <si>
    <t>31</t>
  </si>
  <si>
    <t>974031132</t>
  </si>
  <si>
    <t>Vysekání rýh ve zdivu cihelném hl do 50 mm š do 70 mm</t>
  </si>
  <si>
    <t>227657599</t>
  </si>
  <si>
    <t>32</t>
  </si>
  <si>
    <t>974031143</t>
  </si>
  <si>
    <t>Vysekání rýh ve zdivu cihelném hl do 70 mm š do 100 mm</t>
  </si>
  <si>
    <t>1104427163</t>
  </si>
  <si>
    <t>33</t>
  </si>
  <si>
    <t>974031164</t>
  </si>
  <si>
    <t>Vysekání rýh ve zdivu cihelném hl do 150 mm š do 150 mm</t>
  </si>
  <si>
    <t>-1097540168</t>
  </si>
  <si>
    <t>34</t>
  </si>
  <si>
    <t>977131119</t>
  </si>
  <si>
    <t>Vrty příklepovými vrtáky D do 32 mm do cihelného zdiva nebo prostého betonu</t>
  </si>
  <si>
    <t>-1187950113</t>
  </si>
  <si>
    <t>35</t>
  </si>
  <si>
    <t>978011121</t>
  </si>
  <si>
    <t>Otlučení (osekání) vnitřní vápenné nebo vápenocementové omítky stropů v rozsahu do 10 %</t>
  </si>
  <si>
    <t>1317287795</t>
  </si>
  <si>
    <t>36</t>
  </si>
  <si>
    <t>978013121</t>
  </si>
  <si>
    <t>Otlučení (osekání) vnitřní vápenné nebo vápenocementové omítky stěn v rozsahu do 10 %</t>
  </si>
  <si>
    <t>-812006270</t>
  </si>
  <si>
    <t>(1,81+1,235)*2*3,1"1"-1,8*3-1,2*3-0,7*2-0,8*2,3</t>
  </si>
  <si>
    <t>37</t>
  </si>
  <si>
    <t>978013161</t>
  </si>
  <si>
    <t>Otlučení (osekání) vnitřní vápenné nebo vápenocementové omítky stěn v rozsahu do 50 %</t>
  </si>
  <si>
    <t>759283653</t>
  </si>
  <si>
    <t>"2-6"(1,18+0,9)*2*2,5</t>
  </si>
  <si>
    <t>(4,8+2,58)*2*3,1</t>
  </si>
  <si>
    <t>(4,65+5,63+3,45*2)*2*3,1</t>
  </si>
  <si>
    <t>Mezisoučet</t>
  </si>
  <si>
    <t>-"obklad"15,816</t>
  </si>
  <si>
    <t>"okna"-(1*1,92*2+1,34*1,94+0,43*0,9+1,81*3+0,8*3)</t>
  </si>
  <si>
    <t>"dveře"-(0,8*2,25*2+0,9*2*6</t>
  </si>
  <si>
    <t>(0,45+0,9*2)*0,15+(2,4*2+0,9)*0,15*2+5*0,1+5*0,2+(1,35+1,95*2)*0,25+(1+1,95*2)*0,25*2</t>
  </si>
  <si>
    <t>38</t>
  </si>
  <si>
    <t>978013191</t>
  </si>
  <si>
    <t>Otlučení (osekání) vnitřní vápenné nebo vápenocementové omítky stěn v rozsahu do 100 %</t>
  </si>
  <si>
    <t>-306122564</t>
  </si>
  <si>
    <t>39</t>
  </si>
  <si>
    <t>978059541</t>
  </si>
  <si>
    <t>Odsekání a odebrání obkladů stěn z vnitřních obkládaček plochy přes 1 m2</t>
  </si>
  <si>
    <t>-902346446</t>
  </si>
  <si>
    <t>"2,3,4"(1,18+0,9)*2*1,2-0,7*1,2</t>
  </si>
  <si>
    <t>(2,55+0,42)*1,2+(2,1-1,2)*0,6</t>
  </si>
  <si>
    <t>(1,42*2+0,94)*2,0</t>
  </si>
  <si>
    <t>997</t>
  </si>
  <si>
    <t>Přesun sutě</t>
  </si>
  <si>
    <t>40</t>
  </si>
  <si>
    <t>997013213</t>
  </si>
  <si>
    <t>Vnitrostaveništní doprava suti a vybouraných hmot pro budovy v do 12 m ručně</t>
  </si>
  <si>
    <t>-1719340871</t>
  </si>
  <si>
    <t>41</t>
  </si>
  <si>
    <t>997013501</t>
  </si>
  <si>
    <t>Odvoz suti a vybouraných hmot na skládku nebo meziskládku do 1 km se složením</t>
  </si>
  <si>
    <t>-2019660498</t>
  </si>
  <si>
    <t>42</t>
  </si>
  <si>
    <t>997013509</t>
  </si>
  <si>
    <t>Příplatek k odvozu suti a vybouraných hmot na skládku ZKD 1 km přes 1 km</t>
  </si>
  <si>
    <t>1624335314</t>
  </si>
  <si>
    <t>8,583*24 'Přepočtené koeficientem množství</t>
  </si>
  <si>
    <t>43</t>
  </si>
  <si>
    <t>997013801</t>
  </si>
  <si>
    <t>Poplatek za uložení stavebního odpadu na skládce (skládkovné)</t>
  </si>
  <si>
    <t>523852450</t>
  </si>
  <si>
    <t>998</t>
  </si>
  <si>
    <t>Přesun hmot</t>
  </si>
  <si>
    <t>44</t>
  </si>
  <si>
    <t>998018002</t>
  </si>
  <si>
    <t>Přesun hmot ruční pro budovy v do 12 m</t>
  </si>
  <si>
    <t>194632997</t>
  </si>
  <si>
    <t>PSV</t>
  </si>
  <si>
    <t>Práce a dodávky PSV</t>
  </si>
  <si>
    <t>721</t>
  </si>
  <si>
    <t>Zdravotechnika - vnitřní kanalizace</t>
  </si>
  <si>
    <t>45</t>
  </si>
  <si>
    <t>721110951</t>
  </si>
  <si>
    <t>Potrubí kameninové vsazení odbočky DN 100</t>
  </si>
  <si>
    <t>368179753</t>
  </si>
  <si>
    <t>46</t>
  </si>
  <si>
    <t>721110961</t>
  </si>
  <si>
    <t>Potrubí kameninové propojení potrubí DN 100</t>
  </si>
  <si>
    <t>250612778</t>
  </si>
  <si>
    <t>47</t>
  </si>
  <si>
    <t>721110971</t>
  </si>
  <si>
    <t>Potrubí kameninové krácení trub DN 100</t>
  </si>
  <si>
    <t>-568171033</t>
  </si>
  <si>
    <t>48</t>
  </si>
  <si>
    <t>721171803</t>
  </si>
  <si>
    <t>Demontáž potrubí z PVC do D 75</t>
  </si>
  <si>
    <t>2043958651</t>
  </si>
  <si>
    <t>49</t>
  </si>
  <si>
    <t>721171808</t>
  </si>
  <si>
    <t>Demontáž potrubí z PVC do D 114</t>
  </si>
  <si>
    <t>-1145317795</t>
  </si>
  <si>
    <t>50</t>
  </si>
  <si>
    <t>721174025</t>
  </si>
  <si>
    <t>Potrubí kanalizační z PP odpadní DN 110</t>
  </si>
  <si>
    <t>739439362</t>
  </si>
  <si>
    <t>51</t>
  </si>
  <si>
    <t>721174042</t>
  </si>
  <si>
    <t>Potrubí kanalizační z PP připojovací DN 40</t>
  </si>
  <si>
    <t>391151206</t>
  </si>
  <si>
    <t>52</t>
  </si>
  <si>
    <t>721174043</t>
  </si>
  <si>
    <t>Potrubí kanalizační z PP připojovací DN 50</t>
  </si>
  <si>
    <t>1077161472</t>
  </si>
  <si>
    <t>53</t>
  </si>
  <si>
    <t>721174045</t>
  </si>
  <si>
    <t>Potrubí kanalizační z PP připojovací DN 110</t>
  </si>
  <si>
    <t>-1423851910</t>
  </si>
  <si>
    <t>54</t>
  </si>
  <si>
    <t>721194104</t>
  </si>
  <si>
    <t>Vyvedení a upevnění odpadních výpustek DN 40</t>
  </si>
  <si>
    <t>-1082566840</t>
  </si>
  <si>
    <t>55</t>
  </si>
  <si>
    <t>721194105</t>
  </si>
  <si>
    <t>Vyvedení a upevnění odpadních výpustek DN 50</t>
  </si>
  <si>
    <t>754727509</t>
  </si>
  <si>
    <t>56</t>
  </si>
  <si>
    <t>721194109</t>
  </si>
  <si>
    <t>Vyvedení a upevnění odpadních výpustek DN 100</t>
  </si>
  <si>
    <t>-468867866</t>
  </si>
  <si>
    <t>57</t>
  </si>
  <si>
    <t>721226511</t>
  </si>
  <si>
    <t>Zápachová uzávěrka podomítková pro pračku a myčku DN 40</t>
  </si>
  <si>
    <t>-890418556</t>
  </si>
  <si>
    <t>58</t>
  </si>
  <si>
    <t>721290111</t>
  </si>
  <si>
    <t>Zkouška těsnosti potrubí kanalizace vodou do DN 125</t>
  </si>
  <si>
    <t>312123483</t>
  </si>
  <si>
    <t>59</t>
  </si>
  <si>
    <t>721290822</t>
  </si>
  <si>
    <t>Přemístění vnitrostaveništní demontovaných hmot vnitřní kanalizace v objektech výšky do 12 m</t>
  </si>
  <si>
    <t>-69073708</t>
  </si>
  <si>
    <t>60</t>
  </si>
  <si>
    <t>998721202</t>
  </si>
  <si>
    <t>Přesun hmot procentní pro vnitřní kanalizace v objektech v do 12 m</t>
  </si>
  <si>
    <t>%</t>
  </si>
  <si>
    <t>1471835754</t>
  </si>
  <si>
    <t>722</t>
  </si>
  <si>
    <t>Zdravotechnika - vnitřní vodovod</t>
  </si>
  <si>
    <t>61</t>
  </si>
  <si>
    <t>722130801</t>
  </si>
  <si>
    <t>Demontáž potrubí ocelové pozinkované závitové do DN 25</t>
  </si>
  <si>
    <t>836783053</t>
  </si>
  <si>
    <t>62</t>
  </si>
  <si>
    <t>722130821</t>
  </si>
  <si>
    <t>Demontáž spoje na závit šroubení G 6/4</t>
  </si>
  <si>
    <t>-1296714220</t>
  </si>
  <si>
    <t>63</t>
  </si>
  <si>
    <t>722174002</t>
  </si>
  <si>
    <t>Potrubí vodovodní plastové PPR svar polyfuze PN 16 D 20 x 2,8 mm</t>
  </si>
  <si>
    <t>-477535023</t>
  </si>
  <si>
    <t>64</t>
  </si>
  <si>
    <t>722174003</t>
  </si>
  <si>
    <t>Potrubí vodovodní plastové PPR svar polyfuze PN 16 D 25 x 3,5 mm</t>
  </si>
  <si>
    <t>28150914</t>
  </si>
  <si>
    <t>65</t>
  </si>
  <si>
    <t>722181221</t>
  </si>
  <si>
    <t>Ochrana vodovodního potrubí přilepenými termoizolačními trubicemi z PE tl do 9 mm DN do 22 mm</t>
  </si>
  <si>
    <t>403174954</t>
  </si>
  <si>
    <t>66</t>
  </si>
  <si>
    <t>722181222</t>
  </si>
  <si>
    <t>Ochrana vodovodního potrubí přilepenými termoizolačními trubicemi z PE tl do 9 mm DN do 45 mm</t>
  </si>
  <si>
    <t>816064354</t>
  </si>
  <si>
    <t>67</t>
  </si>
  <si>
    <t>722181812</t>
  </si>
  <si>
    <t>Demontáž plstěných pásů z trub do D 50</t>
  </si>
  <si>
    <t>1815160069</t>
  </si>
  <si>
    <t>68</t>
  </si>
  <si>
    <t>722190401</t>
  </si>
  <si>
    <t>Vyvedení a upevnění výpustku do DN 25</t>
  </si>
  <si>
    <t>-964667290</t>
  </si>
  <si>
    <t>69</t>
  </si>
  <si>
    <t>722190901</t>
  </si>
  <si>
    <t>Uzavření nebo otevření vodovodního potrubí při opravách</t>
  </si>
  <si>
    <t>-1704808893</t>
  </si>
  <si>
    <t>70</t>
  </si>
  <si>
    <t>722232045</t>
  </si>
  <si>
    <t>Kohout kulový přímý G 1 PN 42 do 185°C vnitřní závit</t>
  </si>
  <si>
    <t>-1137634766</t>
  </si>
  <si>
    <t>71</t>
  </si>
  <si>
    <t>722232063</t>
  </si>
  <si>
    <t>Kohout kulový přímý G 1 PN 42 do 185°C vnitřní závit s vypouštěním</t>
  </si>
  <si>
    <t>-1290301077</t>
  </si>
  <si>
    <t>72</t>
  </si>
  <si>
    <t>722290226</t>
  </si>
  <si>
    <t>Zkouška těsnosti vodovodního potrubí závitového do DN 50</t>
  </si>
  <si>
    <t>-1047922248</t>
  </si>
  <si>
    <t>73</t>
  </si>
  <si>
    <t>722290234</t>
  </si>
  <si>
    <t>Proplach a dezinfekce vodovodního potrubí do DN 80</t>
  </si>
  <si>
    <t>-732064239</t>
  </si>
  <si>
    <t>74</t>
  </si>
  <si>
    <t>722290822</t>
  </si>
  <si>
    <t>Přemístění vnitrostaveništní demontovaných hmot pro vnitřní vodovod v objektech výšky do 12 m</t>
  </si>
  <si>
    <t>-1791705608</t>
  </si>
  <si>
    <t>75</t>
  </si>
  <si>
    <t>998722202</t>
  </si>
  <si>
    <t>Přesun hmot procentní pro vnitřní vodovod v objektech v do 12 m</t>
  </si>
  <si>
    <t>-1029307454</t>
  </si>
  <si>
    <t>723</t>
  </si>
  <si>
    <t>Zdravotechnika - vnitřní plynovod</t>
  </si>
  <si>
    <t>76</t>
  </si>
  <si>
    <t>723150801</t>
  </si>
  <si>
    <t>Demontáž potrubí ocelové hladké svařované do D 32</t>
  </si>
  <si>
    <t>1237516642</t>
  </si>
  <si>
    <t>77</t>
  </si>
  <si>
    <t>723170801</t>
  </si>
  <si>
    <t>Demontáž přípojek propan-butan hadice D 8/16</t>
  </si>
  <si>
    <t>-1963625395</t>
  </si>
  <si>
    <t>78</t>
  </si>
  <si>
    <t>723181002</t>
  </si>
  <si>
    <t>Potrubí měděné měkké spojované lisováním DN 15 ZTI</t>
  </si>
  <si>
    <t>-959979412</t>
  </si>
  <si>
    <t>79</t>
  </si>
  <si>
    <t>723181003</t>
  </si>
  <si>
    <t>Potrubí měděné měkké spojované lisováním DN 20 ZTI</t>
  </si>
  <si>
    <t>-1504817874</t>
  </si>
  <si>
    <t>80</t>
  </si>
  <si>
    <t>723190104</t>
  </si>
  <si>
    <t>Přípojka plynovodní nerezová hadice G1/2 F x G1/2 F délky 75 cm spojovaná na závit</t>
  </si>
  <si>
    <t>soubor</t>
  </si>
  <si>
    <t>-1946461384</t>
  </si>
  <si>
    <t>81</t>
  </si>
  <si>
    <t>723190251</t>
  </si>
  <si>
    <t>Výpustky plynovodní vedení a upevnění DN 15</t>
  </si>
  <si>
    <t>-773316433</t>
  </si>
  <si>
    <t>82</t>
  </si>
  <si>
    <t>723190901</t>
  </si>
  <si>
    <t>Uzavření,otevření plynovodního potrubí při opravě</t>
  </si>
  <si>
    <t>2001475572</t>
  </si>
  <si>
    <t>83</t>
  </si>
  <si>
    <t>723190907</t>
  </si>
  <si>
    <t>Odvzdušnění nebo napuštění plynovodního potrubí</t>
  </si>
  <si>
    <t>763597690</t>
  </si>
  <si>
    <t>84</t>
  </si>
  <si>
    <t>723231162</t>
  </si>
  <si>
    <t>Kohout kulový přímý G 1/2 PN 42 do 185°C plnoprůtokový vnitřní závit těžká řada</t>
  </si>
  <si>
    <t>-620353216</t>
  </si>
  <si>
    <t>85</t>
  </si>
  <si>
    <t>723231164</t>
  </si>
  <si>
    <t>Kohout kulový přímý G 1 PN 42 do 185°C plnoprůtokový vnitřní závit těžká řada</t>
  </si>
  <si>
    <t>-1160603871</t>
  </si>
  <si>
    <t>86</t>
  </si>
  <si>
    <t>723290822</t>
  </si>
  <si>
    <t>Přemístění vnitrostaveništní demontovaných hmot pro vnitřní plynovod v objektech výšky do 12 m</t>
  </si>
  <si>
    <t>-634379951</t>
  </si>
  <si>
    <t>87</t>
  </si>
  <si>
    <t>998723202</t>
  </si>
  <si>
    <t>Přesun hmot procentní pro vnitřní plynovod v objektech v do 12 m</t>
  </si>
  <si>
    <t>1433076546</t>
  </si>
  <si>
    <t>725</t>
  </si>
  <si>
    <t>Zdravotechnika - zařizovací předměty</t>
  </si>
  <si>
    <t>88</t>
  </si>
  <si>
    <t>725110814</t>
  </si>
  <si>
    <t>Demontáž klozetu Kombi, odsávací</t>
  </si>
  <si>
    <t>1044003855</t>
  </si>
  <si>
    <t>89</t>
  </si>
  <si>
    <t>725112171</t>
  </si>
  <si>
    <t>Kombi klozet s hlubokým splachováním odpad vodorovný</t>
  </si>
  <si>
    <t>-2061442361</t>
  </si>
  <si>
    <t>90</t>
  </si>
  <si>
    <t>725210821</t>
  </si>
  <si>
    <t>Demontáž umyvadel bez výtokových armatur</t>
  </si>
  <si>
    <t>389298077</t>
  </si>
  <si>
    <t>91</t>
  </si>
  <si>
    <t>725211616</t>
  </si>
  <si>
    <t>Umyvadlo keramické bílé šířky 550 mm s krytem na sifon připevněné na stěnu šrouby</t>
  </si>
  <si>
    <t>1825124531</t>
  </si>
  <si>
    <t>92</t>
  </si>
  <si>
    <t>725240812</t>
  </si>
  <si>
    <t>Demontáž vaniček sprchových bez výtokových armatur</t>
  </si>
  <si>
    <t>-1516000894</t>
  </si>
  <si>
    <t>93</t>
  </si>
  <si>
    <t>725241112</t>
  </si>
  <si>
    <t>Vanička sprchová akrylátová čtvercová 900x900 mm</t>
  </si>
  <si>
    <t>-1112299029</t>
  </si>
  <si>
    <t>94</t>
  </si>
  <si>
    <t>725244312</t>
  </si>
  <si>
    <t>Zástěna sprchová rámová se skleněnou výplní tl. 4 a 5 mm dveře posuvné jednodílné do niky na vaničku šířky do 1000 mm</t>
  </si>
  <si>
    <t>-961878997</t>
  </si>
  <si>
    <t>95</t>
  </si>
  <si>
    <t>725530823</t>
  </si>
  <si>
    <t>Demontáž ohřívač elektrický tlakový do 200 litrů</t>
  </si>
  <si>
    <t>398574354</t>
  </si>
  <si>
    <t>96</t>
  </si>
  <si>
    <t>725532114</t>
  </si>
  <si>
    <t>Elektrický ohřívač zásobníkový akumulační závěsný svislý 80 l / 3 kW</t>
  </si>
  <si>
    <t>-184571459</t>
  </si>
  <si>
    <t>97</t>
  </si>
  <si>
    <t>725590812</t>
  </si>
  <si>
    <t>Přemístění vnitrostaveništní demontovaných zařizovacích předmětů v objektech výšky do 12 m</t>
  </si>
  <si>
    <t>-1800527421</t>
  </si>
  <si>
    <t>98</t>
  </si>
  <si>
    <t>725619101</t>
  </si>
  <si>
    <t>Montáž sporáku</t>
  </si>
  <si>
    <t>1211593861</t>
  </si>
  <si>
    <t>99</t>
  </si>
  <si>
    <t>54111971</t>
  </si>
  <si>
    <t>Výměna plynového sporáku</t>
  </si>
  <si>
    <t>-1650123939</t>
  </si>
  <si>
    <t>100</t>
  </si>
  <si>
    <t>725650805</t>
  </si>
  <si>
    <t>Demontáž těleso otopné plynové</t>
  </si>
  <si>
    <t>222652437</t>
  </si>
  <si>
    <t>101</t>
  </si>
  <si>
    <t>725659102</t>
  </si>
  <si>
    <t>Montáž otopných těles plynových s odtahem souosým obvodovou stěnou</t>
  </si>
  <si>
    <t>-1859485502</t>
  </si>
  <si>
    <t>102</t>
  </si>
  <si>
    <t>54141100</t>
  </si>
  <si>
    <t>topidlo plynové "vafky" standard 4,7kW</t>
  </si>
  <si>
    <t>-1040218262</t>
  </si>
  <si>
    <t>103</t>
  </si>
  <si>
    <t>54141002</t>
  </si>
  <si>
    <t>odtah k plynovým topidlům 1000mm</t>
  </si>
  <si>
    <t>1657403011</t>
  </si>
  <si>
    <t>104</t>
  </si>
  <si>
    <t>725820801</t>
  </si>
  <si>
    <t>Demontáž baterie nástěnné do G 3 / 4</t>
  </si>
  <si>
    <t>1868234794</t>
  </si>
  <si>
    <t>105</t>
  </si>
  <si>
    <t>725820802</t>
  </si>
  <si>
    <t>Demontáž baterie stojánkové do jednoho otvoru</t>
  </si>
  <si>
    <t>1811335193</t>
  </si>
  <si>
    <t>106</t>
  </si>
  <si>
    <t>725822611</t>
  </si>
  <si>
    <t>Baterie umyvadlová stojánková páková bez výpusti</t>
  </si>
  <si>
    <t>951869444</t>
  </si>
  <si>
    <t>107</t>
  </si>
  <si>
    <t>725841311</t>
  </si>
  <si>
    <t>Baterie sprchová nástěnná pákové</t>
  </si>
  <si>
    <t>1507987351</t>
  </si>
  <si>
    <t>108</t>
  </si>
  <si>
    <t>725860811</t>
  </si>
  <si>
    <t>Demontáž uzávěrů zápachu jednoduchých</t>
  </si>
  <si>
    <t>1139703118</t>
  </si>
  <si>
    <t>109</t>
  </si>
  <si>
    <t>998725202</t>
  </si>
  <si>
    <t>Přesun hmot procentní pro zařizovací předměty v objektech v do 12 m</t>
  </si>
  <si>
    <t>-1366986845</t>
  </si>
  <si>
    <t>735</t>
  </si>
  <si>
    <t>Ústřední vytápění - otopná tělesa</t>
  </si>
  <si>
    <t>110</t>
  </si>
  <si>
    <t>735164251</t>
  </si>
  <si>
    <t>Otopné těleso trubkové elektrické přímotopné výška/délka 1215/450 mm</t>
  </si>
  <si>
    <t>-1038194436</t>
  </si>
  <si>
    <t>111</t>
  </si>
  <si>
    <t>735411102</t>
  </si>
  <si>
    <t>Konvektor nástěnný výšky 450 mm hloubky 60 mm délky 600 mm výkon 400 W</t>
  </si>
  <si>
    <t>121498741</t>
  </si>
  <si>
    <t>112</t>
  </si>
  <si>
    <t>735411134</t>
  </si>
  <si>
    <t>Konvektor nástěnný výšky 600 mm hloubky 120 mm délky 1000 mm výkon 1298 W</t>
  </si>
  <si>
    <t>768540778</t>
  </si>
  <si>
    <t>113</t>
  </si>
  <si>
    <t>998735202</t>
  </si>
  <si>
    <t>Přesun hmot procentní pro otopná tělesa v objektech v do 12 m</t>
  </si>
  <si>
    <t>-1116298299</t>
  </si>
  <si>
    <t>741</t>
  </si>
  <si>
    <t xml:space="preserve"> Elektroinstalace</t>
  </si>
  <si>
    <t>114</t>
  </si>
  <si>
    <t>741110001</t>
  </si>
  <si>
    <t>Montáž trubka plastová tuhá D přes 16 do 23 mm uložená pevně</t>
  </si>
  <si>
    <t>-640467790</t>
  </si>
  <si>
    <t>115</t>
  </si>
  <si>
    <t>34571061</t>
  </si>
  <si>
    <t>trubka elektroinstalační ohebná z PVC (ČSN) 2313</t>
  </si>
  <si>
    <t>958471745</t>
  </si>
  <si>
    <t>116</t>
  </si>
  <si>
    <t>741112001</t>
  </si>
  <si>
    <t>Montáž krabice zapuštěná plastová kruhová</t>
  </si>
  <si>
    <t>-2016424897</t>
  </si>
  <si>
    <t>117</t>
  </si>
  <si>
    <t>34571512</t>
  </si>
  <si>
    <t>krabice přístrojová instalační 500 V, 71x71x42mm</t>
  </si>
  <si>
    <t>359573275</t>
  </si>
  <si>
    <t>118</t>
  </si>
  <si>
    <t>34571532</t>
  </si>
  <si>
    <t>krabice přístrojová odbočná s víčkem z PH, 107x107 mm, hloubka 50 mm</t>
  </si>
  <si>
    <t>-1732675963</t>
  </si>
  <si>
    <t>119</t>
  </si>
  <si>
    <t>741120201</t>
  </si>
  <si>
    <t>Montáž vodič Cu izolovaný plný a laněný s PVC pláštěm žíla 1,5-16 mm2 volně (CY, CHAH-R(V))</t>
  </si>
  <si>
    <t>-338486564</t>
  </si>
  <si>
    <t>120</t>
  </si>
  <si>
    <t>34142154</t>
  </si>
  <si>
    <t>vodič silový s Cu jádrem 1,50mm2</t>
  </si>
  <si>
    <t>-1656863927</t>
  </si>
  <si>
    <t>121</t>
  </si>
  <si>
    <t>34140824</t>
  </si>
  <si>
    <t>vodič silový s Cu jádrem 2,50mm2</t>
  </si>
  <si>
    <t>-1085667273</t>
  </si>
  <si>
    <t>122</t>
  </si>
  <si>
    <t>741122611</t>
  </si>
  <si>
    <t>Montáž kabel Cu plný kulatý žíla 3x1,5 až 6 mm2 uložený pevně (CYKY)</t>
  </si>
  <si>
    <t>1676313920</t>
  </si>
  <si>
    <t>123</t>
  </si>
  <si>
    <t>34111030</t>
  </si>
  <si>
    <t>kabel silový s Cu jádrem 1 kV 3x1,5mm2</t>
  </si>
  <si>
    <t>142935489</t>
  </si>
  <si>
    <t>124</t>
  </si>
  <si>
    <t>34111036</t>
  </si>
  <si>
    <t>kabel silový s Cu jádrem 1 kV 3x2,5mm2</t>
  </si>
  <si>
    <t>1162865383</t>
  </si>
  <si>
    <t>125</t>
  </si>
  <si>
    <t>741130021</t>
  </si>
  <si>
    <t>Ukončení vodič izolovaný do 2,5 mm2 na svorkovnici</t>
  </si>
  <si>
    <t>1298878789</t>
  </si>
  <si>
    <t>126</t>
  </si>
  <si>
    <t>74121-pc1</t>
  </si>
  <si>
    <t>D+M bytový rozvaděč 24mod vč. vystrojení (9x jistič 1pól 10-16A, proudový chránič, propojovací lišta, svorkovnice, aj.)</t>
  </si>
  <si>
    <t>83223946</t>
  </si>
  <si>
    <t>127</t>
  </si>
  <si>
    <t>74121-pc2</t>
  </si>
  <si>
    <t>D+M slaboproudu(trubkování, kabeláž, 2 zásuvky)</t>
  </si>
  <si>
    <t>1993310919</t>
  </si>
  <si>
    <t>128</t>
  </si>
  <si>
    <t>741310001</t>
  </si>
  <si>
    <t>Montáž vypínač nástěnný 1-jednopólový prostředí normální</t>
  </si>
  <si>
    <t>-1037235861</t>
  </si>
  <si>
    <t>129</t>
  </si>
  <si>
    <t>34535515</t>
  </si>
  <si>
    <t>spínač jednopólový 10A bílý</t>
  </si>
  <si>
    <t>-1327205752</t>
  </si>
  <si>
    <t>130</t>
  </si>
  <si>
    <t>741310021</t>
  </si>
  <si>
    <t>Montáž přepínač nástěnný 5-sériový prostředí normální</t>
  </si>
  <si>
    <t>89383527</t>
  </si>
  <si>
    <t>131</t>
  </si>
  <si>
    <t>34535575</t>
  </si>
  <si>
    <t>spínač řazení 5 10A bílý</t>
  </si>
  <si>
    <t>-469014825</t>
  </si>
  <si>
    <t>132</t>
  </si>
  <si>
    <t>741310022</t>
  </si>
  <si>
    <t>Montáž přepínač nástěnný 6-střídavý prostředí normální</t>
  </si>
  <si>
    <t>-671208747</t>
  </si>
  <si>
    <t>133</t>
  </si>
  <si>
    <t>34535676</t>
  </si>
  <si>
    <t>přepínač řazení 6 10A bílý</t>
  </si>
  <si>
    <t>-45804468</t>
  </si>
  <si>
    <t>134</t>
  </si>
  <si>
    <t>741313001</t>
  </si>
  <si>
    <t>Montáž zásuvka (polo)zapuštěná bezšroubové připojení 2P+PE se zapojením vodičů</t>
  </si>
  <si>
    <t>1708159135</t>
  </si>
  <si>
    <t>135</t>
  </si>
  <si>
    <t>34555103</t>
  </si>
  <si>
    <t>zásuvka 1násobná 16A bílý</t>
  </si>
  <si>
    <t>-578111734</t>
  </si>
  <si>
    <t>136</t>
  </si>
  <si>
    <t>741313003</t>
  </si>
  <si>
    <t>Montáž zásuvka (polo)zapuštěná bezšroubové připojení 2x(2P+PE) dvojnásobná</t>
  </si>
  <si>
    <t>-467424358</t>
  </si>
  <si>
    <t>137</t>
  </si>
  <si>
    <t>34555123</t>
  </si>
  <si>
    <t>zásuvka 2násobná 16A bílá</t>
  </si>
  <si>
    <t>563702236</t>
  </si>
  <si>
    <t>138</t>
  </si>
  <si>
    <t>741330335</t>
  </si>
  <si>
    <t>Montáž ovladač tlačítkový vestavný-objímka se žárovkou</t>
  </si>
  <si>
    <t>-1488139061</t>
  </si>
  <si>
    <t>139</t>
  </si>
  <si>
    <t>34513104</t>
  </si>
  <si>
    <t>objímka žárovky E27 vestavná keramická 1332-667</t>
  </si>
  <si>
    <t>1564902053</t>
  </si>
  <si>
    <t>140</t>
  </si>
  <si>
    <t>34774102</t>
  </si>
  <si>
    <t>žárovka LED E27 6W</t>
  </si>
  <si>
    <t>799754984</t>
  </si>
  <si>
    <t>141</t>
  </si>
  <si>
    <t>741370002</t>
  </si>
  <si>
    <t>Montáž svítidlo žárovkové bytové stropní přisazené 1 zdroj se sklem</t>
  </si>
  <si>
    <t>167436771</t>
  </si>
  <si>
    <t>142</t>
  </si>
  <si>
    <t>348121</t>
  </si>
  <si>
    <t>svítidlo žárovkové stropní, vč. světelného zdroje a recyklačního poplatku</t>
  </si>
  <si>
    <t>-977315479</t>
  </si>
  <si>
    <t>143</t>
  </si>
  <si>
    <t>741810001</t>
  </si>
  <si>
    <t>Celková prohlídka elektrického rozvodu a zařízení do 100 000,- Kč</t>
  </si>
  <si>
    <t>-1265507676</t>
  </si>
  <si>
    <t>144</t>
  </si>
  <si>
    <t>741811011</t>
  </si>
  <si>
    <t>Kontrola rozvaděč nn silový hmotnosti do 200 kg</t>
  </si>
  <si>
    <t>27084143</t>
  </si>
  <si>
    <t>145</t>
  </si>
  <si>
    <t>74182-01</t>
  </si>
  <si>
    <t>Pomocný instalační materiál</t>
  </si>
  <si>
    <t>1330010606</t>
  </si>
  <si>
    <t>146</t>
  </si>
  <si>
    <t>74182-02</t>
  </si>
  <si>
    <t>Likvidace demontovaných hmot</t>
  </si>
  <si>
    <t>383311964</t>
  </si>
  <si>
    <t>147</t>
  </si>
  <si>
    <t>74182-03</t>
  </si>
  <si>
    <t>D+M osvětlení pod horní skříňky kuchyňské linky</t>
  </si>
  <si>
    <t>152225176</t>
  </si>
  <si>
    <t>148</t>
  </si>
  <si>
    <t>74182-04</t>
  </si>
  <si>
    <t>D+M zásuvková lišta do kuchyňské linky</t>
  </si>
  <si>
    <t>1140215874</t>
  </si>
  <si>
    <t>149</t>
  </si>
  <si>
    <t>998741202</t>
  </si>
  <si>
    <t>Přesun hmot procentní pro silnoproud v objektech v do 12 m</t>
  </si>
  <si>
    <t>-34239879</t>
  </si>
  <si>
    <t>751</t>
  </si>
  <si>
    <t>Vzduchotechnika</t>
  </si>
  <si>
    <t>150</t>
  </si>
  <si>
    <t>751111051</t>
  </si>
  <si>
    <t>Mtž vent ax ntl podhledového D do 100 mm</t>
  </si>
  <si>
    <t>1953743234</t>
  </si>
  <si>
    <t>151</t>
  </si>
  <si>
    <t>429141</t>
  </si>
  <si>
    <t>ventilátor do podhledu s ochranou mřížkou a časovým doběhem</t>
  </si>
  <si>
    <t>596012967</t>
  </si>
  <si>
    <t>152</t>
  </si>
  <si>
    <t>751112-1</t>
  </si>
  <si>
    <t>Napojení ventilátoru na potrubí</t>
  </si>
  <si>
    <t>809199668</t>
  </si>
  <si>
    <t>153</t>
  </si>
  <si>
    <t>751112-2</t>
  </si>
  <si>
    <t>Prostup fasádou, krycí mřížka</t>
  </si>
  <si>
    <t>745354900</t>
  </si>
  <si>
    <t>154</t>
  </si>
  <si>
    <t>751511181</t>
  </si>
  <si>
    <t>Mtž potrubí plech skupiny I kruh bez příruby tloušťky plechu 0,6 mm D do 100 mm</t>
  </si>
  <si>
    <t>1144080979</t>
  </si>
  <si>
    <t>155</t>
  </si>
  <si>
    <t>42981010</t>
  </si>
  <si>
    <t>trouba VZT kruhová spirálně vinutá Pz tl 0,5mm D 100mm</t>
  </si>
  <si>
    <t>379950977</t>
  </si>
  <si>
    <t>156</t>
  </si>
  <si>
    <t>998751202</t>
  </si>
  <si>
    <t>Přesun hmot procentní pro vzduchotechniku v objektech v do 24 m</t>
  </si>
  <si>
    <t>-1764045471</t>
  </si>
  <si>
    <t>762</t>
  </si>
  <si>
    <t>Konstrukce tesařské</t>
  </si>
  <si>
    <t>157</t>
  </si>
  <si>
    <t>762522811</t>
  </si>
  <si>
    <t>Demontáž podlah s polštáři z prken tloušťky do 32 mm</t>
  </si>
  <si>
    <t>-1581433612</t>
  </si>
  <si>
    <t>8,7+2,9</t>
  </si>
  <si>
    <t>158</t>
  </si>
  <si>
    <t>762-pc 1</t>
  </si>
  <si>
    <t>Očištění trámů a kontrola,nátěr bochemitem</t>
  </si>
  <si>
    <t>-685145115</t>
  </si>
  <si>
    <t>5*4</t>
  </si>
  <si>
    <t>763</t>
  </si>
  <si>
    <t>Konstrukce suché výstavby</t>
  </si>
  <si>
    <t>159</t>
  </si>
  <si>
    <t>763111431</t>
  </si>
  <si>
    <t>SDK příčka tl 100 mm profil CW+UW 50 desky 2xH2 12,5 TI 50 mm EI 60 Rw 50 dB</t>
  </si>
  <si>
    <t>-322184285</t>
  </si>
  <si>
    <t>(2,6+0,3)*3,0</t>
  </si>
  <si>
    <t>160</t>
  </si>
  <si>
    <t>763131411</t>
  </si>
  <si>
    <t>SDK podhled desky 1xA 12,5 bez TI dvouvrstvá spodní kce profil CD+UD</t>
  </si>
  <si>
    <t>1843413081</t>
  </si>
  <si>
    <t>"2,3,5,6"1,1+8,65+15,95+19,3</t>
  </si>
  <si>
    <t>161</t>
  </si>
  <si>
    <t>763131451</t>
  </si>
  <si>
    <t>SDK podhled deska 1xH2 12,5 bez TI dvouvrstvá spodní kce profil CD+UD</t>
  </si>
  <si>
    <t>-55018808</t>
  </si>
  <si>
    <t>"4"2,85</t>
  </si>
  <si>
    <t>162</t>
  </si>
  <si>
    <t>763131713</t>
  </si>
  <si>
    <t>SDK podhled napojení na obvodové konstrukce profilem</t>
  </si>
  <si>
    <t>1591515001</t>
  </si>
  <si>
    <t>(0,9+1,18+3,65+0,9+2,58*2+4,65+5,65+3,45*2)*2</t>
  </si>
  <si>
    <t>163</t>
  </si>
  <si>
    <t>763131714</t>
  </si>
  <si>
    <t>SDK podhled základní penetrační nátěr</t>
  </si>
  <si>
    <t>-321968860</t>
  </si>
  <si>
    <t>8,7*2+45+2,85</t>
  </si>
  <si>
    <t>164</t>
  </si>
  <si>
    <t>763131761</t>
  </si>
  <si>
    <t>Příplatek k SDK podhledu za plochu do 3 m2 jednotlivě</t>
  </si>
  <si>
    <t>1617578899</t>
  </si>
  <si>
    <t>1,1+2,85</t>
  </si>
  <si>
    <t>165</t>
  </si>
  <si>
    <t>998763201</t>
  </si>
  <si>
    <t>Přesun hmot procentní pro dřevostavby v objektech v do 12 m</t>
  </si>
  <si>
    <t>-880079574</t>
  </si>
  <si>
    <t>766</t>
  </si>
  <si>
    <t>Konstrukce truhlářské</t>
  </si>
  <si>
    <t>166</t>
  </si>
  <si>
    <t>766660001</t>
  </si>
  <si>
    <t>Montáž dveřních křídel otvíravých jednokřídlových š do 0,8 m do ocelové zárubně</t>
  </si>
  <si>
    <t>-1412125669</t>
  </si>
  <si>
    <t>167</t>
  </si>
  <si>
    <t>610-pc 1</t>
  </si>
  <si>
    <t xml:space="preserve">dveře dřevěné plné vnitřní hladké 1 křídlové standartní 700 x 1970mm, šedé včetně kování klik a WC zámku </t>
  </si>
  <si>
    <t>-1671543681</t>
  </si>
  <si>
    <t>1"wc"</t>
  </si>
  <si>
    <t>168</t>
  </si>
  <si>
    <t>610-pc 2</t>
  </si>
  <si>
    <t xml:space="preserve">dveře dřevěné prosklené vnitřní hladké 1 křídlové standartní 900 x 1970mm, šedé včetně kování klik a zámku </t>
  </si>
  <si>
    <t>-1120699982</t>
  </si>
  <si>
    <t>169</t>
  </si>
  <si>
    <t>610-pc 3</t>
  </si>
  <si>
    <t>dveře dřevěné plné s nadsvětlíkem vnitřní hladké 1 křídlové standartní 700 x 1970+400mm, šedé včetně kování klik (koupelna)a zámku +zárubeň</t>
  </si>
  <si>
    <t>1705221888</t>
  </si>
  <si>
    <t>170</t>
  </si>
  <si>
    <t>611-pc 4</t>
  </si>
  <si>
    <t>D+m kuchynské linky dl.cca 160cm,vč.nerez.dřezu s odkl, baterie zespodu,horní skříňky cca 220 cm včetně digestoře,mezi sokl.a podl.nebude mezera,prac.deska po celé dl.linky,tl.min.35mm,skřiňky a zásuvky budou mít kování-pomalý dojezd</t>
  </si>
  <si>
    <t>1836422894</t>
  </si>
  <si>
    <t>171</t>
  </si>
  <si>
    <t>766662811</t>
  </si>
  <si>
    <t>Demontáž truhlářských prahů dveří jednokřídlových</t>
  </si>
  <si>
    <t>-403004133</t>
  </si>
  <si>
    <t>172</t>
  </si>
  <si>
    <t>766695213</t>
  </si>
  <si>
    <t>Montáž truhlářských prahů dveří 1křídlových šířky přes 10 cm</t>
  </si>
  <si>
    <t>-1070362368</t>
  </si>
  <si>
    <t>173</t>
  </si>
  <si>
    <t>61187376</t>
  </si>
  <si>
    <t>práh dveřní dřevěný bukový tl 20mm dl 720mm š 100mm</t>
  </si>
  <si>
    <t>446892871</t>
  </si>
  <si>
    <t>174</t>
  </si>
  <si>
    <t>61187416</t>
  </si>
  <si>
    <t>práh dveřní dřevěný bukový tl 20mm dl 920mm š 100mm</t>
  </si>
  <si>
    <t>652160962</t>
  </si>
  <si>
    <t>175</t>
  </si>
  <si>
    <t>998766202</t>
  </si>
  <si>
    <t>Přesun hmot procentní pro konstrukce truhlářské v objektech v do 12 m</t>
  </si>
  <si>
    <t>1786993886</t>
  </si>
  <si>
    <t>771</t>
  </si>
  <si>
    <t>Podlahy z dlaždic</t>
  </si>
  <si>
    <t>176</t>
  </si>
  <si>
    <t>7715741151</t>
  </si>
  <si>
    <t>Montáž podlah keramických hladkých lepených flexibilním lepidlem do 25 ks/m2</t>
  </si>
  <si>
    <t>-725201737</t>
  </si>
  <si>
    <t>"2,4"1,1+2,85</t>
  </si>
  <si>
    <t>177</t>
  </si>
  <si>
    <t>59761406</t>
  </si>
  <si>
    <t>dlaždice keramické protiskluzné 200/200 cena 350 kč/m2</t>
  </si>
  <si>
    <t>-1283973260</t>
  </si>
  <si>
    <t>3,95*1,1 'Přepočtené koeficientem množství</t>
  </si>
  <si>
    <t>178</t>
  </si>
  <si>
    <t>771579191</t>
  </si>
  <si>
    <t>Příplatek k montáž podlah keramických za plochu do 5 m2</t>
  </si>
  <si>
    <t>-1117831446</t>
  </si>
  <si>
    <t>179</t>
  </si>
  <si>
    <t>771579196</t>
  </si>
  <si>
    <t>Příplatek k montáž podlah keramických za spárování tmelem dvousložkovým</t>
  </si>
  <si>
    <t>1668532073</t>
  </si>
  <si>
    <t>180</t>
  </si>
  <si>
    <t>771591111</t>
  </si>
  <si>
    <t>Podlahy penetrace podkladu</t>
  </si>
  <si>
    <t>-724015819</t>
  </si>
  <si>
    <t>181</t>
  </si>
  <si>
    <t>771591112</t>
  </si>
  <si>
    <t>Izolace pod dlažbu nátěrem nebo stěrkou ve dvou vrstvách</t>
  </si>
  <si>
    <t>-159290631</t>
  </si>
  <si>
    <t>"2"1,28*1,1</t>
  </si>
  <si>
    <t>"4"2,85+(1,22+2,6)*2*0,1</t>
  </si>
  <si>
    <t>182</t>
  </si>
  <si>
    <t>771990111</t>
  </si>
  <si>
    <t>Vyrovnání podkladu samonivelační stěrkou tl 4 mm pevnosti 15 Mpa</t>
  </si>
  <si>
    <t>1927123700</t>
  </si>
  <si>
    <t>183</t>
  </si>
  <si>
    <t>998771202</t>
  </si>
  <si>
    <t>Přesun hmot procentní pro podlahy z dlaždic v objektech v do 12 m</t>
  </si>
  <si>
    <t>276184358</t>
  </si>
  <si>
    <t>775</t>
  </si>
  <si>
    <t>Podlahy skládané</t>
  </si>
  <si>
    <t>184</t>
  </si>
  <si>
    <t>775411820</t>
  </si>
  <si>
    <t>Demontáž soklíků nebo lišt dřevěných připevňovaných vruty</t>
  </si>
  <si>
    <t>492307583</t>
  </si>
  <si>
    <t>"5,6"(4,65+5,65+3,45*2)*2</t>
  </si>
  <si>
    <t>185</t>
  </si>
  <si>
    <t>775413120</t>
  </si>
  <si>
    <t>Montáž podlahové lišty ze dřeva tvrdého nebo měkkého připevněné vruty s přetmelením</t>
  </si>
  <si>
    <t>-646625995</t>
  </si>
  <si>
    <t>34,4</t>
  </si>
  <si>
    <t>186</t>
  </si>
  <si>
    <t>61418203</t>
  </si>
  <si>
    <t xml:space="preserve">lišta podlahová dřevěná dub </t>
  </si>
  <si>
    <t>-48221013</t>
  </si>
  <si>
    <t>50,6157507082153*1,1 'Přepočtené koeficientem množství</t>
  </si>
  <si>
    <t>187</t>
  </si>
  <si>
    <t>775591905</t>
  </si>
  <si>
    <t>Oprava podlah dřevěných - tmelení celoplošné vlysové, parketové podlahy</t>
  </si>
  <si>
    <t>1132752473</t>
  </si>
  <si>
    <t>"5,6"15,95+19,35</t>
  </si>
  <si>
    <t>188</t>
  </si>
  <si>
    <t>775591919</t>
  </si>
  <si>
    <t>Oprava podlah dřevěných - broušení celkové včetně tmelení</t>
  </si>
  <si>
    <t>758408424</t>
  </si>
  <si>
    <t>189</t>
  </si>
  <si>
    <t>775591926</t>
  </si>
  <si>
    <t>Oprava podlah dřevěných - mezibroušení mezi vrstvami laku</t>
  </si>
  <si>
    <t>1085384858</t>
  </si>
  <si>
    <t>190</t>
  </si>
  <si>
    <t>775591929</t>
  </si>
  <si>
    <t>Oprava podlah dřevěných - celkové lakování</t>
  </si>
  <si>
    <t>937839373</t>
  </si>
  <si>
    <t>191</t>
  </si>
  <si>
    <t>998775202</t>
  </si>
  <si>
    <t>Přesun hmot procentní pro podlahy dřevěné v objektech v do 12 m</t>
  </si>
  <si>
    <t>2130343368</t>
  </si>
  <si>
    <t>776</t>
  </si>
  <si>
    <t>Podlahy povlakové</t>
  </si>
  <si>
    <t>192</t>
  </si>
  <si>
    <t>776111115</t>
  </si>
  <si>
    <t>Broušení podkladu povlakových podlah před litím stěrky</t>
  </si>
  <si>
    <t>-2103770407</t>
  </si>
  <si>
    <t>"1,3"2,25+8,65</t>
  </si>
  <si>
    <t>193</t>
  </si>
  <si>
    <t>776111311</t>
  </si>
  <si>
    <t>Vysátí podkladu povlakových podlah</t>
  </si>
  <si>
    <t>2075838049</t>
  </si>
  <si>
    <t>194</t>
  </si>
  <si>
    <t>776121111</t>
  </si>
  <si>
    <t>Vodou ředitelná penetrace savého podkladu povlakových podlah ředěná v poměru 1:3</t>
  </si>
  <si>
    <t>1481850396</t>
  </si>
  <si>
    <t>195</t>
  </si>
  <si>
    <t>776141111</t>
  </si>
  <si>
    <t>Vyrovnání podkladu povlakových podlah stěrkou pevnosti 20 MPa tl 3 mm</t>
  </si>
  <si>
    <t>2029755779</t>
  </si>
  <si>
    <t>196</t>
  </si>
  <si>
    <t>776232111</t>
  </si>
  <si>
    <t>Lepení lamel a čtverců z vinylu 2-složkovým lepidlem</t>
  </si>
  <si>
    <t>103173730</t>
  </si>
  <si>
    <t>2,25+8,65</t>
  </si>
  <si>
    <t>197</t>
  </si>
  <si>
    <t>28411051</t>
  </si>
  <si>
    <t>dílce vinylové tl 2,5mm, nášlapná vrstva 0,55mm</t>
  </si>
  <si>
    <t>1440465655</t>
  </si>
  <si>
    <t>10,9*1,1 'Přepočtené koeficientem množství</t>
  </si>
  <si>
    <t>198</t>
  </si>
  <si>
    <t>776-pc 1</t>
  </si>
  <si>
    <t>D+M obvodových lišt lepením</t>
  </si>
  <si>
    <t>-1575031931</t>
  </si>
  <si>
    <t>(1,25+1,8+3,65+2,6)*2</t>
  </si>
  <si>
    <t>199</t>
  </si>
  <si>
    <t>998776202</t>
  </si>
  <si>
    <t>Přesun hmot procentní pro podlahy povlakové v objektech v do 12 m</t>
  </si>
  <si>
    <t>1682077356</t>
  </si>
  <si>
    <t>781</t>
  </si>
  <si>
    <t>Dokončovací práce - obklady</t>
  </si>
  <si>
    <t>200</t>
  </si>
  <si>
    <t>781121011</t>
  </si>
  <si>
    <t>Nátěr penetrační na stěnu</t>
  </si>
  <si>
    <t>-1329956913</t>
  </si>
  <si>
    <t>"3"(0,45+2,3+0,6)*0,6+0,6*2*0,9</t>
  </si>
  <si>
    <t>"2"(1,2+0,9)*2*1,2-0,7*1,2</t>
  </si>
  <si>
    <t>"4"(1,22+2,6)*2*2,0-0,7*2</t>
  </si>
  <si>
    <t>201</t>
  </si>
  <si>
    <t>781474114</t>
  </si>
  <si>
    <t>Montáž obkladů vnitřních keramických hladkých do 22 ks/m2 lepených flexibilním lepidlem</t>
  </si>
  <si>
    <t>1491453144</t>
  </si>
  <si>
    <t>202</t>
  </si>
  <si>
    <t>59761040</t>
  </si>
  <si>
    <t>obklad keramický hladký přes 19 do 22ks/m2</t>
  </si>
  <si>
    <t>-2042492382</t>
  </si>
  <si>
    <t>21,17</t>
  </si>
  <si>
    <t>21,17*1,1 'Přepočtené koeficientem množství</t>
  </si>
  <si>
    <t>203</t>
  </si>
  <si>
    <t>781477111</t>
  </si>
  <si>
    <t>Příplatek k montáži obkladů vnitřních keramických hladkých za plochu do 10 m2</t>
  </si>
  <si>
    <t>207036073</t>
  </si>
  <si>
    <t>204</t>
  </si>
  <si>
    <t>781477114</t>
  </si>
  <si>
    <t>Příplatek k montáži obkladů vnitřních keramických hladkých za spárování tmelem dvousložkovým</t>
  </si>
  <si>
    <t>-776046171</t>
  </si>
  <si>
    <t>205</t>
  </si>
  <si>
    <t>998781202</t>
  </si>
  <si>
    <t>Přesun hmot procentní pro obklady keramické v objektech v do 12 m</t>
  </si>
  <si>
    <t>1267074936</t>
  </si>
  <si>
    <t>783</t>
  </si>
  <si>
    <t>Dokončovací práce - nátěry</t>
  </si>
  <si>
    <t>206</t>
  </si>
  <si>
    <t>783301311</t>
  </si>
  <si>
    <t>Odmaštění zámečnických konstrukcí vodou ředitelným odmašťovačem</t>
  </si>
  <si>
    <t>814189679</t>
  </si>
  <si>
    <t>4,7*0,25+4,9*0,25*2+5,7*0,25</t>
  </si>
  <si>
    <t>207</t>
  </si>
  <si>
    <t>783314101</t>
  </si>
  <si>
    <t>Základní jednonásobný syntetický nátěr zámečnických konstrukcí</t>
  </si>
  <si>
    <t>-293461360</t>
  </si>
  <si>
    <t>208</t>
  </si>
  <si>
    <t>783315101</t>
  </si>
  <si>
    <t>Mezinátěr jednonásobný syntetický standardní zámečnických konstrukcí</t>
  </si>
  <si>
    <t>-667209625</t>
  </si>
  <si>
    <t>209</t>
  </si>
  <si>
    <t>783317101</t>
  </si>
  <si>
    <t>Krycí jednonásobný syntetický standardní nátěr zámečnických konstrukcí-2x</t>
  </si>
  <si>
    <t>1775432656</t>
  </si>
  <si>
    <t>210</t>
  </si>
  <si>
    <t>783614551</t>
  </si>
  <si>
    <t>Základní jednonásobný syntetický nátěr potrubí DN do 50 mm</t>
  </si>
  <si>
    <t>951716496</t>
  </si>
  <si>
    <t>211</t>
  </si>
  <si>
    <t>783615551</t>
  </si>
  <si>
    <t>Mezinátěr jednonásobný syntetický nátěr potrubí DN do 50 mm</t>
  </si>
  <si>
    <t>974533113</t>
  </si>
  <si>
    <t>212</t>
  </si>
  <si>
    <t>783617601</t>
  </si>
  <si>
    <t>Krycí jednonásobný syntetický nátěr potrubí DN do 50 mm</t>
  </si>
  <si>
    <t>1327114914</t>
  </si>
  <si>
    <t>784</t>
  </si>
  <si>
    <t>Dokončovací práce - malby a tapety</t>
  </si>
  <si>
    <t>213</t>
  </si>
  <si>
    <t>784121001</t>
  </si>
  <si>
    <t>Oškrabání malby v mísnostech výšky do 3,80 m</t>
  </si>
  <si>
    <t>-1210665892</t>
  </si>
  <si>
    <t>18,88+162,67</t>
  </si>
  <si>
    <t>214</t>
  </si>
  <si>
    <t>784121011</t>
  </si>
  <si>
    <t>Rozmývání podkladu po oškrabání malby v místnostech výšky do 3,80 m</t>
  </si>
  <si>
    <t>-1838854832</t>
  </si>
  <si>
    <t>215</t>
  </si>
  <si>
    <t>784151011</t>
  </si>
  <si>
    <t>Dvojnásobné izolování vodou ředitelnými barvami v místnostech výšky do 3,80 m</t>
  </si>
  <si>
    <t>-1945364126</t>
  </si>
  <si>
    <t>2,25+1,1+8,65+2,8+15,95+19,35</t>
  </si>
  <si>
    <t>216</t>
  </si>
  <si>
    <t>784221101</t>
  </si>
  <si>
    <t xml:space="preserve">Dvojnásobné bílé malby  ze směsí za sucha dobře otěruvzdorných v místnostech do 3,80 m</t>
  </si>
  <si>
    <t>1511499838</t>
  </si>
  <si>
    <t>HZS</t>
  </si>
  <si>
    <t>Hodinové zúčtovací sazby</t>
  </si>
  <si>
    <t>217</t>
  </si>
  <si>
    <t>HZS2211</t>
  </si>
  <si>
    <t xml:space="preserve">Hodinová zúčtovací sazba instalatér, pro práce ZTI  a ÚT, vyhledání nápojných míst, aj.</t>
  </si>
  <si>
    <t>hod</t>
  </si>
  <si>
    <t>512</t>
  </si>
  <si>
    <t>-2054179724</t>
  </si>
  <si>
    <t>218</t>
  </si>
  <si>
    <t>HZS2221</t>
  </si>
  <si>
    <t>Hodinová zúčtovací sazba elektrikář - demontáž stávajícího zařízení, vyhledání nápojných míst, drobné nespecifikované práce, aj.</t>
  </si>
  <si>
    <t>1036145716</t>
  </si>
  <si>
    <t>VRN</t>
  </si>
  <si>
    <t>Vedlejší rozpočtové náklady</t>
  </si>
  <si>
    <t>219</t>
  </si>
  <si>
    <t>030001000</t>
  </si>
  <si>
    <t>Zařízení staveniště</t>
  </si>
  <si>
    <t>CS ÚRS 2016 01</t>
  </si>
  <si>
    <t>1024</t>
  </si>
  <si>
    <t>850027990</t>
  </si>
  <si>
    <t>VRN1</t>
  </si>
  <si>
    <t>Průzkumné, geodetické a projektové práce</t>
  </si>
  <si>
    <t>220</t>
  </si>
  <si>
    <t>013244000</t>
  </si>
  <si>
    <t>Dokumentace pro provádění stavby, plynoinstalace včetně schválení od plynáren</t>
  </si>
  <si>
    <t>-2064179360</t>
  </si>
  <si>
    <t>VRN4</t>
  </si>
  <si>
    <t>Inženýrská činnost</t>
  </si>
  <si>
    <t>221</t>
  </si>
  <si>
    <t>043002000</t>
  </si>
  <si>
    <t>Zkoušky a ostatní měření, tlaková zkouška plynovodu</t>
  </si>
  <si>
    <t>-616354387</t>
  </si>
  <si>
    <t>222</t>
  </si>
  <si>
    <t>044002000</t>
  </si>
  <si>
    <t>Revize plynovodu</t>
  </si>
  <si>
    <t>-265662782</t>
  </si>
  <si>
    <t>VRN6</t>
  </si>
  <si>
    <t>Územní vlivy</t>
  </si>
  <si>
    <t>223</t>
  </si>
  <si>
    <t>060001000</t>
  </si>
  <si>
    <t>Územní vlivy-ztíženě dopravní podmínky</t>
  </si>
  <si>
    <t>-958472732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</si>
</sst>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Pricni13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bytu č.25-Příční 13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Příční 13, Brno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19. 9. 2019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MmBrna,OSM Husova 3,Brno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ing.Ševelová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ing.Eva Ševelová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'Pricni13 - Oprava bytu č....'!J28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'Pricni13 - Oprava bytu č....'!P140</f>
        <v>0</v>
      </c>
      <c r="AV95" s="128">
        <f>'Pricni13 - Oprava bytu č....'!J31</f>
        <v>0</v>
      </c>
      <c r="AW95" s="128">
        <f>'Pricni13 - Oprava bytu č....'!J32</f>
        <v>0</v>
      </c>
      <c r="AX95" s="128">
        <f>'Pricni13 - Oprava bytu č....'!J33</f>
        <v>0</v>
      </c>
      <c r="AY95" s="128">
        <f>'Pricni13 - Oprava bytu č....'!J34</f>
        <v>0</v>
      </c>
      <c r="AZ95" s="128">
        <f>'Pricni13 - Oprava bytu č....'!F31</f>
        <v>0</v>
      </c>
      <c r="BA95" s="128">
        <f>'Pricni13 - Oprava bytu č....'!F32</f>
        <v>0</v>
      </c>
      <c r="BB95" s="128">
        <f>'Pricni13 - Oprava bytu č....'!F33</f>
        <v>0</v>
      </c>
      <c r="BC95" s="128">
        <f>'Pricni13 - Oprava bytu č....'!F34</f>
        <v>0</v>
      </c>
      <c r="BD95" s="130">
        <f>'Pricni13 - Oprava bytu č....'!F35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1AdNyI+Rq8T/Ntk01onv6/S8viGADE+2fpb86k3BvEXpWEi6qkRSEMZREJJGgPjo30jelgT6He8qlPR+JqvNXw==" hashValue="zAWB4HuxftfMU/OEnj80gHF2a8bfxi3Ob1RFkSEajgvp5IHmH23aQ9bfKGBs9pRBst6R3faW/msB8BHpZy/g9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Pricni13 - Oprava bytu č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1"/>
      <c r="AT3" s="18" t="s">
        <v>81</v>
      </c>
    </row>
    <row r="4" s="1" customFormat="1" ht="24.96" customHeight="1">
      <c r="B4" s="21"/>
      <c r="D4" s="136" t="s">
        <v>83</v>
      </c>
      <c r="I4" s="132"/>
      <c r="L4" s="21"/>
      <c r="M4" s="137" t="s">
        <v>10</v>
      </c>
      <c r="AT4" s="18" t="s">
        <v>4</v>
      </c>
    </row>
    <row r="5" s="1" customFormat="1" ht="6.96" customHeight="1">
      <c r="B5" s="21"/>
      <c r="I5" s="132"/>
      <c r="L5" s="21"/>
    </row>
    <row r="6" s="2" customFormat="1" ht="12" customHeight="1">
      <c r="A6" s="39"/>
      <c r="B6" s="45"/>
      <c r="C6" s="39"/>
      <c r="D6" s="138" t="s">
        <v>16</v>
      </c>
      <c r="E6" s="39"/>
      <c r="F6" s="39"/>
      <c r="G6" s="39"/>
      <c r="H6" s="39"/>
      <c r="I6" s="1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40" t="s">
        <v>17</v>
      </c>
      <c r="F7" s="39"/>
      <c r="G7" s="39"/>
      <c r="H7" s="39"/>
      <c r="I7" s="1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8" t="s">
        <v>18</v>
      </c>
      <c r="E9" s="39"/>
      <c r="F9" s="141" t="s">
        <v>1</v>
      </c>
      <c r="G9" s="39"/>
      <c r="H9" s="39"/>
      <c r="I9" s="142" t="s">
        <v>19</v>
      </c>
      <c r="J9" s="141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8" t="s">
        <v>20</v>
      </c>
      <c r="E10" s="39"/>
      <c r="F10" s="141" t="s">
        <v>21</v>
      </c>
      <c r="G10" s="39"/>
      <c r="H10" s="39"/>
      <c r="I10" s="142" t="s">
        <v>22</v>
      </c>
      <c r="J10" s="143" t="str">
        <f>'Rekapitulace stavby'!AN8</f>
        <v>19. 9. 2019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24</v>
      </c>
      <c r="E12" s="39"/>
      <c r="F12" s="39"/>
      <c r="G12" s="39"/>
      <c r="H12" s="39"/>
      <c r="I12" s="142" t="s">
        <v>25</v>
      </c>
      <c r="J12" s="141" t="s">
        <v>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1" t="s">
        <v>26</v>
      </c>
      <c r="F13" s="39"/>
      <c r="G13" s="39"/>
      <c r="H13" s="39"/>
      <c r="I13" s="142" t="s">
        <v>27</v>
      </c>
      <c r="J13" s="141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8" t="s">
        <v>28</v>
      </c>
      <c r="E15" s="39"/>
      <c r="F15" s="39"/>
      <c r="G15" s="39"/>
      <c r="H15" s="39"/>
      <c r="I15" s="142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41"/>
      <c r="G16" s="141"/>
      <c r="H16" s="141"/>
      <c r="I16" s="142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8" t="s">
        <v>30</v>
      </c>
      <c r="E18" s="39"/>
      <c r="F18" s="39"/>
      <c r="G18" s="39"/>
      <c r="H18" s="39"/>
      <c r="I18" s="142" t="s">
        <v>25</v>
      </c>
      <c r="J18" s="141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1" t="s">
        <v>31</v>
      </c>
      <c r="F19" s="39"/>
      <c r="G19" s="39"/>
      <c r="H19" s="39"/>
      <c r="I19" s="142" t="s">
        <v>27</v>
      </c>
      <c r="J19" s="141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8" t="s">
        <v>33</v>
      </c>
      <c r="E21" s="39"/>
      <c r="F21" s="39"/>
      <c r="G21" s="39"/>
      <c r="H21" s="39"/>
      <c r="I21" s="142" t="s">
        <v>25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1" t="s">
        <v>34</v>
      </c>
      <c r="F22" s="39"/>
      <c r="G22" s="39"/>
      <c r="H22" s="39"/>
      <c r="I22" s="142" t="s">
        <v>27</v>
      </c>
      <c r="J22" s="141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8" t="s">
        <v>35</v>
      </c>
      <c r="E24" s="39"/>
      <c r="F24" s="39"/>
      <c r="G24" s="39"/>
      <c r="H24" s="39"/>
      <c r="I24" s="1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4"/>
      <c r="B25" s="145"/>
      <c r="C25" s="144"/>
      <c r="D25" s="144"/>
      <c r="E25" s="146" t="s">
        <v>1</v>
      </c>
      <c r="F25" s="146"/>
      <c r="G25" s="146"/>
      <c r="H25" s="146"/>
      <c r="I25" s="147"/>
      <c r="J25" s="144"/>
      <c r="K25" s="144"/>
      <c r="L25" s="148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9"/>
      <c r="E27" s="149"/>
      <c r="F27" s="149"/>
      <c r="G27" s="149"/>
      <c r="H27" s="149"/>
      <c r="I27" s="150"/>
      <c r="J27" s="149"/>
      <c r="K27" s="14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139"/>
      <c r="J28" s="152">
        <f>ROUND(J140,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9"/>
      <c r="E29" s="149"/>
      <c r="F29" s="149"/>
      <c r="G29" s="149"/>
      <c r="H29" s="149"/>
      <c r="I29" s="150"/>
      <c r="J29" s="149"/>
      <c r="K29" s="14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53" t="s">
        <v>38</v>
      </c>
      <c r="G30" s="39"/>
      <c r="H30" s="39"/>
      <c r="I30" s="154" t="s">
        <v>37</v>
      </c>
      <c r="J30" s="153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5" t="s">
        <v>40</v>
      </c>
      <c r="E31" s="138" t="s">
        <v>41</v>
      </c>
      <c r="F31" s="156">
        <f>ROUND((SUM(BE140:BE460)),  2)</f>
        <v>0</v>
      </c>
      <c r="G31" s="39"/>
      <c r="H31" s="39"/>
      <c r="I31" s="157">
        <v>0.20999999999999999</v>
      </c>
      <c r="J31" s="156">
        <f>ROUND(((SUM(BE140:BE460))*I31),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8" t="s">
        <v>42</v>
      </c>
      <c r="F32" s="156">
        <f>ROUND((SUM(BF140:BF460)),  2)</f>
        <v>0</v>
      </c>
      <c r="G32" s="39"/>
      <c r="H32" s="39"/>
      <c r="I32" s="157">
        <v>0.14999999999999999</v>
      </c>
      <c r="J32" s="156">
        <f>ROUND(((SUM(BF140:BF460))*I32),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8" t="s">
        <v>43</v>
      </c>
      <c r="F33" s="156">
        <f>ROUND((SUM(BG140:BG460)),  2)</f>
        <v>0</v>
      </c>
      <c r="G33" s="39"/>
      <c r="H33" s="39"/>
      <c r="I33" s="157">
        <v>0.20999999999999999</v>
      </c>
      <c r="J33" s="156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8" t="s">
        <v>44</v>
      </c>
      <c r="F34" s="156">
        <f>ROUND((SUM(BH140:BH460)),  2)</f>
        <v>0</v>
      </c>
      <c r="G34" s="39"/>
      <c r="H34" s="39"/>
      <c r="I34" s="157">
        <v>0.14999999999999999</v>
      </c>
      <c r="J34" s="156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45</v>
      </c>
      <c r="F35" s="156">
        <f>ROUND((SUM(BI140:BI460)),  2)</f>
        <v>0</v>
      </c>
      <c r="G35" s="39"/>
      <c r="H35" s="39"/>
      <c r="I35" s="157">
        <v>0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8"/>
      <c r="D37" s="159" t="s">
        <v>46</v>
      </c>
      <c r="E37" s="160"/>
      <c r="F37" s="160"/>
      <c r="G37" s="161" t="s">
        <v>47</v>
      </c>
      <c r="H37" s="162" t="s">
        <v>48</v>
      </c>
      <c r="I37" s="163"/>
      <c r="J37" s="164">
        <f>SUM(J28:J35)</f>
        <v>0</v>
      </c>
      <c r="K37" s="165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1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I39" s="132"/>
      <c r="L39" s="21"/>
    </row>
    <row r="40" s="1" customFormat="1" ht="14.4" customHeight="1">
      <c r="B40" s="21"/>
      <c r="I40" s="132"/>
      <c r="L40" s="21"/>
    </row>
    <row r="41" s="1" customFormat="1" ht="14.4" customHeight="1">
      <c r="B41" s="21"/>
      <c r="I41" s="132"/>
      <c r="L41" s="21"/>
    </row>
    <row r="42" s="1" customFormat="1" ht="14.4" customHeight="1">
      <c r="B42" s="21"/>
      <c r="I42" s="132"/>
      <c r="L42" s="21"/>
    </row>
    <row r="43" s="1" customFormat="1" ht="14.4" customHeight="1">
      <c r="B43" s="21"/>
      <c r="I43" s="132"/>
      <c r="L43" s="21"/>
    </row>
    <row r="44" s="1" customFormat="1" ht="14.4" customHeight="1">
      <c r="B44" s="21"/>
      <c r="I44" s="132"/>
      <c r="L44" s="21"/>
    </row>
    <row r="45" s="1" customFormat="1" ht="14.4" customHeight="1">
      <c r="B45" s="21"/>
      <c r="I45" s="132"/>
      <c r="L45" s="21"/>
    </row>
    <row r="46" s="1" customFormat="1" ht="14.4" customHeight="1">
      <c r="B46" s="21"/>
      <c r="I46" s="132"/>
      <c r="L46" s="21"/>
    </row>
    <row r="47" s="1" customFormat="1" ht="14.4" customHeight="1">
      <c r="B47" s="21"/>
      <c r="I47" s="132"/>
      <c r="L47" s="21"/>
    </row>
    <row r="48" s="1" customFormat="1" ht="14.4" customHeight="1">
      <c r="B48" s="21"/>
      <c r="I48" s="132"/>
      <c r="L48" s="21"/>
    </row>
    <row r="49" s="1" customFormat="1" ht="14.4" customHeight="1">
      <c r="B49" s="21"/>
      <c r="I49" s="132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8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2"/>
      <c r="J61" s="173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4"/>
      <c r="F65" s="174"/>
      <c r="G65" s="166" t="s">
        <v>54</v>
      </c>
      <c r="H65" s="174"/>
      <c r="I65" s="175"/>
      <c r="J65" s="174"/>
      <c r="K65" s="17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2"/>
      <c r="J76" s="173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84</v>
      </c>
      <c r="D82" s="41"/>
      <c r="E82" s="41"/>
      <c r="F82" s="41"/>
      <c r="G82" s="41"/>
      <c r="H82" s="41"/>
      <c r="I82" s="139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9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39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Oprava bytu č.25-Příční 13</v>
      </c>
      <c r="F85" s="41"/>
      <c r="G85" s="41"/>
      <c r="H85" s="41"/>
      <c r="I85" s="139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9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Příční 13, Brno</v>
      </c>
      <c r="G87" s="41"/>
      <c r="H87" s="41"/>
      <c r="I87" s="142" t="s">
        <v>22</v>
      </c>
      <c r="J87" s="80" t="str">
        <f>IF(J10="","",J10)</f>
        <v>19. 9. 2019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9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24</v>
      </c>
      <c r="D89" s="41"/>
      <c r="E89" s="41"/>
      <c r="F89" s="28" t="str">
        <f>E13</f>
        <v>MmBrna,OSM Husova 3,Brno</v>
      </c>
      <c r="G89" s="41"/>
      <c r="H89" s="41"/>
      <c r="I89" s="142" t="s">
        <v>30</v>
      </c>
      <c r="J89" s="37" t="str">
        <f>E19</f>
        <v>ing.Ševelová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142" t="s">
        <v>33</v>
      </c>
      <c r="J90" s="37" t="str">
        <f>E22</f>
        <v>ing.Eva Ševelová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9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2" t="s">
        <v>85</v>
      </c>
      <c r="D92" s="183"/>
      <c r="E92" s="183"/>
      <c r="F92" s="183"/>
      <c r="G92" s="183"/>
      <c r="H92" s="183"/>
      <c r="I92" s="184"/>
      <c r="J92" s="185" t="s">
        <v>86</v>
      </c>
      <c r="K92" s="183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39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6" t="s">
        <v>87</v>
      </c>
      <c r="D94" s="41"/>
      <c r="E94" s="41"/>
      <c r="F94" s="41"/>
      <c r="G94" s="41"/>
      <c r="H94" s="41"/>
      <c r="I94" s="139"/>
      <c r="J94" s="111">
        <f>J140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88</v>
      </c>
    </row>
    <row r="95" s="9" customFormat="1" ht="24.96" customHeight="1">
      <c r="A95" s="9"/>
      <c r="B95" s="187"/>
      <c r="C95" s="188"/>
      <c r="D95" s="189" t="s">
        <v>89</v>
      </c>
      <c r="E95" s="190"/>
      <c r="F95" s="190"/>
      <c r="G95" s="190"/>
      <c r="H95" s="190"/>
      <c r="I95" s="191"/>
      <c r="J95" s="192">
        <f>J141</f>
        <v>0</v>
      </c>
      <c r="K95" s="188"/>
      <c r="L95" s="19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4"/>
      <c r="C96" s="195"/>
      <c r="D96" s="196" t="s">
        <v>90</v>
      </c>
      <c r="E96" s="197"/>
      <c r="F96" s="197"/>
      <c r="G96" s="197"/>
      <c r="H96" s="197"/>
      <c r="I96" s="198"/>
      <c r="J96" s="199">
        <f>J142</f>
        <v>0</v>
      </c>
      <c r="K96" s="195"/>
      <c r="L96" s="20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95"/>
      <c r="D97" s="196" t="s">
        <v>91</v>
      </c>
      <c r="E97" s="197"/>
      <c r="F97" s="197"/>
      <c r="G97" s="197"/>
      <c r="H97" s="197"/>
      <c r="I97" s="198"/>
      <c r="J97" s="199">
        <f>J145</f>
        <v>0</v>
      </c>
      <c r="K97" s="195"/>
      <c r="L97" s="20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95"/>
      <c r="D98" s="196" t="s">
        <v>92</v>
      </c>
      <c r="E98" s="197"/>
      <c r="F98" s="197"/>
      <c r="G98" s="197"/>
      <c r="H98" s="197"/>
      <c r="I98" s="198"/>
      <c r="J98" s="199">
        <f>J171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93</v>
      </c>
      <c r="E99" s="197"/>
      <c r="F99" s="197"/>
      <c r="G99" s="197"/>
      <c r="H99" s="197"/>
      <c r="I99" s="198"/>
      <c r="J99" s="199">
        <f>J214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94</v>
      </c>
      <c r="E100" s="197"/>
      <c r="F100" s="197"/>
      <c r="G100" s="197"/>
      <c r="H100" s="197"/>
      <c r="I100" s="198"/>
      <c r="J100" s="199">
        <f>J220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7"/>
      <c r="C101" s="188"/>
      <c r="D101" s="189" t="s">
        <v>95</v>
      </c>
      <c r="E101" s="190"/>
      <c r="F101" s="190"/>
      <c r="G101" s="190"/>
      <c r="H101" s="190"/>
      <c r="I101" s="191"/>
      <c r="J101" s="192">
        <f>J222</f>
        <v>0</v>
      </c>
      <c r="K101" s="188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95"/>
      <c r="D102" s="196" t="s">
        <v>96</v>
      </c>
      <c r="E102" s="197"/>
      <c r="F102" s="197"/>
      <c r="G102" s="197"/>
      <c r="H102" s="197"/>
      <c r="I102" s="198"/>
      <c r="J102" s="199">
        <f>J223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95"/>
      <c r="D103" s="196" t="s">
        <v>97</v>
      </c>
      <c r="E103" s="197"/>
      <c r="F103" s="197"/>
      <c r="G103" s="197"/>
      <c r="H103" s="197"/>
      <c r="I103" s="198"/>
      <c r="J103" s="199">
        <f>J240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95"/>
      <c r="D104" s="196" t="s">
        <v>98</v>
      </c>
      <c r="E104" s="197"/>
      <c r="F104" s="197"/>
      <c r="G104" s="197"/>
      <c r="H104" s="197"/>
      <c r="I104" s="198"/>
      <c r="J104" s="199">
        <f>J256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99</v>
      </c>
      <c r="E105" s="197"/>
      <c r="F105" s="197"/>
      <c r="G105" s="197"/>
      <c r="H105" s="197"/>
      <c r="I105" s="198"/>
      <c r="J105" s="199">
        <f>J269</f>
        <v>0</v>
      </c>
      <c r="K105" s="19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95"/>
      <c r="D106" s="196" t="s">
        <v>100</v>
      </c>
      <c r="E106" s="197"/>
      <c r="F106" s="197"/>
      <c r="G106" s="197"/>
      <c r="H106" s="197"/>
      <c r="I106" s="198"/>
      <c r="J106" s="199">
        <f>J292</f>
        <v>0</v>
      </c>
      <c r="K106" s="19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101</v>
      </c>
      <c r="E107" s="197"/>
      <c r="F107" s="197"/>
      <c r="G107" s="197"/>
      <c r="H107" s="197"/>
      <c r="I107" s="198"/>
      <c r="J107" s="199">
        <f>J297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102</v>
      </c>
      <c r="E108" s="197"/>
      <c r="F108" s="197"/>
      <c r="G108" s="197"/>
      <c r="H108" s="197"/>
      <c r="I108" s="198"/>
      <c r="J108" s="199">
        <f>J334</f>
        <v>0</v>
      </c>
      <c r="K108" s="19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95"/>
      <c r="D109" s="196" t="s">
        <v>103</v>
      </c>
      <c r="E109" s="197"/>
      <c r="F109" s="197"/>
      <c r="G109" s="197"/>
      <c r="H109" s="197"/>
      <c r="I109" s="198"/>
      <c r="J109" s="199">
        <f>J342</f>
        <v>0</v>
      </c>
      <c r="K109" s="19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95"/>
      <c r="D110" s="196" t="s">
        <v>104</v>
      </c>
      <c r="E110" s="197"/>
      <c r="F110" s="197"/>
      <c r="G110" s="197"/>
      <c r="H110" s="197"/>
      <c r="I110" s="198"/>
      <c r="J110" s="199">
        <f>J347</f>
        <v>0</v>
      </c>
      <c r="K110" s="19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95"/>
      <c r="D111" s="196" t="s">
        <v>105</v>
      </c>
      <c r="E111" s="197"/>
      <c r="F111" s="197"/>
      <c r="G111" s="197"/>
      <c r="H111" s="197"/>
      <c r="I111" s="198"/>
      <c r="J111" s="199">
        <f>J361</f>
        <v>0</v>
      </c>
      <c r="K111" s="19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95"/>
      <c r="D112" s="196" t="s">
        <v>106</v>
      </c>
      <c r="E112" s="197"/>
      <c r="F112" s="197"/>
      <c r="G112" s="197"/>
      <c r="H112" s="197"/>
      <c r="I112" s="198"/>
      <c r="J112" s="199">
        <f>J374</f>
        <v>0</v>
      </c>
      <c r="K112" s="19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95"/>
      <c r="D113" s="196" t="s">
        <v>107</v>
      </c>
      <c r="E113" s="197"/>
      <c r="F113" s="197"/>
      <c r="G113" s="197"/>
      <c r="H113" s="197"/>
      <c r="I113" s="198"/>
      <c r="J113" s="199">
        <f>J389</f>
        <v>0</v>
      </c>
      <c r="K113" s="195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95"/>
      <c r="D114" s="196" t="s">
        <v>108</v>
      </c>
      <c r="E114" s="197"/>
      <c r="F114" s="197"/>
      <c r="G114" s="197"/>
      <c r="H114" s="197"/>
      <c r="I114" s="198"/>
      <c r="J114" s="199">
        <f>J403</f>
        <v>0</v>
      </c>
      <c r="K114" s="195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95"/>
      <c r="D115" s="196" t="s">
        <v>109</v>
      </c>
      <c r="E115" s="197"/>
      <c r="F115" s="197"/>
      <c r="G115" s="197"/>
      <c r="H115" s="197"/>
      <c r="I115" s="198"/>
      <c r="J115" s="199">
        <f>J416</f>
        <v>0</v>
      </c>
      <c r="K115" s="195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95"/>
      <c r="D116" s="196" t="s">
        <v>110</v>
      </c>
      <c r="E116" s="197"/>
      <c r="F116" s="197"/>
      <c r="G116" s="197"/>
      <c r="H116" s="197"/>
      <c r="I116" s="198"/>
      <c r="J116" s="199">
        <f>J429</f>
        <v>0</v>
      </c>
      <c r="K116" s="195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95"/>
      <c r="D117" s="196" t="s">
        <v>111</v>
      </c>
      <c r="E117" s="197"/>
      <c r="F117" s="197"/>
      <c r="G117" s="197"/>
      <c r="H117" s="197"/>
      <c r="I117" s="198"/>
      <c r="J117" s="199">
        <f>J438</f>
        <v>0</v>
      </c>
      <c r="K117" s="195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7"/>
      <c r="C118" s="188"/>
      <c r="D118" s="189" t="s">
        <v>112</v>
      </c>
      <c r="E118" s="190"/>
      <c r="F118" s="190"/>
      <c r="G118" s="190"/>
      <c r="H118" s="190"/>
      <c r="I118" s="191"/>
      <c r="J118" s="192">
        <f>J449</f>
        <v>0</v>
      </c>
      <c r="K118" s="188"/>
      <c r="L118" s="193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9" customFormat="1" ht="24.96" customHeight="1">
      <c r="A119" s="9"/>
      <c r="B119" s="187"/>
      <c r="C119" s="188"/>
      <c r="D119" s="189" t="s">
        <v>113</v>
      </c>
      <c r="E119" s="190"/>
      <c r="F119" s="190"/>
      <c r="G119" s="190"/>
      <c r="H119" s="190"/>
      <c r="I119" s="191"/>
      <c r="J119" s="192">
        <f>J452</f>
        <v>0</v>
      </c>
      <c r="K119" s="188"/>
      <c r="L119" s="193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4"/>
      <c r="C120" s="195"/>
      <c r="D120" s="196" t="s">
        <v>114</v>
      </c>
      <c r="E120" s="197"/>
      <c r="F120" s="197"/>
      <c r="G120" s="197"/>
      <c r="H120" s="197"/>
      <c r="I120" s="198"/>
      <c r="J120" s="199">
        <f>J454</f>
        <v>0</v>
      </c>
      <c r="K120" s="195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4"/>
      <c r="C121" s="195"/>
      <c r="D121" s="196" t="s">
        <v>115</v>
      </c>
      <c r="E121" s="197"/>
      <c r="F121" s="197"/>
      <c r="G121" s="197"/>
      <c r="H121" s="197"/>
      <c r="I121" s="198"/>
      <c r="J121" s="199">
        <f>J456</f>
        <v>0</v>
      </c>
      <c r="K121" s="195"/>
      <c r="L121" s="20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4"/>
      <c r="C122" s="195"/>
      <c r="D122" s="196" t="s">
        <v>116</v>
      </c>
      <c r="E122" s="197"/>
      <c r="F122" s="197"/>
      <c r="G122" s="197"/>
      <c r="H122" s="197"/>
      <c r="I122" s="198"/>
      <c r="J122" s="199">
        <f>J459</f>
        <v>0</v>
      </c>
      <c r="K122" s="195"/>
      <c r="L122" s="20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139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17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181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117</v>
      </c>
      <c r="D129" s="41"/>
      <c r="E129" s="41"/>
      <c r="F129" s="41"/>
      <c r="G129" s="41"/>
      <c r="H129" s="41"/>
      <c r="I129" s="139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139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139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E7</f>
        <v>Oprava bytu č.25-Příční 13</v>
      </c>
      <c r="F132" s="41"/>
      <c r="G132" s="41"/>
      <c r="H132" s="41"/>
      <c r="I132" s="139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39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F10</f>
        <v>Příční 13, Brno</v>
      </c>
      <c r="G134" s="41"/>
      <c r="H134" s="41"/>
      <c r="I134" s="142" t="s">
        <v>22</v>
      </c>
      <c r="J134" s="80" t="str">
        <f>IF(J10="","",J10)</f>
        <v>19. 9. 2019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39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24</v>
      </c>
      <c r="D136" s="41"/>
      <c r="E136" s="41"/>
      <c r="F136" s="28" t="str">
        <f>E13</f>
        <v>MmBrna,OSM Husova 3,Brno</v>
      </c>
      <c r="G136" s="41"/>
      <c r="H136" s="41"/>
      <c r="I136" s="142" t="s">
        <v>30</v>
      </c>
      <c r="J136" s="37" t="str">
        <f>E19</f>
        <v>ing.Ševelová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IF(E16="","",E16)</f>
        <v>Vyplň údaj</v>
      </c>
      <c r="G137" s="41"/>
      <c r="H137" s="41"/>
      <c r="I137" s="142" t="s">
        <v>33</v>
      </c>
      <c r="J137" s="37" t="str">
        <f>E22</f>
        <v>ing.Eva Ševelová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139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1"/>
      <c r="B139" s="202"/>
      <c r="C139" s="203" t="s">
        <v>118</v>
      </c>
      <c r="D139" s="204" t="s">
        <v>61</v>
      </c>
      <c r="E139" s="204" t="s">
        <v>57</v>
      </c>
      <c r="F139" s="204" t="s">
        <v>58</v>
      </c>
      <c r="G139" s="204" t="s">
        <v>119</v>
      </c>
      <c r="H139" s="204" t="s">
        <v>120</v>
      </c>
      <c r="I139" s="205" t="s">
        <v>121</v>
      </c>
      <c r="J139" s="204" t="s">
        <v>86</v>
      </c>
      <c r="K139" s="206" t="s">
        <v>122</v>
      </c>
      <c r="L139" s="207"/>
      <c r="M139" s="101" t="s">
        <v>1</v>
      </c>
      <c r="N139" s="102" t="s">
        <v>40</v>
      </c>
      <c r="O139" s="102" t="s">
        <v>123</v>
      </c>
      <c r="P139" s="102" t="s">
        <v>124</v>
      </c>
      <c r="Q139" s="102" t="s">
        <v>125</v>
      </c>
      <c r="R139" s="102" t="s">
        <v>126</v>
      </c>
      <c r="S139" s="102" t="s">
        <v>127</v>
      </c>
      <c r="T139" s="103" t="s">
        <v>128</v>
      </c>
      <c r="U139" s="201"/>
      <c r="V139" s="201"/>
      <c r="W139" s="201"/>
      <c r="X139" s="201"/>
      <c r="Y139" s="201"/>
      <c r="Z139" s="201"/>
      <c r="AA139" s="201"/>
      <c r="AB139" s="201"/>
      <c r="AC139" s="201"/>
      <c r="AD139" s="201"/>
      <c r="AE139" s="201"/>
    </row>
    <row r="140" s="2" customFormat="1" ht="22.8" customHeight="1">
      <c r="A140" s="39"/>
      <c r="B140" s="40"/>
      <c r="C140" s="108" t="s">
        <v>129</v>
      </c>
      <c r="D140" s="41"/>
      <c r="E140" s="41"/>
      <c r="F140" s="41"/>
      <c r="G140" s="41"/>
      <c r="H140" s="41"/>
      <c r="I140" s="139"/>
      <c r="J140" s="208">
        <f>BK140</f>
        <v>0</v>
      </c>
      <c r="K140" s="41"/>
      <c r="L140" s="45"/>
      <c r="M140" s="104"/>
      <c r="N140" s="209"/>
      <c r="O140" s="105"/>
      <c r="P140" s="210">
        <f>P141+P222+P449+P452</f>
        <v>0</v>
      </c>
      <c r="Q140" s="105"/>
      <c r="R140" s="210">
        <f>R141+R222+R449+R452</f>
        <v>9.9999387500000001</v>
      </c>
      <c r="S140" s="105"/>
      <c r="T140" s="211">
        <f>T141+T222+T449+T452</f>
        <v>8.5825379999999996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88</v>
      </c>
      <c r="BK140" s="212">
        <f>BK141+BK222+BK449+BK452</f>
        <v>0</v>
      </c>
    </row>
    <row r="141" s="12" customFormat="1" ht="25.92" customHeight="1">
      <c r="A141" s="12"/>
      <c r="B141" s="213"/>
      <c r="C141" s="214"/>
      <c r="D141" s="215" t="s">
        <v>75</v>
      </c>
      <c r="E141" s="216" t="s">
        <v>130</v>
      </c>
      <c r="F141" s="216" t="s">
        <v>131</v>
      </c>
      <c r="G141" s="214"/>
      <c r="H141" s="214"/>
      <c r="I141" s="217"/>
      <c r="J141" s="218">
        <f>BK141</f>
        <v>0</v>
      </c>
      <c r="K141" s="214"/>
      <c r="L141" s="219"/>
      <c r="M141" s="220"/>
      <c r="N141" s="221"/>
      <c r="O141" s="221"/>
      <c r="P141" s="222">
        <f>P142+P145+P171+P214+P220</f>
        <v>0</v>
      </c>
      <c r="Q141" s="221"/>
      <c r="R141" s="222">
        <f>R142+R145+R171+R214+R220</f>
        <v>7.5410067500000002</v>
      </c>
      <c r="S141" s="221"/>
      <c r="T141" s="223">
        <f>T142+T145+T171+T214+T220</f>
        <v>7.8459599999999998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4" t="s">
        <v>81</v>
      </c>
      <c r="AT141" s="225" t="s">
        <v>75</v>
      </c>
      <c r="AU141" s="225" t="s">
        <v>76</v>
      </c>
      <c r="AY141" s="224" t="s">
        <v>132</v>
      </c>
      <c r="BK141" s="226">
        <f>BK142+BK145+BK171+BK214+BK220</f>
        <v>0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133</v>
      </c>
      <c r="F142" s="227" t="s">
        <v>134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SUM(P143:P144)</f>
        <v>0</v>
      </c>
      <c r="Q142" s="221"/>
      <c r="R142" s="222">
        <f>SUM(R143:R144)</f>
        <v>0.69675375000000006</v>
      </c>
      <c r="S142" s="221"/>
      <c r="T142" s="223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81</v>
      </c>
      <c r="AT142" s="225" t="s">
        <v>75</v>
      </c>
      <c r="AU142" s="225" t="s">
        <v>81</v>
      </c>
      <c r="AY142" s="224" t="s">
        <v>132</v>
      </c>
      <c r="BK142" s="226">
        <f>SUM(BK143:BK144)</f>
        <v>0</v>
      </c>
    </row>
    <row r="143" s="2" customFormat="1" ht="24" customHeight="1">
      <c r="A143" s="39"/>
      <c r="B143" s="40"/>
      <c r="C143" s="229" t="s">
        <v>81</v>
      </c>
      <c r="D143" s="229" t="s">
        <v>135</v>
      </c>
      <c r="E143" s="230" t="s">
        <v>136</v>
      </c>
      <c r="F143" s="231" t="s">
        <v>137</v>
      </c>
      <c r="G143" s="232" t="s">
        <v>138</v>
      </c>
      <c r="H143" s="233">
        <v>0.52500000000000002</v>
      </c>
      <c r="I143" s="234"/>
      <c r="J143" s="235">
        <f>ROUND(I143*H143,2)</f>
        <v>0</v>
      </c>
      <c r="K143" s="231" t="s">
        <v>139</v>
      </c>
      <c r="L143" s="45"/>
      <c r="M143" s="236" t="s">
        <v>1</v>
      </c>
      <c r="N143" s="237" t="s">
        <v>42</v>
      </c>
      <c r="O143" s="92"/>
      <c r="P143" s="238">
        <f>O143*H143</f>
        <v>0</v>
      </c>
      <c r="Q143" s="238">
        <v>1.3271500000000001</v>
      </c>
      <c r="R143" s="238">
        <f>Q143*H143</f>
        <v>0.69675375000000006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140</v>
      </c>
      <c r="AT143" s="240" t="s">
        <v>135</v>
      </c>
      <c r="AU143" s="240" t="s">
        <v>141</v>
      </c>
      <c r="AY143" s="18" t="s">
        <v>132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141</v>
      </c>
      <c r="BK143" s="241">
        <f>ROUND(I143*H143,2)</f>
        <v>0</v>
      </c>
      <c r="BL143" s="18" t="s">
        <v>140</v>
      </c>
      <c r="BM143" s="240" t="s">
        <v>142</v>
      </c>
    </row>
    <row r="144" s="13" customFormat="1">
      <c r="A144" s="13"/>
      <c r="B144" s="242"/>
      <c r="C144" s="243"/>
      <c r="D144" s="244" t="s">
        <v>143</v>
      </c>
      <c r="E144" s="245" t="s">
        <v>1</v>
      </c>
      <c r="F144" s="246" t="s">
        <v>144</v>
      </c>
      <c r="G144" s="243"/>
      <c r="H144" s="247">
        <v>0.52500000000000002</v>
      </c>
      <c r="I144" s="248"/>
      <c r="J144" s="243"/>
      <c r="K144" s="243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143</v>
      </c>
      <c r="AU144" s="253" t="s">
        <v>141</v>
      </c>
      <c r="AV144" s="13" t="s">
        <v>141</v>
      </c>
      <c r="AW144" s="13" t="s">
        <v>32</v>
      </c>
      <c r="AX144" s="13" t="s">
        <v>81</v>
      </c>
      <c r="AY144" s="253" t="s">
        <v>132</v>
      </c>
    </row>
    <row r="145" s="12" customFormat="1" ht="22.8" customHeight="1">
      <c r="A145" s="12"/>
      <c r="B145" s="213"/>
      <c r="C145" s="214"/>
      <c r="D145" s="215" t="s">
        <v>75</v>
      </c>
      <c r="E145" s="227" t="s">
        <v>145</v>
      </c>
      <c r="F145" s="227" t="s">
        <v>146</v>
      </c>
      <c r="G145" s="214"/>
      <c r="H145" s="214"/>
      <c r="I145" s="217"/>
      <c r="J145" s="228">
        <f>BK145</f>
        <v>0</v>
      </c>
      <c r="K145" s="214"/>
      <c r="L145" s="219"/>
      <c r="M145" s="220"/>
      <c r="N145" s="221"/>
      <c r="O145" s="221"/>
      <c r="P145" s="222">
        <f>SUM(P146:P170)</f>
        <v>0</v>
      </c>
      <c r="Q145" s="221"/>
      <c r="R145" s="222">
        <f>SUM(R146:R170)</f>
        <v>6.8320080000000001</v>
      </c>
      <c r="S145" s="221"/>
      <c r="T145" s="223">
        <f>SUM(T146:T170)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81</v>
      </c>
      <c r="AT145" s="225" t="s">
        <v>75</v>
      </c>
      <c r="AU145" s="225" t="s">
        <v>81</v>
      </c>
      <c r="AY145" s="224" t="s">
        <v>132</v>
      </c>
      <c r="BK145" s="226">
        <f>SUM(BK146:BK170)</f>
        <v>0</v>
      </c>
    </row>
    <row r="146" s="2" customFormat="1" ht="24" customHeight="1">
      <c r="A146" s="39"/>
      <c r="B146" s="40"/>
      <c r="C146" s="229" t="s">
        <v>141</v>
      </c>
      <c r="D146" s="229" t="s">
        <v>135</v>
      </c>
      <c r="E146" s="230" t="s">
        <v>147</v>
      </c>
      <c r="F146" s="231" t="s">
        <v>148</v>
      </c>
      <c r="G146" s="232" t="s">
        <v>149</v>
      </c>
      <c r="H146" s="233">
        <v>2.25</v>
      </c>
      <c r="I146" s="234"/>
      <c r="J146" s="235">
        <f>ROUND(I146*H146,2)</f>
        <v>0</v>
      </c>
      <c r="K146" s="231" t="s">
        <v>150</v>
      </c>
      <c r="L146" s="45"/>
      <c r="M146" s="236" t="s">
        <v>1</v>
      </c>
      <c r="N146" s="237" t="s">
        <v>42</v>
      </c>
      <c r="O146" s="92"/>
      <c r="P146" s="238">
        <f>O146*H146</f>
        <v>0</v>
      </c>
      <c r="Q146" s="238">
        <v>0.0057000000000000002</v>
      </c>
      <c r="R146" s="238">
        <f>Q146*H146</f>
        <v>0.012825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140</v>
      </c>
      <c r="AT146" s="240" t="s">
        <v>135</v>
      </c>
      <c r="AU146" s="240" t="s">
        <v>141</v>
      </c>
      <c r="AY146" s="18" t="s">
        <v>132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141</v>
      </c>
      <c r="BK146" s="241">
        <f>ROUND(I146*H146,2)</f>
        <v>0</v>
      </c>
      <c r="BL146" s="18" t="s">
        <v>140</v>
      </c>
      <c r="BM146" s="240" t="s">
        <v>151</v>
      </c>
    </row>
    <row r="147" s="13" customFormat="1">
      <c r="A147" s="13"/>
      <c r="B147" s="242"/>
      <c r="C147" s="243"/>
      <c r="D147" s="244" t="s">
        <v>143</v>
      </c>
      <c r="E147" s="245" t="s">
        <v>1</v>
      </c>
      <c r="F147" s="246" t="s">
        <v>152</v>
      </c>
      <c r="G147" s="243"/>
      <c r="H147" s="247">
        <v>2.25</v>
      </c>
      <c r="I147" s="248"/>
      <c r="J147" s="243"/>
      <c r="K147" s="243"/>
      <c r="L147" s="249"/>
      <c r="M147" s="250"/>
      <c r="N147" s="251"/>
      <c r="O147" s="251"/>
      <c r="P147" s="251"/>
      <c r="Q147" s="251"/>
      <c r="R147" s="251"/>
      <c r="S147" s="251"/>
      <c r="T147" s="25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3" t="s">
        <v>143</v>
      </c>
      <c r="AU147" s="253" t="s">
        <v>141</v>
      </c>
      <c r="AV147" s="13" t="s">
        <v>141</v>
      </c>
      <c r="AW147" s="13" t="s">
        <v>32</v>
      </c>
      <c r="AX147" s="13" t="s">
        <v>81</v>
      </c>
      <c r="AY147" s="253" t="s">
        <v>132</v>
      </c>
    </row>
    <row r="148" s="2" customFormat="1" ht="16.5" customHeight="1">
      <c r="A148" s="39"/>
      <c r="B148" s="40"/>
      <c r="C148" s="229" t="s">
        <v>133</v>
      </c>
      <c r="D148" s="229" t="s">
        <v>135</v>
      </c>
      <c r="E148" s="230" t="s">
        <v>153</v>
      </c>
      <c r="F148" s="231" t="s">
        <v>154</v>
      </c>
      <c r="G148" s="232" t="s">
        <v>149</v>
      </c>
      <c r="H148" s="233">
        <v>13.699999999999999</v>
      </c>
      <c r="I148" s="234"/>
      <c r="J148" s="235">
        <f>ROUND(I148*H148,2)</f>
        <v>0</v>
      </c>
      <c r="K148" s="231" t="s">
        <v>139</v>
      </c>
      <c r="L148" s="45"/>
      <c r="M148" s="236" t="s">
        <v>1</v>
      </c>
      <c r="N148" s="237" t="s">
        <v>42</v>
      </c>
      <c r="O148" s="92"/>
      <c r="P148" s="238">
        <f>O148*H148</f>
        <v>0</v>
      </c>
      <c r="Q148" s="238">
        <v>0.040000000000000001</v>
      </c>
      <c r="R148" s="238">
        <f>Q148*H148</f>
        <v>0.54799999999999993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140</v>
      </c>
      <c r="AT148" s="240" t="s">
        <v>135</v>
      </c>
      <c r="AU148" s="240" t="s">
        <v>141</v>
      </c>
      <c r="AY148" s="18" t="s">
        <v>132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141</v>
      </c>
      <c r="BK148" s="241">
        <f>ROUND(I148*H148,2)</f>
        <v>0</v>
      </c>
      <c r="BL148" s="18" t="s">
        <v>140</v>
      </c>
      <c r="BM148" s="240" t="s">
        <v>155</v>
      </c>
    </row>
    <row r="149" s="13" customFormat="1">
      <c r="A149" s="13"/>
      <c r="B149" s="242"/>
      <c r="C149" s="243"/>
      <c r="D149" s="244" t="s">
        <v>143</v>
      </c>
      <c r="E149" s="245" t="s">
        <v>1</v>
      </c>
      <c r="F149" s="246" t="s">
        <v>156</v>
      </c>
      <c r="G149" s="243"/>
      <c r="H149" s="247">
        <v>13.699999999999999</v>
      </c>
      <c r="I149" s="248"/>
      <c r="J149" s="243"/>
      <c r="K149" s="243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143</v>
      </c>
      <c r="AU149" s="253" t="s">
        <v>141</v>
      </c>
      <c r="AV149" s="13" t="s">
        <v>141</v>
      </c>
      <c r="AW149" s="13" t="s">
        <v>32</v>
      </c>
      <c r="AX149" s="13" t="s">
        <v>76</v>
      </c>
      <c r="AY149" s="253" t="s">
        <v>132</v>
      </c>
    </row>
    <row r="150" s="14" customFormat="1">
      <c r="A150" s="14"/>
      <c r="B150" s="254"/>
      <c r="C150" s="255"/>
      <c r="D150" s="244" t="s">
        <v>143</v>
      </c>
      <c r="E150" s="256" t="s">
        <v>1</v>
      </c>
      <c r="F150" s="257" t="s">
        <v>157</v>
      </c>
      <c r="G150" s="255"/>
      <c r="H150" s="258">
        <v>13.699999999999999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143</v>
      </c>
      <c r="AU150" s="264" t="s">
        <v>141</v>
      </c>
      <c r="AV150" s="14" t="s">
        <v>140</v>
      </c>
      <c r="AW150" s="14" t="s">
        <v>32</v>
      </c>
      <c r="AX150" s="14" t="s">
        <v>81</v>
      </c>
      <c r="AY150" s="264" t="s">
        <v>132</v>
      </c>
    </row>
    <row r="151" s="2" customFormat="1" ht="24" customHeight="1">
      <c r="A151" s="39"/>
      <c r="B151" s="40"/>
      <c r="C151" s="229" t="s">
        <v>140</v>
      </c>
      <c r="D151" s="229" t="s">
        <v>135</v>
      </c>
      <c r="E151" s="230" t="s">
        <v>158</v>
      </c>
      <c r="F151" s="231" t="s">
        <v>159</v>
      </c>
      <c r="G151" s="232" t="s">
        <v>149</v>
      </c>
      <c r="H151" s="233">
        <v>15.816000000000001</v>
      </c>
      <c r="I151" s="234"/>
      <c r="J151" s="235">
        <f>ROUND(I151*H151,2)</f>
        <v>0</v>
      </c>
      <c r="K151" s="231" t="s">
        <v>139</v>
      </c>
      <c r="L151" s="45"/>
      <c r="M151" s="236" t="s">
        <v>1</v>
      </c>
      <c r="N151" s="237" t="s">
        <v>42</v>
      </c>
      <c r="O151" s="92"/>
      <c r="P151" s="238">
        <f>O151*H151</f>
        <v>0</v>
      </c>
      <c r="Q151" s="238">
        <v>0.018380000000000001</v>
      </c>
      <c r="R151" s="238">
        <f>Q151*H151</f>
        <v>0.29069808000000003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140</v>
      </c>
      <c r="AT151" s="240" t="s">
        <v>135</v>
      </c>
      <c r="AU151" s="240" t="s">
        <v>141</v>
      </c>
      <c r="AY151" s="18" t="s">
        <v>132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141</v>
      </c>
      <c r="BK151" s="241">
        <f>ROUND(I151*H151,2)</f>
        <v>0</v>
      </c>
      <c r="BL151" s="18" t="s">
        <v>140</v>
      </c>
      <c r="BM151" s="240" t="s">
        <v>160</v>
      </c>
    </row>
    <row r="152" s="13" customFormat="1">
      <c r="A152" s="13"/>
      <c r="B152" s="242"/>
      <c r="C152" s="243"/>
      <c r="D152" s="244" t="s">
        <v>143</v>
      </c>
      <c r="E152" s="245" t="s">
        <v>1</v>
      </c>
      <c r="F152" s="246" t="s">
        <v>161</v>
      </c>
      <c r="G152" s="243"/>
      <c r="H152" s="247">
        <v>15.816000000000001</v>
      </c>
      <c r="I152" s="248"/>
      <c r="J152" s="243"/>
      <c r="K152" s="243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143</v>
      </c>
      <c r="AU152" s="253" t="s">
        <v>141</v>
      </c>
      <c r="AV152" s="13" t="s">
        <v>141</v>
      </c>
      <c r="AW152" s="13" t="s">
        <v>32</v>
      </c>
      <c r="AX152" s="13" t="s">
        <v>81</v>
      </c>
      <c r="AY152" s="253" t="s">
        <v>132</v>
      </c>
    </row>
    <row r="153" s="2" customFormat="1" ht="24" customHeight="1">
      <c r="A153" s="39"/>
      <c r="B153" s="40"/>
      <c r="C153" s="229" t="s">
        <v>162</v>
      </c>
      <c r="D153" s="229" t="s">
        <v>135</v>
      </c>
      <c r="E153" s="230" t="s">
        <v>163</v>
      </c>
      <c r="F153" s="231" t="s">
        <v>164</v>
      </c>
      <c r="G153" s="232" t="s">
        <v>149</v>
      </c>
      <c r="H153" s="233">
        <v>15.816000000000001</v>
      </c>
      <c r="I153" s="234"/>
      <c r="J153" s="235">
        <f>ROUND(I153*H153,2)</f>
        <v>0</v>
      </c>
      <c r="K153" s="231" t="s">
        <v>139</v>
      </c>
      <c r="L153" s="45"/>
      <c r="M153" s="236" t="s">
        <v>1</v>
      </c>
      <c r="N153" s="237" t="s">
        <v>42</v>
      </c>
      <c r="O153" s="92"/>
      <c r="P153" s="238">
        <f>O153*H153</f>
        <v>0</v>
      </c>
      <c r="Q153" s="238">
        <v>0.0079000000000000008</v>
      </c>
      <c r="R153" s="238">
        <f>Q153*H153</f>
        <v>0.12494640000000001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140</v>
      </c>
      <c r="AT153" s="240" t="s">
        <v>135</v>
      </c>
      <c r="AU153" s="240" t="s">
        <v>141</v>
      </c>
      <c r="AY153" s="18" t="s">
        <v>132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141</v>
      </c>
      <c r="BK153" s="241">
        <f>ROUND(I153*H153,2)</f>
        <v>0</v>
      </c>
      <c r="BL153" s="18" t="s">
        <v>140</v>
      </c>
      <c r="BM153" s="240" t="s">
        <v>165</v>
      </c>
    </row>
    <row r="154" s="2" customFormat="1" ht="24" customHeight="1">
      <c r="A154" s="39"/>
      <c r="B154" s="40"/>
      <c r="C154" s="229" t="s">
        <v>145</v>
      </c>
      <c r="D154" s="229" t="s">
        <v>135</v>
      </c>
      <c r="E154" s="230" t="s">
        <v>166</v>
      </c>
      <c r="F154" s="231" t="s">
        <v>167</v>
      </c>
      <c r="G154" s="232" t="s">
        <v>149</v>
      </c>
      <c r="H154" s="233">
        <v>6.6390000000000002</v>
      </c>
      <c r="I154" s="234"/>
      <c r="J154" s="235">
        <f>ROUND(I154*H154,2)</f>
        <v>0</v>
      </c>
      <c r="K154" s="231" t="s">
        <v>139</v>
      </c>
      <c r="L154" s="45"/>
      <c r="M154" s="236" t="s">
        <v>1</v>
      </c>
      <c r="N154" s="237" t="s">
        <v>42</v>
      </c>
      <c r="O154" s="92"/>
      <c r="P154" s="238">
        <f>O154*H154</f>
        <v>0</v>
      </c>
      <c r="Q154" s="238">
        <v>0.0057000000000000002</v>
      </c>
      <c r="R154" s="238">
        <f>Q154*H154</f>
        <v>0.037842300000000002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140</v>
      </c>
      <c r="AT154" s="240" t="s">
        <v>135</v>
      </c>
      <c r="AU154" s="240" t="s">
        <v>141</v>
      </c>
      <c r="AY154" s="18" t="s">
        <v>132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141</v>
      </c>
      <c r="BK154" s="241">
        <f>ROUND(I154*H154,2)</f>
        <v>0</v>
      </c>
      <c r="BL154" s="18" t="s">
        <v>140</v>
      </c>
      <c r="BM154" s="240" t="s">
        <v>168</v>
      </c>
    </row>
    <row r="155" s="2" customFormat="1" ht="24" customHeight="1">
      <c r="A155" s="39"/>
      <c r="B155" s="40"/>
      <c r="C155" s="229" t="s">
        <v>169</v>
      </c>
      <c r="D155" s="229" t="s">
        <v>135</v>
      </c>
      <c r="E155" s="230" t="s">
        <v>170</v>
      </c>
      <c r="F155" s="231" t="s">
        <v>171</v>
      </c>
      <c r="G155" s="232" t="s">
        <v>149</v>
      </c>
      <c r="H155" s="233">
        <v>139.50899999999999</v>
      </c>
      <c r="I155" s="234"/>
      <c r="J155" s="235">
        <f>ROUND(I155*H155,2)</f>
        <v>0</v>
      </c>
      <c r="K155" s="231" t="s">
        <v>139</v>
      </c>
      <c r="L155" s="45"/>
      <c r="M155" s="236" t="s">
        <v>1</v>
      </c>
      <c r="N155" s="237" t="s">
        <v>42</v>
      </c>
      <c r="O155" s="92"/>
      <c r="P155" s="238">
        <f>O155*H155</f>
        <v>0</v>
      </c>
      <c r="Q155" s="238">
        <v>0.028400000000000002</v>
      </c>
      <c r="R155" s="238">
        <f>Q155*H155</f>
        <v>3.9620555999999998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140</v>
      </c>
      <c r="AT155" s="240" t="s">
        <v>135</v>
      </c>
      <c r="AU155" s="240" t="s">
        <v>141</v>
      </c>
      <c r="AY155" s="18" t="s">
        <v>132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141</v>
      </c>
      <c r="BK155" s="241">
        <f>ROUND(I155*H155,2)</f>
        <v>0</v>
      </c>
      <c r="BL155" s="18" t="s">
        <v>140</v>
      </c>
      <c r="BM155" s="240" t="s">
        <v>172</v>
      </c>
    </row>
    <row r="156" s="2" customFormat="1" ht="24" customHeight="1">
      <c r="A156" s="39"/>
      <c r="B156" s="40"/>
      <c r="C156" s="229" t="s">
        <v>173</v>
      </c>
      <c r="D156" s="229" t="s">
        <v>135</v>
      </c>
      <c r="E156" s="230" t="s">
        <v>174</v>
      </c>
      <c r="F156" s="231" t="s">
        <v>175</v>
      </c>
      <c r="G156" s="232" t="s">
        <v>149</v>
      </c>
      <c r="H156" s="233">
        <v>14.66</v>
      </c>
      <c r="I156" s="234"/>
      <c r="J156" s="235">
        <f>ROUND(I156*H156,2)</f>
        <v>0</v>
      </c>
      <c r="K156" s="231" t="s">
        <v>176</v>
      </c>
      <c r="L156" s="45"/>
      <c r="M156" s="236" t="s">
        <v>1</v>
      </c>
      <c r="N156" s="237" t="s">
        <v>42</v>
      </c>
      <c r="O156" s="92"/>
      <c r="P156" s="238">
        <f>O156*H156</f>
        <v>0</v>
      </c>
      <c r="Q156" s="238">
        <v>0.00024000000000000001</v>
      </c>
      <c r="R156" s="238">
        <f>Q156*H156</f>
        <v>0.0035184000000000001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140</v>
      </c>
      <c r="AT156" s="240" t="s">
        <v>135</v>
      </c>
      <c r="AU156" s="240" t="s">
        <v>141</v>
      </c>
      <c r="AY156" s="18" t="s">
        <v>132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141</v>
      </c>
      <c r="BK156" s="241">
        <f>ROUND(I156*H156,2)</f>
        <v>0</v>
      </c>
      <c r="BL156" s="18" t="s">
        <v>140</v>
      </c>
      <c r="BM156" s="240" t="s">
        <v>177</v>
      </c>
    </row>
    <row r="157" s="13" customFormat="1">
      <c r="A157" s="13"/>
      <c r="B157" s="242"/>
      <c r="C157" s="243"/>
      <c r="D157" s="244" t="s">
        <v>143</v>
      </c>
      <c r="E157" s="245" t="s">
        <v>1</v>
      </c>
      <c r="F157" s="246" t="s">
        <v>178</v>
      </c>
      <c r="G157" s="243"/>
      <c r="H157" s="247">
        <v>14.66</v>
      </c>
      <c r="I157" s="248"/>
      <c r="J157" s="243"/>
      <c r="K157" s="243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143</v>
      </c>
      <c r="AU157" s="253" t="s">
        <v>141</v>
      </c>
      <c r="AV157" s="13" t="s">
        <v>141</v>
      </c>
      <c r="AW157" s="13" t="s">
        <v>32</v>
      </c>
      <c r="AX157" s="13" t="s">
        <v>81</v>
      </c>
      <c r="AY157" s="253" t="s">
        <v>132</v>
      </c>
    </row>
    <row r="158" s="2" customFormat="1" ht="24" customHeight="1">
      <c r="A158" s="39"/>
      <c r="B158" s="40"/>
      <c r="C158" s="229" t="s">
        <v>179</v>
      </c>
      <c r="D158" s="229" t="s">
        <v>135</v>
      </c>
      <c r="E158" s="230" t="s">
        <v>180</v>
      </c>
      <c r="F158" s="231" t="s">
        <v>181</v>
      </c>
      <c r="G158" s="232" t="s">
        <v>138</v>
      </c>
      <c r="H158" s="233">
        <v>0.69599999999999995</v>
      </c>
      <c r="I158" s="234"/>
      <c r="J158" s="235">
        <f>ROUND(I158*H158,2)</f>
        <v>0</v>
      </c>
      <c r="K158" s="231" t="s">
        <v>139</v>
      </c>
      <c r="L158" s="45"/>
      <c r="M158" s="236" t="s">
        <v>1</v>
      </c>
      <c r="N158" s="237" t="s">
        <v>42</v>
      </c>
      <c r="O158" s="92"/>
      <c r="P158" s="238">
        <f>O158*H158</f>
        <v>0</v>
      </c>
      <c r="Q158" s="238">
        <v>2.2563399999999998</v>
      </c>
      <c r="R158" s="238">
        <f>Q158*H158</f>
        <v>1.5704126399999998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140</v>
      </c>
      <c r="AT158" s="240" t="s">
        <v>135</v>
      </c>
      <c r="AU158" s="240" t="s">
        <v>141</v>
      </c>
      <c r="AY158" s="18" t="s">
        <v>132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141</v>
      </c>
      <c r="BK158" s="241">
        <f>ROUND(I158*H158,2)</f>
        <v>0</v>
      </c>
      <c r="BL158" s="18" t="s">
        <v>140</v>
      </c>
      <c r="BM158" s="240" t="s">
        <v>182</v>
      </c>
    </row>
    <row r="159" s="13" customFormat="1">
      <c r="A159" s="13"/>
      <c r="B159" s="242"/>
      <c r="C159" s="243"/>
      <c r="D159" s="244" t="s">
        <v>143</v>
      </c>
      <c r="E159" s="245" t="s">
        <v>1</v>
      </c>
      <c r="F159" s="246" t="s">
        <v>183</v>
      </c>
      <c r="G159" s="243"/>
      <c r="H159" s="247">
        <v>0.69599999999999995</v>
      </c>
      <c r="I159" s="248"/>
      <c r="J159" s="243"/>
      <c r="K159" s="243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143</v>
      </c>
      <c r="AU159" s="253" t="s">
        <v>141</v>
      </c>
      <c r="AV159" s="13" t="s">
        <v>141</v>
      </c>
      <c r="AW159" s="13" t="s">
        <v>32</v>
      </c>
      <c r="AX159" s="13" t="s">
        <v>81</v>
      </c>
      <c r="AY159" s="253" t="s">
        <v>132</v>
      </c>
    </row>
    <row r="160" s="2" customFormat="1" ht="24" customHeight="1">
      <c r="A160" s="39"/>
      <c r="B160" s="40"/>
      <c r="C160" s="229" t="s">
        <v>184</v>
      </c>
      <c r="D160" s="229" t="s">
        <v>135</v>
      </c>
      <c r="E160" s="230" t="s">
        <v>185</v>
      </c>
      <c r="F160" s="231" t="s">
        <v>186</v>
      </c>
      <c r="G160" s="232" t="s">
        <v>138</v>
      </c>
      <c r="H160" s="233">
        <v>0.69599999999999995</v>
      </c>
      <c r="I160" s="234"/>
      <c r="J160" s="235">
        <f>ROUND(I160*H160,2)</f>
        <v>0</v>
      </c>
      <c r="K160" s="231" t="s">
        <v>139</v>
      </c>
      <c r="L160" s="45"/>
      <c r="M160" s="236" t="s">
        <v>1</v>
      </c>
      <c r="N160" s="237" t="s">
        <v>42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140</v>
      </c>
      <c r="AT160" s="240" t="s">
        <v>135</v>
      </c>
      <c r="AU160" s="240" t="s">
        <v>141</v>
      </c>
      <c r="AY160" s="18" t="s">
        <v>132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141</v>
      </c>
      <c r="BK160" s="241">
        <f>ROUND(I160*H160,2)</f>
        <v>0</v>
      </c>
      <c r="BL160" s="18" t="s">
        <v>140</v>
      </c>
      <c r="BM160" s="240" t="s">
        <v>187</v>
      </c>
    </row>
    <row r="161" s="2" customFormat="1" ht="24" customHeight="1">
      <c r="A161" s="39"/>
      <c r="B161" s="40"/>
      <c r="C161" s="229" t="s">
        <v>188</v>
      </c>
      <c r="D161" s="229" t="s">
        <v>135</v>
      </c>
      <c r="E161" s="230" t="s">
        <v>189</v>
      </c>
      <c r="F161" s="231" t="s">
        <v>190</v>
      </c>
      <c r="G161" s="232" t="s">
        <v>138</v>
      </c>
      <c r="H161" s="233">
        <v>0.69599999999999995</v>
      </c>
      <c r="I161" s="234"/>
      <c r="J161" s="235">
        <f>ROUND(I161*H161,2)</f>
        <v>0</v>
      </c>
      <c r="K161" s="231" t="s">
        <v>139</v>
      </c>
      <c r="L161" s="45"/>
      <c r="M161" s="236" t="s">
        <v>1</v>
      </c>
      <c r="N161" s="237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140</v>
      </c>
      <c r="AT161" s="240" t="s">
        <v>135</v>
      </c>
      <c r="AU161" s="240" t="s">
        <v>141</v>
      </c>
      <c r="AY161" s="18" t="s">
        <v>132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141</v>
      </c>
      <c r="BK161" s="241">
        <f>ROUND(I161*H161,2)</f>
        <v>0</v>
      </c>
      <c r="BL161" s="18" t="s">
        <v>140</v>
      </c>
      <c r="BM161" s="240" t="s">
        <v>191</v>
      </c>
    </row>
    <row r="162" s="2" customFormat="1" ht="16.5" customHeight="1">
      <c r="A162" s="39"/>
      <c r="B162" s="40"/>
      <c r="C162" s="229" t="s">
        <v>192</v>
      </c>
      <c r="D162" s="229" t="s">
        <v>135</v>
      </c>
      <c r="E162" s="230" t="s">
        <v>193</v>
      </c>
      <c r="F162" s="231" t="s">
        <v>194</v>
      </c>
      <c r="G162" s="232" t="s">
        <v>195</v>
      </c>
      <c r="H162" s="233">
        <v>0.053999999999999999</v>
      </c>
      <c r="I162" s="234"/>
      <c r="J162" s="235">
        <f>ROUND(I162*H162,2)</f>
        <v>0</v>
      </c>
      <c r="K162" s="231" t="s">
        <v>139</v>
      </c>
      <c r="L162" s="45"/>
      <c r="M162" s="236" t="s">
        <v>1</v>
      </c>
      <c r="N162" s="237" t="s">
        <v>42</v>
      </c>
      <c r="O162" s="92"/>
      <c r="P162" s="238">
        <f>O162*H162</f>
        <v>0</v>
      </c>
      <c r="Q162" s="238">
        <v>1.06277</v>
      </c>
      <c r="R162" s="238">
        <f>Q162*H162</f>
        <v>0.057389579999999996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140</v>
      </c>
      <c r="AT162" s="240" t="s">
        <v>135</v>
      </c>
      <c r="AU162" s="240" t="s">
        <v>141</v>
      </c>
      <c r="AY162" s="18" t="s">
        <v>132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141</v>
      </c>
      <c r="BK162" s="241">
        <f>ROUND(I162*H162,2)</f>
        <v>0</v>
      </c>
      <c r="BL162" s="18" t="s">
        <v>140</v>
      </c>
      <c r="BM162" s="240" t="s">
        <v>196</v>
      </c>
    </row>
    <row r="163" s="13" customFormat="1">
      <c r="A163" s="13"/>
      <c r="B163" s="242"/>
      <c r="C163" s="243"/>
      <c r="D163" s="244" t="s">
        <v>143</v>
      </c>
      <c r="E163" s="245" t="s">
        <v>1</v>
      </c>
      <c r="F163" s="246" t="s">
        <v>197</v>
      </c>
      <c r="G163" s="243"/>
      <c r="H163" s="247">
        <v>0.053999999999999999</v>
      </c>
      <c r="I163" s="248"/>
      <c r="J163" s="243"/>
      <c r="K163" s="243"/>
      <c r="L163" s="249"/>
      <c r="M163" s="250"/>
      <c r="N163" s="251"/>
      <c r="O163" s="251"/>
      <c r="P163" s="251"/>
      <c r="Q163" s="251"/>
      <c r="R163" s="251"/>
      <c r="S163" s="251"/>
      <c r="T163" s="25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3" t="s">
        <v>143</v>
      </c>
      <c r="AU163" s="253" t="s">
        <v>141</v>
      </c>
      <c r="AV163" s="13" t="s">
        <v>141</v>
      </c>
      <c r="AW163" s="13" t="s">
        <v>32</v>
      </c>
      <c r="AX163" s="13" t="s">
        <v>81</v>
      </c>
      <c r="AY163" s="253" t="s">
        <v>132</v>
      </c>
    </row>
    <row r="164" s="2" customFormat="1" ht="16.5" customHeight="1">
      <c r="A164" s="39"/>
      <c r="B164" s="40"/>
      <c r="C164" s="229" t="s">
        <v>198</v>
      </c>
      <c r="D164" s="229" t="s">
        <v>135</v>
      </c>
      <c r="E164" s="230" t="s">
        <v>199</v>
      </c>
      <c r="F164" s="231" t="s">
        <v>200</v>
      </c>
      <c r="G164" s="232" t="s">
        <v>201</v>
      </c>
      <c r="H164" s="233">
        <v>3</v>
      </c>
      <c r="I164" s="234"/>
      <c r="J164" s="235">
        <f>ROUND(I164*H164,2)</f>
        <v>0</v>
      </c>
      <c r="K164" s="231" t="s">
        <v>139</v>
      </c>
      <c r="L164" s="45"/>
      <c r="M164" s="236" t="s">
        <v>1</v>
      </c>
      <c r="N164" s="237" t="s">
        <v>42</v>
      </c>
      <c r="O164" s="92"/>
      <c r="P164" s="238">
        <f>O164*H164</f>
        <v>0</v>
      </c>
      <c r="Q164" s="238">
        <v>0.04684</v>
      </c>
      <c r="R164" s="238">
        <f>Q164*H164</f>
        <v>0.14052000000000001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140</v>
      </c>
      <c r="AT164" s="240" t="s">
        <v>135</v>
      </c>
      <c r="AU164" s="240" t="s">
        <v>141</v>
      </c>
      <c r="AY164" s="18" t="s">
        <v>132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141</v>
      </c>
      <c r="BK164" s="241">
        <f>ROUND(I164*H164,2)</f>
        <v>0</v>
      </c>
      <c r="BL164" s="18" t="s">
        <v>140</v>
      </c>
      <c r="BM164" s="240" t="s">
        <v>202</v>
      </c>
    </row>
    <row r="165" s="2" customFormat="1" ht="24" customHeight="1">
      <c r="A165" s="39"/>
      <c r="B165" s="40"/>
      <c r="C165" s="265" t="s">
        <v>203</v>
      </c>
      <c r="D165" s="265" t="s">
        <v>204</v>
      </c>
      <c r="E165" s="266" t="s">
        <v>205</v>
      </c>
      <c r="F165" s="267" t="s">
        <v>206</v>
      </c>
      <c r="G165" s="268" t="s">
        <v>201</v>
      </c>
      <c r="H165" s="269">
        <v>1</v>
      </c>
      <c r="I165" s="270"/>
      <c r="J165" s="271">
        <f>ROUND(I165*H165,2)</f>
        <v>0</v>
      </c>
      <c r="K165" s="267" t="s">
        <v>139</v>
      </c>
      <c r="L165" s="272"/>
      <c r="M165" s="273" t="s">
        <v>1</v>
      </c>
      <c r="N165" s="274" t="s">
        <v>42</v>
      </c>
      <c r="O165" s="92"/>
      <c r="P165" s="238">
        <f>O165*H165</f>
        <v>0</v>
      </c>
      <c r="Q165" s="238">
        <v>0.010999999999999999</v>
      </c>
      <c r="R165" s="238">
        <f>Q165*H165</f>
        <v>0.010999999999999999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173</v>
      </c>
      <c r="AT165" s="240" t="s">
        <v>204</v>
      </c>
      <c r="AU165" s="240" t="s">
        <v>141</v>
      </c>
      <c r="AY165" s="18" t="s">
        <v>132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141</v>
      </c>
      <c r="BK165" s="241">
        <f>ROUND(I165*H165,2)</f>
        <v>0</v>
      </c>
      <c r="BL165" s="18" t="s">
        <v>140</v>
      </c>
      <c r="BM165" s="240" t="s">
        <v>207</v>
      </c>
    </row>
    <row r="166" s="13" customFormat="1">
      <c r="A166" s="13"/>
      <c r="B166" s="242"/>
      <c r="C166" s="243"/>
      <c r="D166" s="244" t="s">
        <v>143</v>
      </c>
      <c r="E166" s="245" t="s">
        <v>1</v>
      </c>
      <c r="F166" s="246" t="s">
        <v>81</v>
      </c>
      <c r="G166" s="243"/>
      <c r="H166" s="247">
        <v>1</v>
      </c>
      <c r="I166" s="248"/>
      <c r="J166" s="243"/>
      <c r="K166" s="243"/>
      <c r="L166" s="249"/>
      <c r="M166" s="250"/>
      <c r="N166" s="251"/>
      <c r="O166" s="251"/>
      <c r="P166" s="251"/>
      <c r="Q166" s="251"/>
      <c r="R166" s="251"/>
      <c r="S166" s="251"/>
      <c r="T166" s="25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3" t="s">
        <v>143</v>
      </c>
      <c r="AU166" s="253" t="s">
        <v>141</v>
      </c>
      <c r="AV166" s="13" t="s">
        <v>141</v>
      </c>
      <c r="AW166" s="13" t="s">
        <v>32</v>
      </c>
      <c r="AX166" s="13" t="s">
        <v>81</v>
      </c>
      <c r="AY166" s="253" t="s">
        <v>132</v>
      </c>
    </row>
    <row r="167" s="2" customFormat="1" ht="24" customHeight="1">
      <c r="A167" s="39"/>
      <c r="B167" s="40"/>
      <c r="C167" s="265" t="s">
        <v>8</v>
      </c>
      <c r="D167" s="265" t="s">
        <v>204</v>
      </c>
      <c r="E167" s="266" t="s">
        <v>208</v>
      </c>
      <c r="F167" s="267" t="s">
        <v>209</v>
      </c>
      <c r="G167" s="268" t="s">
        <v>201</v>
      </c>
      <c r="H167" s="269">
        <v>2</v>
      </c>
      <c r="I167" s="270"/>
      <c r="J167" s="271">
        <f>ROUND(I167*H167,2)</f>
        <v>0</v>
      </c>
      <c r="K167" s="267" t="s">
        <v>139</v>
      </c>
      <c r="L167" s="272"/>
      <c r="M167" s="273" t="s">
        <v>1</v>
      </c>
      <c r="N167" s="274" t="s">
        <v>42</v>
      </c>
      <c r="O167" s="92"/>
      <c r="P167" s="238">
        <f>O167*H167</f>
        <v>0</v>
      </c>
      <c r="Q167" s="238">
        <v>0.0114</v>
      </c>
      <c r="R167" s="238">
        <f>Q167*H167</f>
        <v>0.022800000000000001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173</v>
      </c>
      <c r="AT167" s="240" t="s">
        <v>204</v>
      </c>
      <c r="AU167" s="240" t="s">
        <v>141</v>
      </c>
      <c r="AY167" s="18" t="s">
        <v>132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141</v>
      </c>
      <c r="BK167" s="241">
        <f>ROUND(I167*H167,2)</f>
        <v>0</v>
      </c>
      <c r="BL167" s="18" t="s">
        <v>140</v>
      </c>
      <c r="BM167" s="240" t="s">
        <v>210</v>
      </c>
    </row>
    <row r="168" s="2" customFormat="1" ht="16.5" customHeight="1">
      <c r="A168" s="39"/>
      <c r="B168" s="40"/>
      <c r="C168" s="229" t="s">
        <v>211</v>
      </c>
      <c r="D168" s="229" t="s">
        <v>135</v>
      </c>
      <c r="E168" s="230" t="s">
        <v>212</v>
      </c>
      <c r="F168" s="231" t="s">
        <v>213</v>
      </c>
      <c r="G168" s="232" t="s">
        <v>214</v>
      </c>
      <c r="H168" s="233">
        <v>1</v>
      </c>
      <c r="I168" s="234"/>
      <c r="J168" s="235">
        <f>ROUND(I168*H168,2)</f>
        <v>0</v>
      </c>
      <c r="K168" s="231" t="s">
        <v>1</v>
      </c>
      <c r="L168" s="45"/>
      <c r="M168" s="236" t="s">
        <v>1</v>
      </c>
      <c r="N168" s="237" t="s">
        <v>42</v>
      </c>
      <c r="O168" s="92"/>
      <c r="P168" s="238">
        <f>O168*H168</f>
        <v>0</v>
      </c>
      <c r="Q168" s="238">
        <v>0.050000000000000003</v>
      </c>
      <c r="R168" s="238">
        <f>Q168*H168</f>
        <v>0.050000000000000003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140</v>
      </c>
      <c r="AT168" s="240" t="s">
        <v>135</v>
      </c>
      <c r="AU168" s="240" t="s">
        <v>141</v>
      </c>
      <c r="AY168" s="18" t="s">
        <v>132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141</v>
      </c>
      <c r="BK168" s="241">
        <f>ROUND(I168*H168,2)</f>
        <v>0</v>
      </c>
      <c r="BL168" s="18" t="s">
        <v>140</v>
      </c>
      <c r="BM168" s="240" t="s">
        <v>215</v>
      </c>
    </row>
    <row r="169" s="2" customFormat="1" ht="16.5" customHeight="1">
      <c r="A169" s="39"/>
      <c r="B169" s="40"/>
      <c r="C169" s="229" t="s">
        <v>216</v>
      </c>
      <c r="D169" s="229" t="s">
        <v>135</v>
      </c>
      <c r="E169" s="230" t="s">
        <v>217</v>
      </c>
      <c r="F169" s="231" t="s">
        <v>218</v>
      </c>
      <c r="G169" s="232" t="s">
        <v>201</v>
      </c>
      <c r="H169" s="233">
        <v>5</v>
      </c>
      <c r="I169" s="234"/>
      <c r="J169" s="235">
        <f>ROUND(I169*H169,2)</f>
        <v>0</v>
      </c>
      <c r="K169" s="231" t="s">
        <v>1</v>
      </c>
      <c r="L169" s="45"/>
      <c r="M169" s="236" t="s">
        <v>1</v>
      </c>
      <c r="N169" s="237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140</v>
      </c>
      <c r="AT169" s="240" t="s">
        <v>135</v>
      </c>
      <c r="AU169" s="240" t="s">
        <v>141</v>
      </c>
      <c r="AY169" s="18" t="s">
        <v>132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141</v>
      </c>
      <c r="BK169" s="241">
        <f>ROUND(I169*H169,2)</f>
        <v>0</v>
      </c>
      <c r="BL169" s="18" t="s">
        <v>140</v>
      </c>
      <c r="BM169" s="240" t="s">
        <v>219</v>
      </c>
    </row>
    <row r="170" s="2" customFormat="1" ht="16.5" customHeight="1">
      <c r="A170" s="39"/>
      <c r="B170" s="40"/>
      <c r="C170" s="229" t="s">
        <v>220</v>
      </c>
      <c r="D170" s="229" t="s">
        <v>135</v>
      </c>
      <c r="E170" s="230" t="s">
        <v>221</v>
      </c>
      <c r="F170" s="231" t="s">
        <v>222</v>
      </c>
      <c r="G170" s="232" t="s">
        <v>149</v>
      </c>
      <c r="H170" s="233">
        <v>11.6</v>
      </c>
      <c r="I170" s="234"/>
      <c r="J170" s="235">
        <f>ROUND(I170*H170,2)</f>
        <v>0</v>
      </c>
      <c r="K170" s="231" t="s">
        <v>1</v>
      </c>
      <c r="L170" s="45"/>
      <c r="M170" s="236" t="s">
        <v>1</v>
      </c>
      <c r="N170" s="237" t="s">
        <v>42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140</v>
      </c>
      <c r="AT170" s="240" t="s">
        <v>135</v>
      </c>
      <c r="AU170" s="240" t="s">
        <v>141</v>
      </c>
      <c r="AY170" s="18" t="s">
        <v>132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141</v>
      </c>
      <c r="BK170" s="241">
        <f>ROUND(I170*H170,2)</f>
        <v>0</v>
      </c>
      <c r="BL170" s="18" t="s">
        <v>140</v>
      </c>
      <c r="BM170" s="240" t="s">
        <v>223</v>
      </c>
    </row>
    <row r="171" s="12" customFormat="1" ht="22.8" customHeight="1">
      <c r="A171" s="12"/>
      <c r="B171" s="213"/>
      <c r="C171" s="214"/>
      <c r="D171" s="215" t="s">
        <v>75</v>
      </c>
      <c r="E171" s="227" t="s">
        <v>179</v>
      </c>
      <c r="F171" s="227" t="s">
        <v>224</v>
      </c>
      <c r="G171" s="214"/>
      <c r="H171" s="214"/>
      <c r="I171" s="217"/>
      <c r="J171" s="228">
        <f>BK171</f>
        <v>0</v>
      </c>
      <c r="K171" s="214"/>
      <c r="L171" s="219"/>
      <c r="M171" s="220"/>
      <c r="N171" s="221"/>
      <c r="O171" s="221"/>
      <c r="P171" s="222">
        <f>SUM(P172:P213)</f>
        <v>0</v>
      </c>
      <c r="Q171" s="221"/>
      <c r="R171" s="222">
        <f>SUM(R172:R213)</f>
        <v>0.012245000000000001</v>
      </c>
      <c r="S171" s="221"/>
      <c r="T171" s="223">
        <f>SUM(T172:T213)</f>
        <v>7.8459599999999998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4" t="s">
        <v>81</v>
      </c>
      <c r="AT171" s="225" t="s">
        <v>75</v>
      </c>
      <c r="AU171" s="225" t="s">
        <v>81</v>
      </c>
      <c r="AY171" s="224" t="s">
        <v>132</v>
      </c>
      <c r="BK171" s="226">
        <f>SUM(BK172:BK213)</f>
        <v>0</v>
      </c>
    </row>
    <row r="172" s="2" customFormat="1" ht="24" customHeight="1">
      <c r="A172" s="39"/>
      <c r="B172" s="40"/>
      <c r="C172" s="229" t="s">
        <v>225</v>
      </c>
      <c r="D172" s="229" t="s">
        <v>135</v>
      </c>
      <c r="E172" s="230" t="s">
        <v>226</v>
      </c>
      <c r="F172" s="231" t="s">
        <v>227</v>
      </c>
      <c r="G172" s="232" t="s">
        <v>214</v>
      </c>
      <c r="H172" s="233">
        <v>1</v>
      </c>
      <c r="I172" s="234"/>
      <c r="J172" s="235">
        <f>ROUND(I172*H172,2)</f>
        <v>0</v>
      </c>
      <c r="K172" s="231" t="s">
        <v>1</v>
      </c>
      <c r="L172" s="45"/>
      <c r="M172" s="236" t="s">
        <v>1</v>
      </c>
      <c r="N172" s="237" t="s">
        <v>42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0.29999999999999999</v>
      </c>
      <c r="T172" s="239">
        <f>S172*H172</f>
        <v>0.29999999999999999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140</v>
      </c>
      <c r="AT172" s="240" t="s">
        <v>135</v>
      </c>
      <c r="AU172" s="240" t="s">
        <v>141</v>
      </c>
      <c r="AY172" s="18" t="s">
        <v>132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141</v>
      </c>
      <c r="BK172" s="241">
        <f>ROUND(I172*H172,2)</f>
        <v>0</v>
      </c>
      <c r="BL172" s="18" t="s">
        <v>140</v>
      </c>
      <c r="BM172" s="240" t="s">
        <v>228</v>
      </c>
    </row>
    <row r="173" s="2" customFormat="1" ht="16.5" customHeight="1">
      <c r="A173" s="39"/>
      <c r="B173" s="40"/>
      <c r="C173" s="229" t="s">
        <v>229</v>
      </c>
      <c r="D173" s="229" t="s">
        <v>135</v>
      </c>
      <c r="E173" s="230" t="s">
        <v>230</v>
      </c>
      <c r="F173" s="231" t="s">
        <v>231</v>
      </c>
      <c r="G173" s="232" t="s">
        <v>149</v>
      </c>
      <c r="H173" s="233">
        <v>4.5</v>
      </c>
      <c r="I173" s="234"/>
      <c r="J173" s="235">
        <f>ROUND(I173*H173,2)</f>
        <v>0</v>
      </c>
      <c r="K173" s="231" t="s">
        <v>1</v>
      </c>
      <c r="L173" s="45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0.13100000000000001</v>
      </c>
      <c r="T173" s="239">
        <f>S173*H173</f>
        <v>0.58950000000000002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140</v>
      </c>
      <c r="AT173" s="240" t="s">
        <v>135</v>
      </c>
      <c r="AU173" s="240" t="s">
        <v>141</v>
      </c>
      <c r="AY173" s="18" t="s">
        <v>132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141</v>
      </c>
      <c r="BK173" s="241">
        <f>ROUND(I173*H173,2)</f>
        <v>0</v>
      </c>
      <c r="BL173" s="18" t="s">
        <v>140</v>
      </c>
      <c r="BM173" s="240" t="s">
        <v>232</v>
      </c>
    </row>
    <row r="174" s="13" customFormat="1">
      <c r="A174" s="13"/>
      <c r="B174" s="242"/>
      <c r="C174" s="243"/>
      <c r="D174" s="244" t="s">
        <v>143</v>
      </c>
      <c r="E174" s="245" t="s">
        <v>1</v>
      </c>
      <c r="F174" s="246" t="s">
        <v>233</v>
      </c>
      <c r="G174" s="243"/>
      <c r="H174" s="247">
        <v>4.5</v>
      </c>
      <c r="I174" s="248"/>
      <c r="J174" s="243"/>
      <c r="K174" s="243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143</v>
      </c>
      <c r="AU174" s="253" t="s">
        <v>141</v>
      </c>
      <c r="AV174" s="13" t="s">
        <v>141</v>
      </c>
      <c r="AW174" s="13" t="s">
        <v>32</v>
      </c>
      <c r="AX174" s="13" t="s">
        <v>81</v>
      </c>
      <c r="AY174" s="253" t="s">
        <v>132</v>
      </c>
    </row>
    <row r="175" s="2" customFormat="1" ht="16.5" customHeight="1">
      <c r="A175" s="39"/>
      <c r="B175" s="40"/>
      <c r="C175" s="229" t="s">
        <v>7</v>
      </c>
      <c r="D175" s="229" t="s">
        <v>135</v>
      </c>
      <c r="E175" s="230" t="s">
        <v>234</v>
      </c>
      <c r="F175" s="231" t="s">
        <v>235</v>
      </c>
      <c r="G175" s="232" t="s">
        <v>201</v>
      </c>
      <c r="H175" s="233">
        <v>1</v>
      </c>
      <c r="I175" s="234"/>
      <c r="J175" s="235">
        <f>ROUND(I175*H175,2)</f>
        <v>0</v>
      </c>
      <c r="K175" s="231" t="s">
        <v>1</v>
      </c>
      <c r="L175" s="45"/>
      <c r="M175" s="236" t="s">
        <v>1</v>
      </c>
      <c r="N175" s="237" t="s">
        <v>42</v>
      </c>
      <c r="O175" s="92"/>
      <c r="P175" s="238">
        <f>O175*H175</f>
        <v>0</v>
      </c>
      <c r="Q175" s="238">
        <v>0.01</v>
      </c>
      <c r="R175" s="238">
        <f>Q175*H175</f>
        <v>0.01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140</v>
      </c>
      <c r="AT175" s="240" t="s">
        <v>135</v>
      </c>
      <c r="AU175" s="240" t="s">
        <v>141</v>
      </c>
      <c r="AY175" s="18" t="s">
        <v>132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141</v>
      </c>
      <c r="BK175" s="241">
        <f>ROUND(I175*H175,2)</f>
        <v>0</v>
      </c>
      <c r="BL175" s="18" t="s">
        <v>140</v>
      </c>
      <c r="BM175" s="240" t="s">
        <v>236</v>
      </c>
    </row>
    <row r="176" s="2" customFormat="1" ht="24" customHeight="1">
      <c r="A176" s="39"/>
      <c r="B176" s="40"/>
      <c r="C176" s="229" t="s">
        <v>237</v>
      </c>
      <c r="D176" s="229" t="s">
        <v>135</v>
      </c>
      <c r="E176" s="230" t="s">
        <v>238</v>
      </c>
      <c r="F176" s="231" t="s">
        <v>239</v>
      </c>
      <c r="G176" s="232" t="s">
        <v>149</v>
      </c>
      <c r="H176" s="233">
        <v>50.049999999999997</v>
      </c>
      <c r="I176" s="234"/>
      <c r="J176" s="235">
        <f>ROUND(I176*H176,2)</f>
        <v>0</v>
      </c>
      <c r="K176" s="231" t="s">
        <v>176</v>
      </c>
      <c r="L176" s="45"/>
      <c r="M176" s="236" t="s">
        <v>1</v>
      </c>
      <c r="N176" s="237" t="s">
        <v>42</v>
      </c>
      <c r="O176" s="92"/>
      <c r="P176" s="238">
        <f>O176*H176</f>
        <v>0</v>
      </c>
      <c r="Q176" s="238">
        <v>4.0000000000000003E-05</v>
      </c>
      <c r="R176" s="238">
        <f>Q176*H176</f>
        <v>0.0020019999999999999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140</v>
      </c>
      <c r="AT176" s="240" t="s">
        <v>135</v>
      </c>
      <c r="AU176" s="240" t="s">
        <v>141</v>
      </c>
      <c r="AY176" s="18" t="s">
        <v>132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141</v>
      </c>
      <c r="BK176" s="241">
        <f>ROUND(I176*H176,2)</f>
        <v>0</v>
      </c>
      <c r="BL176" s="18" t="s">
        <v>140</v>
      </c>
      <c r="BM176" s="240" t="s">
        <v>240</v>
      </c>
    </row>
    <row r="177" s="13" customFormat="1">
      <c r="A177" s="13"/>
      <c r="B177" s="242"/>
      <c r="C177" s="243"/>
      <c r="D177" s="244" t="s">
        <v>143</v>
      </c>
      <c r="E177" s="245" t="s">
        <v>1</v>
      </c>
      <c r="F177" s="246" t="s">
        <v>241</v>
      </c>
      <c r="G177" s="243"/>
      <c r="H177" s="247">
        <v>50.049999999999997</v>
      </c>
      <c r="I177" s="248"/>
      <c r="J177" s="243"/>
      <c r="K177" s="243"/>
      <c r="L177" s="249"/>
      <c r="M177" s="250"/>
      <c r="N177" s="251"/>
      <c r="O177" s="251"/>
      <c r="P177" s="251"/>
      <c r="Q177" s="251"/>
      <c r="R177" s="251"/>
      <c r="S177" s="251"/>
      <c r="T177" s="25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3" t="s">
        <v>143</v>
      </c>
      <c r="AU177" s="253" t="s">
        <v>141</v>
      </c>
      <c r="AV177" s="13" t="s">
        <v>141</v>
      </c>
      <c r="AW177" s="13" t="s">
        <v>32</v>
      </c>
      <c r="AX177" s="13" t="s">
        <v>81</v>
      </c>
      <c r="AY177" s="253" t="s">
        <v>132</v>
      </c>
    </row>
    <row r="178" s="2" customFormat="1" ht="24" customHeight="1">
      <c r="A178" s="39"/>
      <c r="B178" s="40"/>
      <c r="C178" s="229" t="s">
        <v>242</v>
      </c>
      <c r="D178" s="229" t="s">
        <v>135</v>
      </c>
      <c r="E178" s="230" t="s">
        <v>243</v>
      </c>
      <c r="F178" s="231" t="s">
        <v>244</v>
      </c>
      <c r="G178" s="232" t="s">
        <v>138</v>
      </c>
      <c r="H178" s="233">
        <v>0.46400000000000002</v>
      </c>
      <c r="I178" s="234"/>
      <c r="J178" s="235">
        <f>ROUND(I178*H178,2)</f>
        <v>0</v>
      </c>
      <c r="K178" s="231" t="s">
        <v>139</v>
      </c>
      <c r="L178" s="45"/>
      <c r="M178" s="236" t="s">
        <v>1</v>
      </c>
      <c r="N178" s="237" t="s">
        <v>42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1.3999999999999999</v>
      </c>
      <c r="T178" s="239">
        <f>S178*H178</f>
        <v>0.64959999999999996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140</v>
      </c>
      <c r="AT178" s="240" t="s">
        <v>135</v>
      </c>
      <c r="AU178" s="240" t="s">
        <v>141</v>
      </c>
      <c r="AY178" s="18" t="s">
        <v>132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141</v>
      </c>
      <c r="BK178" s="241">
        <f>ROUND(I178*H178,2)</f>
        <v>0</v>
      </c>
      <c r="BL178" s="18" t="s">
        <v>140</v>
      </c>
      <c r="BM178" s="240" t="s">
        <v>245</v>
      </c>
    </row>
    <row r="179" s="13" customFormat="1">
      <c r="A179" s="13"/>
      <c r="B179" s="242"/>
      <c r="C179" s="243"/>
      <c r="D179" s="244" t="s">
        <v>143</v>
      </c>
      <c r="E179" s="245" t="s">
        <v>1</v>
      </c>
      <c r="F179" s="246" t="s">
        <v>246</v>
      </c>
      <c r="G179" s="243"/>
      <c r="H179" s="247">
        <v>0.46400000000000002</v>
      </c>
      <c r="I179" s="248"/>
      <c r="J179" s="243"/>
      <c r="K179" s="243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143</v>
      </c>
      <c r="AU179" s="253" t="s">
        <v>141</v>
      </c>
      <c r="AV179" s="13" t="s">
        <v>141</v>
      </c>
      <c r="AW179" s="13" t="s">
        <v>32</v>
      </c>
      <c r="AX179" s="13" t="s">
        <v>81</v>
      </c>
      <c r="AY179" s="253" t="s">
        <v>132</v>
      </c>
    </row>
    <row r="180" s="2" customFormat="1" ht="16.5" customHeight="1">
      <c r="A180" s="39"/>
      <c r="B180" s="40"/>
      <c r="C180" s="229" t="s">
        <v>247</v>
      </c>
      <c r="D180" s="229" t="s">
        <v>135</v>
      </c>
      <c r="E180" s="230" t="s">
        <v>248</v>
      </c>
      <c r="F180" s="231" t="s">
        <v>249</v>
      </c>
      <c r="G180" s="232" t="s">
        <v>149</v>
      </c>
      <c r="H180" s="233">
        <v>5</v>
      </c>
      <c r="I180" s="234"/>
      <c r="J180" s="235">
        <f>ROUND(I180*H180,2)</f>
        <v>0</v>
      </c>
      <c r="K180" s="231" t="s">
        <v>139</v>
      </c>
      <c r="L180" s="45"/>
      <c r="M180" s="236" t="s">
        <v>1</v>
      </c>
      <c r="N180" s="237" t="s">
        <v>42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0.087999999999999995</v>
      </c>
      <c r="T180" s="239">
        <f>S180*H180</f>
        <v>0.43999999999999995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140</v>
      </c>
      <c r="AT180" s="240" t="s">
        <v>135</v>
      </c>
      <c r="AU180" s="240" t="s">
        <v>141</v>
      </c>
      <c r="AY180" s="18" t="s">
        <v>132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141</v>
      </c>
      <c r="BK180" s="241">
        <f>ROUND(I180*H180,2)</f>
        <v>0</v>
      </c>
      <c r="BL180" s="18" t="s">
        <v>140</v>
      </c>
      <c r="BM180" s="240" t="s">
        <v>250</v>
      </c>
    </row>
    <row r="181" s="13" customFormat="1">
      <c r="A181" s="13"/>
      <c r="B181" s="242"/>
      <c r="C181" s="243"/>
      <c r="D181" s="244" t="s">
        <v>143</v>
      </c>
      <c r="E181" s="245" t="s">
        <v>1</v>
      </c>
      <c r="F181" s="246" t="s">
        <v>251</v>
      </c>
      <c r="G181" s="243"/>
      <c r="H181" s="247">
        <v>5</v>
      </c>
      <c r="I181" s="248"/>
      <c r="J181" s="243"/>
      <c r="K181" s="243"/>
      <c r="L181" s="249"/>
      <c r="M181" s="250"/>
      <c r="N181" s="251"/>
      <c r="O181" s="251"/>
      <c r="P181" s="251"/>
      <c r="Q181" s="251"/>
      <c r="R181" s="251"/>
      <c r="S181" s="251"/>
      <c r="T181" s="25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3" t="s">
        <v>143</v>
      </c>
      <c r="AU181" s="253" t="s">
        <v>141</v>
      </c>
      <c r="AV181" s="13" t="s">
        <v>141</v>
      </c>
      <c r="AW181" s="13" t="s">
        <v>32</v>
      </c>
      <c r="AX181" s="13" t="s">
        <v>81</v>
      </c>
      <c r="AY181" s="253" t="s">
        <v>132</v>
      </c>
    </row>
    <row r="182" s="2" customFormat="1" ht="24" customHeight="1">
      <c r="A182" s="39"/>
      <c r="B182" s="40"/>
      <c r="C182" s="229" t="s">
        <v>252</v>
      </c>
      <c r="D182" s="229" t="s">
        <v>135</v>
      </c>
      <c r="E182" s="230" t="s">
        <v>253</v>
      </c>
      <c r="F182" s="231" t="s">
        <v>254</v>
      </c>
      <c r="G182" s="232" t="s">
        <v>255</v>
      </c>
      <c r="H182" s="233">
        <v>16</v>
      </c>
      <c r="I182" s="234"/>
      <c r="J182" s="235">
        <f>ROUND(I182*H182,2)</f>
        <v>0</v>
      </c>
      <c r="K182" s="231" t="s">
        <v>139</v>
      </c>
      <c r="L182" s="45"/>
      <c r="M182" s="236" t="s">
        <v>1</v>
      </c>
      <c r="N182" s="237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0.012999999999999999</v>
      </c>
      <c r="T182" s="239">
        <f>S182*H182</f>
        <v>0.20799999999999999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140</v>
      </c>
      <c r="AT182" s="240" t="s">
        <v>135</v>
      </c>
      <c r="AU182" s="240" t="s">
        <v>141</v>
      </c>
      <c r="AY182" s="18" t="s">
        <v>132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141</v>
      </c>
      <c r="BK182" s="241">
        <f>ROUND(I182*H182,2)</f>
        <v>0</v>
      </c>
      <c r="BL182" s="18" t="s">
        <v>140</v>
      </c>
      <c r="BM182" s="240" t="s">
        <v>256</v>
      </c>
    </row>
    <row r="183" s="2" customFormat="1" ht="16.5" customHeight="1">
      <c r="A183" s="39"/>
      <c r="B183" s="40"/>
      <c r="C183" s="229" t="s">
        <v>257</v>
      </c>
      <c r="D183" s="229" t="s">
        <v>135</v>
      </c>
      <c r="E183" s="230" t="s">
        <v>258</v>
      </c>
      <c r="F183" s="231" t="s">
        <v>259</v>
      </c>
      <c r="G183" s="232" t="s">
        <v>255</v>
      </c>
      <c r="H183" s="233">
        <v>8</v>
      </c>
      <c r="I183" s="234"/>
      <c r="J183" s="235">
        <f>ROUND(I183*H183,2)</f>
        <v>0</v>
      </c>
      <c r="K183" s="231" t="s">
        <v>139</v>
      </c>
      <c r="L183" s="45"/>
      <c r="M183" s="236" t="s">
        <v>1</v>
      </c>
      <c r="N183" s="237" t="s">
        <v>42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0.036999999999999998</v>
      </c>
      <c r="T183" s="239">
        <f>S183*H183</f>
        <v>0.29599999999999999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140</v>
      </c>
      <c r="AT183" s="240" t="s">
        <v>135</v>
      </c>
      <c r="AU183" s="240" t="s">
        <v>141</v>
      </c>
      <c r="AY183" s="18" t="s">
        <v>132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141</v>
      </c>
      <c r="BK183" s="241">
        <f>ROUND(I183*H183,2)</f>
        <v>0</v>
      </c>
      <c r="BL183" s="18" t="s">
        <v>140</v>
      </c>
      <c r="BM183" s="240" t="s">
        <v>260</v>
      </c>
    </row>
    <row r="184" s="2" customFormat="1" ht="24" customHeight="1">
      <c r="A184" s="39"/>
      <c r="B184" s="40"/>
      <c r="C184" s="229" t="s">
        <v>261</v>
      </c>
      <c r="D184" s="229" t="s">
        <v>135</v>
      </c>
      <c r="E184" s="230" t="s">
        <v>262</v>
      </c>
      <c r="F184" s="231" t="s">
        <v>263</v>
      </c>
      <c r="G184" s="232" t="s">
        <v>201</v>
      </c>
      <c r="H184" s="233">
        <v>35</v>
      </c>
      <c r="I184" s="234"/>
      <c r="J184" s="235">
        <f>ROUND(I184*H184,2)</f>
        <v>0</v>
      </c>
      <c r="K184" s="231" t="s">
        <v>139</v>
      </c>
      <c r="L184" s="45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0.001</v>
      </c>
      <c r="T184" s="239">
        <f>S184*H184</f>
        <v>0.035000000000000003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140</v>
      </c>
      <c r="AT184" s="240" t="s">
        <v>135</v>
      </c>
      <c r="AU184" s="240" t="s">
        <v>141</v>
      </c>
      <c r="AY184" s="18" t="s">
        <v>132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141</v>
      </c>
      <c r="BK184" s="241">
        <f>ROUND(I184*H184,2)</f>
        <v>0</v>
      </c>
      <c r="BL184" s="18" t="s">
        <v>140</v>
      </c>
      <c r="BM184" s="240" t="s">
        <v>264</v>
      </c>
    </row>
    <row r="185" s="2" customFormat="1" ht="24" customHeight="1">
      <c r="A185" s="39"/>
      <c r="B185" s="40"/>
      <c r="C185" s="229" t="s">
        <v>265</v>
      </c>
      <c r="D185" s="229" t="s">
        <v>135</v>
      </c>
      <c r="E185" s="230" t="s">
        <v>266</v>
      </c>
      <c r="F185" s="231" t="s">
        <v>267</v>
      </c>
      <c r="G185" s="232" t="s">
        <v>255</v>
      </c>
      <c r="H185" s="233">
        <v>4</v>
      </c>
      <c r="I185" s="234"/>
      <c r="J185" s="235">
        <f>ROUND(I185*H185,2)</f>
        <v>0</v>
      </c>
      <c r="K185" s="231" t="s">
        <v>139</v>
      </c>
      <c r="L185" s="45"/>
      <c r="M185" s="236" t="s">
        <v>1</v>
      </c>
      <c r="N185" s="237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0.0089999999999999993</v>
      </c>
      <c r="T185" s="239">
        <f>S185*H185</f>
        <v>0.035999999999999997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140</v>
      </c>
      <c r="AT185" s="240" t="s">
        <v>135</v>
      </c>
      <c r="AU185" s="240" t="s">
        <v>141</v>
      </c>
      <c r="AY185" s="18" t="s">
        <v>132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141</v>
      </c>
      <c r="BK185" s="241">
        <f>ROUND(I185*H185,2)</f>
        <v>0</v>
      </c>
      <c r="BL185" s="18" t="s">
        <v>140</v>
      </c>
      <c r="BM185" s="240" t="s">
        <v>268</v>
      </c>
    </row>
    <row r="186" s="2" customFormat="1" ht="24" customHeight="1">
      <c r="A186" s="39"/>
      <c r="B186" s="40"/>
      <c r="C186" s="229" t="s">
        <v>269</v>
      </c>
      <c r="D186" s="229" t="s">
        <v>135</v>
      </c>
      <c r="E186" s="230" t="s">
        <v>270</v>
      </c>
      <c r="F186" s="231" t="s">
        <v>271</v>
      </c>
      <c r="G186" s="232" t="s">
        <v>255</v>
      </c>
      <c r="H186" s="233">
        <v>70</v>
      </c>
      <c r="I186" s="234"/>
      <c r="J186" s="235">
        <f>ROUND(I186*H186,2)</f>
        <v>0</v>
      </c>
      <c r="K186" s="231" t="s">
        <v>139</v>
      </c>
      <c r="L186" s="45"/>
      <c r="M186" s="236" t="s">
        <v>1</v>
      </c>
      <c r="N186" s="237" t="s">
        <v>42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0.002</v>
      </c>
      <c r="T186" s="239">
        <f>S186*H186</f>
        <v>0.14000000000000001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140</v>
      </c>
      <c r="AT186" s="240" t="s">
        <v>135</v>
      </c>
      <c r="AU186" s="240" t="s">
        <v>141</v>
      </c>
      <c r="AY186" s="18" t="s">
        <v>132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141</v>
      </c>
      <c r="BK186" s="241">
        <f>ROUND(I186*H186,2)</f>
        <v>0</v>
      </c>
      <c r="BL186" s="18" t="s">
        <v>140</v>
      </c>
      <c r="BM186" s="240" t="s">
        <v>272</v>
      </c>
    </row>
    <row r="187" s="2" customFormat="1" ht="24" customHeight="1">
      <c r="A187" s="39"/>
      <c r="B187" s="40"/>
      <c r="C187" s="229" t="s">
        <v>273</v>
      </c>
      <c r="D187" s="229" t="s">
        <v>135</v>
      </c>
      <c r="E187" s="230" t="s">
        <v>274</v>
      </c>
      <c r="F187" s="231" t="s">
        <v>275</v>
      </c>
      <c r="G187" s="232" t="s">
        <v>255</v>
      </c>
      <c r="H187" s="233">
        <v>30</v>
      </c>
      <c r="I187" s="234"/>
      <c r="J187" s="235">
        <f>ROUND(I187*H187,2)</f>
        <v>0</v>
      </c>
      <c r="K187" s="231" t="s">
        <v>139</v>
      </c>
      <c r="L187" s="45"/>
      <c r="M187" s="236" t="s">
        <v>1</v>
      </c>
      <c r="N187" s="237" t="s">
        <v>42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0.0040000000000000001</v>
      </c>
      <c r="T187" s="239">
        <f>S187*H187</f>
        <v>0.12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140</v>
      </c>
      <c r="AT187" s="240" t="s">
        <v>135</v>
      </c>
      <c r="AU187" s="240" t="s">
        <v>141</v>
      </c>
      <c r="AY187" s="18" t="s">
        <v>132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141</v>
      </c>
      <c r="BK187" s="241">
        <f>ROUND(I187*H187,2)</f>
        <v>0</v>
      </c>
      <c r="BL187" s="18" t="s">
        <v>140</v>
      </c>
      <c r="BM187" s="240" t="s">
        <v>276</v>
      </c>
    </row>
    <row r="188" s="2" customFormat="1" ht="24" customHeight="1">
      <c r="A188" s="39"/>
      <c r="B188" s="40"/>
      <c r="C188" s="229" t="s">
        <v>277</v>
      </c>
      <c r="D188" s="229" t="s">
        <v>135</v>
      </c>
      <c r="E188" s="230" t="s">
        <v>278</v>
      </c>
      <c r="F188" s="231" t="s">
        <v>279</v>
      </c>
      <c r="G188" s="232" t="s">
        <v>255</v>
      </c>
      <c r="H188" s="233">
        <v>20</v>
      </c>
      <c r="I188" s="234"/>
      <c r="J188" s="235">
        <f>ROUND(I188*H188,2)</f>
        <v>0</v>
      </c>
      <c r="K188" s="231" t="s">
        <v>139</v>
      </c>
      <c r="L188" s="45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0.0060000000000000001</v>
      </c>
      <c r="T188" s="239">
        <f>S188*H188</f>
        <v>0.12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140</v>
      </c>
      <c r="AT188" s="240" t="s">
        <v>135</v>
      </c>
      <c r="AU188" s="240" t="s">
        <v>141</v>
      </c>
      <c r="AY188" s="18" t="s">
        <v>132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141</v>
      </c>
      <c r="BK188" s="241">
        <f>ROUND(I188*H188,2)</f>
        <v>0</v>
      </c>
      <c r="BL188" s="18" t="s">
        <v>140</v>
      </c>
      <c r="BM188" s="240" t="s">
        <v>280</v>
      </c>
    </row>
    <row r="189" s="2" customFormat="1" ht="24" customHeight="1">
      <c r="A189" s="39"/>
      <c r="B189" s="40"/>
      <c r="C189" s="229" t="s">
        <v>281</v>
      </c>
      <c r="D189" s="229" t="s">
        <v>135</v>
      </c>
      <c r="E189" s="230" t="s">
        <v>282</v>
      </c>
      <c r="F189" s="231" t="s">
        <v>283</v>
      </c>
      <c r="G189" s="232" t="s">
        <v>255</v>
      </c>
      <c r="H189" s="233">
        <v>15</v>
      </c>
      <c r="I189" s="234"/>
      <c r="J189" s="235">
        <f>ROUND(I189*H189,2)</f>
        <v>0</v>
      </c>
      <c r="K189" s="231" t="s">
        <v>139</v>
      </c>
      <c r="L189" s="45"/>
      <c r="M189" s="236" t="s">
        <v>1</v>
      </c>
      <c r="N189" s="237" t="s">
        <v>42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0.012999999999999999</v>
      </c>
      <c r="T189" s="239">
        <f>S189*H189</f>
        <v>0.19499999999999998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140</v>
      </c>
      <c r="AT189" s="240" t="s">
        <v>135</v>
      </c>
      <c r="AU189" s="240" t="s">
        <v>141</v>
      </c>
      <c r="AY189" s="18" t="s">
        <v>132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141</v>
      </c>
      <c r="BK189" s="241">
        <f>ROUND(I189*H189,2)</f>
        <v>0</v>
      </c>
      <c r="BL189" s="18" t="s">
        <v>140</v>
      </c>
      <c r="BM189" s="240" t="s">
        <v>284</v>
      </c>
    </row>
    <row r="190" s="2" customFormat="1" ht="24" customHeight="1">
      <c r="A190" s="39"/>
      <c r="B190" s="40"/>
      <c r="C190" s="229" t="s">
        <v>285</v>
      </c>
      <c r="D190" s="229" t="s">
        <v>135</v>
      </c>
      <c r="E190" s="230" t="s">
        <v>286</v>
      </c>
      <c r="F190" s="231" t="s">
        <v>287</v>
      </c>
      <c r="G190" s="232" t="s">
        <v>255</v>
      </c>
      <c r="H190" s="233">
        <v>2</v>
      </c>
      <c r="I190" s="234"/>
      <c r="J190" s="235">
        <f>ROUND(I190*H190,2)</f>
        <v>0</v>
      </c>
      <c r="K190" s="231" t="s">
        <v>139</v>
      </c>
      <c r="L190" s="45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0.040000000000000001</v>
      </c>
      <c r="T190" s="239">
        <f>S190*H190</f>
        <v>0.080000000000000002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140</v>
      </c>
      <c r="AT190" s="240" t="s">
        <v>135</v>
      </c>
      <c r="AU190" s="240" t="s">
        <v>141</v>
      </c>
      <c r="AY190" s="18" t="s">
        <v>132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141</v>
      </c>
      <c r="BK190" s="241">
        <f>ROUND(I190*H190,2)</f>
        <v>0</v>
      </c>
      <c r="BL190" s="18" t="s">
        <v>140</v>
      </c>
      <c r="BM190" s="240" t="s">
        <v>288</v>
      </c>
    </row>
    <row r="191" s="2" customFormat="1" ht="24" customHeight="1">
      <c r="A191" s="39"/>
      <c r="B191" s="40"/>
      <c r="C191" s="229" t="s">
        <v>289</v>
      </c>
      <c r="D191" s="229" t="s">
        <v>135</v>
      </c>
      <c r="E191" s="230" t="s">
        <v>290</v>
      </c>
      <c r="F191" s="231" t="s">
        <v>291</v>
      </c>
      <c r="G191" s="232" t="s">
        <v>255</v>
      </c>
      <c r="H191" s="233">
        <v>2.7000000000000002</v>
      </c>
      <c r="I191" s="234"/>
      <c r="J191" s="235">
        <f>ROUND(I191*H191,2)</f>
        <v>0</v>
      </c>
      <c r="K191" s="231" t="s">
        <v>139</v>
      </c>
      <c r="L191" s="45"/>
      <c r="M191" s="236" t="s">
        <v>1</v>
      </c>
      <c r="N191" s="237" t="s">
        <v>42</v>
      </c>
      <c r="O191" s="92"/>
      <c r="P191" s="238">
        <f>O191*H191</f>
        <v>0</v>
      </c>
      <c r="Q191" s="238">
        <v>9.0000000000000006E-05</v>
      </c>
      <c r="R191" s="238">
        <f>Q191*H191</f>
        <v>0.00024300000000000003</v>
      </c>
      <c r="S191" s="238">
        <v>0.0030000000000000001</v>
      </c>
      <c r="T191" s="239">
        <f>S191*H191</f>
        <v>0.0081000000000000013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140</v>
      </c>
      <c r="AT191" s="240" t="s">
        <v>135</v>
      </c>
      <c r="AU191" s="240" t="s">
        <v>141</v>
      </c>
      <c r="AY191" s="18" t="s">
        <v>132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141</v>
      </c>
      <c r="BK191" s="241">
        <f>ROUND(I191*H191,2)</f>
        <v>0</v>
      </c>
      <c r="BL191" s="18" t="s">
        <v>140</v>
      </c>
      <c r="BM191" s="240" t="s">
        <v>292</v>
      </c>
    </row>
    <row r="192" s="2" customFormat="1" ht="24" customHeight="1">
      <c r="A192" s="39"/>
      <c r="B192" s="40"/>
      <c r="C192" s="229" t="s">
        <v>293</v>
      </c>
      <c r="D192" s="229" t="s">
        <v>135</v>
      </c>
      <c r="E192" s="230" t="s">
        <v>294</v>
      </c>
      <c r="F192" s="231" t="s">
        <v>295</v>
      </c>
      <c r="G192" s="232" t="s">
        <v>149</v>
      </c>
      <c r="H192" s="233">
        <v>2.25</v>
      </c>
      <c r="I192" s="234"/>
      <c r="J192" s="235">
        <f>ROUND(I192*H192,2)</f>
        <v>0</v>
      </c>
      <c r="K192" s="231" t="s">
        <v>150</v>
      </c>
      <c r="L192" s="45"/>
      <c r="M192" s="236" t="s">
        <v>1</v>
      </c>
      <c r="N192" s="237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0.0040000000000000001</v>
      </c>
      <c r="T192" s="239">
        <f>S192*H192</f>
        <v>0.0090000000000000011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140</v>
      </c>
      <c r="AT192" s="240" t="s">
        <v>135</v>
      </c>
      <c r="AU192" s="240" t="s">
        <v>141</v>
      </c>
      <c r="AY192" s="18" t="s">
        <v>132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141</v>
      </c>
      <c r="BK192" s="241">
        <f>ROUND(I192*H192,2)</f>
        <v>0</v>
      </c>
      <c r="BL192" s="18" t="s">
        <v>140</v>
      </c>
      <c r="BM192" s="240" t="s">
        <v>296</v>
      </c>
    </row>
    <row r="193" s="13" customFormat="1">
      <c r="A193" s="13"/>
      <c r="B193" s="242"/>
      <c r="C193" s="243"/>
      <c r="D193" s="244" t="s">
        <v>143</v>
      </c>
      <c r="E193" s="245" t="s">
        <v>1</v>
      </c>
      <c r="F193" s="246" t="s">
        <v>152</v>
      </c>
      <c r="G193" s="243"/>
      <c r="H193" s="247">
        <v>2.25</v>
      </c>
      <c r="I193" s="248"/>
      <c r="J193" s="243"/>
      <c r="K193" s="243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143</v>
      </c>
      <c r="AU193" s="253" t="s">
        <v>141</v>
      </c>
      <c r="AV193" s="13" t="s">
        <v>141</v>
      </c>
      <c r="AW193" s="13" t="s">
        <v>32</v>
      </c>
      <c r="AX193" s="13" t="s">
        <v>81</v>
      </c>
      <c r="AY193" s="253" t="s">
        <v>132</v>
      </c>
    </row>
    <row r="194" s="2" customFormat="1" ht="24" customHeight="1">
      <c r="A194" s="39"/>
      <c r="B194" s="40"/>
      <c r="C194" s="229" t="s">
        <v>297</v>
      </c>
      <c r="D194" s="229" t="s">
        <v>135</v>
      </c>
      <c r="E194" s="230" t="s">
        <v>298</v>
      </c>
      <c r="F194" s="231" t="s">
        <v>299</v>
      </c>
      <c r="G194" s="232" t="s">
        <v>149</v>
      </c>
      <c r="H194" s="233">
        <v>6.6390000000000002</v>
      </c>
      <c r="I194" s="234"/>
      <c r="J194" s="235">
        <f>ROUND(I194*H194,2)</f>
        <v>0</v>
      </c>
      <c r="K194" s="231" t="s">
        <v>139</v>
      </c>
      <c r="L194" s="45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0.0040000000000000001</v>
      </c>
      <c r="T194" s="239">
        <f>S194*H194</f>
        <v>0.026556000000000003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140</v>
      </c>
      <c r="AT194" s="240" t="s">
        <v>135</v>
      </c>
      <c r="AU194" s="240" t="s">
        <v>141</v>
      </c>
      <c r="AY194" s="18" t="s">
        <v>132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141</v>
      </c>
      <c r="BK194" s="241">
        <f>ROUND(I194*H194,2)</f>
        <v>0</v>
      </c>
      <c r="BL194" s="18" t="s">
        <v>140</v>
      </c>
      <c r="BM194" s="240" t="s">
        <v>300</v>
      </c>
    </row>
    <row r="195" s="13" customFormat="1">
      <c r="A195" s="13"/>
      <c r="B195" s="242"/>
      <c r="C195" s="243"/>
      <c r="D195" s="244" t="s">
        <v>143</v>
      </c>
      <c r="E195" s="245" t="s">
        <v>1</v>
      </c>
      <c r="F195" s="246" t="s">
        <v>301</v>
      </c>
      <c r="G195" s="243"/>
      <c r="H195" s="247">
        <v>6.6390000000000002</v>
      </c>
      <c r="I195" s="248"/>
      <c r="J195" s="243"/>
      <c r="K195" s="243"/>
      <c r="L195" s="249"/>
      <c r="M195" s="250"/>
      <c r="N195" s="251"/>
      <c r="O195" s="251"/>
      <c r="P195" s="251"/>
      <c r="Q195" s="251"/>
      <c r="R195" s="251"/>
      <c r="S195" s="251"/>
      <c r="T195" s="25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3" t="s">
        <v>143</v>
      </c>
      <c r="AU195" s="253" t="s">
        <v>141</v>
      </c>
      <c r="AV195" s="13" t="s">
        <v>141</v>
      </c>
      <c r="AW195" s="13" t="s">
        <v>32</v>
      </c>
      <c r="AX195" s="13" t="s">
        <v>81</v>
      </c>
      <c r="AY195" s="253" t="s">
        <v>132</v>
      </c>
    </row>
    <row r="196" s="2" customFormat="1" ht="24" customHeight="1">
      <c r="A196" s="39"/>
      <c r="B196" s="40"/>
      <c r="C196" s="229" t="s">
        <v>302</v>
      </c>
      <c r="D196" s="229" t="s">
        <v>135</v>
      </c>
      <c r="E196" s="230" t="s">
        <v>303</v>
      </c>
      <c r="F196" s="231" t="s">
        <v>304</v>
      </c>
      <c r="G196" s="232" t="s">
        <v>149</v>
      </c>
      <c r="H196" s="233">
        <v>139.50899999999999</v>
      </c>
      <c r="I196" s="234"/>
      <c r="J196" s="235">
        <f>ROUND(I196*H196,2)</f>
        <v>0</v>
      </c>
      <c r="K196" s="231" t="s">
        <v>139</v>
      </c>
      <c r="L196" s="45"/>
      <c r="M196" s="236" t="s">
        <v>1</v>
      </c>
      <c r="N196" s="237" t="s">
        <v>42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0.02</v>
      </c>
      <c r="T196" s="239">
        <f>S196*H196</f>
        <v>2.7901799999999999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140</v>
      </c>
      <c r="AT196" s="240" t="s">
        <v>135</v>
      </c>
      <c r="AU196" s="240" t="s">
        <v>141</v>
      </c>
      <c r="AY196" s="18" t="s">
        <v>132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141</v>
      </c>
      <c r="BK196" s="241">
        <f>ROUND(I196*H196,2)</f>
        <v>0</v>
      </c>
      <c r="BL196" s="18" t="s">
        <v>140</v>
      </c>
      <c r="BM196" s="240" t="s">
        <v>305</v>
      </c>
    </row>
    <row r="197" s="13" customFormat="1">
      <c r="A197" s="13"/>
      <c r="B197" s="242"/>
      <c r="C197" s="243"/>
      <c r="D197" s="244" t="s">
        <v>143</v>
      </c>
      <c r="E197" s="245" t="s">
        <v>1</v>
      </c>
      <c r="F197" s="246" t="s">
        <v>306</v>
      </c>
      <c r="G197" s="243"/>
      <c r="H197" s="247">
        <v>10.4</v>
      </c>
      <c r="I197" s="248"/>
      <c r="J197" s="243"/>
      <c r="K197" s="243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143</v>
      </c>
      <c r="AU197" s="253" t="s">
        <v>141</v>
      </c>
      <c r="AV197" s="13" t="s">
        <v>141</v>
      </c>
      <c r="AW197" s="13" t="s">
        <v>32</v>
      </c>
      <c r="AX197" s="13" t="s">
        <v>76</v>
      </c>
      <c r="AY197" s="253" t="s">
        <v>132</v>
      </c>
    </row>
    <row r="198" s="13" customFormat="1">
      <c r="A198" s="13"/>
      <c r="B198" s="242"/>
      <c r="C198" s="243"/>
      <c r="D198" s="244" t="s">
        <v>143</v>
      </c>
      <c r="E198" s="245" t="s">
        <v>1</v>
      </c>
      <c r="F198" s="246" t="s">
        <v>307</v>
      </c>
      <c r="G198" s="243"/>
      <c r="H198" s="247">
        <v>45.756</v>
      </c>
      <c r="I198" s="248"/>
      <c r="J198" s="243"/>
      <c r="K198" s="243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143</v>
      </c>
      <c r="AU198" s="253" t="s">
        <v>141</v>
      </c>
      <c r="AV198" s="13" t="s">
        <v>141</v>
      </c>
      <c r="AW198" s="13" t="s">
        <v>32</v>
      </c>
      <c r="AX198" s="13" t="s">
        <v>76</v>
      </c>
      <c r="AY198" s="253" t="s">
        <v>132</v>
      </c>
    </row>
    <row r="199" s="13" customFormat="1">
      <c r="A199" s="13"/>
      <c r="B199" s="242"/>
      <c r="C199" s="243"/>
      <c r="D199" s="244" t="s">
        <v>143</v>
      </c>
      <c r="E199" s="245" t="s">
        <v>1</v>
      </c>
      <c r="F199" s="246" t="s">
        <v>308</v>
      </c>
      <c r="G199" s="243"/>
      <c r="H199" s="247">
        <v>106.51600000000001</v>
      </c>
      <c r="I199" s="248"/>
      <c r="J199" s="243"/>
      <c r="K199" s="243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143</v>
      </c>
      <c r="AU199" s="253" t="s">
        <v>141</v>
      </c>
      <c r="AV199" s="13" t="s">
        <v>141</v>
      </c>
      <c r="AW199" s="13" t="s">
        <v>32</v>
      </c>
      <c r="AX199" s="13" t="s">
        <v>76</v>
      </c>
      <c r="AY199" s="253" t="s">
        <v>132</v>
      </c>
    </row>
    <row r="200" s="15" customFormat="1">
      <c r="A200" s="15"/>
      <c r="B200" s="275"/>
      <c r="C200" s="276"/>
      <c r="D200" s="244" t="s">
        <v>143</v>
      </c>
      <c r="E200" s="277" t="s">
        <v>1</v>
      </c>
      <c r="F200" s="278" t="s">
        <v>309</v>
      </c>
      <c r="G200" s="276"/>
      <c r="H200" s="279">
        <v>162.672</v>
      </c>
      <c r="I200" s="280"/>
      <c r="J200" s="276"/>
      <c r="K200" s="276"/>
      <c r="L200" s="281"/>
      <c r="M200" s="282"/>
      <c r="N200" s="283"/>
      <c r="O200" s="283"/>
      <c r="P200" s="283"/>
      <c r="Q200" s="283"/>
      <c r="R200" s="283"/>
      <c r="S200" s="283"/>
      <c r="T200" s="28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5" t="s">
        <v>143</v>
      </c>
      <c r="AU200" s="285" t="s">
        <v>141</v>
      </c>
      <c r="AV200" s="15" t="s">
        <v>133</v>
      </c>
      <c r="AW200" s="15" t="s">
        <v>32</v>
      </c>
      <c r="AX200" s="15" t="s">
        <v>76</v>
      </c>
      <c r="AY200" s="285" t="s">
        <v>132</v>
      </c>
    </row>
    <row r="201" s="13" customFormat="1">
      <c r="A201" s="13"/>
      <c r="B201" s="242"/>
      <c r="C201" s="243"/>
      <c r="D201" s="244" t="s">
        <v>143</v>
      </c>
      <c r="E201" s="245" t="s">
        <v>1</v>
      </c>
      <c r="F201" s="246" t="s">
        <v>310</v>
      </c>
      <c r="G201" s="243"/>
      <c r="H201" s="247">
        <v>-15.816000000000001</v>
      </c>
      <c r="I201" s="248"/>
      <c r="J201" s="243"/>
      <c r="K201" s="243"/>
      <c r="L201" s="249"/>
      <c r="M201" s="250"/>
      <c r="N201" s="251"/>
      <c r="O201" s="251"/>
      <c r="P201" s="251"/>
      <c r="Q201" s="251"/>
      <c r="R201" s="251"/>
      <c r="S201" s="251"/>
      <c r="T201" s="25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3" t="s">
        <v>143</v>
      </c>
      <c r="AU201" s="253" t="s">
        <v>141</v>
      </c>
      <c r="AV201" s="13" t="s">
        <v>141</v>
      </c>
      <c r="AW201" s="13" t="s">
        <v>32</v>
      </c>
      <c r="AX201" s="13" t="s">
        <v>76</v>
      </c>
      <c r="AY201" s="253" t="s">
        <v>132</v>
      </c>
    </row>
    <row r="202" s="15" customFormat="1">
      <c r="A202" s="15"/>
      <c r="B202" s="275"/>
      <c r="C202" s="276"/>
      <c r="D202" s="244" t="s">
        <v>143</v>
      </c>
      <c r="E202" s="277" t="s">
        <v>1</v>
      </c>
      <c r="F202" s="278" t="s">
        <v>309</v>
      </c>
      <c r="G202" s="276"/>
      <c r="H202" s="279">
        <v>-15.816000000000001</v>
      </c>
      <c r="I202" s="280"/>
      <c r="J202" s="276"/>
      <c r="K202" s="276"/>
      <c r="L202" s="281"/>
      <c r="M202" s="282"/>
      <c r="N202" s="283"/>
      <c r="O202" s="283"/>
      <c r="P202" s="283"/>
      <c r="Q202" s="283"/>
      <c r="R202" s="283"/>
      <c r="S202" s="283"/>
      <c r="T202" s="28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5" t="s">
        <v>143</v>
      </c>
      <c r="AU202" s="285" t="s">
        <v>141</v>
      </c>
      <c r="AV202" s="15" t="s">
        <v>133</v>
      </c>
      <c r="AW202" s="15" t="s">
        <v>32</v>
      </c>
      <c r="AX202" s="15" t="s">
        <v>76</v>
      </c>
      <c r="AY202" s="285" t="s">
        <v>132</v>
      </c>
    </row>
    <row r="203" s="13" customFormat="1">
      <c r="A203" s="13"/>
      <c r="B203" s="242"/>
      <c r="C203" s="243"/>
      <c r="D203" s="244" t="s">
        <v>143</v>
      </c>
      <c r="E203" s="245" t="s">
        <v>1</v>
      </c>
      <c r="F203" s="246" t="s">
        <v>311</v>
      </c>
      <c r="G203" s="243"/>
      <c r="H203" s="247">
        <v>-14.657</v>
      </c>
      <c r="I203" s="248"/>
      <c r="J203" s="243"/>
      <c r="K203" s="243"/>
      <c r="L203" s="249"/>
      <c r="M203" s="250"/>
      <c r="N203" s="251"/>
      <c r="O203" s="251"/>
      <c r="P203" s="251"/>
      <c r="Q203" s="251"/>
      <c r="R203" s="251"/>
      <c r="S203" s="251"/>
      <c r="T203" s="25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3" t="s">
        <v>143</v>
      </c>
      <c r="AU203" s="253" t="s">
        <v>141</v>
      </c>
      <c r="AV203" s="13" t="s">
        <v>141</v>
      </c>
      <c r="AW203" s="13" t="s">
        <v>32</v>
      </c>
      <c r="AX203" s="13" t="s">
        <v>76</v>
      </c>
      <c r="AY203" s="253" t="s">
        <v>132</v>
      </c>
    </row>
    <row r="204" s="16" customFormat="1">
      <c r="A204" s="16"/>
      <c r="B204" s="286"/>
      <c r="C204" s="287"/>
      <c r="D204" s="244" t="s">
        <v>143</v>
      </c>
      <c r="E204" s="288" t="s">
        <v>1</v>
      </c>
      <c r="F204" s="289" t="s">
        <v>312</v>
      </c>
      <c r="G204" s="287"/>
      <c r="H204" s="288" t="s">
        <v>1</v>
      </c>
      <c r="I204" s="290"/>
      <c r="J204" s="287"/>
      <c r="K204" s="287"/>
      <c r="L204" s="291"/>
      <c r="M204" s="292"/>
      <c r="N204" s="293"/>
      <c r="O204" s="293"/>
      <c r="P204" s="293"/>
      <c r="Q204" s="293"/>
      <c r="R204" s="293"/>
      <c r="S204" s="293"/>
      <c r="T204" s="29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5" t="s">
        <v>143</v>
      </c>
      <c r="AU204" s="295" t="s">
        <v>141</v>
      </c>
      <c r="AV204" s="16" t="s">
        <v>81</v>
      </c>
      <c r="AW204" s="16" t="s">
        <v>32</v>
      </c>
      <c r="AX204" s="16" t="s">
        <v>76</v>
      </c>
      <c r="AY204" s="295" t="s">
        <v>132</v>
      </c>
    </row>
    <row r="205" s="15" customFormat="1">
      <c r="A205" s="15"/>
      <c r="B205" s="275"/>
      <c r="C205" s="276"/>
      <c r="D205" s="244" t="s">
        <v>143</v>
      </c>
      <c r="E205" s="277" t="s">
        <v>1</v>
      </c>
      <c r="F205" s="278" t="s">
        <v>309</v>
      </c>
      <c r="G205" s="276"/>
      <c r="H205" s="279">
        <v>-14.657</v>
      </c>
      <c r="I205" s="280"/>
      <c r="J205" s="276"/>
      <c r="K205" s="276"/>
      <c r="L205" s="281"/>
      <c r="M205" s="282"/>
      <c r="N205" s="283"/>
      <c r="O205" s="283"/>
      <c r="P205" s="283"/>
      <c r="Q205" s="283"/>
      <c r="R205" s="283"/>
      <c r="S205" s="283"/>
      <c r="T205" s="28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5" t="s">
        <v>143</v>
      </c>
      <c r="AU205" s="285" t="s">
        <v>141</v>
      </c>
      <c r="AV205" s="15" t="s">
        <v>133</v>
      </c>
      <c r="AW205" s="15" t="s">
        <v>32</v>
      </c>
      <c r="AX205" s="15" t="s">
        <v>76</v>
      </c>
      <c r="AY205" s="285" t="s">
        <v>132</v>
      </c>
    </row>
    <row r="206" s="13" customFormat="1">
      <c r="A206" s="13"/>
      <c r="B206" s="242"/>
      <c r="C206" s="243"/>
      <c r="D206" s="244" t="s">
        <v>143</v>
      </c>
      <c r="E206" s="245" t="s">
        <v>1</v>
      </c>
      <c r="F206" s="246" t="s">
        <v>313</v>
      </c>
      <c r="G206" s="243"/>
      <c r="H206" s="247">
        <v>7.3099999999999996</v>
      </c>
      <c r="I206" s="248"/>
      <c r="J206" s="243"/>
      <c r="K206" s="243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143</v>
      </c>
      <c r="AU206" s="253" t="s">
        <v>141</v>
      </c>
      <c r="AV206" s="13" t="s">
        <v>141</v>
      </c>
      <c r="AW206" s="13" t="s">
        <v>32</v>
      </c>
      <c r="AX206" s="13" t="s">
        <v>76</v>
      </c>
      <c r="AY206" s="253" t="s">
        <v>132</v>
      </c>
    </row>
    <row r="207" s="14" customFormat="1">
      <c r="A207" s="14"/>
      <c r="B207" s="254"/>
      <c r="C207" s="255"/>
      <c r="D207" s="244" t="s">
        <v>143</v>
      </c>
      <c r="E207" s="256" t="s">
        <v>1</v>
      </c>
      <c r="F207" s="257" t="s">
        <v>157</v>
      </c>
      <c r="G207" s="255"/>
      <c r="H207" s="258">
        <v>139.50899999999999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143</v>
      </c>
      <c r="AU207" s="264" t="s">
        <v>141</v>
      </c>
      <c r="AV207" s="14" t="s">
        <v>140</v>
      </c>
      <c r="AW207" s="14" t="s">
        <v>32</v>
      </c>
      <c r="AX207" s="14" t="s">
        <v>81</v>
      </c>
      <c r="AY207" s="264" t="s">
        <v>132</v>
      </c>
    </row>
    <row r="208" s="2" customFormat="1" ht="24" customHeight="1">
      <c r="A208" s="39"/>
      <c r="B208" s="40"/>
      <c r="C208" s="229" t="s">
        <v>314</v>
      </c>
      <c r="D208" s="229" t="s">
        <v>135</v>
      </c>
      <c r="E208" s="230" t="s">
        <v>315</v>
      </c>
      <c r="F208" s="231" t="s">
        <v>316</v>
      </c>
      <c r="G208" s="232" t="s">
        <v>149</v>
      </c>
      <c r="H208" s="233">
        <v>15.816000000000001</v>
      </c>
      <c r="I208" s="234"/>
      <c r="J208" s="235">
        <f>ROUND(I208*H208,2)</f>
        <v>0</v>
      </c>
      <c r="K208" s="231" t="s">
        <v>139</v>
      </c>
      <c r="L208" s="45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0.045999999999999999</v>
      </c>
      <c r="T208" s="239">
        <f>S208*H208</f>
        <v>0.72753600000000007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140</v>
      </c>
      <c r="AT208" s="240" t="s">
        <v>135</v>
      </c>
      <c r="AU208" s="240" t="s">
        <v>141</v>
      </c>
      <c r="AY208" s="18" t="s">
        <v>132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141</v>
      </c>
      <c r="BK208" s="241">
        <f>ROUND(I208*H208,2)</f>
        <v>0</v>
      </c>
      <c r="BL208" s="18" t="s">
        <v>140</v>
      </c>
      <c r="BM208" s="240" t="s">
        <v>317</v>
      </c>
    </row>
    <row r="209" s="2" customFormat="1" ht="24" customHeight="1">
      <c r="A209" s="39"/>
      <c r="B209" s="40"/>
      <c r="C209" s="229" t="s">
        <v>318</v>
      </c>
      <c r="D209" s="229" t="s">
        <v>135</v>
      </c>
      <c r="E209" s="230" t="s">
        <v>319</v>
      </c>
      <c r="F209" s="231" t="s">
        <v>320</v>
      </c>
      <c r="G209" s="232" t="s">
        <v>149</v>
      </c>
      <c r="H209" s="233">
        <v>15.816000000000001</v>
      </c>
      <c r="I209" s="234"/>
      <c r="J209" s="235">
        <f>ROUND(I209*H209,2)</f>
        <v>0</v>
      </c>
      <c r="K209" s="231" t="s">
        <v>139</v>
      </c>
      <c r="L209" s="45"/>
      <c r="M209" s="236" t="s">
        <v>1</v>
      </c>
      <c r="N209" s="237" t="s">
        <v>42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0.068000000000000005</v>
      </c>
      <c r="T209" s="239">
        <f>S209*H209</f>
        <v>1.0754880000000002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140</v>
      </c>
      <c r="AT209" s="240" t="s">
        <v>135</v>
      </c>
      <c r="AU209" s="240" t="s">
        <v>141</v>
      </c>
      <c r="AY209" s="18" t="s">
        <v>132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141</v>
      </c>
      <c r="BK209" s="241">
        <f>ROUND(I209*H209,2)</f>
        <v>0</v>
      </c>
      <c r="BL209" s="18" t="s">
        <v>140</v>
      </c>
      <c r="BM209" s="240" t="s">
        <v>321</v>
      </c>
    </row>
    <row r="210" s="13" customFormat="1">
      <c r="A210" s="13"/>
      <c r="B210" s="242"/>
      <c r="C210" s="243"/>
      <c r="D210" s="244" t="s">
        <v>143</v>
      </c>
      <c r="E210" s="245" t="s">
        <v>1</v>
      </c>
      <c r="F210" s="246" t="s">
        <v>322</v>
      </c>
      <c r="G210" s="243"/>
      <c r="H210" s="247">
        <v>4.1520000000000001</v>
      </c>
      <c r="I210" s="248"/>
      <c r="J210" s="243"/>
      <c r="K210" s="243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143</v>
      </c>
      <c r="AU210" s="253" t="s">
        <v>141</v>
      </c>
      <c r="AV210" s="13" t="s">
        <v>141</v>
      </c>
      <c r="AW210" s="13" t="s">
        <v>32</v>
      </c>
      <c r="AX210" s="13" t="s">
        <v>76</v>
      </c>
      <c r="AY210" s="253" t="s">
        <v>132</v>
      </c>
    </row>
    <row r="211" s="13" customFormat="1">
      <c r="A211" s="13"/>
      <c r="B211" s="242"/>
      <c r="C211" s="243"/>
      <c r="D211" s="244" t="s">
        <v>143</v>
      </c>
      <c r="E211" s="245" t="s">
        <v>1</v>
      </c>
      <c r="F211" s="246" t="s">
        <v>323</v>
      </c>
      <c r="G211" s="243"/>
      <c r="H211" s="247">
        <v>4.1040000000000001</v>
      </c>
      <c r="I211" s="248"/>
      <c r="J211" s="243"/>
      <c r="K211" s="243"/>
      <c r="L211" s="249"/>
      <c r="M211" s="250"/>
      <c r="N211" s="251"/>
      <c r="O211" s="251"/>
      <c r="P211" s="251"/>
      <c r="Q211" s="251"/>
      <c r="R211" s="251"/>
      <c r="S211" s="251"/>
      <c r="T211" s="25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3" t="s">
        <v>143</v>
      </c>
      <c r="AU211" s="253" t="s">
        <v>141</v>
      </c>
      <c r="AV211" s="13" t="s">
        <v>141</v>
      </c>
      <c r="AW211" s="13" t="s">
        <v>32</v>
      </c>
      <c r="AX211" s="13" t="s">
        <v>76</v>
      </c>
      <c r="AY211" s="253" t="s">
        <v>132</v>
      </c>
    </row>
    <row r="212" s="13" customFormat="1">
      <c r="A212" s="13"/>
      <c r="B212" s="242"/>
      <c r="C212" s="243"/>
      <c r="D212" s="244" t="s">
        <v>143</v>
      </c>
      <c r="E212" s="245" t="s">
        <v>1</v>
      </c>
      <c r="F212" s="246" t="s">
        <v>324</v>
      </c>
      <c r="G212" s="243"/>
      <c r="H212" s="247">
        <v>7.5599999999999996</v>
      </c>
      <c r="I212" s="248"/>
      <c r="J212" s="243"/>
      <c r="K212" s="243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143</v>
      </c>
      <c r="AU212" s="253" t="s">
        <v>141</v>
      </c>
      <c r="AV212" s="13" t="s">
        <v>141</v>
      </c>
      <c r="AW212" s="13" t="s">
        <v>32</v>
      </c>
      <c r="AX212" s="13" t="s">
        <v>76</v>
      </c>
      <c r="AY212" s="253" t="s">
        <v>132</v>
      </c>
    </row>
    <row r="213" s="14" customFormat="1">
      <c r="A213" s="14"/>
      <c r="B213" s="254"/>
      <c r="C213" s="255"/>
      <c r="D213" s="244" t="s">
        <v>143</v>
      </c>
      <c r="E213" s="256" t="s">
        <v>1</v>
      </c>
      <c r="F213" s="257" t="s">
        <v>157</v>
      </c>
      <c r="G213" s="255"/>
      <c r="H213" s="258">
        <v>15.815999999999999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143</v>
      </c>
      <c r="AU213" s="264" t="s">
        <v>141</v>
      </c>
      <c r="AV213" s="14" t="s">
        <v>140</v>
      </c>
      <c r="AW213" s="14" t="s">
        <v>32</v>
      </c>
      <c r="AX213" s="14" t="s">
        <v>81</v>
      </c>
      <c r="AY213" s="264" t="s">
        <v>132</v>
      </c>
    </row>
    <row r="214" s="12" customFormat="1" ht="22.8" customHeight="1">
      <c r="A214" s="12"/>
      <c r="B214" s="213"/>
      <c r="C214" s="214"/>
      <c r="D214" s="215" t="s">
        <v>75</v>
      </c>
      <c r="E214" s="227" t="s">
        <v>325</v>
      </c>
      <c r="F214" s="227" t="s">
        <v>326</v>
      </c>
      <c r="G214" s="214"/>
      <c r="H214" s="214"/>
      <c r="I214" s="217"/>
      <c r="J214" s="228">
        <f>BK214</f>
        <v>0</v>
      </c>
      <c r="K214" s="214"/>
      <c r="L214" s="219"/>
      <c r="M214" s="220"/>
      <c r="N214" s="221"/>
      <c r="O214" s="221"/>
      <c r="P214" s="222">
        <f>SUM(P215:P219)</f>
        <v>0</v>
      </c>
      <c r="Q214" s="221"/>
      <c r="R214" s="222">
        <f>SUM(R215:R219)</f>
        <v>0</v>
      </c>
      <c r="S214" s="221"/>
      <c r="T214" s="223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81</v>
      </c>
      <c r="AT214" s="225" t="s">
        <v>75</v>
      </c>
      <c r="AU214" s="225" t="s">
        <v>81</v>
      </c>
      <c r="AY214" s="224" t="s">
        <v>132</v>
      </c>
      <c r="BK214" s="226">
        <f>SUM(BK215:BK219)</f>
        <v>0</v>
      </c>
    </row>
    <row r="215" s="2" customFormat="1" ht="24" customHeight="1">
      <c r="A215" s="39"/>
      <c r="B215" s="40"/>
      <c r="C215" s="229" t="s">
        <v>327</v>
      </c>
      <c r="D215" s="229" t="s">
        <v>135</v>
      </c>
      <c r="E215" s="230" t="s">
        <v>328</v>
      </c>
      <c r="F215" s="231" t="s">
        <v>329</v>
      </c>
      <c r="G215" s="232" t="s">
        <v>195</v>
      </c>
      <c r="H215" s="233">
        <v>8.5830000000000002</v>
      </c>
      <c r="I215" s="234"/>
      <c r="J215" s="235">
        <f>ROUND(I215*H215,2)</f>
        <v>0</v>
      </c>
      <c r="K215" s="231" t="s">
        <v>176</v>
      </c>
      <c r="L215" s="45"/>
      <c r="M215" s="236" t="s">
        <v>1</v>
      </c>
      <c r="N215" s="237" t="s">
        <v>42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140</v>
      </c>
      <c r="AT215" s="240" t="s">
        <v>135</v>
      </c>
      <c r="AU215" s="240" t="s">
        <v>141</v>
      </c>
      <c r="AY215" s="18" t="s">
        <v>132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141</v>
      </c>
      <c r="BK215" s="241">
        <f>ROUND(I215*H215,2)</f>
        <v>0</v>
      </c>
      <c r="BL215" s="18" t="s">
        <v>140</v>
      </c>
      <c r="BM215" s="240" t="s">
        <v>330</v>
      </c>
    </row>
    <row r="216" s="2" customFormat="1" ht="24" customHeight="1">
      <c r="A216" s="39"/>
      <c r="B216" s="40"/>
      <c r="C216" s="229" t="s">
        <v>331</v>
      </c>
      <c r="D216" s="229" t="s">
        <v>135</v>
      </c>
      <c r="E216" s="230" t="s">
        <v>332</v>
      </c>
      <c r="F216" s="231" t="s">
        <v>333</v>
      </c>
      <c r="G216" s="232" t="s">
        <v>195</v>
      </c>
      <c r="H216" s="233">
        <v>8.5830000000000002</v>
      </c>
      <c r="I216" s="234"/>
      <c r="J216" s="235">
        <f>ROUND(I216*H216,2)</f>
        <v>0</v>
      </c>
      <c r="K216" s="231" t="s">
        <v>176</v>
      </c>
      <c r="L216" s="45"/>
      <c r="M216" s="236" t="s">
        <v>1</v>
      </c>
      <c r="N216" s="237" t="s">
        <v>42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140</v>
      </c>
      <c r="AT216" s="240" t="s">
        <v>135</v>
      </c>
      <c r="AU216" s="240" t="s">
        <v>141</v>
      </c>
      <c r="AY216" s="18" t="s">
        <v>132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141</v>
      </c>
      <c r="BK216" s="241">
        <f>ROUND(I216*H216,2)</f>
        <v>0</v>
      </c>
      <c r="BL216" s="18" t="s">
        <v>140</v>
      </c>
      <c r="BM216" s="240" t="s">
        <v>334</v>
      </c>
    </row>
    <row r="217" s="2" customFormat="1" ht="24" customHeight="1">
      <c r="A217" s="39"/>
      <c r="B217" s="40"/>
      <c r="C217" s="229" t="s">
        <v>335</v>
      </c>
      <c r="D217" s="229" t="s">
        <v>135</v>
      </c>
      <c r="E217" s="230" t="s">
        <v>336</v>
      </c>
      <c r="F217" s="231" t="s">
        <v>337</v>
      </c>
      <c r="G217" s="232" t="s">
        <v>195</v>
      </c>
      <c r="H217" s="233">
        <v>205.99199999999999</v>
      </c>
      <c r="I217" s="234"/>
      <c r="J217" s="235">
        <f>ROUND(I217*H217,2)</f>
        <v>0</v>
      </c>
      <c r="K217" s="231" t="s">
        <v>176</v>
      </c>
      <c r="L217" s="45"/>
      <c r="M217" s="236" t="s">
        <v>1</v>
      </c>
      <c r="N217" s="237" t="s">
        <v>42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140</v>
      </c>
      <c r="AT217" s="240" t="s">
        <v>135</v>
      </c>
      <c r="AU217" s="240" t="s">
        <v>141</v>
      </c>
      <c r="AY217" s="18" t="s">
        <v>132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141</v>
      </c>
      <c r="BK217" s="241">
        <f>ROUND(I217*H217,2)</f>
        <v>0</v>
      </c>
      <c r="BL217" s="18" t="s">
        <v>140</v>
      </c>
      <c r="BM217" s="240" t="s">
        <v>338</v>
      </c>
    </row>
    <row r="218" s="13" customFormat="1">
      <c r="A218" s="13"/>
      <c r="B218" s="242"/>
      <c r="C218" s="243"/>
      <c r="D218" s="244" t="s">
        <v>143</v>
      </c>
      <c r="E218" s="243"/>
      <c r="F218" s="246" t="s">
        <v>339</v>
      </c>
      <c r="G218" s="243"/>
      <c r="H218" s="247">
        <v>205.99199999999999</v>
      </c>
      <c r="I218" s="248"/>
      <c r="J218" s="243"/>
      <c r="K218" s="243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143</v>
      </c>
      <c r="AU218" s="253" t="s">
        <v>141</v>
      </c>
      <c r="AV218" s="13" t="s">
        <v>141</v>
      </c>
      <c r="AW218" s="13" t="s">
        <v>4</v>
      </c>
      <c r="AX218" s="13" t="s">
        <v>81</v>
      </c>
      <c r="AY218" s="253" t="s">
        <v>132</v>
      </c>
    </row>
    <row r="219" s="2" customFormat="1" ht="24" customHeight="1">
      <c r="A219" s="39"/>
      <c r="B219" s="40"/>
      <c r="C219" s="229" t="s">
        <v>340</v>
      </c>
      <c r="D219" s="229" t="s">
        <v>135</v>
      </c>
      <c r="E219" s="230" t="s">
        <v>341</v>
      </c>
      <c r="F219" s="231" t="s">
        <v>342</v>
      </c>
      <c r="G219" s="232" t="s">
        <v>195</v>
      </c>
      <c r="H219" s="233">
        <v>8.5830000000000002</v>
      </c>
      <c r="I219" s="234"/>
      <c r="J219" s="235">
        <f>ROUND(I219*H219,2)</f>
        <v>0</v>
      </c>
      <c r="K219" s="231" t="s">
        <v>176</v>
      </c>
      <c r="L219" s="45"/>
      <c r="M219" s="236" t="s">
        <v>1</v>
      </c>
      <c r="N219" s="237" t="s">
        <v>42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140</v>
      </c>
      <c r="AT219" s="240" t="s">
        <v>135</v>
      </c>
      <c r="AU219" s="240" t="s">
        <v>141</v>
      </c>
      <c r="AY219" s="18" t="s">
        <v>132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141</v>
      </c>
      <c r="BK219" s="241">
        <f>ROUND(I219*H219,2)</f>
        <v>0</v>
      </c>
      <c r="BL219" s="18" t="s">
        <v>140</v>
      </c>
      <c r="BM219" s="240" t="s">
        <v>343</v>
      </c>
    </row>
    <row r="220" s="12" customFormat="1" ht="22.8" customHeight="1">
      <c r="A220" s="12"/>
      <c r="B220" s="213"/>
      <c r="C220" s="214"/>
      <c r="D220" s="215" t="s">
        <v>75</v>
      </c>
      <c r="E220" s="227" t="s">
        <v>344</v>
      </c>
      <c r="F220" s="227" t="s">
        <v>345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P221</f>
        <v>0</v>
      </c>
      <c r="Q220" s="221"/>
      <c r="R220" s="222">
        <f>R221</f>
        <v>0</v>
      </c>
      <c r="S220" s="221"/>
      <c r="T220" s="223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81</v>
      </c>
      <c r="AT220" s="225" t="s">
        <v>75</v>
      </c>
      <c r="AU220" s="225" t="s">
        <v>81</v>
      </c>
      <c r="AY220" s="224" t="s">
        <v>132</v>
      </c>
      <c r="BK220" s="226">
        <f>BK221</f>
        <v>0</v>
      </c>
    </row>
    <row r="221" s="2" customFormat="1" ht="16.5" customHeight="1">
      <c r="A221" s="39"/>
      <c r="B221" s="40"/>
      <c r="C221" s="229" t="s">
        <v>346</v>
      </c>
      <c r="D221" s="229" t="s">
        <v>135</v>
      </c>
      <c r="E221" s="230" t="s">
        <v>347</v>
      </c>
      <c r="F221" s="231" t="s">
        <v>348</v>
      </c>
      <c r="G221" s="232" t="s">
        <v>195</v>
      </c>
      <c r="H221" s="233">
        <v>7.5410000000000004</v>
      </c>
      <c r="I221" s="234"/>
      <c r="J221" s="235">
        <f>ROUND(I221*H221,2)</f>
        <v>0</v>
      </c>
      <c r="K221" s="231" t="s">
        <v>176</v>
      </c>
      <c r="L221" s="45"/>
      <c r="M221" s="236" t="s">
        <v>1</v>
      </c>
      <c r="N221" s="237" t="s">
        <v>42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140</v>
      </c>
      <c r="AT221" s="240" t="s">
        <v>135</v>
      </c>
      <c r="AU221" s="240" t="s">
        <v>141</v>
      </c>
      <c r="AY221" s="18" t="s">
        <v>132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141</v>
      </c>
      <c r="BK221" s="241">
        <f>ROUND(I221*H221,2)</f>
        <v>0</v>
      </c>
      <c r="BL221" s="18" t="s">
        <v>140</v>
      </c>
      <c r="BM221" s="240" t="s">
        <v>349</v>
      </c>
    </row>
    <row r="222" s="12" customFormat="1" ht="25.92" customHeight="1">
      <c r="A222" s="12"/>
      <c r="B222" s="213"/>
      <c r="C222" s="214"/>
      <c r="D222" s="215" t="s">
        <v>75</v>
      </c>
      <c r="E222" s="216" t="s">
        <v>350</v>
      </c>
      <c r="F222" s="216" t="s">
        <v>351</v>
      </c>
      <c r="G222" s="214"/>
      <c r="H222" s="214"/>
      <c r="I222" s="217"/>
      <c r="J222" s="218">
        <f>BK222</f>
        <v>0</v>
      </c>
      <c r="K222" s="214"/>
      <c r="L222" s="219"/>
      <c r="M222" s="220"/>
      <c r="N222" s="221"/>
      <c r="O222" s="221"/>
      <c r="P222" s="222">
        <f>P223+P240+P256+P269+P292+P297+P334+P342+P347+P361+P374+P389+P403+P416+P429+P438</f>
        <v>0</v>
      </c>
      <c r="Q222" s="221"/>
      <c r="R222" s="222">
        <f>R223+R240+R256+R269+R292+R297+R334+R342+R347+R361+R374+R389+R403+R416+R429+R438</f>
        <v>2.4589319999999999</v>
      </c>
      <c r="S222" s="221"/>
      <c r="T222" s="223">
        <f>T223+T240+T256+T269+T292+T297+T334+T342+T347+T361+T374+T389+T403+T416+T429+T438</f>
        <v>0.73657799999999984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4" t="s">
        <v>141</v>
      </c>
      <c r="AT222" s="225" t="s">
        <v>75</v>
      </c>
      <c r="AU222" s="225" t="s">
        <v>76</v>
      </c>
      <c r="AY222" s="224" t="s">
        <v>132</v>
      </c>
      <c r="BK222" s="226">
        <f>BK223+BK240+BK256+BK269+BK292+BK297+BK334+BK342+BK347+BK361+BK374+BK389+BK403+BK416+BK429+BK438</f>
        <v>0</v>
      </c>
    </row>
    <row r="223" s="12" customFormat="1" ht="22.8" customHeight="1">
      <c r="A223" s="12"/>
      <c r="B223" s="213"/>
      <c r="C223" s="214"/>
      <c r="D223" s="215" t="s">
        <v>75</v>
      </c>
      <c r="E223" s="227" t="s">
        <v>352</v>
      </c>
      <c r="F223" s="227" t="s">
        <v>353</v>
      </c>
      <c r="G223" s="214"/>
      <c r="H223" s="214"/>
      <c r="I223" s="217"/>
      <c r="J223" s="228">
        <f>BK223</f>
        <v>0</v>
      </c>
      <c r="K223" s="214"/>
      <c r="L223" s="219"/>
      <c r="M223" s="220"/>
      <c r="N223" s="221"/>
      <c r="O223" s="221"/>
      <c r="P223" s="222">
        <f>SUM(P224:P239)</f>
        <v>0</v>
      </c>
      <c r="Q223" s="221"/>
      <c r="R223" s="222">
        <f>SUM(R224:R239)</f>
        <v>0.043730000000000005</v>
      </c>
      <c r="S223" s="221"/>
      <c r="T223" s="223">
        <f>SUM(T224:T239)</f>
        <v>0.01644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4" t="s">
        <v>141</v>
      </c>
      <c r="AT223" s="225" t="s">
        <v>75</v>
      </c>
      <c r="AU223" s="225" t="s">
        <v>81</v>
      </c>
      <c r="AY223" s="224" t="s">
        <v>132</v>
      </c>
      <c r="BK223" s="226">
        <f>SUM(BK224:BK239)</f>
        <v>0</v>
      </c>
    </row>
    <row r="224" s="2" customFormat="1" ht="16.5" customHeight="1">
      <c r="A224" s="39"/>
      <c r="B224" s="40"/>
      <c r="C224" s="229" t="s">
        <v>354</v>
      </c>
      <c r="D224" s="229" t="s">
        <v>135</v>
      </c>
      <c r="E224" s="230" t="s">
        <v>355</v>
      </c>
      <c r="F224" s="231" t="s">
        <v>356</v>
      </c>
      <c r="G224" s="232" t="s">
        <v>201</v>
      </c>
      <c r="H224" s="233">
        <v>1</v>
      </c>
      <c r="I224" s="234"/>
      <c r="J224" s="235">
        <f>ROUND(I224*H224,2)</f>
        <v>0</v>
      </c>
      <c r="K224" s="231" t="s">
        <v>139</v>
      </c>
      <c r="L224" s="45"/>
      <c r="M224" s="236" t="s">
        <v>1</v>
      </c>
      <c r="N224" s="237" t="s">
        <v>42</v>
      </c>
      <c r="O224" s="92"/>
      <c r="P224" s="238">
        <f>O224*H224</f>
        <v>0</v>
      </c>
      <c r="Q224" s="238">
        <v>0.012019999999999999</v>
      </c>
      <c r="R224" s="238">
        <f>Q224*H224</f>
        <v>0.012019999999999999</v>
      </c>
      <c r="S224" s="238">
        <v>0</v>
      </c>
      <c r="T224" s="23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0" t="s">
        <v>211</v>
      </c>
      <c r="AT224" s="240" t="s">
        <v>135</v>
      </c>
      <c r="AU224" s="240" t="s">
        <v>141</v>
      </c>
      <c r="AY224" s="18" t="s">
        <v>132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141</v>
      </c>
      <c r="BK224" s="241">
        <f>ROUND(I224*H224,2)</f>
        <v>0</v>
      </c>
      <c r="BL224" s="18" t="s">
        <v>211</v>
      </c>
      <c r="BM224" s="240" t="s">
        <v>357</v>
      </c>
    </row>
    <row r="225" s="2" customFormat="1" ht="16.5" customHeight="1">
      <c r="A225" s="39"/>
      <c r="B225" s="40"/>
      <c r="C225" s="229" t="s">
        <v>358</v>
      </c>
      <c r="D225" s="229" t="s">
        <v>135</v>
      </c>
      <c r="E225" s="230" t="s">
        <v>359</v>
      </c>
      <c r="F225" s="231" t="s">
        <v>360</v>
      </c>
      <c r="G225" s="232" t="s">
        <v>201</v>
      </c>
      <c r="H225" s="233">
        <v>2</v>
      </c>
      <c r="I225" s="234"/>
      <c r="J225" s="235">
        <f>ROUND(I225*H225,2)</f>
        <v>0</v>
      </c>
      <c r="K225" s="231" t="s">
        <v>139</v>
      </c>
      <c r="L225" s="45"/>
      <c r="M225" s="236" t="s">
        <v>1</v>
      </c>
      <c r="N225" s="237" t="s">
        <v>42</v>
      </c>
      <c r="O225" s="92"/>
      <c r="P225" s="238">
        <f>O225*H225</f>
        <v>0</v>
      </c>
      <c r="Q225" s="238">
        <v>0.011270000000000001</v>
      </c>
      <c r="R225" s="238">
        <f>Q225*H225</f>
        <v>0.022540000000000001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211</v>
      </c>
      <c r="AT225" s="240" t="s">
        <v>135</v>
      </c>
      <c r="AU225" s="240" t="s">
        <v>141</v>
      </c>
      <c r="AY225" s="18" t="s">
        <v>132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141</v>
      </c>
      <c r="BK225" s="241">
        <f>ROUND(I225*H225,2)</f>
        <v>0</v>
      </c>
      <c r="BL225" s="18" t="s">
        <v>211</v>
      </c>
      <c r="BM225" s="240" t="s">
        <v>361</v>
      </c>
    </row>
    <row r="226" s="2" customFormat="1" ht="16.5" customHeight="1">
      <c r="A226" s="39"/>
      <c r="B226" s="40"/>
      <c r="C226" s="229" t="s">
        <v>362</v>
      </c>
      <c r="D226" s="229" t="s">
        <v>135</v>
      </c>
      <c r="E226" s="230" t="s">
        <v>363</v>
      </c>
      <c r="F226" s="231" t="s">
        <v>364</v>
      </c>
      <c r="G226" s="232" t="s">
        <v>201</v>
      </c>
      <c r="H226" s="233">
        <v>1</v>
      </c>
      <c r="I226" s="234"/>
      <c r="J226" s="235">
        <f>ROUND(I226*H226,2)</f>
        <v>0</v>
      </c>
      <c r="K226" s="231" t="s">
        <v>139</v>
      </c>
      <c r="L226" s="45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0" t="s">
        <v>211</v>
      </c>
      <c r="AT226" s="240" t="s">
        <v>135</v>
      </c>
      <c r="AU226" s="240" t="s">
        <v>141</v>
      </c>
      <c r="AY226" s="18" t="s">
        <v>132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8" t="s">
        <v>141</v>
      </c>
      <c r="BK226" s="241">
        <f>ROUND(I226*H226,2)</f>
        <v>0</v>
      </c>
      <c r="BL226" s="18" t="s">
        <v>211</v>
      </c>
      <c r="BM226" s="240" t="s">
        <v>365</v>
      </c>
    </row>
    <row r="227" s="2" customFormat="1" ht="16.5" customHeight="1">
      <c r="A227" s="39"/>
      <c r="B227" s="40"/>
      <c r="C227" s="229" t="s">
        <v>366</v>
      </c>
      <c r="D227" s="229" t="s">
        <v>135</v>
      </c>
      <c r="E227" s="230" t="s">
        <v>367</v>
      </c>
      <c r="F227" s="231" t="s">
        <v>368</v>
      </c>
      <c r="G227" s="232" t="s">
        <v>255</v>
      </c>
      <c r="H227" s="233">
        <v>5</v>
      </c>
      <c r="I227" s="234"/>
      <c r="J227" s="235">
        <f>ROUND(I227*H227,2)</f>
        <v>0</v>
      </c>
      <c r="K227" s="231" t="s">
        <v>139</v>
      </c>
      <c r="L227" s="45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0.0020999999999999999</v>
      </c>
      <c r="T227" s="239">
        <f>S227*H227</f>
        <v>0.010499999999999999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211</v>
      </c>
      <c r="AT227" s="240" t="s">
        <v>135</v>
      </c>
      <c r="AU227" s="240" t="s">
        <v>141</v>
      </c>
      <c r="AY227" s="18" t="s">
        <v>132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141</v>
      </c>
      <c r="BK227" s="241">
        <f>ROUND(I227*H227,2)</f>
        <v>0</v>
      </c>
      <c r="BL227" s="18" t="s">
        <v>211</v>
      </c>
      <c r="BM227" s="240" t="s">
        <v>369</v>
      </c>
    </row>
    <row r="228" s="2" customFormat="1" ht="16.5" customHeight="1">
      <c r="A228" s="39"/>
      <c r="B228" s="40"/>
      <c r="C228" s="229" t="s">
        <v>370</v>
      </c>
      <c r="D228" s="229" t="s">
        <v>135</v>
      </c>
      <c r="E228" s="230" t="s">
        <v>371</v>
      </c>
      <c r="F228" s="231" t="s">
        <v>372</v>
      </c>
      <c r="G228" s="232" t="s">
        <v>255</v>
      </c>
      <c r="H228" s="233">
        <v>3</v>
      </c>
      <c r="I228" s="234"/>
      <c r="J228" s="235">
        <f>ROUND(I228*H228,2)</f>
        <v>0</v>
      </c>
      <c r="K228" s="231" t="s">
        <v>139</v>
      </c>
      <c r="L228" s="45"/>
      <c r="M228" s="236" t="s">
        <v>1</v>
      </c>
      <c r="N228" s="237" t="s">
        <v>42</v>
      </c>
      <c r="O228" s="92"/>
      <c r="P228" s="238">
        <f>O228*H228</f>
        <v>0</v>
      </c>
      <c r="Q228" s="238">
        <v>0</v>
      </c>
      <c r="R228" s="238">
        <f>Q228*H228</f>
        <v>0</v>
      </c>
      <c r="S228" s="238">
        <v>0.00198</v>
      </c>
      <c r="T228" s="239">
        <f>S228*H228</f>
        <v>0.00594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211</v>
      </c>
      <c r="AT228" s="240" t="s">
        <v>135</v>
      </c>
      <c r="AU228" s="240" t="s">
        <v>141</v>
      </c>
      <c r="AY228" s="18" t="s">
        <v>132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141</v>
      </c>
      <c r="BK228" s="241">
        <f>ROUND(I228*H228,2)</f>
        <v>0</v>
      </c>
      <c r="BL228" s="18" t="s">
        <v>211</v>
      </c>
      <c r="BM228" s="240" t="s">
        <v>373</v>
      </c>
    </row>
    <row r="229" s="2" customFormat="1" ht="16.5" customHeight="1">
      <c r="A229" s="39"/>
      <c r="B229" s="40"/>
      <c r="C229" s="229" t="s">
        <v>374</v>
      </c>
      <c r="D229" s="229" t="s">
        <v>135</v>
      </c>
      <c r="E229" s="230" t="s">
        <v>375</v>
      </c>
      <c r="F229" s="231" t="s">
        <v>376</v>
      </c>
      <c r="G229" s="232" t="s">
        <v>255</v>
      </c>
      <c r="H229" s="233">
        <v>3</v>
      </c>
      <c r="I229" s="234"/>
      <c r="J229" s="235">
        <f>ROUND(I229*H229,2)</f>
        <v>0</v>
      </c>
      <c r="K229" s="231" t="s">
        <v>139</v>
      </c>
      <c r="L229" s="45"/>
      <c r="M229" s="236" t="s">
        <v>1</v>
      </c>
      <c r="N229" s="237" t="s">
        <v>42</v>
      </c>
      <c r="O229" s="92"/>
      <c r="P229" s="238">
        <f>O229*H229</f>
        <v>0</v>
      </c>
      <c r="Q229" s="238">
        <v>0.0012099999999999999</v>
      </c>
      <c r="R229" s="238">
        <f>Q229*H229</f>
        <v>0.0036299999999999995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211</v>
      </c>
      <c r="AT229" s="240" t="s">
        <v>135</v>
      </c>
      <c r="AU229" s="240" t="s">
        <v>141</v>
      </c>
      <c r="AY229" s="18" t="s">
        <v>132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141</v>
      </c>
      <c r="BK229" s="241">
        <f>ROUND(I229*H229,2)</f>
        <v>0</v>
      </c>
      <c r="BL229" s="18" t="s">
        <v>211</v>
      </c>
      <c r="BM229" s="240" t="s">
        <v>377</v>
      </c>
    </row>
    <row r="230" s="2" customFormat="1" ht="16.5" customHeight="1">
      <c r="A230" s="39"/>
      <c r="B230" s="40"/>
      <c r="C230" s="229" t="s">
        <v>378</v>
      </c>
      <c r="D230" s="229" t="s">
        <v>135</v>
      </c>
      <c r="E230" s="230" t="s">
        <v>379</v>
      </c>
      <c r="F230" s="231" t="s">
        <v>380</v>
      </c>
      <c r="G230" s="232" t="s">
        <v>255</v>
      </c>
      <c r="H230" s="233">
        <v>8</v>
      </c>
      <c r="I230" s="234"/>
      <c r="J230" s="235">
        <f>ROUND(I230*H230,2)</f>
        <v>0</v>
      </c>
      <c r="K230" s="231" t="s">
        <v>139</v>
      </c>
      <c r="L230" s="45"/>
      <c r="M230" s="236" t="s">
        <v>1</v>
      </c>
      <c r="N230" s="237" t="s">
        <v>42</v>
      </c>
      <c r="O230" s="92"/>
      <c r="P230" s="238">
        <f>O230*H230</f>
        <v>0</v>
      </c>
      <c r="Q230" s="238">
        <v>0.00029</v>
      </c>
      <c r="R230" s="238">
        <f>Q230*H230</f>
        <v>0.00232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211</v>
      </c>
      <c r="AT230" s="240" t="s">
        <v>135</v>
      </c>
      <c r="AU230" s="240" t="s">
        <v>141</v>
      </c>
      <c r="AY230" s="18" t="s">
        <v>132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141</v>
      </c>
      <c r="BK230" s="241">
        <f>ROUND(I230*H230,2)</f>
        <v>0</v>
      </c>
      <c r="BL230" s="18" t="s">
        <v>211</v>
      </c>
      <c r="BM230" s="240" t="s">
        <v>381</v>
      </c>
    </row>
    <row r="231" s="2" customFormat="1" ht="16.5" customHeight="1">
      <c r="A231" s="39"/>
      <c r="B231" s="40"/>
      <c r="C231" s="229" t="s">
        <v>382</v>
      </c>
      <c r="D231" s="229" t="s">
        <v>135</v>
      </c>
      <c r="E231" s="230" t="s">
        <v>383</v>
      </c>
      <c r="F231" s="231" t="s">
        <v>384</v>
      </c>
      <c r="G231" s="232" t="s">
        <v>255</v>
      </c>
      <c r="H231" s="233">
        <v>4</v>
      </c>
      <c r="I231" s="234"/>
      <c r="J231" s="235">
        <f>ROUND(I231*H231,2)</f>
        <v>0</v>
      </c>
      <c r="K231" s="231" t="s">
        <v>139</v>
      </c>
      <c r="L231" s="45"/>
      <c r="M231" s="236" t="s">
        <v>1</v>
      </c>
      <c r="N231" s="237" t="s">
        <v>42</v>
      </c>
      <c r="O231" s="92"/>
      <c r="P231" s="238">
        <f>O231*H231</f>
        <v>0</v>
      </c>
      <c r="Q231" s="238">
        <v>0.00035</v>
      </c>
      <c r="R231" s="238">
        <f>Q231*H231</f>
        <v>0.0014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211</v>
      </c>
      <c r="AT231" s="240" t="s">
        <v>135</v>
      </c>
      <c r="AU231" s="240" t="s">
        <v>141</v>
      </c>
      <c r="AY231" s="18" t="s">
        <v>132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141</v>
      </c>
      <c r="BK231" s="241">
        <f>ROUND(I231*H231,2)</f>
        <v>0</v>
      </c>
      <c r="BL231" s="18" t="s">
        <v>211</v>
      </c>
      <c r="BM231" s="240" t="s">
        <v>385</v>
      </c>
    </row>
    <row r="232" s="2" customFormat="1" ht="16.5" customHeight="1">
      <c r="A232" s="39"/>
      <c r="B232" s="40"/>
      <c r="C232" s="229" t="s">
        <v>386</v>
      </c>
      <c r="D232" s="229" t="s">
        <v>135</v>
      </c>
      <c r="E232" s="230" t="s">
        <v>387</v>
      </c>
      <c r="F232" s="231" t="s">
        <v>388</v>
      </c>
      <c r="G232" s="232" t="s">
        <v>255</v>
      </c>
      <c r="H232" s="233">
        <v>1</v>
      </c>
      <c r="I232" s="234"/>
      <c r="J232" s="235">
        <f>ROUND(I232*H232,2)</f>
        <v>0</v>
      </c>
      <c r="K232" s="231" t="s">
        <v>139</v>
      </c>
      <c r="L232" s="45"/>
      <c r="M232" s="236" t="s">
        <v>1</v>
      </c>
      <c r="N232" s="237" t="s">
        <v>42</v>
      </c>
      <c r="O232" s="92"/>
      <c r="P232" s="238">
        <f>O232*H232</f>
        <v>0</v>
      </c>
      <c r="Q232" s="238">
        <v>0.00114</v>
      </c>
      <c r="R232" s="238">
        <f>Q232*H232</f>
        <v>0.00114</v>
      </c>
      <c r="S232" s="238">
        <v>0</v>
      </c>
      <c r="T232" s="23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0" t="s">
        <v>211</v>
      </c>
      <c r="AT232" s="240" t="s">
        <v>135</v>
      </c>
      <c r="AU232" s="240" t="s">
        <v>141</v>
      </c>
      <c r="AY232" s="18" t="s">
        <v>132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8" t="s">
        <v>141</v>
      </c>
      <c r="BK232" s="241">
        <f>ROUND(I232*H232,2)</f>
        <v>0</v>
      </c>
      <c r="BL232" s="18" t="s">
        <v>211</v>
      </c>
      <c r="BM232" s="240" t="s">
        <v>389</v>
      </c>
    </row>
    <row r="233" s="2" customFormat="1" ht="16.5" customHeight="1">
      <c r="A233" s="39"/>
      <c r="B233" s="40"/>
      <c r="C233" s="229" t="s">
        <v>390</v>
      </c>
      <c r="D233" s="229" t="s">
        <v>135</v>
      </c>
      <c r="E233" s="230" t="s">
        <v>391</v>
      </c>
      <c r="F233" s="231" t="s">
        <v>392</v>
      </c>
      <c r="G233" s="232" t="s">
        <v>201</v>
      </c>
      <c r="H233" s="233">
        <v>2</v>
      </c>
      <c r="I233" s="234"/>
      <c r="J233" s="235">
        <f>ROUND(I233*H233,2)</f>
        <v>0</v>
      </c>
      <c r="K233" s="231" t="s">
        <v>139</v>
      </c>
      <c r="L233" s="45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211</v>
      </c>
      <c r="AT233" s="240" t="s">
        <v>135</v>
      </c>
      <c r="AU233" s="240" t="s">
        <v>141</v>
      </c>
      <c r="AY233" s="18" t="s">
        <v>132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141</v>
      </c>
      <c r="BK233" s="241">
        <f>ROUND(I233*H233,2)</f>
        <v>0</v>
      </c>
      <c r="BL233" s="18" t="s">
        <v>211</v>
      </c>
      <c r="BM233" s="240" t="s">
        <v>393</v>
      </c>
    </row>
    <row r="234" s="2" customFormat="1" ht="16.5" customHeight="1">
      <c r="A234" s="39"/>
      <c r="B234" s="40"/>
      <c r="C234" s="229" t="s">
        <v>394</v>
      </c>
      <c r="D234" s="229" t="s">
        <v>135</v>
      </c>
      <c r="E234" s="230" t="s">
        <v>395</v>
      </c>
      <c r="F234" s="231" t="s">
        <v>396</v>
      </c>
      <c r="G234" s="232" t="s">
        <v>201</v>
      </c>
      <c r="H234" s="233">
        <v>1</v>
      </c>
      <c r="I234" s="234"/>
      <c r="J234" s="235">
        <f>ROUND(I234*H234,2)</f>
        <v>0</v>
      </c>
      <c r="K234" s="231" t="s">
        <v>139</v>
      </c>
      <c r="L234" s="45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211</v>
      </c>
      <c r="AT234" s="240" t="s">
        <v>135</v>
      </c>
      <c r="AU234" s="240" t="s">
        <v>141</v>
      </c>
      <c r="AY234" s="18" t="s">
        <v>132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141</v>
      </c>
      <c r="BK234" s="241">
        <f>ROUND(I234*H234,2)</f>
        <v>0</v>
      </c>
      <c r="BL234" s="18" t="s">
        <v>211</v>
      </c>
      <c r="BM234" s="240" t="s">
        <v>397</v>
      </c>
    </row>
    <row r="235" s="2" customFormat="1" ht="16.5" customHeight="1">
      <c r="A235" s="39"/>
      <c r="B235" s="40"/>
      <c r="C235" s="229" t="s">
        <v>398</v>
      </c>
      <c r="D235" s="229" t="s">
        <v>135</v>
      </c>
      <c r="E235" s="230" t="s">
        <v>399</v>
      </c>
      <c r="F235" s="231" t="s">
        <v>400</v>
      </c>
      <c r="G235" s="232" t="s">
        <v>201</v>
      </c>
      <c r="H235" s="233">
        <v>1</v>
      </c>
      <c r="I235" s="234"/>
      <c r="J235" s="235">
        <f>ROUND(I235*H235,2)</f>
        <v>0</v>
      </c>
      <c r="K235" s="231" t="s">
        <v>139</v>
      </c>
      <c r="L235" s="45"/>
      <c r="M235" s="236" t="s">
        <v>1</v>
      </c>
      <c r="N235" s="237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211</v>
      </c>
      <c r="AT235" s="240" t="s">
        <v>135</v>
      </c>
      <c r="AU235" s="240" t="s">
        <v>141</v>
      </c>
      <c r="AY235" s="18" t="s">
        <v>132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141</v>
      </c>
      <c r="BK235" s="241">
        <f>ROUND(I235*H235,2)</f>
        <v>0</v>
      </c>
      <c r="BL235" s="18" t="s">
        <v>211</v>
      </c>
      <c r="BM235" s="240" t="s">
        <v>401</v>
      </c>
    </row>
    <row r="236" s="2" customFormat="1" ht="24" customHeight="1">
      <c r="A236" s="39"/>
      <c r="B236" s="40"/>
      <c r="C236" s="229" t="s">
        <v>402</v>
      </c>
      <c r="D236" s="229" t="s">
        <v>135</v>
      </c>
      <c r="E236" s="230" t="s">
        <v>403</v>
      </c>
      <c r="F236" s="231" t="s">
        <v>404</v>
      </c>
      <c r="G236" s="232" t="s">
        <v>201</v>
      </c>
      <c r="H236" s="233">
        <v>2</v>
      </c>
      <c r="I236" s="234"/>
      <c r="J236" s="235">
        <f>ROUND(I236*H236,2)</f>
        <v>0</v>
      </c>
      <c r="K236" s="231" t="s">
        <v>139</v>
      </c>
      <c r="L236" s="45"/>
      <c r="M236" s="236" t="s">
        <v>1</v>
      </c>
      <c r="N236" s="237" t="s">
        <v>42</v>
      </c>
      <c r="O236" s="92"/>
      <c r="P236" s="238">
        <f>O236*H236</f>
        <v>0</v>
      </c>
      <c r="Q236" s="238">
        <v>0.00034000000000000002</v>
      </c>
      <c r="R236" s="238">
        <f>Q236*H236</f>
        <v>0.00068000000000000005</v>
      </c>
      <c r="S236" s="238">
        <v>0</v>
      </c>
      <c r="T236" s="23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211</v>
      </c>
      <c r="AT236" s="240" t="s">
        <v>135</v>
      </c>
      <c r="AU236" s="240" t="s">
        <v>141</v>
      </c>
      <c r="AY236" s="18" t="s">
        <v>132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141</v>
      </c>
      <c r="BK236" s="241">
        <f>ROUND(I236*H236,2)</f>
        <v>0</v>
      </c>
      <c r="BL236" s="18" t="s">
        <v>211</v>
      </c>
      <c r="BM236" s="240" t="s">
        <v>405</v>
      </c>
    </row>
    <row r="237" s="2" customFormat="1" ht="16.5" customHeight="1">
      <c r="A237" s="39"/>
      <c r="B237" s="40"/>
      <c r="C237" s="229" t="s">
        <v>406</v>
      </c>
      <c r="D237" s="229" t="s">
        <v>135</v>
      </c>
      <c r="E237" s="230" t="s">
        <v>407</v>
      </c>
      <c r="F237" s="231" t="s">
        <v>408</v>
      </c>
      <c r="G237" s="232" t="s">
        <v>255</v>
      </c>
      <c r="H237" s="233">
        <v>16</v>
      </c>
      <c r="I237" s="234"/>
      <c r="J237" s="235">
        <f>ROUND(I237*H237,2)</f>
        <v>0</v>
      </c>
      <c r="K237" s="231" t="s">
        <v>139</v>
      </c>
      <c r="L237" s="45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211</v>
      </c>
      <c r="AT237" s="240" t="s">
        <v>135</v>
      </c>
      <c r="AU237" s="240" t="s">
        <v>141</v>
      </c>
      <c r="AY237" s="18" t="s">
        <v>132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141</v>
      </c>
      <c r="BK237" s="241">
        <f>ROUND(I237*H237,2)</f>
        <v>0</v>
      </c>
      <c r="BL237" s="18" t="s">
        <v>211</v>
      </c>
      <c r="BM237" s="240" t="s">
        <v>409</v>
      </c>
    </row>
    <row r="238" s="2" customFormat="1" ht="24" customHeight="1">
      <c r="A238" s="39"/>
      <c r="B238" s="40"/>
      <c r="C238" s="229" t="s">
        <v>410</v>
      </c>
      <c r="D238" s="229" t="s">
        <v>135</v>
      </c>
      <c r="E238" s="230" t="s">
        <v>411</v>
      </c>
      <c r="F238" s="231" t="s">
        <v>412</v>
      </c>
      <c r="G238" s="232" t="s">
        <v>195</v>
      </c>
      <c r="H238" s="233">
        <v>0.016</v>
      </c>
      <c r="I238" s="234"/>
      <c r="J238" s="235">
        <f>ROUND(I238*H238,2)</f>
        <v>0</v>
      </c>
      <c r="K238" s="231" t="s">
        <v>139</v>
      </c>
      <c r="L238" s="45"/>
      <c r="M238" s="236" t="s">
        <v>1</v>
      </c>
      <c r="N238" s="237" t="s">
        <v>42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211</v>
      </c>
      <c r="AT238" s="240" t="s">
        <v>135</v>
      </c>
      <c r="AU238" s="240" t="s">
        <v>141</v>
      </c>
      <c r="AY238" s="18" t="s">
        <v>132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141</v>
      </c>
      <c r="BK238" s="241">
        <f>ROUND(I238*H238,2)</f>
        <v>0</v>
      </c>
      <c r="BL238" s="18" t="s">
        <v>211</v>
      </c>
      <c r="BM238" s="240" t="s">
        <v>413</v>
      </c>
    </row>
    <row r="239" s="2" customFormat="1" ht="24" customHeight="1">
      <c r="A239" s="39"/>
      <c r="B239" s="40"/>
      <c r="C239" s="229" t="s">
        <v>414</v>
      </c>
      <c r="D239" s="229" t="s">
        <v>135</v>
      </c>
      <c r="E239" s="230" t="s">
        <v>415</v>
      </c>
      <c r="F239" s="231" t="s">
        <v>416</v>
      </c>
      <c r="G239" s="232" t="s">
        <v>417</v>
      </c>
      <c r="H239" s="296"/>
      <c r="I239" s="234"/>
      <c r="J239" s="235">
        <f>ROUND(I239*H239,2)</f>
        <v>0</v>
      </c>
      <c r="K239" s="231" t="s">
        <v>139</v>
      </c>
      <c r="L239" s="45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211</v>
      </c>
      <c r="AT239" s="240" t="s">
        <v>135</v>
      </c>
      <c r="AU239" s="240" t="s">
        <v>141</v>
      </c>
      <c r="AY239" s="18" t="s">
        <v>132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141</v>
      </c>
      <c r="BK239" s="241">
        <f>ROUND(I239*H239,2)</f>
        <v>0</v>
      </c>
      <c r="BL239" s="18" t="s">
        <v>211</v>
      </c>
      <c r="BM239" s="240" t="s">
        <v>418</v>
      </c>
    </row>
    <row r="240" s="12" customFormat="1" ht="22.8" customHeight="1">
      <c r="A240" s="12"/>
      <c r="B240" s="213"/>
      <c r="C240" s="214"/>
      <c r="D240" s="215" t="s">
        <v>75</v>
      </c>
      <c r="E240" s="227" t="s">
        <v>419</v>
      </c>
      <c r="F240" s="227" t="s">
        <v>420</v>
      </c>
      <c r="G240" s="214"/>
      <c r="H240" s="214"/>
      <c r="I240" s="217"/>
      <c r="J240" s="228">
        <f>BK240</f>
        <v>0</v>
      </c>
      <c r="K240" s="214"/>
      <c r="L240" s="219"/>
      <c r="M240" s="220"/>
      <c r="N240" s="221"/>
      <c r="O240" s="221"/>
      <c r="P240" s="222">
        <f>SUM(P241:P255)</f>
        <v>0</v>
      </c>
      <c r="Q240" s="221"/>
      <c r="R240" s="222">
        <f>SUM(R241:R255)</f>
        <v>0.033930000000000002</v>
      </c>
      <c r="S240" s="221"/>
      <c r="T240" s="223">
        <f>SUM(T241:T255)</f>
        <v>0.041239999999999999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4" t="s">
        <v>141</v>
      </c>
      <c r="AT240" s="225" t="s">
        <v>75</v>
      </c>
      <c r="AU240" s="225" t="s">
        <v>81</v>
      </c>
      <c r="AY240" s="224" t="s">
        <v>132</v>
      </c>
      <c r="BK240" s="226">
        <f>SUM(BK241:BK255)</f>
        <v>0</v>
      </c>
    </row>
    <row r="241" s="2" customFormat="1" ht="24" customHeight="1">
      <c r="A241" s="39"/>
      <c r="B241" s="40"/>
      <c r="C241" s="229" t="s">
        <v>421</v>
      </c>
      <c r="D241" s="229" t="s">
        <v>135</v>
      </c>
      <c r="E241" s="230" t="s">
        <v>422</v>
      </c>
      <c r="F241" s="231" t="s">
        <v>423</v>
      </c>
      <c r="G241" s="232" t="s">
        <v>255</v>
      </c>
      <c r="H241" s="233">
        <v>16</v>
      </c>
      <c r="I241" s="234"/>
      <c r="J241" s="235">
        <f>ROUND(I241*H241,2)</f>
        <v>0</v>
      </c>
      <c r="K241" s="231" t="s">
        <v>139</v>
      </c>
      <c r="L241" s="45"/>
      <c r="M241" s="236" t="s">
        <v>1</v>
      </c>
      <c r="N241" s="237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0.0021299999999999999</v>
      </c>
      <c r="T241" s="239">
        <f>S241*H241</f>
        <v>0.034079999999999999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211</v>
      </c>
      <c r="AT241" s="240" t="s">
        <v>135</v>
      </c>
      <c r="AU241" s="240" t="s">
        <v>141</v>
      </c>
      <c r="AY241" s="18" t="s">
        <v>132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141</v>
      </c>
      <c r="BK241" s="241">
        <f>ROUND(I241*H241,2)</f>
        <v>0</v>
      </c>
      <c r="BL241" s="18" t="s">
        <v>211</v>
      </c>
      <c r="BM241" s="240" t="s">
        <v>424</v>
      </c>
    </row>
    <row r="242" s="2" customFormat="1" ht="16.5" customHeight="1">
      <c r="A242" s="39"/>
      <c r="B242" s="40"/>
      <c r="C242" s="229" t="s">
        <v>425</v>
      </c>
      <c r="D242" s="229" t="s">
        <v>135</v>
      </c>
      <c r="E242" s="230" t="s">
        <v>426</v>
      </c>
      <c r="F242" s="231" t="s">
        <v>427</v>
      </c>
      <c r="G242" s="232" t="s">
        <v>201</v>
      </c>
      <c r="H242" s="233">
        <v>4</v>
      </c>
      <c r="I242" s="234"/>
      <c r="J242" s="235">
        <f>ROUND(I242*H242,2)</f>
        <v>0</v>
      </c>
      <c r="K242" s="231" t="s">
        <v>139</v>
      </c>
      <c r="L242" s="45"/>
      <c r="M242" s="236" t="s">
        <v>1</v>
      </c>
      <c r="N242" s="237" t="s">
        <v>42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0.00087000000000000001</v>
      </c>
      <c r="T242" s="239">
        <f>S242*H242</f>
        <v>0.00348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211</v>
      </c>
      <c r="AT242" s="240" t="s">
        <v>135</v>
      </c>
      <c r="AU242" s="240" t="s">
        <v>141</v>
      </c>
      <c r="AY242" s="18" t="s">
        <v>132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141</v>
      </c>
      <c r="BK242" s="241">
        <f>ROUND(I242*H242,2)</f>
        <v>0</v>
      </c>
      <c r="BL242" s="18" t="s">
        <v>211</v>
      </c>
      <c r="BM242" s="240" t="s">
        <v>428</v>
      </c>
    </row>
    <row r="243" s="2" customFormat="1" ht="24" customHeight="1">
      <c r="A243" s="39"/>
      <c r="B243" s="40"/>
      <c r="C243" s="229" t="s">
        <v>429</v>
      </c>
      <c r="D243" s="229" t="s">
        <v>135</v>
      </c>
      <c r="E243" s="230" t="s">
        <v>430</v>
      </c>
      <c r="F243" s="231" t="s">
        <v>431</v>
      </c>
      <c r="G243" s="232" t="s">
        <v>255</v>
      </c>
      <c r="H243" s="233">
        <v>20</v>
      </c>
      <c r="I243" s="234"/>
      <c r="J243" s="235">
        <f>ROUND(I243*H243,2)</f>
        <v>0</v>
      </c>
      <c r="K243" s="231" t="s">
        <v>139</v>
      </c>
      <c r="L243" s="45"/>
      <c r="M243" s="236" t="s">
        <v>1</v>
      </c>
      <c r="N243" s="237" t="s">
        <v>42</v>
      </c>
      <c r="O243" s="92"/>
      <c r="P243" s="238">
        <f>O243*H243</f>
        <v>0</v>
      </c>
      <c r="Q243" s="238">
        <v>0.00066</v>
      </c>
      <c r="R243" s="238">
        <f>Q243*H243</f>
        <v>0.0132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211</v>
      </c>
      <c r="AT243" s="240" t="s">
        <v>135</v>
      </c>
      <c r="AU243" s="240" t="s">
        <v>141</v>
      </c>
      <c r="AY243" s="18" t="s">
        <v>132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141</v>
      </c>
      <c r="BK243" s="241">
        <f>ROUND(I243*H243,2)</f>
        <v>0</v>
      </c>
      <c r="BL243" s="18" t="s">
        <v>211</v>
      </c>
      <c r="BM243" s="240" t="s">
        <v>432</v>
      </c>
    </row>
    <row r="244" s="2" customFormat="1" ht="24" customHeight="1">
      <c r="A244" s="39"/>
      <c r="B244" s="40"/>
      <c r="C244" s="229" t="s">
        <v>433</v>
      </c>
      <c r="D244" s="229" t="s">
        <v>135</v>
      </c>
      <c r="E244" s="230" t="s">
        <v>434</v>
      </c>
      <c r="F244" s="231" t="s">
        <v>435</v>
      </c>
      <c r="G244" s="232" t="s">
        <v>255</v>
      </c>
      <c r="H244" s="233">
        <v>12</v>
      </c>
      <c r="I244" s="234"/>
      <c r="J244" s="235">
        <f>ROUND(I244*H244,2)</f>
        <v>0</v>
      </c>
      <c r="K244" s="231" t="s">
        <v>139</v>
      </c>
      <c r="L244" s="45"/>
      <c r="M244" s="236" t="s">
        <v>1</v>
      </c>
      <c r="N244" s="237" t="s">
        <v>42</v>
      </c>
      <c r="O244" s="92"/>
      <c r="P244" s="238">
        <f>O244*H244</f>
        <v>0</v>
      </c>
      <c r="Q244" s="238">
        <v>0.00091</v>
      </c>
      <c r="R244" s="238">
        <f>Q244*H244</f>
        <v>0.010919999999999999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211</v>
      </c>
      <c r="AT244" s="240" t="s">
        <v>135</v>
      </c>
      <c r="AU244" s="240" t="s">
        <v>141</v>
      </c>
      <c r="AY244" s="18" t="s">
        <v>132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141</v>
      </c>
      <c r="BK244" s="241">
        <f>ROUND(I244*H244,2)</f>
        <v>0</v>
      </c>
      <c r="BL244" s="18" t="s">
        <v>211</v>
      </c>
      <c r="BM244" s="240" t="s">
        <v>436</v>
      </c>
    </row>
    <row r="245" s="2" customFormat="1" ht="36" customHeight="1">
      <c r="A245" s="39"/>
      <c r="B245" s="40"/>
      <c r="C245" s="229" t="s">
        <v>437</v>
      </c>
      <c r="D245" s="229" t="s">
        <v>135</v>
      </c>
      <c r="E245" s="230" t="s">
        <v>438</v>
      </c>
      <c r="F245" s="231" t="s">
        <v>439</v>
      </c>
      <c r="G245" s="232" t="s">
        <v>255</v>
      </c>
      <c r="H245" s="233">
        <v>20</v>
      </c>
      <c r="I245" s="234"/>
      <c r="J245" s="235">
        <f>ROUND(I245*H245,2)</f>
        <v>0</v>
      </c>
      <c r="K245" s="231" t="s">
        <v>139</v>
      </c>
      <c r="L245" s="45"/>
      <c r="M245" s="236" t="s">
        <v>1</v>
      </c>
      <c r="N245" s="237" t="s">
        <v>42</v>
      </c>
      <c r="O245" s="92"/>
      <c r="P245" s="238">
        <f>O245*H245</f>
        <v>0</v>
      </c>
      <c r="Q245" s="238">
        <v>5.0000000000000002E-05</v>
      </c>
      <c r="R245" s="238">
        <f>Q245*H245</f>
        <v>0.001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211</v>
      </c>
      <c r="AT245" s="240" t="s">
        <v>135</v>
      </c>
      <c r="AU245" s="240" t="s">
        <v>141</v>
      </c>
      <c r="AY245" s="18" t="s">
        <v>132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141</v>
      </c>
      <c r="BK245" s="241">
        <f>ROUND(I245*H245,2)</f>
        <v>0</v>
      </c>
      <c r="BL245" s="18" t="s">
        <v>211</v>
      </c>
      <c r="BM245" s="240" t="s">
        <v>440</v>
      </c>
    </row>
    <row r="246" s="2" customFormat="1" ht="36" customHeight="1">
      <c r="A246" s="39"/>
      <c r="B246" s="40"/>
      <c r="C246" s="229" t="s">
        <v>441</v>
      </c>
      <c r="D246" s="229" t="s">
        <v>135</v>
      </c>
      <c r="E246" s="230" t="s">
        <v>442</v>
      </c>
      <c r="F246" s="231" t="s">
        <v>443</v>
      </c>
      <c r="G246" s="232" t="s">
        <v>255</v>
      </c>
      <c r="H246" s="233">
        <v>12</v>
      </c>
      <c r="I246" s="234"/>
      <c r="J246" s="235">
        <f>ROUND(I246*H246,2)</f>
        <v>0</v>
      </c>
      <c r="K246" s="231" t="s">
        <v>139</v>
      </c>
      <c r="L246" s="45"/>
      <c r="M246" s="236" t="s">
        <v>1</v>
      </c>
      <c r="N246" s="237" t="s">
        <v>42</v>
      </c>
      <c r="O246" s="92"/>
      <c r="P246" s="238">
        <f>O246*H246</f>
        <v>0</v>
      </c>
      <c r="Q246" s="238">
        <v>6.9999999999999994E-05</v>
      </c>
      <c r="R246" s="238">
        <f>Q246*H246</f>
        <v>0.00083999999999999993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211</v>
      </c>
      <c r="AT246" s="240" t="s">
        <v>135</v>
      </c>
      <c r="AU246" s="240" t="s">
        <v>141</v>
      </c>
      <c r="AY246" s="18" t="s">
        <v>132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141</v>
      </c>
      <c r="BK246" s="241">
        <f>ROUND(I246*H246,2)</f>
        <v>0</v>
      </c>
      <c r="BL246" s="18" t="s">
        <v>211</v>
      </c>
      <c r="BM246" s="240" t="s">
        <v>444</v>
      </c>
    </row>
    <row r="247" s="2" customFormat="1" ht="16.5" customHeight="1">
      <c r="A247" s="39"/>
      <c r="B247" s="40"/>
      <c r="C247" s="229" t="s">
        <v>445</v>
      </c>
      <c r="D247" s="229" t="s">
        <v>135</v>
      </c>
      <c r="E247" s="230" t="s">
        <v>446</v>
      </c>
      <c r="F247" s="231" t="s">
        <v>447</v>
      </c>
      <c r="G247" s="232" t="s">
        <v>255</v>
      </c>
      <c r="H247" s="233">
        <v>16</v>
      </c>
      <c r="I247" s="234"/>
      <c r="J247" s="235">
        <f>ROUND(I247*H247,2)</f>
        <v>0</v>
      </c>
      <c r="K247" s="231" t="s">
        <v>139</v>
      </c>
      <c r="L247" s="45"/>
      <c r="M247" s="236" t="s">
        <v>1</v>
      </c>
      <c r="N247" s="237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0.00023000000000000001</v>
      </c>
      <c r="T247" s="239">
        <f>S247*H247</f>
        <v>0.0036800000000000001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211</v>
      </c>
      <c r="AT247" s="240" t="s">
        <v>135</v>
      </c>
      <c r="AU247" s="240" t="s">
        <v>141</v>
      </c>
      <c r="AY247" s="18" t="s">
        <v>132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141</v>
      </c>
      <c r="BK247" s="241">
        <f>ROUND(I247*H247,2)</f>
        <v>0</v>
      </c>
      <c r="BL247" s="18" t="s">
        <v>211</v>
      </c>
      <c r="BM247" s="240" t="s">
        <v>448</v>
      </c>
    </row>
    <row r="248" s="2" customFormat="1" ht="16.5" customHeight="1">
      <c r="A248" s="39"/>
      <c r="B248" s="40"/>
      <c r="C248" s="229" t="s">
        <v>449</v>
      </c>
      <c r="D248" s="229" t="s">
        <v>135</v>
      </c>
      <c r="E248" s="230" t="s">
        <v>450</v>
      </c>
      <c r="F248" s="231" t="s">
        <v>451</v>
      </c>
      <c r="G248" s="232" t="s">
        <v>201</v>
      </c>
      <c r="H248" s="233">
        <v>10</v>
      </c>
      <c r="I248" s="234"/>
      <c r="J248" s="235">
        <f>ROUND(I248*H248,2)</f>
        <v>0</v>
      </c>
      <c r="K248" s="231" t="s">
        <v>139</v>
      </c>
      <c r="L248" s="45"/>
      <c r="M248" s="236" t="s">
        <v>1</v>
      </c>
      <c r="N248" s="237" t="s">
        <v>42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211</v>
      </c>
      <c r="AT248" s="240" t="s">
        <v>135</v>
      </c>
      <c r="AU248" s="240" t="s">
        <v>141</v>
      </c>
      <c r="AY248" s="18" t="s">
        <v>132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141</v>
      </c>
      <c r="BK248" s="241">
        <f>ROUND(I248*H248,2)</f>
        <v>0</v>
      </c>
      <c r="BL248" s="18" t="s">
        <v>211</v>
      </c>
      <c r="BM248" s="240" t="s">
        <v>452</v>
      </c>
    </row>
    <row r="249" s="2" customFormat="1" ht="24" customHeight="1">
      <c r="A249" s="39"/>
      <c r="B249" s="40"/>
      <c r="C249" s="229" t="s">
        <v>453</v>
      </c>
      <c r="D249" s="229" t="s">
        <v>135</v>
      </c>
      <c r="E249" s="230" t="s">
        <v>454</v>
      </c>
      <c r="F249" s="231" t="s">
        <v>455</v>
      </c>
      <c r="G249" s="232" t="s">
        <v>201</v>
      </c>
      <c r="H249" s="233">
        <v>4</v>
      </c>
      <c r="I249" s="234"/>
      <c r="J249" s="235">
        <f>ROUND(I249*H249,2)</f>
        <v>0</v>
      </c>
      <c r="K249" s="231" t="s">
        <v>139</v>
      </c>
      <c r="L249" s="45"/>
      <c r="M249" s="236" t="s">
        <v>1</v>
      </c>
      <c r="N249" s="237" t="s">
        <v>42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211</v>
      </c>
      <c r="AT249" s="240" t="s">
        <v>135</v>
      </c>
      <c r="AU249" s="240" t="s">
        <v>141</v>
      </c>
      <c r="AY249" s="18" t="s">
        <v>132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141</v>
      </c>
      <c r="BK249" s="241">
        <f>ROUND(I249*H249,2)</f>
        <v>0</v>
      </c>
      <c r="BL249" s="18" t="s">
        <v>211</v>
      </c>
      <c r="BM249" s="240" t="s">
        <v>456</v>
      </c>
    </row>
    <row r="250" s="2" customFormat="1" ht="16.5" customHeight="1">
      <c r="A250" s="39"/>
      <c r="B250" s="40"/>
      <c r="C250" s="229" t="s">
        <v>457</v>
      </c>
      <c r="D250" s="229" t="s">
        <v>135</v>
      </c>
      <c r="E250" s="230" t="s">
        <v>458</v>
      </c>
      <c r="F250" s="231" t="s">
        <v>459</v>
      </c>
      <c r="G250" s="232" t="s">
        <v>201</v>
      </c>
      <c r="H250" s="233">
        <v>2</v>
      </c>
      <c r="I250" s="234"/>
      <c r="J250" s="235">
        <f>ROUND(I250*H250,2)</f>
        <v>0</v>
      </c>
      <c r="K250" s="231" t="s">
        <v>139</v>
      </c>
      <c r="L250" s="45"/>
      <c r="M250" s="236" t="s">
        <v>1</v>
      </c>
      <c r="N250" s="237" t="s">
        <v>42</v>
      </c>
      <c r="O250" s="92"/>
      <c r="P250" s="238">
        <f>O250*H250</f>
        <v>0</v>
      </c>
      <c r="Q250" s="238">
        <v>0.00050000000000000001</v>
      </c>
      <c r="R250" s="238">
        <f>Q250*H250</f>
        <v>0.001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211</v>
      </c>
      <c r="AT250" s="240" t="s">
        <v>135</v>
      </c>
      <c r="AU250" s="240" t="s">
        <v>141</v>
      </c>
      <c r="AY250" s="18" t="s">
        <v>132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141</v>
      </c>
      <c r="BK250" s="241">
        <f>ROUND(I250*H250,2)</f>
        <v>0</v>
      </c>
      <c r="BL250" s="18" t="s">
        <v>211</v>
      </c>
      <c r="BM250" s="240" t="s">
        <v>460</v>
      </c>
    </row>
    <row r="251" s="2" customFormat="1" ht="24" customHeight="1">
      <c r="A251" s="39"/>
      <c r="B251" s="40"/>
      <c r="C251" s="229" t="s">
        <v>461</v>
      </c>
      <c r="D251" s="229" t="s">
        <v>135</v>
      </c>
      <c r="E251" s="230" t="s">
        <v>462</v>
      </c>
      <c r="F251" s="231" t="s">
        <v>463</v>
      </c>
      <c r="G251" s="232" t="s">
        <v>201</v>
      </c>
      <c r="H251" s="233">
        <v>1</v>
      </c>
      <c r="I251" s="234"/>
      <c r="J251" s="235">
        <f>ROUND(I251*H251,2)</f>
        <v>0</v>
      </c>
      <c r="K251" s="231" t="s">
        <v>139</v>
      </c>
      <c r="L251" s="45"/>
      <c r="M251" s="236" t="s">
        <v>1</v>
      </c>
      <c r="N251" s="237" t="s">
        <v>42</v>
      </c>
      <c r="O251" s="92"/>
      <c r="P251" s="238">
        <f>O251*H251</f>
        <v>0</v>
      </c>
      <c r="Q251" s="238">
        <v>0.00056999999999999998</v>
      </c>
      <c r="R251" s="238">
        <f>Q251*H251</f>
        <v>0.00056999999999999998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211</v>
      </c>
      <c r="AT251" s="240" t="s">
        <v>135</v>
      </c>
      <c r="AU251" s="240" t="s">
        <v>141</v>
      </c>
      <c r="AY251" s="18" t="s">
        <v>132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141</v>
      </c>
      <c r="BK251" s="241">
        <f>ROUND(I251*H251,2)</f>
        <v>0</v>
      </c>
      <c r="BL251" s="18" t="s">
        <v>211</v>
      </c>
      <c r="BM251" s="240" t="s">
        <v>464</v>
      </c>
    </row>
    <row r="252" s="2" customFormat="1" ht="24" customHeight="1">
      <c r="A252" s="39"/>
      <c r="B252" s="40"/>
      <c r="C252" s="229" t="s">
        <v>465</v>
      </c>
      <c r="D252" s="229" t="s">
        <v>135</v>
      </c>
      <c r="E252" s="230" t="s">
        <v>466</v>
      </c>
      <c r="F252" s="231" t="s">
        <v>467</v>
      </c>
      <c r="G252" s="232" t="s">
        <v>255</v>
      </c>
      <c r="H252" s="233">
        <v>32</v>
      </c>
      <c r="I252" s="234"/>
      <c r="J252" s="235">
        <f>ROUND(I252*H252,2)</f>
        <v>0</v>
      </c>
      <c r="K252" s="231" t="s">
        <v>139</v>
      </c>
      <c r="L252" s="45"/>
      <c r="M252" s="236" t="s">
        <v>1</v>
      </c>
      <c r="N252" s="237" t="s">
        <v>42</v>
      </c>
      <c r="O252" s="92"/>
      <c r="P252" s="238">
        <f>O252*H252</f>
        <v>0</v>
      </c>
      <c r="Q252" s="238">
        <v>0.00019000000000000001</v>
      </c>
      <c r="R252" s="238">
        <f>Q252*H252</f>
        <v>0.0060800000000000003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211</v>
      </c>
      <c r="AT252" s="240" t="s">
        <v>135</v>
      </c>
      <c r="AU252" s="240" t="s">
        <v>141</v>
      </c>
      <c r="AY252" s="18" t="s">
        <v>132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141</v>
      </c>
      <c r="BK252" s="241">
        <f>ROUND(I252*H252,2)</f>
        <v>0</v>
      </c>
      <c r="BL252" s="18" t="s">
        <v>211</v>
      </c>
      <c r="BM252" s="240" t="s">
        <v>468</v>
      </c>
    </row>
    <row r="253" s="2" customFormat="1" ht="16.5" customHeight="1">
      <c r="A253" s="39"/>
      <c r="B253" s="40"/>
      <c r="C253" s="229" t="s">
        <v>469</v>
      </c>
      <c r="D253" s="229" t="s">
        <v>135</v>
      </c>
      <c r="E253" s="230" t="s">
        <v>470</v>
      </c>
      <c r="F253" s="231" t="s">
        <v>471</v>
      </c>
      <c r="G253" s="232" t="s">
        <v>255</v>
      </c>
      <c r="H253" s="233">
        <v>32</v>
      </c>
      <c r="I253" s="234"/>
      <c r="J253" s="235">
        <f>ROUND(I253*H253,2)</f>
        <v>0</v>
      </c>
      <c r="K253" s="231" t="s">
        <v>139</v>
      </c>
      <c r="L253" s="45"/>
      <c r="M253" s="236" t="s">
        <v>1</v>
      </c>
      <c r="N253" s="237" t="s">
        <v>42</v>
      </c>
      <c r="O253" s="92"/>
      <c r="P253" s="238">
        <f>O253*H253</f>
        <v>0</v>
      </c>
      <c r="Q253" s="238">
        <v>1.0000000000000001E-05</v>
      </c>
      <c r="R253" s="238">
        <f>Q253*H253</f>
        <v>0.00032000000000000003</v>
      </c>
      <c r="S253" s="238">
        <v>0</v>
      </c>
      <c r="T253" s="23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0" t="s">
        <v>211</v>
      </c>
      <c r="AT253" s="240" t="s">
        <v>135</v>
      </c>
      <c r="AU253" s="240" t="s">
        <v>141</v>
      </c>
      <c r="AY253" s="18" t="s">
        <v>132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8" t="s">
        <v>141</v>
      </c>
      <c r="BK253" s="241">
        <f>ROUND(I253*H253,2)</f>
        <v>0</v>
      </c>
      <c r="BL253" s="18" t="s">
        <v>211</v>
      </c>
      <c r="BM253" s="240" t="s">
        <v>472</v>
      </c>
    </row>
    <row r="254" s="2" customFormat="1" ht="24" customHeight="1">
      <c r="A254" s="39"/>
      <c r="B254" s="40"/>
      <c r="C254" s="229" t="s">
        <v>473</v>
      </c>
      <c r="D254" s="229" t="s">
        <v>135</v>
      </c>
      <c r="E254" s="230" t="s">
        <v>474</v>
      </c>
      <c r="F254" s="231" t="s">
        <v>475</v>
      </c>
      <c r="G254" s="232" t="s">
        <v>195</v>
      </c>
      <c r="H254" s="233">
        <v>0.041000000000000002</v>
      </c>
      <c r="I254" s="234"/>
      <c r="J254" s="235">
        <f>ROUND(I254*H254,2)</f>
        <v>0</v>
      </c>
      <c r="K254" s="231" t="s">
        <v>139</v>
      </c>
      <c r="L254" s="45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211</v>
      </c>
      <c r="AT254" s="240" t="s">
        <v>135</v>
      </c>
      <c r="AU254" s="240" t="s">
        <v>141</v>
      </c>
      <c r="AY254" s="18" t="s">
        <v>132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141</v>
      </c>
      <c r="BK254" s="241">
        <f>ROUND(I254*H254,2)</f>
        <v>0</v>
      </c>
      <c r="BL254" s="18" t="s">
        <v>211</v>
      </c>
      <c r="BM254" s="240" t="s">
        <v>476</v>
      </c>
    </row>
    <row r="255" s="2" customFormat="1" ht="24" customHeight="1">
      <c r="A255" s="39"/>
      <c r="B255" s="40"/>
      <c r="C255" s="229" t="s">
        <v>477</v>
      </c>
      <c r="D255" s="229" t="s">
        <v>135</v>
      </c>
      <c r="E255" s="230" t="s">
        <v>478</v>
      </c>
      <c r="F255" s="231" t="s">
        <v>479</v>
      </c>
      <c r="G255" s="232" t="s">
        <v>417</v>
      </c>
      <c r="H255" s="296"/>
      <c r="I255" s="234"/>
      <c r="J255" s="235">
        <f>ROUND(I255*H255,2)</f>
        <v>0</v>
      </c>
      <c r="K255" s="231" t="s">
        <v>139</v>
      </c>
      <c r="L255" s="45"/>
      <c r="M255" s="236" t="s">
        <v>1</v>
      </c>
      <c r="N255" s="237" t="s">
        <v>42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0" t="s">
        <v>211</v>
      </c>
      <c r="AT255" s="240" t="s">
        <v>135</v>
      </c>
      <c r="AU255" s="240" t="s">
        <v>141</v>
      </c>
      <c r="AY255" s="18" t="s">
        <v>132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8" t="s">
        <v>141</v>
      </c>
      <c r="BK255" s="241">
        <f>ROUND(I255*H255,2)</f>
        <v>0</v>
      </c>
      <c r="BL255" s="18" t="s">
        <v>211</v>
      </c>
      <c r="BM255" s="240" t="s">
        <v>480</v>
      </c>
    </row>
    <row r="256" s="12" customFormat="1" ht="22.8" customHeight="1">
      <c r="A256" s="12"/>
      <c r="B256" s="213"/>
      <c r="C256" s="214"/>
      <c r="D256" s="215" t="s">
        <v>75</v>
      </c>
      <c r="E256" s="227" t="s">
        <v>481</v>
      </c>
      <c r="F256" s="227" t="s">
        <v>482</v>
      </c>
      <c r="G256" s="214"/>
      <c r="H256" s="214"/>
      <c r="I256" s="217"/>
      <c r="J256" s="228">
        <f>BK256</f>
        <v>0</v>
      </c>
      <c r="K256" s="214"/>
      <c r="L256" s="219"/>
      <c r="M256" s="220"/>
      <c r="N256" s="221"/>
      <c r="O256" s="221"/>
      <c r="P256" s="222">
        <f>SUM(P257:P268)</f>
        <v>0</v>
      </c>
      <c r="Q256" s="221"/>
      <c r="R256" s="222">
        <f>SUM(R257:R268)</f>
        <v>0.018779999999999998</v>
      </c>
      <c r="S256" s="221"/>
      <c r="T256" s="223">
        <f>SUM(T257:T268)</f>
        <v>0.046380000000000005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4" t="s">
        <v>141</v>
      </c>
      <c r="AT256" s="225" t="s">
        <v>75</v>
      </c>
      <c r="AU256" s="225" t="s">
        <v>81</v>
      </c>
      <c r="AY256" s="224" t="s">
        <v>132</v>
      </c>
      <c r="BK256" s="226">
        <f>SUM(BK257:BK268)</f>
        <v>0</v>
      </c>
    </row>
    <row r="257" s="2" customFormat="1" ht="16.5" customHeight="1">
      <c r="A257" s="39"/>
      <c r="B257" s="40"/>
      <c r="C257" s="229" t="s">
        <v>483</v>
      </c>
      <c r="D257" s="229" t="s">
        <v>135</v>
      </c>
      <c r="E257" s="230" t="s">
        <v>484</v>
      </c>
      <c r="F257" s="231" t="s">
        <v>485</v>
      </c>
      <c r="G257" s="232" t="s">
        <v>255</v>
      </c>
      <c r="H257" s="233">
        <v>18</v>
      </c>
      <c r="I257" s="234"/>
      <c r="J257" s="235">
        <f>ROUND(I257*H257,2)</f>
        <v>0</v>
      </c>
      <c r="K257" s="231" t="s">
        <v>139</v>
      </c>
      <c r="L257" s="45"/>
      <c r="M257" s="236" t="s">
        <v>1</v>
      </c>
      <c r="N257" s="237" t="s">
        <v>42</v>
      </c>
      <c r="O257" s="92"/>
      <c r="P257" s="238">
        <f>O257*H257</f>
        <v>0</v>
      </c>
      <c r="Q257" s="238">
        <v>0.00024000000000000001</v>
      </c>
      <c r="R257" s="238">
        <f>Q257*H257</f>
        <v>0.0043200000000000001</v>
      </c>
      <c r="S257" s="238">
        <v>0.0025400000000000002</v>
      </c>
      <c r="T257" s="239">
        <f>S257*H257</f>
        <v>0.045720000000000004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211</v>
      </c>
      <c r="AT257" s="240" t="s">
        <v>135</v>
      </c>
      <c r="AU257" s="240" t="s">
        <v>141</v>
      </c>
      <c r="AY257" s="18" t="s">
        <v>132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141</v>
      </c>
      <c r="BK257" s="241">
        <f>ROUND(I257*H257,2)</f>
        <v>0</v>
      </c>
      <c r="BL257" s="18" t="s">
        <v>211</v>
      </c>
      <c r="BM257" s="240" t="s">
        <v>486</v>
      </c>
    </row>
    <row r="258" s="2" customFormat="1" ht="16.5" customHeight="1">
      <c r="A258" s="39"/>
      <c r="B258" s="40"/>
      <c r="C258" s="229" t="s">
        <v>487</v>
      </c>
      <c r="D258" s="229" t="s">
        <v>135</v>
      </c>
      <c r="E258" s="230" t="s">
        <v>488</v>
      </c>
      <c r="F258" s="231" t="s">
        <v>489</v>
      </c>
      <c r="G258" s="232" t="s">
        <v>201</v>
      </c>
      <c r="H258" s="233">
        <v>3</v>
      </c>
      <c r="I258" s="234"/>
      <c r="J258" s="235">
        <f>ROUND(I258*H258,2)</f>
        <v>0</v>
      </c>
      <c r="K258" s="231" t="s">
        <v>139</v>
      </c>
      <c r="L258" s="45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0.00022000000000000001</v>
      </c>
      <c r="T258" s="239">
        <f>S258*H258</f>
        <v>0.00066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211</v>
      </c>
      <c r="AT258" s="240" t="s">
        <v>135</v>
      </c>
      <c r="AU258" s="240" t="s">
        <v>141</v>
      </c>
      <c r="AY258" s="18" t="s">
        <v>132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141</v>
      </c>
      <c r="BK258" s="241">
        <f>ROUND(I258*H258,2)</f>
        <v>0</v>
      </c>
      <c r="BL258" s="18" t="s">
        <v>211</v>
      </c>
      <c r="BM258" s="240" t="s">
        <v>490</v>
      </c>
    </row>
    <row r="259" s="2" customFormat="1" ht="24" customHeight="1">
      <c r="A259" s="39"/>
      <c r="B259" s="40"/>
      <c r="C259" s="229" t="s">
        <v>491</v>
      </c>
      <c r="D259" s="229" t="s">
        <v>135</v>
      </c>
      <c r="E259" s="230" t="s">
        <v>492</v>
      </c>
      <c r="F259" s="231" t="s">
        <v>493</v>
      </c>
      <c r="G259" s="232" t="s">
        <v>255</v>
      </c>
      <c r="H259" s="233">
        <v>4</v>
      </c>
      <c r="I259" s="234"/>
      <c r="J259" s="235">
        <f>ROUND(I259*H259,2)</f>
        <v>0</v>
      </c>
      <c r="K259" s="231" t="s">
        <v>139</v>
      </c>
      <c r="L259" s="45"/>
      <c r="M259" s="236" t="s">
        <v>1</v>
      </c>
      <c r="N259" s="237" t="s">
        <v>42</v>
      </c>
      <c r="O259" s="92"/>
      <c r="P259" s="238">
        <f>O259*H259</f>
        <v>0</v>
      </c>
      <c r="Q259" s="238">
        <v>0.00054000000000000001</v>
      </c>
      <c r="R259" s="238">
        <f>Q259*H259</f>
        <v>0.00216</v>
      </c>
      <c r="S259" s="238">
        <v>0</v>
      </c>
      <c r="T259" s="23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0" t="s">
        <v>211</v>
      </c>
      <c r="AT259" s="240" t="s">
        <v>135</v>
      </c>
      <c r="AU259" s="240" t="s">
        <v>141</v>
      </c>
      <c r="AY259" s="18" t="s">
        <v>132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8" t="s">
        <v>141</v>
      </c>
      <c r="BK259" s="241">
        <f>ROUND(I259*H259,2)</f>
        <v>0</v>
      </c>
      <c r="BL259" s="18" t="s">
        <v>211</v>
      </c>
      <c r="BM259" s="240" t="s">
        <v>494</v>
      </c>
    </row>
    <row r="260" s="2" customFormat="1" ht="24" customHeight="1">
      <c r="A260" s="39"/>
      <c r="B260" s="40"/>
      <c r="C260" s="229" t="s">
        <v>495</v>
      </c>
      <c r="D260" s="229" t="s">
        <v>135</v>
      </c>
      <c r="E260" s="230" t="s">
        <v>496</v>
      </c>
      <c r="F260" s="231" t="s">
        <v>497</v>
      </c>
      <c r="G260" s="232" t="s">
        <v>255</v>
      </c>
      <c r="H260" s="233">
        <v>14</v>
      </c>
      <c r="I260" s="234"/>
      <c r="J260" s="235">
        <f>ROUND(I260*H260,2)</f>
        <v>0</v>
      </c>
      <c r="K260" s="231" t="s">
        <v>139</v>
      </c>
      <c r="L260" s="45"/>
      <c r="M260" s="236" t="s">
        <v>1</v>
      </c>
      <c r="N260" s="237" t="s">
        <v>42</v>
      </c>
      <c r="O260" s="92"/>
      <c r="P260" s="238">
        <f>O260*H260</f>
        <v>0</v>
      </c>
      <c r="Q260" s="238">
        <v>0.00067000000000000002</v>
      </c>
      <c r="R260" s="238">
        <f>Q260*H260</f>
        <v>0.0093799999999999994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211</v>
      </c>
      <c r="AT260" s="240" t="s">
        <v>135</v>
      </c>
      <c r="AU260" s="240" t="s">
        <v>141</v>
      </c>
      <c r="AY260" s="18" t="s">
        <v>132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141</v>
      </c>
      <c r="BK260" s="241">
        <f>ROUND(I260*H260,2)</f>
        <v>0</v>
      </c>
      <c r="BL260" s="18" t="s">
        <v>211</v>
      </c>
      <c r="BM260" s="240" t="s">
        <v>498</v>
      </c>
    </row>
    <row r="261" s="2" customFormat="1" ht="24" customHeight="1">
      <c r="A261" s="39"/>
      <c r="B261" s="40"/>
      <c r="C261" s="229" t="s">
        <v>499</v>
      </c>
      <c r="D261" s="229" t="s">
        <v>135</v>
      </c>
      <c r="E261" s="230" t="s">
        <v>500</v>
      </c>
      <c r="F261" s="231" t="s">
        <v>501</v>
      </c>
      <c r="G261" s="232" t="s">
        <v>502</v>
      </c>
      <c r="H261" s="233">
        <v>3</v>
      </c>
      <c r="I261" s="234"/>
      <c r="J261" s="235">
        <f>ROUND(I261*H261,2)</f>
        <v>0</v>
      </c>
      <c r="K261" s="231" t="s">
        <v>139</v>
      </c>
      <c r="L261" s="45"/>
      <c r="M261" s="236" t="s">
        <v>1</v>
      </c>
      <c r="N261" s="237" t="s">
        <v>42</v>
      </c>
      <c r="O261" s="92"/>
      <c r="P261" s="238">
        <f>O261*H261</f>
        <v>0</v>
      </c>
      <c r="Q261" s="238">
        <v>0.00040000000000000002</v>
      </c>
      <c r="R261" s="238">
        <f>Q261*H261</f>
        <v>0.0012000000000000001</v>
      </c>
      <c r="S261" s="238">
        <v>0</v>
      </c>
      <c r="T261" s="23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0" t="s">
        <v>211</v>
      </c>
      <c r="AT261" s="240" t="s">
        <v>135</v>
      </c>
      <c r="AU261" s="240" t="s">
        <v>141</v>
      </c>
      <c r="AY261" s="18" t="s">
        <v>132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8" t="s">
        <v>141</v>
      </c>
      <c r="BK261" s="241">
        <f>ROUND(I261*H261,2)</f>
        <v>0</v>
      </c>
      <c r="BL261" s="18" t="s">
        <v>211</v>
      </c>
      <c r="BM261" s="240" t="s">
        <v>503</v>
      </c>
    </row>
    <row r="262" s="2" customFormat="1" ht="16.5" customHeight="1">
      <c r="A262" s="39"/>
      <c r="B262" s="40"/>
      <c r="C262" s="229" t="s">
        <v>504</v>
      </c>
      <c r="D262" s="229" t="s">
        <v>135</v>
      </c>
      <c r="E262" s="230" t="s">
        <v>505</v>
      </c>
      <c r="F262" s="231" t="s">
        <v>506</v>
      </c>
      <c r="G262" s="232" t="s">
        <v>201</v>
      </c>
      <c r="H262" s="233">
        <v>3</v>
      </c>
      <c r="I262" s="234"/>
      <c r="J262" s="235">
        <f>ROUND(I262*H262,2)</f>
        <v>0</v>
      </c>
      <c r="K262" s="231" t="s">
        <v>139</v>
      </c>
      <c r="L262" s="45"/>
      <c r="M262" s="236" t="s">
        <v>1</v>
      </c>
      <c r="N262" s="237" t="s">
        <v>42</v>
      </c>
      <c r="O262" s="92"/>
      <c r="P262" s="238">
        <f>O262*H262</f>
        <v>0</v>
      </c>
      <c r="Q262" s="238">
        <v>0.00012999999999999999</v>
      </c>
      <c r="R262" s="238">
        <f>Q262*H262</f>
        <v>0.00038999999999999994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211</v>
      </c>
      <c r="AT262" s="240" t="s">
        <v>135</v>
      </c>
      <c r="AU262" s="240" t="s">
        <v>141</v>
      </c>
      <c r="AY262" s="18" t="s">
        <v>132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141</v>
      </c>
      <c r="BK262" s="241">
        <f>ROUND(I262*H262,2)</f>
        <v>0</v>
      </c>
      <c r="BL262" s="18" t="s">
        <v>211</v>
      </c>
      <c r="BM262" s="240" t="s">
        <v>507</v>
      </c>
    </row>
    <row r="263" s="2" customFormat="1" ht="16.5" customHeight="1">
      <c r="A263" s="39"/>
      <c r="B263" s="40"/>
      <c r="C263" s="229" t="s">
        <v>508</v>
      </c>
      <c r="D263" s="229" t="s">
        <v>135</v>
      </c>
      <c r="E263" s="230" t="s">
        <v>509</v>
      </c>
      <c r="F263" s="231" t="s">
        <v>510</v>
      </c>
      <c r="G263" s="232" t="s">
        <v>201</v>
      </c>
      <c r="H263" s="233">
        <v>4</v>
      </c>
      <c r="I263" s="234"/>
      <c r="J263" s="235">
        <f>ROUND(I263*H263,2)</f>
        <v>0</v>
      </c>
      <c r="K263" s="231" t="s">
        <v>139</v>
      </c>
      <c r="L263" s="45"/>
      <c r="M263" s="236" t="s">
        <v>1</v>
      </c>
      <c r="N263" s="237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0" t="s">
        <v>211</v>
      </c>
      <c r="AT263" s="240" t="s">
        <v>135</v>
      </c>
      <c r="AU263" s="240" t="s">
        <v>141</v>
      </c>
      <c r="AY263" s="18" t="s">
        <v>132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8" t="s">
        <v>141</v>
      </c>
      <c r="BK263" s="241">
        <f>ROUND(I263*H263,2)</f>
        <v>0</v>
      </c>
      <c r="BL263" s="18" t="s">
        <v>211</v>
      </c>
      <c r="BM263" s="240" t="s">
        <v>511</v>
      </c>
    </row>
    <row r="264" s="2" customFormat="1" ht="16.5" customHeight="1">
      <c r="A264" s="39"/>
      <c r="B264" s="40"/>
      <c r="C264" s="229" t="s">
        <v>512</v>
      </c>
      <c r="D264" s="229" t="s">
        <v>135</v>
      </c>
      <c r="E264" s="230" t="s">
        <v>513</v>
      </c>
      <c r="F264" s="231" t="s">
        <v>514</v>
      </c>
      <c r="G264" s="232" t="s">
        <v>255</v>
      </c>
      <c r="H264" s="233">
        <v>18</v>
      </c>
      <c r="I264" s="234"/>
      <c r="J264" s="235">
        <f>ROUND(I264*H264,2)</f>
        <v>0</v>
      </c>
      <c r="K264" s="231" t="s">
        <v>139</v>
      </c>
      <c r="L264" s="45"/>
      <c r="M264" s="236" t="s">
        <v>1</v>
      </c>
      <c r="N264" s="237" t="s">
        <v>42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211</v>
      </c>
      <c r="AT264" s="240" t="s">
        <v>135</v>
      </c>
      <c r="AU264" s="240" t="s">
        <v>141</v>
      </c>
      <c r="AY264" s="18" t="s">
        <v>132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141</v>
      </c>
      <c r="BK264" s="241">
        <f>ROUND(I264*H264,2)</f>
        <v>0</v>
      </c>
      <c r="BL264" s="18" t="s">
        <v>211</v>
      </c>
      <c r="BM264" s="240" t="s">
        <v>515</v>
      </c>
    </row>
    <row r="265" s="2" customFormat="1" ht="24" customHeight="1">
      <c r="A265" s="39"/>
      <c r="B265" s="40"/>
      <c r="C265" s="229" t="s">
        <v>516</v>
      </c>
      <c r="D265" s="229" t="s">
        <v>135</v>
      </c>
      <c r="E265" s="230" t="s">
        <v>517</v>
      </c>
      <c r="F265" s="231" t="s">
        <v>518</v>
      </c>
      <c r="G265" s="232" t="s">
        <v>201</v>
      </c>
      <c r="H265" s="233">
        <v>3</v>
      </c>
      <c r="I265" s="234"/>
      <c r="J265" s="235">
        <f>ROUND(I265*H265,2)</f>
        <v>0</v>
      </c>
      <c r="K265" s="231" t="s">
        <v>139</v>
      </c>
      <c r="L265" s="45"/>
      <c r="M265" s="236" t="s">
        <v>1</v>
      </c>
      <c r="N265" s="237" t="s">
        <v>42</v>
      </c>
      <c r="O265" s="92"/>
      <c r="P265" s="238">
        <f>O265*H265</f>
        <v>0</v>
      </c>
      <c r="Q265" s="238">
        <v>0.00024000000000000001</v>
      </c>
      <c r="R265" s="238">
        <f>Q265*H265</f>
        <v>0.00072000000000000005</v>
      </c>
      <c r="S265" s="238">
        <v>0</v>
      </c>
      <c r="T265" s="23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0" t="s">
        <v>211</v>
      </c>
      <c r="AT265" s="240" t="s">
        <v>135</v>
      </c>
      <c r="AU265" s="240" t="s">
        <v>141</v>
      </c>
      <c r="AY265" s="18" t="s">
        <v>132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141</v>
      </c>
      <c r="BK265" s="241">
        <f>ROUND(I265*H265,2)</f>
        <v>0</v>
      </c>
      <c r="BL265" s="18" t="s">
        <v>211</v>
      </c>
      <c r="BM265" s="240" t="s">
        <v>519</v>
      </c>
    </row>
    <row r="266" s="2" customFormat="1" ht="24" customHeight="1">
      <c r="A266" s="39"/>
      <c r="B266" s="40"/>
      <c r="C266" s="229" t="s">
        <v>520</v>
      </c>
      <c r="D266" s="229" t="s">
        <v>135</v>
      </c>
      <c r="E266" s="230" t="s">
        <v>521</v>
      </c>
      <c r="F266" s="231" t="s">
        <v>522</v>
      </c>
      <c r="G266" s="232" t="s">
        <v>201</v>
      </c>
      <c r="H266" s="233">
        <v>1</v>
      </c>
      <c r="I266" s="234"/>
      <c r="J266" s="235">
        <f>ROUND(I266*H266,2)</f>
        <v>0</v>
      </c>
      <c r="K266" s="231" t="s">
        <v>139</v>
      </c>
      <c r="L266" s="45"/>
      <c r="M266" s="236" t="s">
        <v>1</v>
      </c>
      <c r="N266" s="237" t="s">
        <v>42</v>
      </c>
      <c r="O266" s="92"/>
      <c r="P266" s="238">
        <f>O266*H266</f>
        <v>0</v>
      </c>
      <c r="Q266" s="238">
        <v>0.00060999999999999997</v>
      </c>
      <c r="R266" s="238">
        <f>Q266*H266</f>
        <v>0.00060999999999999997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211</v>
      </c>
      <c r="AT266" s="240" t="s">
        <v>135</v>
      </c>
      <c r="AU266" s="240" t="s">
        <v>141</v>
      </c>
      <c r="AY266" s="18" t="s">
        <v>132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141</v>
      </c>
      <c r="BK266" s="241">
        <f>ROUND(I266*H266,2)</f>
        <v>0</v>
      </c>
      <c r="BL266" s="18" t="s">
        <v>211</v>
      </c>
      <c r="BM266" s="240" t="s">
        <v>523</v>
      </c>
    </row>
    <row r="267" s="2" customFormat="1" ht="24" customHeight="1">
      <c r="A267" s="39"/>
      <c r="B267" s="40"/>
      <c r="C267" s="229" t="s">
        <v>524</v>
      </c>
      <c r="D267" s="229" t="s">
        <v>135</v>
      </c>
      <c r="E267" s="230" t="s">
        <v>525</v>
      </c>
      <c r="F267" s="231" t="s">
        <v>526</v>
      </c>
      <c r="G267" s="232" t="s">
        <v>195</v>
      </c>
      <c r="H267" s="233">
        <v>0.045999999999999999</v>
      </c>
      <c r="I267" s="234"/>
      <c r="J267" s="235">
        <f>ROUND(I267*H267,2)</f>
        <v>0</v>
      </c>
      <c r="K267" s="231" t="s">
        <v>139</v>
      </c>
      <c r="L267" s="45"/>
      <c r="M267" s="236" t="s">
        <v>1</v>
      </c>
      <c r="N267" s="237" t="s">
        <v>42</v>
      </c>
      <c r="O267" s="92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0" t="s">
        <v>211</v>
      </c>
      <c r="AT267" s="240" t="s">
        <v>135</v>
      </c>
      <c r="AU267" s="240" t="s">
        <v>141</v>
      </c>
      <c r="AY267" s="18" t="s">
        <v>132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8" t="s">
        <v>141</v>
      </c>
      <c r="BK267" s="241">
        <f>ROUND(I267*H267,2)</f>
        <v>0</v>
      </c>
      <c r="BL267" s="18" t="s">
        <v>211</v>
      </c>
      <c r="BM267" s="240" t="s">
        <v>527</v>
      </c>
    </row>
    <row r="268" s="2" customFormat="1" ht="24" customHeight="1">
      <c r="A268" s="39"/>
      <c r="B268" s="40"/>
      <c r="C268" s="229" t="s">
        <v>528</v>
      </c>
      <c r="D268" s="229" t="s">
        <v>135</v>
      </c>
      <c r="E268" s="230" t="s">
        <v>529</v>
      </c>
      <c r="F268" s="231" t="s">
        <v>530</v>
      </c>
      <c r="G268" s="232" t="s">
        <v>417</v>
      </c>
      <c r="H268" s="296"/>
      <c r="I268" s="234"/>
      <c r="J268" s="235">
        <f>ROUND(I268*H268,2)</f>
        <v>0</v>
      </c>
      <c r="K268" s="231" t="s">
        <v>139</v>
      </c>
      <c r="L268" s="45"/>
      <c r="M268" s="236" t="s">
        <v>1</v>
      </c>
      <c r="N268" s="237" t="s">
        <v>42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211</v>
      </c>
      <c r="AT268" s="240" t="s">
        <v>135</v>
      </c>
      <c r="AU268" s="240" t="s">
        <v>141</v>
      </c>
      <c r="AY268" s="18" t="s">
        <v>132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141</v>
      </c>
      <c r="BK268" s="241">
        <f>ROUND(I268*H268,2)</f>
        <v>0</v>
      </c>
      <c r="BL268" s="18" t="s">
        <v>211</v>
      </c>
      <c r="BM268" s="240" t="s">
        <v>531</v>
      </c>
    </row>
    <row r="269" s="12" customFormat="1" ht="22.8" customHeight="1">
      <c r="A269" s="12"/>
      <c r="B269" s="213"/>
      <c r="C269" s="214"/>
      <c r="D269" s="215" t="s">
        <v>75</v>
      </c>
      <c r="E269" s="227" t="s">
        <v>532</v>
      </c>
      <c r="F269" s="227" t="s">
        <v>533</v>
      </c>
      <c r="G269" s="214"/>
      <c r="H269" s="214"/>
      <c r="I269" s="217"/>
      <c r="J269" s="228">
        <f>BK269</f>
        <v>0</v>
      </c>
      <c r="K269" s="214"/>
      <c r="L269" s="219"/>
      <c r="M269" s="220"/>
      <c r="N269" s="221"/>
      <c r="O269" s="221"/>
      <c r="P269" s="222">
        <f>SUM(P270:P291)</f>
        <v>0</v>
      </c>
      <c r="Q269" s="221"/>
      <c r="R269" s="222">
        <f>SUM(R270:R291)</f>
        <v>0.21042999999999998</v>
      </c>
      <c r="S269" s="221"/>
      <c r="T269" s="223">
        <f>SUM(T270:T291)</f>
        <v>0.32513999999999998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4" t="s">
        <v>141</v>
      </c>
      <c r="AT269" s="225" t="s">
        <v>75</v>
      </c>
      <c r="AU269" s="225" t="s">
        <v>81</v>
      </c>
      <c r="AY269" s="224" t="s">
        <v>132</v>
      </c>
      <c r="BK269" s="226">
        <f>SUM(BK270:BK291)</f>
        <v>0</v>
      </c>
    </row>
    <row r="270" s="2" customFormat="1" ht="16.5" customHeight="1">
      <c r="A270" s="39"/>
      <c r="B270" s="40"/>
      <c r="C270" s="229" t="s">
        <v>534</v>
      </c>
      <c r="D270" s="229" t="s">
        <v>135</v>
      </c>
      <c r="E270" s="230" t="s">
        <v>535</v>
      </c>
      <c r="F270" s="231" t="s">
        <v>536</v>
      </c>
      <c r="G270" s="232" t="s">
        <v>502</v>
      </c>
      <c r="H270" s="233">
        <v>1</v>
      </c>
      <c r="I270" s="234"/>
      <c r="J270" s="235">
        <f>ROUND(I270*H270,2)</f>
        <v>0</v>
      </c>
      <c r="K270" s="231" t="s">
        <v>139</v>
      </c>
      <c r="L270" s="45"/>
      <c r="M270" s="236" t="s">
        <v>1</v>
      </c>
      <c r="N270" s="237" t="s">
        <v>42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0.034200000000000001</v>
      </c>
      <c r="T270" s="239">
        <f>S270*H270</f>
        <v>0.034200000000000001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211</v>
      </c>
      <c r="AT270" s="240" t="s">
        <v>135</v>
      </c>
      <c r="AU270" s="240" t="s">
        <v>141</v>
      </c>
      <c r="AY270" s="18" t="s">
        <v>132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141</v>
      </c>
      <c r="BK270" s="241">
        <f>ROUND(I270*H270,2)</f>
        <v>0</v>
      </c>
      <c r="BL270" s="18" t="s">
        <v>211</v>
      </c>
      <c r="BM270" s="240" t="s">
        <v>537</v>
      </c>
    </row>
    <row r="271" s="2" customFormat="1" ht="24" customHeight="1">
      <c r="A271" s="39"/>
      <c r="B271" s="40"/>
      <c r="C271" s="229" t="s">
        <v>538</v>
      </c>
      <c r="D271" s="229" t="s">
        <v>135</v>
      </c>
      <c r="E271" s="230" t="s">
        <v>539</v>
      </c>
      <c r="F271" s="231" t="s">
        <v>540</v>
      </c>
      <c r="G271" s="232" t="s">
        <v>502</v>
      </c>
      <c r="H271" s="233">
        <v>1</v>
      </c>
      <c r="I271" s="234"/>
      <c r="J271" s="235">
        <f>ROUND(I271*H271,2)</f>
        <v>0</v>
      </c>
      <c r="K271" s="231" t="s">
        <v>139</v>
      </c>
      <c r="L271" s="45"/>
      <c r="M271" s="236" t="s">
        <v>1</v>
      </c>
      <c r="N271" s="237" t="s">
        <v>42</v>
      </c>
      <c r="O271" s="92"/>
      <c r="P271" s="238">
        <f>O271*H271</f>
        <v>0</v>
      </c>
      <c r="Q271" s="238">
        <v>0.023199999999999998</v>
      </c>
      <c r="R271" s="238">
        <f>Q271*H271</f>
        <v>0.023199999999999998</v>
      </c>
      <c r="S271" s="238">
        <v>0</v>
      </c>
      <c r="T271" s="23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0" t="s">
        <v>211</v>
      </c>
      <c r="AT271" s="240" t="s">
        <v>135</v>
      </c>
      <c r="AU271" s="240" t="s">
        <v>141</v>
      </c>
      <c r="AY271" s="18" t="s">
        <v>132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141</v>
      </c>
      <c r="BK271" s="241">
        <f>ROUND(I271*H271,2)</f>
        <v>0</v>
      </c>
      <c r="BL271" s="18" t="s">
        <v>211</v>
      </c>
      <c r="BM271" s="240" t="s">
        <v>541</v>
      </c>
    </row>
    <row r="272" s="2" customFormat="1" ht="16.5" customHeight="1">
      <c r="A272" s="39"/>
      <c r="B272" s="40"/>
      <c r="C272" s="229" t="s">
        <v>542</v>
      </c>
      <c r="D272" s="229" t="s">
        <v>135</v>
      </c>
      <c r="E272" s="230" t="s">
        <v>543</v>
      </c>
      <c r="F272" s="231" t="s">
        <v>544</v>
      </c>
      <c r="G272" s="232" t="s">
        <v>502</v>
      </c>
      <c r="H272" s="233">
        <v>1</v>
      </c>
      <c r="I272" s="234"/>
      <c r="J272" s="235">
        <f>ROUND(I272*H272,2)</f>
        <v>0</v>
      </c>
      <c r="K272" s="231" t="s">
        <v>139</v>
      </c>
      <c r="L272" s="45"/>
      <c r="M272" s="236" t="s">
        <v>1</v>
      </c>
      <c r="N272" s="237" t="s">
        <v>42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0.019460000000000002</v>
      </c>
      <c r="T272" s="239">
        <f>S272*H272</f>
        <v>0.019460000000000002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211</v>
      </c>
      <c r="AT272" s="240" t="s">
        <v>135</v>
      </c>
      <c r="AU272" s="240" t="s">
        <v>141</v>
      </c>
      <c r="AY272" s="18" t="s">
        <v>132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141</v>
      </c>
      <c r="BK272" s="241">
        <f>ROUND(I272*H272,2)</f>
        <v>0</v>
      </c>
      <c r="BL272" s="18" t="s">
        <v>211</v>
      </c>
      <c r="BM272" s="240" t="s">
        <v>545</v>
      </c>
    </row>
    <row r="273" s="2" customFormat="1" ht="24" customHeight="1">
      <c r="A273" s="39"/>
      <c r="B273" s="40"/>
      <c r="C273" s="229" t="s">
        <v>546</v>
      </c>
      <c r="D273" s="229" t="s">
        <v>135</v>
      </c>
      <c r="E273" s="230" t="s">
        <v>547</v>
      </c>
      <c r="F273" s="231" t="s">
        <v>548</v>
      </c>
      <c r="G273" s="232" t="s">
        <v>502</v>
      </c>
      <c r="H273" s="233">
        <v>1</v>
      </c>
      <c r="I273" s="234"/>
      <c r="J273" s="235">
        <f>ROUND(I273*H273,2)</f>
        <v>0</v>
      </c>
      <c r="K273" s="231" t="s">
        <v>139</v>
      </c>
      <c r="L273" s="45"/>
      <c r="M273" s="236" t="s">
        <v>1</v>
      </c>
      <c r="N273" s="237" t="s">
        <v>42</v>
      </c>
      <c r="O273" s="92"/>
      <c r="P273" s="238">
        <f>O273*H273</f>
        <v>0</v>
      </c>
      <c r="Q273" s="238">
        <v>0.01975</v>
      </c>
      <c r="R273" s="238">
        <f>Q273*H273</f>
        <v>0.01975</v>
      </c>
      <c r="S273" s="238">
        <v>0</v>
      </c>
      <c r="T273" s="23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0" t="s">
        <v>211</v>
      </c>
      <c r="AT273" s="240" t="s">
        <v>135</v>
      </c>
      <c r="AU273" s="240" t="s">
        <v>141</v>
      </c>
      <c r="AY273" s="18" t="s">
        <v>132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8" t="s">
        <v>141</v>
      </c>
      <c r="BK273" s="241">
        <f>ROUND(I273*H273,2)</f>
        <v>0</v>
      </c>
      <c r="BL273" s="18" t="s">
        <v>211</v>
      </c>
      <c r="BM273" s="240" t="s">
        <v>549</v>
      </c>
    </row>
    <row r="274" s="2" customFormat="1" ht="16.5" customHeight="1">
      <c r="A274" s="39"/>
      <c r="B274" s="40"/>
      <c r="C274" s="229" t="s">
        <v>550</v>
      </c>
      <c r="D274" s="229" t="s">
        <v>135</v>
      </c>
      <c r="E274" s="230" t="s">
        <v>551</v>
      </c>
      <c r="F274" s="231" t="s">
        <v>552</v>
      </c>
      <c r="G274" s="232" t="s">
        <v>502</v>
      </c>
      <c r="H274" s="233">
        <v>1</v>
      </c>
      <c r="I274" s="234"/>
      <c r="J274" s="235">
        <f>ROUND(I274*H274,2)</f>
        <v>0</v>
      </c>
      <c r="K274" s="231" t="s">
        <v>139</v>
      </c>
      <c r="L274" s="45"/>
      <c r="M274" s="236" t="s">
        <v>1</v>
      </c>
      <c r="N274" s="237" t="s">
        <v>42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0.024500000000000001</v>
      </c>
      <c r="T274" s="239">
        <f>S274*H274</f>
        <v>0.024500000000000001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211</v>
      </c>
      <c r="AT274" s="240" t="s">
        <v>135</v>
      </c>
      <c r="AU274" s="240" t="s">
        <v>141</v>
      </c>
      <c r="AY274" s="18" t="s">
        <v>132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141</v>
      </c>
      <c r="BK274" s="241">
        <f>ROUND(I274*H274,2)</f>
        <v>0</v>
      </c>
      <c r="BL274" s="18" t="s">
        <v>211</v>
      </c>
      <c r="BM274" s="240" t="s">
        <v>553</v>
      </c>
    </row>
    <row r="275" s="2" customFormat="1" ht="16.5" customHeight="1">
      <c r="A275" s="39"/>
      <c r="B275" s="40"/>
      <c r="C275" s="229" t="s">
        <v>554</v>
      </c>
      <c r="D275" s="229" t="s">
        <v>135</v>
      </c>
      <c r="E275" s="230" t="s">
        <v>555</v>
      </c>
      <c r="F275" s="231" t="s">
        <v>556</v>
      </c>
      <c r="G275" s="232" t="s">
        <v>502</v>
      </c>
      <c r="H275" s="233">
        <v>1</v>
      </c>
      <c r="I275" s="234"/>
      <c r="J275" s="235">
        <f>ROUND(I275*H275,2)</f>
        <v>0</v>
      </c>
      <c r="K275" s="231" t="s">
        <v>139</v>
      </c>
      <c r="L275" s="45"/>
      <c r="M275" s="236" t="s">
        <v>1</v>
      </c>
      <c r="N275" s="237" t="s">
        <v>42</v>
      </c>
      <c r="O275" s="92"/>
      <c r="P275" s="238">
        <f>O275*H275</f>
        <v>0</v>
      </c>
      <c r="Q275" s="238">
        <v>0.01452</v>
      </c>
      <c r="R275" s="238">
        <f>Q275*H275</f>
        <v>0.01452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211</v>
      </c>
      <c r="AT275" s="240" t="s">
        <v>135</v>
      </c>
      <c r="AU275" s="240" t="s">
        <v>141</v>
      </c>
      <c r="AY275" s="18" t="s">
        <v>132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141</v>
      </c>
      <c r="BK275" s="241">
        <f>ROUND(I275*H275,2)</f>
        <v>0</v>
      </c>
      <c r="BL275" s="18" t="s">
        <v>211</v>
      </c>
      <c r="BM275" s="240" t="s">
        <v>557</v>
      </c>
    </row>
    <row r="276" s="2" customFormat="1" ht="36" customHeight="1">
      <c r="A276" s="39"/>
      <c r="B276" s="40"/>
      <c r="C276" s="229" t="s">
        <v>558</v>
      </c>
      <c r="D276" s="229" t="s">
        <v>135</v>
      </c>
      <c r="E276" s="230" t="s">
        <v>559</v>
      </c>
      <c r="F276" s="231" t="s">
        <v>560</v>
      </c>
      <c r="G276" s="232" t="s">
        <v>502</v>
      </c>
      <c r="H276" s="233">
        <v>1</v>
      </c>
      <c r="I276" s="234"/>
      <c r="J276" s="235">
        <f>ROUND(I276*H276,2)</f>
        <v>0</v>
      </c>
      <c r="K276" s="231" t="s">
        <v>139</v>
      </c>
      <c r="L276" s="45"/>
      <c r="M276" s="236" t="s">
        <v>1</v>
      </c>
      <c r="N276" s="237" t="s">
        <v>42</v>
      </c>
      <c r="O276" s="92"/>
      <c r="P276" s="238">
        <f>O276*H276</f>
        <v>0</v>
      </c>
      <c r="Q276" s="238">
        <v>0.021409999999999998</v>
      </c>
      <c r="R276" s="238">
        <f>Q276*H276</f>
        <v>0.021409999999999998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211</v>
      </c>
      <c r="AT276" s="240" t="s">
        <v>135</v>
      </c>
      <c r="AU276" s="240" t="s">
        <v>141</v>
      </c>
      <c r="AY276" s="18" t="s">
        <v>132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141</v>
      </c>
      <c r="BK276" s="241">
        <f>ROUND(I276*H276,2)</f>
        <v>0</v>
      </c>
      <c r="BL276" s="18" t="s">
        <v>211</v>
      </c>
      <c r="BM276" s="240" t="s">
        <v>561</v>
      </c>
    </row>
    <row r="277" s="2" customFormat="1" ht="16.5" customHeight="1">
      <c r="A277" s="39"/>
      <c r="B277" s="40"/>
      <c r="C277" s="229" t="s">
        <v>562</v>
      </c>
      <c r="D277" s="229" t="s">
        <v>135</v>
      </c>
      <c r="E277" s="230" t="s">
        <v>563</v>
      </c>
      <c r="F277" s="231" t="s">
        <v>564</v>
      </c>
      <c r="G277" s="232" t="s">
        <v>502</v>
      </c>
      <c r="H277" s="233">
        <v>1</v>
      </c>
      <c r="I277" s="234"/>
      <c r="J277" s="235">
        <f>ROUND(I277*H277,2)</f>
        <v>0</v>
      </c>
      <c r="K277" s="231" t="s">
        <v>139</v>
      </c>
      <c r="L277" s="45"/>
      <c r="M277" s="236" t="s">
        <v>1</v>
      </c>
      <c r="N277" s="237" t="s">
        <v>42</v>
      </c>
      <c r="O277" s="92"/>
      <c r="P277" s="238">
        <f>O277*H277</f>
        <v>0</v>
      </c>
      <c r="Q277" s="238">
        <v>0</v>
      </c>
      <c r="R277" s="238">
        <f>Q277*H277</f>
        <v>0</v>
      </c>
      <c r="S277" s="238">
        <v>0.155</v>
      </c>
      <c r="T277" s="239">
        <f>S277*H277</f>
        <v>0.155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0" t="s">
        <v>211</v>
      </c>
      <c r="AT277" s="240" t="s">
        <v>135</v>
      </c>
      <c r="AU277" s="240" t="s">
        <v>141</v>
      </c>
      <c r="AY277" s="18" t="s">
        <v>132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141</v>
      </c>
      <c r="BK277" s="241">
        <f>ROUND(I277*H277,2)</f>
        <v>0</v>
      </c>
      <c r="BL277" s="18" t="s">
        <v>211</v>
      </c>
      <c r="BM277" s="240" t="s">
        <v>565</v>
      </c>
    </row>
    <row r="278" s="2" customFormat="1" ht="24" customHeight="1">
      <c r="A278" s="39"/>
      <c r="B278" s="40"/>
      <c r="C278" s="229" t="s">
        <v>566</v>
      </c>
      <c r="D278" s="229" t="s">
        <v>135</v>
      </c>
      <c r="E278" s="230" t="s">
        <v>567</v>
      </c>
      <c r="F278" s="231" t="s">
        <v>568</v>
      </c>
      <c r="G278" s="232" t="s">
        <v>502</v>
      </c>
      <c r="H278" s="233">
        <v>1</v>
      </c>
      <c r="I278" s="234"/>
      <c r="J278" s="235">
        <f>ROUND(I278*H278,2)</f>
        <v>0</v>
      </c>
      <c r="K278" s="231" t="s">
        <v>139</v>
      </c>
      <c r="L278" s="45"/>
      <c r="M278" s="236" t="s">
        <v>1</v>
      </c>
      <c r="N278" s="237" t="s">
        <v>42</v>
      </c>
      <c r="O278" s="92"/>
      <c r="P278" s="238">
        <f>O278*H278</f>
        <v>0</v>
      </c>
      <c r="Q278" s="238">
        <v>0.036249999999999998</v>
      </c>
      <c r="R278" s="238">
        <f>Q278*H278</f>
        <v>0.036249999999999998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211</v>
      </c>
      <c r="AT278" s="240" t="s">
        <v>135</v>
      </c>
      <c r="AU278" s="240" t="s">
        <v>141</v>
      </c>
      <c r="AY278" s="18" t="s">
        <v>132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141</v>
      </c>
      <c r="BK278" s="241">
        <f>ROUND(I278*H278,2)</f>
        <v>0</v>
      </c>
      <c r="BL278" s="18" t="s">
        <v>211</v>
      </c>
      <c r="BM278" s="240" t="s">
        <v>569</v>
      </c>
    </row>
    <row r="279" s="2" customFormat="1" ht="24" customHeight="1">
      <c r="A279" s="39"/>
      <c r="B279" s="40"/>
      <c r="C279" s="229" t="s">
        <v>570</v>
      </c>
      <c r="D279" s="229" t="s">
        <v>135</v>
      </c>
      <c r="E279" s="230" t="s">
        <v>571</v>
      </c>
      <c r="F279" s="231" t="s">
        <v>572</v>
      </c>
      <c r="G279" s="232" t="s">
        <v>195</v>
      </c>
      <c r="H279" s="233">
        <v>0.083000000000000004</v>
      </c>
      <c r="I279" s="234"/>
      <c r="J279" s="235">
        <f>ROUND(I279*H279,2)</f>
        <v>0</v>
      </c>
      <c r="K279" s="231" t="s">
        <v>139</v>
      </c>
      <c r="L279" s="45"/>
      <c r="M279" s="236" t="s">
        <v>1</v>
      </c>
      <c r="N279" s="237" t="s">
        <v>42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0" t="s">
        <v>211</v>
      </c>
      <c r="AT279" s="240" t="s">
        <v>135</v>
      </c>
      <c r="AU279" s="240" t="s">
        <v>141</v>
      </c>
      <c r="AY279" s="18" t="s">
        <v>132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141</v>
      </c>
      <c r="BK279" s="241">
        <f>ROUND(I279*H279,2)</f>
        <v>0</v>
      </c>
      <c r="BL279" s="18" t="s">
        <v>211</v>
      </c>
      <c r="BM279" s="240" t="s">
        <v>573</v>
      </c>
    </row>
    <row r="280" s="2" customFormat="1" ht="16.5" customHeight="1">
      <c r="A280" s="39"/>
      <c r="B280" s="40"/>
      <c r="C280" s="229" t="s">
        <v>574</v>
      </c>
      <c r="D280" s="229" t="s">
        <v>135</v>
      </c>
      <c r="E280" s="230" t="s">
        <v>575</v>
      </c>
      <c r="F280" s="231" t="s">
        <v>576</v>
      </c>
      <c r="G280" s="232" t="s">
        <v>201</v>
      </c>
      <c r="H280" s="233">
        <v>1</v>
      </c>
      <c r="I280" s="234"/>
      <c r="J280" s="235">
        <f>ROUND(I280*H280,2)</f>
        <v>0</v>
      </c>
      <c r="K280" s="231" t="s">
        <v>139</v>
      </c>
      <c r="L280" s="45"/>
      <c r="M280" s="236" t="s">
        <v>1</v>
      </c>
      <c r="N280" s="237" t="s">
        <v>42</v>
      </c>
      <c r="O280" s="92"/>
      <c r="P280" s="238">
        <f>O280*H280</f>
        <v>0</v>
      </c>
      <c r="Q280" s="238">
        <v>0.00198</v>
      </c>
      <c r="R280" s="238">
        <f>Q280*H280</f>
        <v>0.00198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211</v>
      </c>
      <c r="AT280" s="240" t="s">
        <v>135</v>
      </c>
      <c r="AU280" s="240" t="s">
        <v>141</v>
      </c>
      <c r="AY280" s="18" t="s">
        <v>132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141</v>
      </c>
      <c r="BK280" s="241">
        <f>ROUND(I280*H280,2)</f>
        <v>0</v>
      </c>
      <c r="BL280" s="18" t="s">
        <v>211</v>
      </c>
      <c r="BM280" s="240" t="s">
        <v>577</v>
      </c>
    </row>
    <row r="281" s="2" customFormat="1" ht="16.5" customHeight="1">
      <c r="A281" s="39"/>
      <c r="B281" s="40"/>
      <c r="C281" s="265" t="s">
        <v>578</v>
      </c>
      <c r="D281" s="265" t="s">
        <v>204</v>
      </c>
      <c r="E281" s="266" t="s">
        <v>579</v>
      </c>
      <c r="F281" s="267" t="s">
        <v>580</v>
      </c>
      <c r="G281" s="268" t="s">
        <v>201</v>
      </c>
      <c r="H281" s="269">
        <v>1</v>
      </c>
      <c r="I281" s="270"/>
      <c r="J281" s="271">
        <f>ROUND(I281*H281,2)</f>
        <v>0</v>
      </c>
      <c r="K281" s="267" t="s">
        <v>139</v>
      </c>
      <c r="L281" s="272"/>
      <c r="M281" s="273" t="s">
        <v>1</v>
      </c>
      <c r="N281" s="274" t="s">
        <v>42</v>
      </c>
      <c r="O281" s="92"/>
      <c r="P281" s="238">
        <f>O281*H281</f>
        <v>0</v>
      </c>
      <c r="Q281" s="238">
        <v>0.035999999999999997</v>
      </c>
      <c r="R281" s="238">
        <f>Q281*H281</f>
        <v>0.035999999999999997</v>
      </c>
      <c r="S281" s="238">
        <v>0</v>
      </c>
      <c r="T281" s="23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0" t="s">
        <v>281</v>
      </c>
      <c r="AT281" s="240" t="s">
        <v>204</v>
      </c>
      <c r="AU281" s="240" t="s">
        <v>141</v>
      </c>
      <c r="AY281" s="18" t="s">
        <v>132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141</v>
      </c>
      <c r="BK281" s="241">
        <f>ROUND(I281*H281,2)</f>
        <v>0</v>
      </c>
      <c r="BL281" s="18" t="s">
        <v>211</v>
      </c>
      <c r="BM281" s="240" t="s">
        <v>581</v>
      </c>
    </row>
    <row r="282" s="2" customFormat="1" ht="16.5" customHeight="1">
      <c r="A282" s="39"/>
      <c r="B282" s="40"/>
      <c r="C282" s="229" t="s">
        <v>582</v>
      </c>
      <c r="D282" s="229" t="s">
        <v>135</v>
      </c>
      <c r="E282" s="230" t="s">
        <v>583</v>
      </c>
      <c r="F282" s="231" t="s">
        <v>584</v>
      </c>
      <c r="G282" s="232" t="s">
        <v>502</v>
      </c>
      <c r="H282" s="233">
        <v>2</v>
      </c>
      <c r="I282" s="234"/>
      <c r="J282" s="235">
        <f>ROUND(I282*H282,2)</f>
        <v>0</v>
      </c>
      <c r="K282" s="231" t="s">
        <v>139</v>
      </c>
      <c r="L282" s="45"/>
      <c r="M282" s="236" t="s">
        <v>1</v>
      </c>
      <c r="N282" s="237" t="s">
        <v>42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0.043499999999999997</v>
      </c>
      <c r="T282" s="239">
        <f>S282*H282</f>
        <v>0.086999999999999994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211</v>
      </c>
      <c r="AT282" s="240" t="s">
        <v>135</v>
      </c>
      <c r="AU282" s="240" t="s">
        <v>141</v>
      </c>
      <c r="AY282" s="18" t="s">
        <v>132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141</v>
      </c>
      <c r="BK282" s="241">
        <f>ROUND(I282*H282,2)</f>
        <v>0</v>
      </c>
      <c r="BL282" s="18" t="s">
        <v>211</v>
      </c>
      <c r="BM282" s="240" t="s">
        <v>585</v>
      </c>
    </row>
    <row r="283" s="2" customFormat="1" ht="24" customHeight="1">
      <c r="A283" s="39"/>
      <c r="B283" s="40"/>
      <c r="C283" s="229" t="s">
        <v>586</v>
      </c>
      <c r="D283" s="229" t="s">
        <v>135</v>
      </c>
      <c r="E283" s="230" t="s">
        <v>587</v>
      </c>
      <c r="F283" s="231" t="s">
        <v>588</v>
      </c>
      <c r="G283" s="232" t="s">
        <v>502</v>
      </c>
      <c r="H283" s="233">
        <v>2</v>
      </c>
      <c r="I283" s="234"/>
      <c r="J283" s="235">
        <f>ROUND(I283*H283,2)</f>
        <v>0</v>
      </c>
      <c r="K283" s="231" t="s">
        <v>139</v>
      </c>
      <c r="L283" s="45"/>
      <c r="M283" s="236" t="s">
        <v>1</v>
      </c>
      <c r="N283" s="237" t="s">
        <v>42</v>
      </c>
      <c r="O283" s="92"/>
      <c r="P283" s="238">
        <f>O283*H283</f>
        <v>0</v>
      </c>
      <c r="Q283" s="238">
        <v>0.0066400000000000001</v>
      </c>
      <c r="R283" s="238">
        <f>Q283*H283</f>
        <v>0.01328</v>
      </c>
      <c r="S283" s="238">
        <v>0</v>
      </c>
      <c r="T283" s="23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0" t="s">
        <v>211</v>
      </c>
      <c r="AT283" s="240" t="s">
        <v>135</v>
      </c>
      <c r="AU283" s="240" t="s">
        <v>141</v>
      </c>
      <c r="AY283" s="18" t="s">
        <v>132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8" t="s">
        <v>141</v>
      </c>
      <c r="BK283" s="241">
        <f>ROUND(I283*H283,2)</f>
        <v>0</v>
      </c>
      <c r="BL283" s="18" t="s">
        <v>211</v>
      </c>
      <c r="BM283" s="240" t="s">
        <v>589</v>
      </c>
    </row>
    <row r="284" s="2" customFormat="1" ht="16.5" customHeight="1">
      <c r="A284" s="39"/>
      <c r="B284" s="40"/>
      <c r="C284" s="265" t="s">
        <v>590</v>
      </c>
      <c r="D284" s="265" t="s">
        <v>204</v>
      </c>
      <c r="E284" s="266" t="s">
        <v>591</v>
      </c>
      <c r="F284" s="267" t="s">
        <v>592</v>
      </c>
      <c r="G284" s="268" t="s">
        <v>201</v>
      </c>
      <c r="H284" s="269">
        <v>2</v>
      </c>
      <c r="I284" s="270"/>
      <c r="J284" s="271">
        <f>ROUND(I284*H284,2)</f>
        <v>0</v>
      </c>
      <c r="K284" s="267" t="s">
        <v>139</v>
      </c>
      <c r="L284" s="272"/>
      <c r="M284" s="273" t="s">
        <v>1</v>
      </c>
      <c r="N284" s="274" t="s">
        <v>42</v>
      </c>
      <c r="O284" s="92"/>
      <c r="P284" s="238">
        <f>O284*H284</f>
        <v>0</v>
      </c>
      <c r="Q284" s="238">
        <v>0.017999999999999999</v>
      </c>
      <c r="R284" s="238">
        <f>Q284*H284</f>
        <v>0.035999999999999997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281</v>
      </c>
      <c r="AT284" s="240" t="s">
        <v>204</v>
      </c>
      <c r="AU284" s="240" t="s">
        <v>141</v>
      </c>
      <c r="AY284" s="18" t="s">
        <v>132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141</v>
      </c>
      <c r="BK284" s="241">
        <f>ROUND(I284*H284,2)</f>
        <v>0</v>
      </c>
      <c r="BL284" s="18" t="s">
        <v>211</v>
      </c>
      <c r="BM284" s="240" t="s">
        <v>593</v>
      </c>
    </row>
    <row r="285" s="2" customFormat="1" ht="16.5" customHeight="1">
      <c r="A285" s="39"/>
      <c r="B285" s="40"/>
      <c r="C285" s="265" t="s">
        <v>594</v>
      </c>
      <c r="D285" s="265" t="s">
        <v>204</v>
      </c>
      <c r="E285" s="266" t="s">
        <v>595</v>
      </c>
      <c r="F285" s="267" t="s">
        <v>596</v>
      </c>
      <c r="G285" s="268" t="s">
        <v>255</v>
      </c>
      <c r="H285" s="269">
        <v>2</v>
      </c>
      <c r="I285" s="270"/>
      <c r="J285" s="271">
        <f>ROUND(I285*H285,2)</f>
        <v>0</v>
      </c>
      <c r="K285" s="267" t="s">
        <v>139</v>
      </c>
      <c r="L285" s="272"/>
      <c r="M285" s="273" t="s">
        <v>1</v>
      </c>
      <c r="N285" s="274" t="s">
        <v>42</v>
      </c>
      <c r="O285" s="92"/>
      <c r="P285" s="238">
        <f>O285*H285</f>
        <v>0</v>
      </c>
      <c r="Q285" s="238">
        <v>0.0022000000000000001</v>
      </c>
      <c r="R285" s="238">
        <f>Q285*H285</f>
        <v>0.0044000000000000003</v>
      </c>
      <c r="S285" s="238">
        <v>0</v>
      </c>
      <c r="T285" s="23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0" t="s">
        <v>281</v>
      </c>
      <c r="AT285" s="240" t="s">
        <v>204</v>
      </c>
      <c r="AU285" s="240" t="s">
        <v>141</v>
      </c>
      <c r="AY285" s="18" t="s">
        <v>132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141</v>
      </c>
      <c r="BK285" s="241">
        <f>ROUND(I285*H285,2)</f>
        <v>0</v>
      </c>
      <c r="BL285" s="18" t="s">
        <v>211</v>
      </c>
      <c r="BM285" s="240" t="s">
        <v>597</v>
      </c>
    </row>
    <row r="286" s="2" customFormat="1" ht="16.5" customHeight="1">
      <c r="A286" s="39"/>
      <c r="B286" s="40"/>
      <c r="C286" s="229" t="s">
        <v>598</v>
      </c>
      <c r="D286" s="229" t="s">
        <v>135</v>
      </c>
      <c r="E286" s="230" t="s">
        <v>599</v>
      </c>
      <c r="F286" s="231" t="s">
        <v>600</v>
      </c>
      <c r="G286" s="232" t="s">
        <v>502</v>
      </c>
      <c r="H286" s="233">
        <v>1</v>
      </c>
      <c r="I286" s="234"/>
      <c r="J286" s="235">
        <f>ROUND(I286*H286,2)</f>
        <v>0</v>
      </c>
      <c r="K286" s="231" t="s">
        <v>139</v>
      </c>
      <c r="L286" s="45"/>
      <c r="M286" s="236" t="s">
        <v>1</v>
      </c>
      <c r="N286" s="237" t="s">
        <v>42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0.00156</v>
      </c>
      <c r="T286" s="239">
        <f>S286*H286</f>
        <v>0.00156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211</v>
      </c>
      <c r="AT286" s="240" t="s">
        <v>135</v>
      </c>
      <c r="AU286" s="240" t="s">
        <v>141</v>
      </c>
      <c r="AY286" s="18" t="s">
        <v>132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141</v>
      </c>
      <c r="BK286" s="241">
        <f>ROUND(I286*H286,2)</f>
        <v>0</v>
      </c>
      <c r="BL286" s="18" t="s">
        <v>211</v>
      </c>
      <c r="BM286" s="240" t="s">
        <v>601</v>
      </c>
    </row>
    <row r="287" s="2" customFormat="1" ht="16.5" customHeight="1">
      <c r="A287" s="39"/>
      <c r="B287" s="40"/>
      <c r="C287" s="229" t="s">
        <v>602</v>
      </c>
      <c r="D287" s="229" t="s">
        <v>135</v>
      </c>
      <c r="E287" s="230" t="s">
        <v>603</v>
      </c>
      <c r="F287" s="231" t="s">
        <v>604</v>
      </c>
      <c r="G287" s="232" t="s">
        <v>502</v>
      </c>
      <c r="H287" s="233">
        <v>2</v>
      </c>
      <c r="I287" s="234"/>
      <c r="J287" s="235">
        <f>ROUND(I287*H287,2)</f>
        <v>0</v>
      </c>
      <c r="K287" s="231" t="s">
        <v>139</v>
      </c>
      <c r="L287" s="45"/>
      <c r="M287" s="236" t="s">
        <v>1</v>
      </c>
      <c r="N287" s="237" t="s">
        <v>42</v>
      </c>
      <c r="O287" s="92"/>
      <c r="P287" s="238">
        <f>O287*H287</f>
        <v>0</v>
      </c>
      <c r="Q287" s="238">
        <v>0</v>
      </c>
      <c r="R287" s="238">
        <f>Q287*H287</f>
        <v>0</v>
      </c>
      <c r="S287" s="238">
        <v>0.00085999999999999998</v>
      </c>
      <c r="T287" s="239">
        <f>S287*H287</f>
        <v>0.00172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0" t="s">
        <v>211</v>
      </c>
      <c r="AT287" s="240" t="s">
        <v>135</v>
      </c>
      <c r="AU287" s="240" t="s">
        <v>141</v>
      </c>
      <c r="AY287" s="18" t="s">
        <v>132</v>
      </c>
      <c r="BE287" s="241">
        <f>IF(N287="základní",J287,0)</f>
        <v>0</v>
      </c>
      <c r="BF287" s="241">
        <f>IF(N287="snížená",J287,0)</f>
        <v>0</v>
      </c>
      <c r="BG287" s="241">
        <f>IF(N287="zákl. přenesená",J287,0)</f>
        <v>0</v>
      </c>
      <c r="BH287" s="241">
        <f>IF(N287="sníž. přenesená",J287,0)</f>
        <v>0</v>
      </c>
      <c r="BI287" s="241">
        <f>IF(N287="nulová",J287,0)</f>
        <v>0</v>
      </c>
      <c r="BJ287" s="18" t="s">
        <v>141</v>
      </c>
      <c r="BK287" s="241">
        <f>ROUND(I287*H287,2)</f>
        <v>0</v>
      </c>
      <c r="BL287" s="18" t="s">
        <v>211</v>
      </c>
      <c r="BM287" s="240" t="s">
        <v>605</v>
      </c>
    </row>
    <row r="288" s="2" customFormat="1" ht="16.5" customHeight="1">
      <c r="A288" s="39"/>
      <c r="B288" s="40"/>
      <c r="C288" s="229" t="s">
        <v>606</v>
      </c>
      <c r="D288" s="229" t="s">
        <v>135</v>
      </c>
      <c r="E288" s="230" t="s">
        <v>607</v>
      </c>
      <c r="F288" s="231" t="s">
        <v>608</v>
      </c>
      <c r="G288" s="232" t="s">
        <v>502</v>
      </c>
      <c r="H288" s="233">
        <v>1</v>
      </c>
      <c r="I288" s="234"/>
      <c r="J288" s="235">
        <f>ROUND(I288*H288,2)</f>
        <v>0</v>
      </c>
      <c r="K288" s="231" t="s">
        <v>139</v>
      </c>
      <c r="L288" s="45"/>
      <c r="M288" s="236" t="s">
        <v>1</v>
      </c>
      <c r="N288" s="237" t="s">
        <v>42</v>
      </c>
      <c r="O288" s="92"/>
      <c r="P288" s="238">
        <f>O288*H288</f>
        <v>0</v>
      </c>
      <c r="Q288" s="238">
        <v>0.0018</v>
      </c>
      <c r="R288" s="238">
        <f>Q288*H288</f>
        <v>0.0018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211</v>
      </c>
      <c r="AT288" s="240" t="s">
        <v>135</v>
      </c>
      <c r="AU288" s="240" t="s">
        <v>141</v>
      </c>
      <c r="AY288" s="18" t="s">
        <v>132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141</v>
      </c>
      <c r="BK288" s="241">
        <f>ROUND(I288*H288,2)</f>
        <v>0</v>
      </c>
      <c r="BL288" s="18" t="s">
        <v>211</v>
      </c>
      <c r="BM288" s="240" t="s">
        <v>609</v>
      </c>
    </row>
    <row r="289" s="2" customFormat="1" ht="16.5" customHeight="1">
      <c r="A289" s="39"/>
      <c r="B289" s="40"/>
      <c r="C289" s="229" t="s">
        <v>610</v>
      </c>
      <c r="D289" s="229" t="s">
        <v>135</v>
      </c>
      <c r="E289" s="230" t="s">
        <v>611</v>
      </c>
      <c r="F289" s="231" t="s">
        <v>612</v>
      </c>
      <c r="G289" s="232" t="s">
        <v>502</v>
      </c>
      <c r="H289" s="233">
        <v>1</v>
      </c>
      <c r="I289" s="234"/>
      <c r="J289" s="235">
        <f>ROUND(I289*H289,2)</f>
        <v>0</v>
      </c>
      <c r="K289" s="231" t="s">
        <v>139</v>
      </c>
      <c r="L289" s="45"/>
      <c r="M289" s="236" t="s">
        <v>1</v>
      </c>
      <c r="N289" s="237" t="s">
        <v>42</v>
      </c>
      <c r="O289" s="92"/>
      <c r="P289" s="238">
        <f>O289*H289</f>
        <v>0</v>
      </c>
      <c r="Q289" s="238">
        <v>0.0018400000000000001</v>
      </c>
      <c r="R289" s="238">
        <f>Q289*H289</f>
        <v>0.0018400000000000001</v>
      </c>
      <c r="S289" s="238">
        <v>0</v>
      </c>
      <c r="T289" s="23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0" t="s">
        <v>211</v>
      </c>
      <c r="AT289" s="240" t="s">
        <v>135</v>
      </c>
      <c r="AU289" s="240" t="s">
        <v>141</v>
      </c>
      <c r="AY289" s="18" t="s">
        <v>132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8" t="s">
        <v>141</v>
      </c>
      <c r="BK289" s="241">
        <f>ROUND(I289*H289,2)</f>
        <v>0</v>
      </c>
      <c r="BL289" s="18" t="s">
        <v>211</v>
      </c>
      <c r="BM289" s="240" t="s">
        <v>613</v>
      </c>
    </row>
    <row r="290" s="2" customFormat="1" ht="16.5" customHeight="1">
      <c r="A290" s="39"/>
      <c r="B290" s="40"/>
      <c r="C290" s="229" t="s">
        <v>614</v>
      </c>
      <c r="D290" s="229" t="s">
        <v>135</v>
      </c>
      <c r="E290" s="230" t="s">
        <v>615</v>
      </c>
      <c r="F290" s="231" t="s">
        <v>616</v>
      </c>
      <c r="G290" s="232" t="s">
        <v>201</v>
      </c>
      <c r="H290" s="233">
        <v>2</v>
      </c>
      <c r="I290" s="234"/>
      <c r="J290" s="235">
        <f>ROUND(I290*H290,2)</f>
        <v>0</v>
      </c>
      <c r="K290" s="231" t="s">
        <v>139</v>
      </c>
      <c r="L290" s="45"/>
      <c r="M290" s="236" t="s">
        <v>1</v>
      </c>
      <c r="N290" s="237" t="s">
        <v>42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0.00084999999999999995</v>
      </c>
      <c r="T290" s="239">
        <f>S290*H290</f>
        <v>0.0016999999999999999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211</v>
      </c>
      <c r="AT290" s="240" t="s">
        <v>135</v>
      </c>
      <c r="AU290" s="240" t="s">
        <v>141</v>
      </c>
      <c r="AY290" s="18" t="s">
        <v>132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141</v>
      </c>
      <c r="BK290" s="241">
        <f>ROUND(I290*H290,2)</f>
        <v>0</v>
      </c>
      <c r="BL290" s="18" t="s">
        <v>211</v>
      </c>
      <c r="BM290" s="240" t="s">
        <v>617</v>
      </c>
    </row>
    <row r="291" s="2" customFormat="1" ht="24" customHeight="1">
      <c r="A291" s="39"/>
      <c r="B291" s="40"/>
      <c r="C291" s="229" t="s">
        <v>618</v>
      </c>
      <c r="D291" s="229" t="s">
        <v>135</v>
      </c>
      <c r="E291" s="230" t="s">
        <v>619</v>
      </c>
      <c r="F291" s="231" t="s">
        <v>620</v>
      </c>
      <c r="G291" s="232" t="s">
        <v>417</v>
      </c>
      <c r="H291" s="296"/>
      <c r="I291" s="234"/>
      <c r="J291" s="235">
        <f>ROUND(I291*H291,2)</f>
        <v>0</v>
      </c>
      <c r="K291" s="231" t="s">
        <v>139</v>
      </c>
      <c r="L291" s="45"/>
      <c r="M291" s="236" t="s">
        <v>1</v>
      </c>
      <c r="N291" s="237" t="s">
        <v>42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0" t="s">
        <v>211</v>
      </c>
      <c r="AT291" s="240" t="s">
        <v>135</v>
      </c>
      <c r="AU291" s="240" t="s">
        <v>141</v>
      </c>
      <c r="AY291" s="18" t="s">
        <v>132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141</v>
      </c>
      <c r="BK291" s="241">
        <f>ROUND(I291*H291,2)</f>
        <v>0</v>
      </c>
      <c r="BL291" s="18" t="s">
        <v>211</v>
      </c>
      <c r="BM291" s="240" t="s">
        <v>621</v>
      </c>
    </row>
    <row r="292" s="12" customFormat="1" ht="22.8" customHeight="1">
      <c r="A292" s="12"/>
      <c r="B292" s="213"/>
      <c r="C292" s="214"/>
      <c r="D292" s="215" t="s">
        <v>75</v>
      </c>
      <c r="E292" s="227" t="s">
        <v>622</v>
      </c>
      <c r="F292" s="227" t="s">
        <v>623</v>
      </c>
      <c r="G292" s="214"/>
      <c r="H292" s="214"/>
      <c r="I292" s="217"/>
      <c r="J292" s="228">
        <f>BK292</f>
        <v>0</v>
      </c>
      <c r="K292" s="214"/>
      <c r="L292" s="219"/>
      <c r="M292" s="220"/>
      <c r="N292" s="221"/>
      <c r="O292" s="221"/>
      <c r="P292" s="222">
        <f>SUM(P293:P296)</f>
        <v>0</v>
      </c>
      <c r="Q292" s="221"/>
      <c r="R292" s="222">
        <f>SUM(R293:R296)</f>
        <v>0.039199999999999999</v>
      </c>
      <c r="S292" s="221"/>
      <c r="T292" s="223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4" t="s">
        <v>141</v>
      </c>
      <c r="AT292" s="225" t="s">
        <v>75</v>
      </c>
      <c r="AU292" s="225" t="s">
        <v>81</v>
      </c>
      <c r="AY292" s="224" t="s">
        <v>132</v>
      </c>
      <c r="BK292" s="226">
        <f>SUM(BK293:BK296)</f>
        <v>0</v>
      </c>
    </row>
    <row r="293" s="2" customFormat="1" ht="24" customHeight="1">
      <c r="A293" s="39"/>
      <c r="B293" s="40"/>
      <c r="C293" s="229" t="s">
        <v>624</v>
      </c>
      <c r="D293" s="229" t="s">
        <v>135</v>
      </c>
      <c r="E293" s="230" t="s">
        <v>625</v>
      </c>
      <c r="F293" s="231" t="s">
        <v>626</v>
      </c>
      <c r="G293" s="232" t="s">
        <v>201</v>
      </c>
      <c r="H293" s="233">
        <v>1</v>
      </c>
      <c r="I293" s="234"/>
      <c r="J293" s="235">
        <f>ROUND(I293*H293,2)</f>
        <v>0</v>
      </c>
      <c r="K293" s="231" t="s">
        <v>139</v>
      </c>
      <c r="L293" s="45"/>
      <c r="M293" s="236" t="s">
        <v>1</v>
      </c>
      <c r="N293" s="237" t="s">
        <v>42</v>
      </c>
      <c r="O293" s="92"/>
      <c r="P293" s="238">
        <f>O293*H293</f>
        <v>0</v>
      </c>
      <c r="Q293" s="238">
        <v>0.020400000000000001</v>
      </c>
      <c r="R293" s="238">
        <f>Q293*H293</f>
        <v>0.020400000000000001</v>
      </c>
      <c r="S293" s="238">
        <v>0</v>
      </c>
      <c r="T293" s="23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0" t="s">
        <v>211</v>
      </c>
      <c r="AT293" s="240" t="s">
        <v>135</v>
      </c>
      <c r="AU293" s="240" t="s">
        <v>141</v>
      </c>
      <c r="AY293" s="18" t="s">
        <v>132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141</v>
      </c>
      <c r="BK293" s="241">
        <f>ROUND(I293*H293,2)</f>
        <v>0</v>
      </c>
      <c r="BL293" s="18" t="s">
        <v>211</v>
      </c>
      <c r="BM293" s="240" t="s">
        <v>627</v>
      </c>
    </row>
    <row r="294" s="2" customFormat="1" ht="24" customHeight="1">
      <c r="A294" s="39"/>
      <c r="B294" s="40"/>
      <c r="C294" s="229" t="s">
        <v>628</v>
      </c>
      <c r="D294" s="229" t="s">
        <v>135</v>
      </c>
      <c r="E294" s="230" t="s">
        <v>629</v>
      </c>
      <c r="F294" s="231" t="s">
        <v>630</v>
      </c>
      <c r="G294" s="232" t="s">
        <v>502</v>
      </c>
      <c r="H294" s="233">
        <v>2</v>
      </c>
      <c r="I294" s="234"/>
      <c r="J294" s="235">
        <f>ROUND(I294*H294,2)</f>
        <v>0</v>
      </c>
      <c r="K294" s="231" t="s">
        <v>139</v>
      </c>
      <c r="L294" s="45"/>
      <c r="M294" s="236" t="s">
        <v>1</v>
      </c>
      <c r="N294" s="237" t="s">
        <v>42</v>
      </c>
      <c r="O294" s="92"/>
      <c r="P294" s="238">
        <f>O294*H294</f>
        <v>0</v>
      </c>
      <c r="Q294" s="238">
        <v>0.0051999999999999998</v>
      </c>
      <c r="R294" s="238">
        <f>Q294*H294</f>
        <v>0.0104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211</v>
      </c>
      <c r="AT294" s="240" t="s">
        <v>135</v>
      </c>
      <c r="AU294" s="240" t="s">
        <v>141</v>
      </c>
      <c r="AY294" s="18" t="s">
        <v>132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141</v>
      </c>
      <c r="BK294" s="241">
        <f>ROUND(I294*H294,2)</f>
        <v>0</v>
      </c>
      <c r="BL294" s="18" t="s">
        <v>211</v>
      </c>
      <c r="BM294" s="240" t="s">
        <v>631</v>
      </c>
    </row>
    <row r="295" s="2" customFormat="1" ht="24" customHeight="1">
      <c r="A295" s="39"/>
      <c r="B295" s="40"/>
      <c r="C295" s="229" t="s">
        <v>632</v>
      </c>
      <c r="D295" s="229" t="s">
        <v>135</v>
      </c>
      <c r="E295" s="230" t="s">
        <v>633</v>
      </c>
      <c r="F295" s="231" t="s">
        <v>634</v>
      </c>
      <c r="G295" s="232" t="s">
        <v>502</v>
      </c>
      <c r="H295" s="233">
        <v>1</v>
      </c>
      <c r="I295" s="234"/>
      <c r="J295" s="235">
        <f>ROUND(I295*H295,2)</f>
        <v>0</v>
      </c>
      <c r="K295" s="231" t="s">
        <v>139</v>
      </c>
      <c r="L295" s="45"/>
      <c r="M295" s="236" t="s">
        <v>1</v>
      </c>
      <c r="N295" s="237" t="s">
        <v>42</v>
      </c>
      <c r="O295" s="92"/>
      <c r="P295" s="238">
        <f>O295*H295</f>
        <v>0</v>
      </c>
      <c r="Q295" s="238">
        <v>0.0083999999999999995</v>
      </c>
      <c r="R295" s="238">
        <f>Q295*H295</f>
        <v>0.0083999999999999995</v>
      </c>
      <c r="S295" s="238">
        <v>0</v>
      </c>
      <c r="T295" s="23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0" t="s">
        <v>211</v>
      </c>
      <c r="AT295" s="240" t="s">
        <v>135</v>
      </c>
      <c r="AU295" s="240" t="s">
        <v>141</v>
      </c>
      <c r="AY295" s="18" t="s">
        <v>132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8" t="s">
        <v>141</v>
      </c>
      <c r="BK295" s="241">
        <f>ROUND(I295*H295,2)</f>
        <v>0</v>
      </c>
      <c r="BL295" s="18" t="s">
        <v>211</v>
      </c>
      <c r="BM295" s="240" t="s">
        <v>635</v>
      </c>
    </row>
    <row r="296" s="2" customFormat="1" ht="24" customHeight="1">
      <c r="A296" s="39"/>
      <c r="B296" s="40"/>
      <c r="C296" s="229" t="s">
        <v>636</v>
      </c>
      <c r="D296" s="229" t="s">
        <v>135</v>
      </c>
      <c r="E296" s="230" t="s">
        <v>637</v>
      </c>
      <c r="F296" s="231" t="s">
        <v>638</v>
      </c>
      <c r="G296" s="232" t="s">
        <v>417</v>
      </c>
      <c r="H296" s="296"/>
      <c r="I296" s="234"/>
      <c r="J296" s="235">
        <f>ROUND(I296*H296,2)</f>
        <v>0</v>
      </c>
      <c r="K296" s="231" t="s">
        <v>139</v>
      </c>
      <c r="L296" s="45"/>
      <c r="M296" s="236" t="s">
        <v>1</v>
      </c>
      <c r="N296" s="237" t="s">
        <v>42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211</v>
      </c>
      <c r="AT296" s="240" t="s">
        <v>135</v>
      </c>
      <c r="AU296" s="240" t="s">
        <v>141</v>
      </c>
      <c r="AY296" s="18" t="s">
        <v>132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141</v>
      </c>
      <c r="BK296" s="241">
        <f>ROUND(I296*H296,2)</f>
        <v>0</v>
      </c>
      <c r="BL296" s="18" t="s">
        <v>211</v>
      </c>
      <c r="BM296" s="240" t="s">
        <v>639</v>
      </c>
    </row>
    <row r="297" s="12" customFormat="1" ht="22.8" customHeight="1">
      <c r="A297" s="12"/>
      <c r="B297" s="213"/>
      <c r="C297" s="214"/>
      <c r="D297" s="215" t="s">
        <v>75</v>
      </c>
      <c r="E297" s="227" t="s">
        <v>640</v>
      </c>
      <c r="F297" s="227" t="s">
        <v>641</v>
      </c>
      <c r="G297" s="214"/>
      <c r="H297" s="214"/>
      <c r="I297" s="217"/>
      <c r="J297" s="228">
        <f>BK297</f>
        <v>0</v>
      </c>
      <c r="K297" s="214"/>
      <c r="L297" s="219"/>
      <c r="M297" s="220"/>
      <c r="N297" s="221"/>
      <c r="O297" s="221"/>
      <c r="P297" s="222">
        <f>SUM(P298:P333)</f>
        <v>0</v>
      </c>
      <c r="Q297" s="221"/>
      <c r="R297" s="222">
        <f>SUM(R298:R333)</f>
        <v>0.070220000000000005</v>
      </c>
      <c r="S297" s="221"/>
      <c r="T297" s="223">
        <f>SUM(T298:T333)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4" t="s">
        <v>141</v>
      </c>
      <c r="AT297" s="225" t="s">
        <v>75</v>
      </c>
      <c r="AU297" s="225" t="s">
        <v>81</v>
      </c>
      <c r="AY297" s="224" t="s">
        <v>132</v>
      </c>
      <c r="BK297" s="226">
        <f>SUM(BK298:BK333)</f>
        <v>0</v>
      </c>
    </row>
    <row r="298" s="2" customFormat="1" ht="24" customHeight="1">
      <c r="A298" s="39"/>
      <c r="B298" s="40"/>
      <c r="C298" s="229" t="s">
        <v>642</v>
      </c>
      <c r="D298" s="229" t="s">
        <v>135</v>
      </c>
      <c r="E298" s="230" t="s">
        <v>643</v>
      </c>
      <c r="F298" s="231" t="s">
        <v>644</v>
      </c>
      <c r="G298" s="232" t="s">
        <v>255</v>
      </c>
      <c r="H298" s="233">
        <v>20</v>
      </c>
      <c r="I298" s="234"/>
      <c r="J298" s="235">
        <f>ROUND(I298*H298,2)</f>
        <v>0</v>
      </c>
      <c r="K298" s="231" t="s">
        <v>139</v>
      </c>
      <c r="L298" s="45"/>
      <c r="M298" s="236" t="s">
        <v>1</v>
      </c>
      <c r="N298" s="237" t="s">
        <v>42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211</v>
      </c>
      <c r="AT298" s="240" t="s">
        <v>135</v>
      </c>
      <c r="AU298" s="240" t="s">
        <v>141</v>
      </c>
      <c r="AY298" s="18" t="s">
        <v>132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141</v>
      </c>
      <c r="BK298" s="241">
        <f>ROUND(I298*H298,2)</f>
        <v>0</v>
      </c>
      <c r="BL298" s="18" t="s">
        <v>211</v>
      </c>
      <c r="BM298" s="240" t="s">
        <v>645</v>
      </c>
    </row>
    <row r="299" s="2" customFormat="1" ht="16.5" customHeight="1">
      <c r="A299" s="39"/>
      <c r="B299" s="40"/>
      <c r="C299" s="265" t="s">
        <v>646</v>
      </c>
      <c r="D299" s="265" t="s">
        <v>204</v>
      </c>
      <c r="E299" s="266" t="s">
        <v>647</v>
      </c>
      <c r="F299" s="267" t="s">
        <v>648</v>
      </c>
      <c r="G299" s="268" t="s">
        <v>255</v>
      </c>
      <c r="H299" s="269">
        <v>20</v>
      </c>
      <c r="I299" s="270"/>
      <c r="J299" s="271">
        <f>ROUND(I299*H299,2)</f>
        <v>0</v>
      </c>
      <c r="K299" s="267" t="s">
        <v>139</v>
      </c>
      <c r="L299" s="272"/>
      <c r="M299" s="273" t="s">
        <v>1</v>
      </c>
      <c r="N299" s="274" t="s">
        <v>42</v>
      </c>
      <c r="O299" s="92"/>
      <c r="P299" s="238">
        <f>O299*H299</f>
        <v>0</v>
      </c>
      <c r="Q299" s="238">
        <v>4.0000000000000003E-05</v>
      </c>
      <c r="R299" s="238">
        <f>Q299*H299</f>
        <v>0.00080000000000000004</v>
      </c>
      <c r="S299" s="238">
        <v>0</v>
      </c>
      <c r="T299" s="23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0" t="s">
        <v>281</v>
      </c>
      <c r="AT299" s="240" t="s">
        <v>204</v>
      </c>
      <c r="AU299" s="240" t="s">
        <v>141</v>
      </c>
      <c r="AY299" s="18" t="s">
        <v>132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8" t="s">
        <v>141</v>
      </c>
      <c r="BK299" s="241">
        <f>ROUND(I299*H299,2)</f>
        <v>0</v>
      </c>
      <c r="BL299" s="18" t="s">
        <v>211</v>
      </c>
      <c r="BM299" s="240" t="s">
        <v>649</v>
      </c>
    </row>
    <row r="300" s="2" customFormat="1" ht="16.5" customHeight="1">
      <c r="A300" s="39"/>
      <c r="B300" s="40"/>
      <c r="C300" s="229" t="s">
        <v>650</v>
      </c>
      <c r="D300" s="229" t="s">
        <v>135</v>
      </c>
      <c r="E300" s="230" t="s">
        <v>651</v>
      </c>
      <c r="F300" s="231" t="s">
        <v>652</v>
      </c>
      <c r="G300" s="232" t="s">
        <v>201</v>
      </c>
      <c r="H300" s="233">
        <v>35</v>
      </c>
      <c r="I300" s="234"/>
      <c r="J300" s="235">
        <f>ROUND(I300*H300,2)</f>
        <v>0</v>
      </c>
      <c r="K300" s="231" t="s">
        <v>139</v>
      </c>
      <c r="L300" s="45"/>
      <c r="M300" s="236" t="s">
        <v>1</v>
      </c>
      <c r="N300" s="237" t="s">
        <v>42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211</v>
      </c>
      <c r="AT300" s="240" t="s">
        <v>135</v>
      </c>
      <c r="AU300" s="240" t="s">
        <v>141</v>
      </c>
      <c r="AY300" s="18" t="s">
        <v>132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141</v>
      </c>
      <c r="BK300" s="241">
        <f>ROUND(I300*H300,2)</f>
        <v>0</v>
      </c>
      <c r="BL300" s="18" t="s">
        <v>211</v>
      </c>
      <c r="BM300" s="240" t="s">
        <v>653</v>
      </c>
    </row>
    <row r="301" s="2" customFormat="1" ht="16.5" customHeight="1">
      <c r="A301" s="39"/>
      <c r="B301" s="40"/>
      <c r="C301" s="265" t="s">
        <v>654</v>
      </c>
      <c r="D301" s="265" t="s">
        <v>204</v>
      </c>
      <c r="E301" s="266" t="s">
        <v>655</v>
      </c>
      <c r="F301" s="267" t="s">
        <v>656</v>
      </c>
      <c r="G301" s="268" t="s">
        <v>201</v>
      </c>
      <c r="H301" s="269">
        <v>31</v>
      </c>
      <c r="I301" s="270"/>
      <c r="J301" s="271">
        <f>ROUND(I301*H301,2)</f>
        <v>0</v>
      </c>
      <c r="K301" s="267" t="s">
        <v>139</v>
      </c>
      <c r="L301" s="272"/>
      <c r="M301" s="273" t="s">
        <v>1</v>
      </c>
      <c r="N301" s="274" t="s">
        <v>42</v>
      </c>
      <c r="O301" s="92"/>
      <c r="P301" s="238">
        <f>O301*H301</f>
        <v>0</v>
      </c>
      <c r="Q301" s="238">
        <v>3.0000000000000001E-05</v>
      </c>
      <c r="R301" s="238">
        <f>Q301*H301</f>
        <v>0.00093000000000000005</v>
      </c>
      <c r="S301" s="238">
        <v>0</v>
      </c>
      <c r="T301" s="23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0" t="s">
        <v>281</v>
      </c>
      <c r="AT301" s="240" t="s">
        <v>204</v>
      </c>
      <c r="AU301" s="240" t="s">
        <v>141</v>
      </c>
      <c r="AY301" s="18" t="s">
        <v>132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8" t="s">
        <v>141</v>
      </c>
      <c r="BK301" s="241">
        <f>ROUND(I301*H301,2)</f>
        <v>0</v>
      </c>
      <c r="BL301" s="18" t="s">
        <v>211</v>
      </c>
      <c r="BM301" s="240" t="s">
        <v>657</v>
      </c>
    </row>
    <row r="302" s="2" customFormat="1" ht="24" customHeight="1">
      <c r="A302" s="39"/>
      <c r="B302" s="40"/>
      <c r="C302" s="265" t="s">
        <v>658</v>
      </c>
      <c r="D302" s="265" t="s">
        <v>204</v>
      </c>
      <c r="E302" s="266" t="s">
        <v>659</v>
      </c>
      <c r="F302" s="267" t="s">
        <v>660</v>
      </c>
      <c r="G302" s="268" t="s">
        <v>201</v>
      </c>
      <c r="H302" s="269">
        <v>4</v>
      </c>
      <c r="I302" s="270"/>
      <c r="J302" s="271">
        <f>ROUND(I302*H302,2)</f>
        <v>0</v>
      </c>
      <c r="K302" s="267" t="s">
        <v>139</v>
      </c>
      <c r="L302" s="272"/>
      <c r="M302" s="273" t="s">
        <v>1</v>
      </c>
      <c r="N302" s="274" t="s">
        <v>42</v>
      </c>
      <c r="O302" s="92"/>
      <c r="P302" s="238">
        <f>O302*H302</f>
        <v>0</v>
      </c>
      <c r="Q302" s="238">
        <v>0.00013999999999999999</v>
      </c>
      <c r="R302" s="238">
        <f>Q302*H302</f>
        <v>0.00055999999999999995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281</v>
      </c>
      <c r="AT302" s="240" t="s">
        <v>204</v>
      </c>
      <c r="AU302" s="240" t="s">
        <v>141</v>
      </c>
      <c r="AY302" s="18" t="s">
        <v>132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141</v>
      </c>
      <c r="BK302" s="241">
        <f>ROUND(I302*H302,2)</f>
        <v>0</v>
      </c>
      <c r="BL302" s="18" t="s">
        <v>211</v>
      </c>
      <c r="BM302" s="240" t="s">
        <v>661</v>
      </c>
    </row>
    <row r="303" s="2" customFormat="1" ht="24" customHeight="1">
      <c r="A303" s="39"/>
      <c r="B303" s="40"/>
      <c r="C303" s="229" t="s">
        <v>662</v>
      </c>
      <c r="D303" s="229" t="s">
        <v>135</v>
      </c>
      <c r="E303" s="230" t="s">
        <v>663</v>
      </c>
      <c r="F303" s="231" t="s">
        <v>664</v>
      </c>
      <c r="G303" s="232" t="s">
        <v>255</v>
      </c>
      <c r="H303" s="233">
        <v>10</v>
      </c>
      <c r="I303" s="234"/>
      <c r="J303" s="235">
        <f>ROUND(I303*H303,2)</f>
        <v>0</v>
      </c>
      <c r="K303" s="231" t="s">
        <v>139</v>
      </c>
      <c r="L303" s="45"/>
      <c r="M303" s="236" t="s">
        <v>1</v>
      </c>
      <c r="N303" s="237" t="s">
        <v>42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0" t="s">
        <v>211</v>
      </c>
      <c r="AT303" s="240" t="s">
        <v>135</v>
      </c>
      <c r="AU303" s="240" t="s">
        <v>141</v>
      </c>
      <c r="AY303" s="18" t="s">
        <v>132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8" t="s">
        <v>141</v>
      </c>
      <c r="BK303" s="241">
        <f>ROUND(I303*H303,2)</f>
        <v>0</v>
      </c>
      <c r="BL303" s="18" t="s">
        <v>211</v>
      </c>
      <c r="BM303" s="240" t="s">
        <v>665</v>
      </c>
    </row>
    <row r="304" s="2" customFormat="1" ht="16.5" customHeight="1">
      <c r="A304" s="39"/>
      <c r="B304" s="40"/>
      <c r="C304" s="265" t="s">
        <v>666</v>
      </c>
      <c r="D304" s="265" t="s">
        <v>204</v>
      </c>
      <c r="E304" s="266" t="s">
        <v>667</v>
      </c>
      <c r="F304" s="267" t="s">
        <v>668</v>
      </c>
      <c r="G304" s="268" t="s">
        <v>255</v>
      </c>
      <c r="H304" s="269">
        <v>5</v>
      </c>
      <c r="I304" s="270"/>
      <c r="J304" s="271">
        <f>ROUND(I304*H304,2)</f>
        <v>0</v>
      </c>
      <c r="K304" s="267" t="s">
        <v>139</v>
      </c>
      <c r="L304" s="272"/>
      <c r="M304" s="273" t="s">
        <v>1</v>
      </c>
      <c r="N304" s="274" t="s">
        <v>42</v>
      </c>
      <c r="O304" s="92"/>
      <c r="P304" s="238">
        <f>O304*H304</f>
        <v>0</v>
      </c>
      <c r="Q304" s="238">
        <v>2.0000000000000002E-05</v>
      </c>
      <c r="R304" s="238">
        <f>Q304*H304</f>
        <v>0.00010000000000000001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281</v>
      </c>
      <c r="AT304" s="240" t="s">
        <v>204</v>
      </c>
      <c r="AU304" s="240" t="s">
        <v>141</v>
      </c>
      <c r="AY304" s="18" t="s">
        <v>132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141</v>
      </c>
      <c r="BK304" s="241">
        <f>ROUND(I304*H304,2)</f>
        <v>0</v>
      </c>
      <c r="BL304" s="18" t="s">
        <v>211</v>
      </c>
      <c r="BM304" s="240" t="s">
        <v>669</v>
      </c>
    </row>
    <row r="305" s="2" customFormat="1" ht="16.5" customHeight="1">
      <c r="A305" s="39"/>
      <c r="B305" s="40"/>
      <c r="C305" s="265" t="s">
        <v>670</v>
      </c>
      <c r="D305" s="265" t="s">
        <v>204</v>
      </c>
      <c r="E305" s="266" t="s">
        <v>671</v>
      </c>
      <c r="F305" s="267" t="s">
        <v>672</v>
      </c>
      <c r="G305" s="268" t="s">
        <v>255</v>
      </c>
      <c r="H305" s="269">
        <v>5</v>
      </c>
      <c r="I305" s="270"/>
      <c r="J305" s="271">
        <f>ROUND(I305*H305,2)</f>
        <v>0</v>
      </c>
      <c r="K305" s="267" t="s">
        <v>139</v>
      </c>
      <c r="L305" s="272"/>
      <c r="M305" s="273" t="s">
        <v>1</v>
      </c>
      <c r="N305" s="274" t="s">
        <v>42</v>
      </c>
      <c r="O305" s="92"/>
      <c r="P305" s="238">
        <f>O305*H305</f>
        <v>0</v>
      </c>
      <c r="Q305" s="238">
        <v>4.0000000000000003E-05</v>
      </c>
      <c r="R305" s="238">
        <f>Q305*H305</f>
        <v>0.00020000000000000001</v>
      </c>
      <c r="S305" s="238">
        <v>0</v>
      </c>
      <c r="T305" s="23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0" t="s">
        <v>281</v>
      </c>
      <c r="AT305" s="240" t="s">
        <v>204</v>
      </c>
      <c r="AU305" s="240" t="s">
        <v>141</v>
      </c>
      <c r="AY305" s="18" t="s">
        <v>132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8" t="s">
        <v>141</v>
      </c>
      <c r="BK305" s="241">
        <f>ROUND(I305*H305,2)</f>
        <v>0</v>
      </c>
      <c r="BL305" s="18" t="s">
        <v>211</v>
      </c>
      <c r="BM305" s="240" t="s">
        <v>673</v>
      </c>
    </row>
    <row r="306" s="2" customFormat="1" ht="24" customHeight="1">
      <c r="A306" s="39"/>
      <c r="B306" s="40"/>
      <c r="C306" s="229" t="s">
        <v>674</v>
      </c>
      <c r="D306" s="229" t="s">
        <v>135</v>
      </c>
      <c r="E306" s="230" t="s">
        <v>675</v>
      </c>
      <c r="F306" s="231" t="s">
        <v>676</v>
      </c>
      <c r="G306" s="232" t="s">
        <v>255</v>
      </c>
      <c r="H306" s="233">
        <v>380</v>
      </c>
      <c r="I306" s="234"/>
      <c r="J306" s="235">
        <f>ROUND(I306*H306,2)</f>
        <v>0</v>
      </c>
      <c r="K306" s="231" t="s">
        <v>139</v>
      </c>
      <c r="L306" s="45"/>
      <c r="M306" s="236" t="s">
        <v>1</v>
      </c>
      <c r="N306" s="237" t="s">
        <v>42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211</v>
      </c>
      <c r="AT306" s="240" t="s">
        <v>135</v>
      </c>
      <c r="AU306" s="240" t="s">
        <v>141</v>
      </c>
      <c r="AY306" s="18" t="s">
        <v>132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141</v>
      </c>
      <c r="BK306" s="241">
        <f>ROUND(I306*H306,2)</f>
        <v>0</v>
      </c>
      <c r="BL306" s="18" t="s">
        <v>211</v>
      </c>
      <c r="BM306" s="240" t="s">
        <v>677</v>
      </c>
    </row>
    <row r="307" s="2" customFormat="1" ht="16.5" customHeight="1">
      <c r="A307" s="39"/>
      <c r="B307" s="40"/>
      <c r="C307" s="265" t="s">
        <v>678</v>
      </c>
      <c r="D307" s="265" t="s">
        <v>204</v>
      </c>
      <c r="E307" s="266" t="s">
        <v>679</v>
      </c>
      <c r="F307" s="267" t="s">
        <v>680</v>
      </c>
      <c r="G307" s="268" t="s">
        <v>255</v>
      </c>
      <c r="H307" s="269">
        <v>200</v>
      </c>
      <c r="I307" s="270"/>
      <c r="J307" s="271">
        <f>ROUND(I307*H307,2)</f>
        <v>0</v>
      </c>
      <c r="K307" s="267" t="s">
        <v>139</v>
      </c>
      <c r="L307" s="272"/>
      <c r="M307" s="273" t="s">
        <v>1</v>
      </c>
      <c r="N307" s="274" t="s">
        <v>42</v>
      </c>
      <c r="O307" s="92"/>
      <c r="P307" s="238">
        <f>O307*H307</f>
        <v>0</v>
      </c>
      <c r="Q307" s="238">
        <v>0.00012</v>
      </c>
      <c r="R307" s="238">
        <f>Q307*H307</f>
        <v>0.024</v>
      </c>
      <c r="S307" s="238">
        <v>0</v>
      </c>
      <c r="T307" s="23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0" t="s">
        <v>281</v>
      </c>
      <c r="AT307" s="240" t="s">
        <v>204</v>
      </c>
      <c r="AU307" s="240" t="s">
        <v>141</v>
      </c>
      <c r="AY307" s="18" t="s">
        <v>132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141</v>
      </c>
      <c r="BK307" s="241">
        <f>ROUND(I307*H307,2)</f>
        <v>0</v>
      </c>
      <c r="BL307" s="18" t="s">
        <v>211</v>
      </c>
      <c r="BM307" s="240" t="s">
        <v>681</v>
      </c>
    </row>
    <row r="308" s="2" customFormat="1" ht="16.5" customHeight="1">
      <c r="A308" s="39"/>
      <c r="B308" s="40"/>
      <c r="C308" s="265" t="s">
        <v>682</v>
      </c>
      <c r="D308" s="265" t="s">
        <v>204</v>
      </c>
      <c r="E308" s="266" t="s">
        <v>683</v>
      </c>
      <c r="F308" s="267" t="s">
        <v>684</v>
      </c>
      <c r="G308" s="268" t="s">
        <v>255</v>
      </c>
      <c r="H308" s="269">
        <v>180</v>
      </c>
      <c r="I308" s="270"/>
      <c r="J308" s="271">
        <f>ROUND(I308*H308,2)</f>
        <v>0</v>
      </c>
      <c r="K308" s="267" t="s">
        <v>139</v>
      </c>
      <c r="L308" s="272"/>
      <c r="M308" s="273" t="s">
        <v>1</v>
      </c>
      <c r="N308" s="274" t="s">
        <v>42</v>
      </c>
      <c r="O308" s="92"/>
      <c r="P308" s="238">
        <f>O308*H308</f>
        <v>0</v>
      </c>
      <c r="Q308" s="238">
        <v>0.00017000000000000001</v>
      </c>
      <c r="R308" s="238">
        <f>Q308*H308</f>
        <v>0.030600000000000002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281</v>
      </c>
      <c r="AT308" s="240" t="s">
        <v>204</v>
      </c>
      <c r="AU308" s="240" t="s">
        <v>141</v>
      </c>
      <c r="AY308" s="18" t="s">
        <v>132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141</v>
      </c>
      <c r="BK308" s="241">
        <f>ROUND(I308*H308,2)</f>
        <v>0</v>
      </c>
      <c r="BL308" s="18" t="s">
        <v>211</v>
      </c>
      <c r="BM308" s="240" t="s">
        <v>685</v>
      </c>
    </row>
    <row r="309" s="2" customFormat="1" ht="16.5" customHeight="1">
      <c r="A309" s="39"/>
      <c r="B309" s="40"/>
      <c r="C309" s="229" t="s">
        <v>686</v>
      </c>
      <c r="D309" s="229" t="s">
        <v>135</v>
      </c>
      <c r="E309" s="230" t="s">
        <v>687</v>
      </c>
      <c r="F309" s="231" t="s">
        <v>688</v>
      </c>
      <c r="G309" s="232" t="s">
        <v>201</v>
      </c>
      <c r="H309" s="233">
        <v>120</v>
      </c>
      <c r="I309" s="234"/>
      <c r="J309" s="235">
        <f>ROUND(I309*H309,2)</f>
        <v>0</v>
      </c>
      <c r="K309" s="231" t="s">
        <v>139</v>
      </c>
      <c r="L309" s="45"/>
      <c r="M309" s="236" t="s">
        <v>1</v>
      </c>
      <c r="N309" s="237" t="s">
        <v>42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</v>
      </c>
      <c r="T309" s="23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0" t="s">
        <v>211</v>
      </c>
      <c r="AT309" s="240" t="s">
        <v>135</v>
      </c>
      <c r="AU309" s="240" t="s">
        <v>141</v>
      </c>
      <c r="AY309" s="18" t="s">
        <v>132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8" t="s">
        <v>141</v>
      </c>
      <c r="BK309" s="241">
        <f>ROUND(I309*H309,2)</f>
        <v>0</v>
      </c>
      <c r="BL309" s="18" t="s">
        <v>211</v>
      </c>
      <c r="BM309" s="240" t="s">
        <v>689</v>
      </c>
    </row>
    <row r="310" s="2" customFormat="1" ht="36" customHeight="1">
      <c r="A310" s="39"/>
      <c r="B310" s="40"/>
      <c r="C310" s="229" t="s">
        <v>690</v>
      </c>
      <c r="D310" s="229" t="s">
        <v>135</v>
      </c>
      <c r="E310" s="230" t="s">
        <v>691</v>
      </c>
      <c r="F310" s="231" t="s">
        <v>692</v>
      </c>
      <c r="G310" s="232" t="s">
        <v>201</v>
      </c>
      <c r="H310" s="233">
        <v>1</v>
      </c>
      <c r="I310" s="234"/>
      <c r="J310" s="235">
        <f>ROUND(I310*H310,2)</f>
        <v>0</v>
      </c>
      <c r="K310" s="231" t="s">
        <v>1</v>
      </c>
      <c r="L310" s="45"/>
      <c r="M310" s="236" t="s">
        <v>1</v>
      </c>
      <c r="N310" s="237" t="s">
        <v>42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211</v>
      </c>
      <c r="AT310" s="240" t="s">
        <v>135</v>
      </c>
      <c r="AU310" s="240" t="s">
        <v>141</v>
      </c>
      <c r="AY310" s="18" t="s">
        <v>132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141</v>
      </c>
      <c r="BK310" s="241">
        <f>ROUND(I310*H310,2)</f>
        <v>0</v>
      </c>
      <c r="BL310" s="18" t="s">
        <v>211</v>
      </c>
      <c r="BM310" s="240" t="s">
        <v>693</v>
      </c>
    </row>
    <row r="311" s="2" customFormat="1" ht="16.5" customHeight="1">
      <c r="A311" s="39"/>
      <c r="B311" s="40"/>
      <c r="C311" s="229" t="s">
        <v>694</v>
      </c>
      <c r="D311" s="229" t="s">
        <v>135</v>
      </c>
      <c r="E311" s="230" t="s">
        <v>695</v>
      </c>
      <c r="F311" s="231" t="s">
        <v>696</v>
      </c>
      <c r="G311" s="232" t="s">
        <v>214</v>
      </c>
      <c r="H311" s="233">
        <v>1</v>
      </c>
      <c r="I311" s="234"/>
      <c r="J311" s="235">
        <f>ROUND(I311*H311,2)</f>
        <v>0</v>
      </c>
      <c r="K311" s="231" t="s">
        <v>1</v>
      </c>
      <c r="L311" s="45"/>
      <c r="M311" s="236" t="s">
        <v>1</v>
      </c>
      <c r="N311" s="237" t="s">
        <v>42</v>
      </c>
      <c r="O311" s="92"/>
      <c r="P311" s="238">
        <f>O311*H311</f>
        <v>0</v>
      </c>
      <c r="Q311" s="238">
        <v>0</v>
      </c>
      <c r="R311" s="238">
        <f>Q311*H311</f>
        <v>0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211</v>
      </c>
      <c r="AT311" s="240" t="s">
        <v>135</v>
      </c>
      <c r="AU311" s="240" t="s">
        <v>141</v>
      </c>
      <c r="AY311" s="18" t="s">
        <v>132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141</v>
      </c>
      <c r="BK311" s="241">
        <f>ROUND(I311*H311,2)</f>
        <v>0</v>
      </c>
      <c r="BL311" s="18" t="s">
        <v>211</v>
      </c>
      <c r="BM311" s="240" t="s">
        <v>697</v>
      </c>
    </row>
    <row r="312" s="2" customFormat="1" ht="24" customHeight="1">
      <c r="A312" s="39"/>
      <c r="B312" s="40"/>
      <c r="C312" s="229" t="s">
        <v>698</v>
      </c>
      <c r="D312" s="229" t="s">
        <v>135</v>
      </c>
      <c r="E312" s="230" t="s">
        <v>699</v>
      </c>
      <c r="F312" s="231" t="s">
        <v>700</v>
      </c>
      <c r="G312" s="232" t="s">
        <v>201</v>
      </c>
      <c r="H312" s="233">
        <v>2</v>
      </c>
      <c r="I312" s="234"/>
      <c r="J312" s="235">
        <f>ROUND(I312*H312,2)</f>
        <v>0</v>
      </c>
      <c r="K312" s="231" t="s">
        <v>139</v>
      </c>
      <c r="L312" s="45"/>
      <c r="M312" s="236" t="s">
        <v>1</v>
      </c>
      <c r="N312" s="237" t="s">
        <v>42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211</v>
      </c>
      <c r="AT312" s="240" t="s">
        <v>135</v>
      </c>
      <c r="AU312" s="240" t="s">
        <v>141</v>
      </c>
      <c r="AY312" s="18" t="s">
        <v>132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141</v>
      </c>
      <c r="BK312" s="241">
        <f>ROUND(I312*H312,2)</f>
        <v>0</v>
      </c>
      <c r="BL312" s="18" t="s">
        <v>211</v>
      </c>
      <c r="BM312" s="240" t="s">
        <v>701</v>
      </c>
    </row>
    <row r="313" s="2" customFormat="1" ht="16.5" customHeight="1">
      <c r="A313" s="39"/>
      <c r="B313" s="40"/>
      <c r="C313" s="265" t="s">
        <v>702</v>
      </c>
      <c r="D313" s="265" t="s">
        <v>204</v>
      </c>
      <c r="E313" s="266" t="s">
        <v>703</v>
      </c>
      <c r="F313" s="267" t="s">
        <v>704</v>
      </c>
      <c r="G313" s="268" t="s">
        <v>201</v>
      </c>
      <c r="H313" s="269">
        <v>2</v>
      </c>
      <c r="I313" s="270"/>
      <c r="J313" s="271">
        <f>ROUND(I313*H313,2)</f>
        <v>0</v>
      </c>
      <c r="K313" s="267" t="s">
        <v>139</v>
      </c>
      <c r="L313" s="272"/>
      <c r="M313" s="273" t="s">
        <v>1</v>
      </c>
      <c r="N313" s="274" t="s">
        <v>42</v>
      </c>
      <c r="O313" s="92"/>
      <c r="P313" s="238">
        <f>O313*H313</f>
        <v>0</v>
      </c>
      <c r="Q313" s="238">
        <v>5.0000000000000002E-05</v>
      </c>
      <c r="R313" s="238">
        <f>Q313*H313</f>
        <v>0.00010000000000000001</v>
      </c>
      <c r="S313" s="238">
        <v>0</v>
      </c>
      <c r="T313" s="23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0" t="s">
        <v>281</v>
      </c>
      <c r="AT313" s="240" t="s">
        <v>204</v>
      </c>
      <c r="AU313" s="240" t="s">
        <v>141</v>
      </c>
      <c r="AY313" s="18" t="s">
        <v>132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8" t="s">
        <v>141</v>
      </c>
      <c r="BK313" s="241">
        <f>ROUND(I313*H313,2)</f>
        <v>0</v>
      </c>
      <c r="BL313" s="18" t="s">
        <v>211</v>
      </c>
      <c r="BM313" s="240" t="s">
        <v>705</v>
      </c>
    </row>
    <row r="314" s="2" customFormat="1" ht="16.5" customHeight="1">
      <c r="A314" s="39"/>
      <c r="B314" s="40"/>
      <c r="C314" s="229" t="s">
        <v>706</v>
      </c>
      <c r="D314" s="229" t="s">
        <v>135</v>
      </c>
      <c r="E314" s="230" t="s">
        <v>707</v>
      </c>
      <c r="F314" s="231" t="s">
        <v>708</v>
      </c>
      <c r="G314" s="232" t="s">
        <v>201</v>
      </c>
      <c r="H314" s="233">
        <v>2</v>
      </c>
      <c r="I314" s="234"/>
      <c r="J314" s="235">
        <f>ROUND(I314*H314,2)</f>
        <v>0</v>
      </c>
      <c r="K314" s="231" t="s">
        <v>139</v>
      </c>
      <c r="L314" s="45"/>
      <c r="M314" s="236" t="s">
        <v>1</v>
      </c>
      <c r="N314" s="237" t="s">
        <v>42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211</v>
      </c>
      <c r="AT314" s="240" t="s">
        <v>135</v>
      </c>
      <c r="AU314" s="240" t="s">
        <v>141</v>
      </c>
      <c r="AY314" s="18" t="s">
        <v>132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141</v>
      </c>
      <c r="BK314" s="241">
        <f>ROUND(I314*H314,2)</f>
        <v>0</v>
      </c>
      <c r="BL314" s="18" t="s">
        <v>211</v>
      </c>
      <c r="BM314" s="240" t="s">
        <v>709</v>
      </c>
    </row>
    <row r="315" s="2" customFormat="1" ht="16.5" customHeight="1">
      <c r="A315" s="39"/>
      <c r="B315" s="40"/>
      <c r="C315" s="265" t="s">
        <v>710</v>
      </c>
      <c r="D315" s="265" t="s">
        <v>204</v>
      </c>
      <c r="E315" s="266" t="s">
        <v>711</v>
      </c>
      <c r="F315" s="267" t="s">
        <v>712</v>
      </c>
      <c r="G315" s="268" t="s">
        <v>201</v>
      </c>
      <c r="H315" s="269">
        <v>2</v>
      </c>
      <c r="I315" s="270"/>
      <c r="J315" s="271">
        <f>ROUND(I315*H315,2)</f>
        <v>0</v>
      </c>
      <c r="K315" s="267" t="s">
        <v>139</v>
      </c>
      <c r="L315" s="272"/>
      <c r="M315" s="273" t="s">
        <v>1</v>
      </c>
      <c r="N315" s="274" t="s">
        <v>42</v>
      </c>
      <c r="O315" s="92"/>
      <c r="P315" s="238">
        <f>O315*H315</f>
        <v>0</v>
      </c>
      <c r="Q315" s="238">
        <v>5.0000000000000002E-05</v>
      </c>
      <c r="R315" s="238">
        <f>Q315*H315</f>
        <v>0.00010000000000000001</v>
      </c>
      <c r="S315" s="238">
        <v>0</v>
      </c>
      <c r="T315" s="23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0" t="s">
        <v>281</v>
      </c>
      <c r="AT315" s="240" t="s">
        <v>204</v>
      </c>
      <c r="AU315" s="240" t="s">
        <v>141</v>
      </c>
      <c r="AY315" s="18" t="s">
        <v>132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141</v>
      </c>
      <c r="BK315" s="241">
        <f>ROUND(I315*H315,2)</f>
        <v>0</v>
      </c>
      <c r="BL315" s="18" t="s">
        <v>211</v>
      </c>
      <c r="BM315" s="240" t="s">
        <v>713</v>
      </c>
    </row>
    <row r="316" s="2" customFormat="1" ht="24" customHeight="1">
      <c r="A316" s="39"/>
      <c r="B316" s="40"/>
      <c r="C316" s="229" t="s">
        <v>714</v>
      </c>
      <c r="D316" s="229" t="s">
        <v>135</v>
      </c>
      <c r="E316" s="230" t="s">
        <v>715</v>
      </c>
      <c r="F316" s="231" t="s">
        <v>716</v>
      </c>
      <c r="G316" s="232" t="s">
        <v>201</v>
      </c>
      <c r="H316" s="233">
        <v>7</v>
      </c>
      <c r="I316" s="234"/>
      <c r="J316" s="235">
        <f>ROUND(I316*H316,2)</f>
        <v>0</v>
      </c>
      <c r="K316" s="231" t="s">
        <v>139</v>
      </c>
      <c r="L316" s="45"/>
      <c r="M316" s="236" t="s">
        <v>1</v>
      </c>
      <c r="N316" s="237" t="s">
        <v>42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211</v>
      </c>
      <c r="AT316" s="240" t="s">
        <v>135</v>
      </c>
      <c r="AU316" s="240" t="s">
        <v>141</v>
      </c>
      <c r="AY316" s="18" t="s">
        <v>132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141</v>
      </c>
      <c r="BK316" s="241">
        <f>ROUND(I316*H316,2)</f>
        <v>0</v>
      </c>
      <c r="BL316" s="18" t="s">
        <v>211</v>
      </c>
      <c r="BM316" s="240" t="s">
        <v>717</v>
      </c>
    </row>
    <row r="317" s="2" customFormat="1" ht="16.5" customHeight="1">
      <c r="A317" s="39"/>
      <c r="B317" s="40"/>
      <c r="C317" s="265" t="s">
        <v>718</v>
      </c>
      <c r="D317" s="265" t="s">
        <v>204</v>
      </c>
      <c r="E317" s="266" t="s">
        <v>719</v>
      </c>
      <c r="F317" s="267" t="s">
        <v>720</v>
      </c>
      <c r="G317" s="268" t="s">
        <v>201</v>
      </c>
      <c r="H317" s="269">
        <v>7</v>
      </c>
      <c r="I317" s="270"/>
      <c r="J317" s="271">
        <f>ROUND(I317*H317,2)</f>
        <v>0</v>
      </c>
      <c r="K317" s="267" t="s">
        <v>1</v>
      </c>
      <c r="L317" s="272"/>
      <c r="M317" s="273" t="s">
        <v>1</v>
      </c>
      <c r="N317" s="274" t="s">
        <v>42</v>
      </c>
      <c r="O317" s="92"/>
      <c r="P317" s="238">
        <f>O317*H317</f>
        <v>0</v>
      </c>
      <c r="Q317" s="238">
        <v>5.0000000000000002E-05</v>
      </c>
      <c r="R317" s="238">
        <f>Q317*H317</f>
        <v>0.00035</v>
      </c>
      <c r="S317" s="238">
        <v>0</v>
      </c>
      <c r="T317" s="23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0" t="s">
        <v>281</v>
      </c>
      <c r="AT317" s="240" t="s">
        <v>204</v>
      </c>
      <c r="AU317" s="240" t="s">
        <v>141</v>
      </c>
      <c r="AY317" s="18" t="s">
        <v>132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141</v>
      </c>
      <c r="BK317" s="241">
        <f>ROUND(I317*H317,2)</f>
        <v>0</v>
      </c>
      <c r="BL317" s="18" t="s">
        <v>211</v>
      </c>
      <c r="BM317" s="240" t="s">
        <v>721</v>
      </c>
    </row>
    <row r="318" s="2" customFormat="1" ht="24" customHeight="1">
      <c r="A318" s="39"/>
      <c r="B318" s="40"/>
      <c r="C318" s="229" t="s">
        <v>722</v>
      </c>
      <c r="D318" s="229" t="s">
        <v>135</v>
      </c>
      <c r="E318" s="230" t="s">
        <v>723</v>
      </c>
      <c r="F318" s="231" t="s">
        <v>724</v>
      </c>
      <c r="G318" s="232" t="s">
        <v>201</v>
      </c>
      <c r="H318" s="233">
        <v>4</v>
      </c>
      <c r="I318" s="234"/>
      <c r="J318" s="235">
        <f>ROUND(I318*H318,2)</f>
        <v>0</v>
      </c>
      <c r="K318" s="231" t="s">
        <v>139</v>
      </c>
      <c r="L318" s="45"/>
      <c r="M318" s="236" t="s">
        <v>1</v>
      </c>
      <c r="N318" s="237" t="s">
        <v>42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211</v>
      </c>
      <c r="AT318" s="240" t="s">
        <v>135</v>
      </c>
      <c r="AU318" s="240" t="s">
        <v>141</v>
      </c>
      <c r="AY318" s="18" t="s">
        <v>132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141</v>
      </c>
      <c r="BK318" s="241">
        <f>ROUND(I318*H318,2)</f>
        <v>0</v>
      </c>
      <c r="BL318" s="18" t="s">
        <v>211</v>
      </c>
      <c r="BM318" s="240" t="s">
        <v>725</v>
      </c>
    </row>
    <row r="319" s="2" customFormat="1" ht="16.5" customHeight="1">
      <c r="A319" s="39"/>
      <c r="B319" s="40"/>
      <c r="C319" s="265" t="s">
        <v>726</v>
      </c>
      <c r="D319" s="265" t="s">
        <v>204</v>
      </c>
      <c r="E319" s="266" t="s">
        <v>727</v>
      </c>
      <c r="F319" s="267" t="s">
        <v>728</v>
      </c>
      <c r="G319" s="268" t="s">
        <v>201</v>
      </c>
      <c r="H319" s="269">
        <v>4</v>
      </c>
      <c r="I319" s="270"/>
      <c r="J319" s="271">
        <f>ROUND(I319*H319,2)</f>
        <v>0</v>
      </c>
      <c r="K319" s="267" t="s">
        <v>139</v>
      </c>
      <c r="L319" s="272"/>
      <c r="M319" s="273" t="s">
        <v>1</v>
      </c>
      <c r="N319" s="274" t="s">
        <v>42</v>
      </c>
      <c r="O319" s="92"/>
      <c r="P319" s="238">
        <f>O319*H319</f>
        <v>0</v>
      </c>
      <c r="Q319" s="238">
        <v>6.0000000000000002E-05</v>
      </c>
      <c r="R319" s="238">
        <f>Q319*H319</f>
        <v>0.00024000000000000001</v>
      </c>
      <c r="S319" s="238">
        <v>0</v>
      </c>
      <c r="T319" s="23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0" t="s">
        <v>281</v>
      </c>
      <c r="AT319" s="240" t="s">
        <v>204</v>
      </c>
      <c r="AU319" s="240" t="s">
        <v>141</v>
      </c>
      <c r="AY319" s="18" t="s">
        <v>132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141</v>
      </c>
      <c r="BK319" s="241">
        <f>ROUND(I319*H319,2)</f>
        <v>0</v>
      </c>
      <c r="BL319" s="18" t="s">
        <v>211</v>
      </c>
      <c r="BM319" s="240" t="s">
        <v>729</v>
      </c>
    </row>
    <row r="320" s="2" customFormat="1" ht="24" customHeight="1">
      <c r="A320" s="39"/>
      <c r="B320" s="40"/>
      <c r="C320" s="229" t="s">
        <v>730</v>
      </c>
      <c r="D320" s="229" t="s">
        <v>135</v>
      </c>
      <c r="E320" s="230" t="s">
        <v>731</v>
      </c>
      <c r="F320" s="231" t="s">
        <v>732</v>
      </c>
      <c r="G320" s="232" t="s">
        <v>201</v>
      </c>
      <c r="H320" s="233">
        <v>16</v>
      </c>
      <c r="I320" s="234"/>
      <c r="J320" s="235">
        <f>ROUND(I320*H320,2)</f>
        <v>0</v>
      </c>
      <c r="K320" s="231" t="s">
        <v>139</v>
      </c>
      <c r="L320" s="45"/>
      <c r="M320" s="236" t="s">
        <v>1</v>
      </c>
      <c r="N320" s="237" t="s">
        <v>42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211</v>
      </c>
      <c r="AT320" s="240" t="s">
        <v>135</v>
      </c>
      <c r="AU320" s="240" t="s">
        <v>141</v>
      </c>
      <c r="AY320" s="18" t="s">
        <v>132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141</v>
      </c>
      <c r="BK320" s="241">
        <f>ROUND(I320*H320,2)</f>
        <v>0</v>
      </c>
      <c r="BL320" s="18" t="s">
        <v>211</v>
      </c>
      <c r="BM320" s="240" t="s">
        <v>733</v>
      </c>
    </row>
    <row r="321" s="2" customFormat="1" ht="16.5" customHeight="1">
      <c r="A321" s="39"/>
      <c r="B321" s="40"/>
      <c r="C321" s="265" t="s">
        <v>734</v>
      </c>
      <c r="D321" s="265" t="s">
        <v>204</v>
      </c>
      <c r="E321" s="266" t="s">
        <v>735</v>
      </c>
      <c r="F321" s="267" t="s">
        <v>736</v>
      </c>
      <c r="G321" s="268" t="s">
        <v>201</v>
      </c>
      <c r="H321" s="269">
        <v>16</v>
      </c>
      <c r="I321" s="270"/>
      <c r="J321" s="271">
        <f>ROUND(I321*H321,2)</f>
        <v>0</v>
      </c>
      <c r="K321" s="267" t="s">
        <v>139</v>
      </c>
      <c r="L321" s="272"/>
      <c r="M321" s="273" t="s">
        <v>1</v>
      </c>
      <c r="N321" s="274" t="s">
        <v>42</v>
      </c>
      <c r="O321" s="92"/>
      <c r="P321" s="238">
        <f>O321*H321</f>
        <v>0</v>
      </c>
      <c r="Q321" s="238">
        <v>6.0000000000000002E-05</v>
      </c>
      <c r="R321" s="238">
        <f>Q321*H321</f>
        <v>0.00096000000000000002</v>
      </c>
      <c r="S321" s="238">
        <v>0</v>
      </c>
      <c r="T321" s="23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0" t="s">
        <v>281</v>
      </c>
      <c r="AT321" s="240" t="s">
        <v>204</v>
      </c>
      <c r="AU321" s="240" t="s">
        <v>141</v>
      </c>
      <c r="AY321" s="18" t="s">
        <v>132</v>
      </c>
      <c r="BE321" s="241">
        <f>IF(N321="základní",J321,0)</f>
        <v>0</v>
      </c>
      <c r="BF321" s="241">
        <f>IF(N321="snížená",J321,0)</f>
        <v>0</v>
      </c>
      <c r="BG321" s="241">
        <f>IF(N321="zákl. přenesená",J321,0)</f>
        <v>0</v>
      </c>
      <c r="BH321" s="241">
        <f>IF(N321="sníž. přenesená",J321,0)</f>
        <v>0</v>
      </c>
      <c r="BI321" s="241">
        <f>IF(N321="nulová",J321,0)</f>
        <v>0</v>
      </c>
      <c r="BJ321" s="18" t="s">
        <v>141</v>
      </c>
      <c r="BK321" s="241">
        <f>ROUND(I321*H321,2)</f>
        <v>0</v>
      </c>
      <c r="BL321" s="18" t="s">
        <v>211</v>
      </c>
      <c r="BM321" s="240" t="s">
        <v>737</v>
      </c>
    </row>
    <row r="322" s="2" customFormat="1" ht="16.5" customHeight="1">
      <c r="A322" s="39"/>
      <c r="B322" s="40"/>
      <c r="C322" s="229" t="s">
        <v>738</v>
      </c>
      <c r="D322" s="229" t="s">
        <v>135</v>
      </c>
      <c r="E322" s="230" t="s">
        <v>739</v>
      </c>
      <c r="F322" s="231" t="s">
        <v>740</v>
      </c>
      <c r="G322" s="232" t="s">
        <v>201</v>
      </c>
      <c r="H322" s="233">
        <v>4</v>
      </c>
      <c r="I322" s="234"/>
      <c r="J322" s="235">
        <f>ROUND(I322*H322,2)</f>
        <v>0</v>
      </c>
      <c r="K322" s="231" t="s">
        <v>1</v>
      </c>
      <c r="L322" s="45"/>
      <c r="M322" s="236" t="s">
        <v>1</v>
      </c>
      <c r="N322" s="237" t="s">
        <v>42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211</v>
      </c>
      <c r="AT322" s="240" t="s">
        <v>135</v>
      </c>
      <c r="AU322" s="240" t="s">
        <v>141</v>
      </c>
      <c r="AY322" s="18" t="s">
        <v>132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141</v>
      </c>
      <c r="BK322" s="241">
        <f>ROUND(I322*H322,2)</f>
        <v>0</v>
      </c>
      <c r="BL322" s="18" t="s">
        <v>211</v>
      </c>
      <c r="BM322" s="240" t="s">
        <v>741</v>
      </c>
    </row>
    <row r="323" s="2" customFormat="1" ht="16.5" customHeight="1">
      <c r="A323" s="39"/>
      <c r="B323" s="40"/>
      <c r="C323" s="265" t="s">
        <v>742</v>
      </c>
      <c r="D323" s="265" t="s">
        <v>204</v>
      </c>
      <c r="E323" s="266" t="s">
        <v>743</v>
      </c>
      <c r="F323" s="267" t="s">
        <v>744</v>
      </c>
      <c r="G323" s="268" t="s">
        <v>201</v>
      </c>
      <c r="H323" s="269">
        <v>4</v>
      </c>
      <c r="I323" s="270"/>
      <c r="J323" s="271">
        <f>ROUND(I323*H323,2)</f>
        <v>0</v>
      </c>
      <c r="K323" s="267" t="s">
        <v>1</v>
      </c>
      <c r="L323" s="272"/>
      <c r="M323" s="273" t="s">
        <v>1</v>
      </c>
      <c r="N323" s="274" t="s">
        <v>42</v>
      </c>
      <c r="O323" s="92"/>
      <c r="P323" s="238">
        <f>O323*H323</f>
        <v>0</v>
      </c>
      <c r="Q323" s="238">
        <v>2.0000000000000002E-05</v>
      </c>
      <c r="R323" s="238">
        <f>Q323*H323</f>
        <v>8.0000000000000007E-05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281</v>
      </c>
      <c r="AT323" s="240" t="s">
        <v>204</v>
      </c>
      <c r="AU323" s="240" t="s">
        <v>141</v>
      </c>
      <c r="AY323" s="18" t="s">
        <v>132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141</v>
      </c>
      <c r="BK323" s="241">
        <f>ROUND(I323*H323,2)</f>
        <v>0</v>
      </c>
      <c r="BL323" s="18" t="s">
        <v>211</v>
      </c>
      <c r="BM323" s="240" t="s">
        <v>745</v>
      </c>
    </row>
    <row r="324" s="2" customFormat="1" ht="16.5" customHeight="1">
      <c r="A324" s="39"/>
      <c r="B324" s="40"/>
      <c r="C324" s="265" t="s">
        <v>746</v>
      </c>
      <c r="D324" s="265" t="s">
        <v>204</v>
      </c>
      <c r="E324" s="266" t="s">
        <v>747</v>
      </c>
      <c r="F324" s="267" t="s">
        <v>748</v>
      </c>
      <c r="G324" s="268" t="s">
        <v>201</v>
      </c>
      <c r="H324" s="269">
        <v>4</v>
      </c>
      <c r="I324" s="270"/>
      <c r="J324" s="271">
        <f>ROUND(I324*H324,2)</f>
        <v>0</v>
      </c>
      <c r="K324" s="267" t="s">
        <v>1</v>
      </c>
      <c r="L324" s="272"/>
      <c r="M324" s="273" t="s">
        <v>1</v>
      </c>
      <c r="N324" s="274" t="s">
        <v>42</v>
      </c>
      <c r="O324" s="92"/>
      <c r="P324" s="238">
        <f>O324*H324</f>
        <v>0</v>
      </c>
      <c r="Q324" s="238">
        <v>0.00020000000000000001</v>
      </c>
      <c r="R324" s="238">
        <f>Q324*H324</f>
        <v>0.00080000000000000004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281</v>
      </c>
      <c r="AT324" s="240" t="s">
        <v>204</v>
      </c>
      <c r="AU324" s="240" t="s">
        <v>141</v>
      </c>
      <c r="AY324" s="18" t="s">
        <v>132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141</v>
      </c>
      <c r="BK324" s="241">
        <f>ROUND(I324*H324,2)</f>
        <v>0</v>
      </c>
      <c r="BL324" s="18" t="s">
        <v>211</v>
      </c>
      <c r="BM324" s="240" t="s">
        <v>749</v>
      </c>
    </row>
    <row r="325" s="2" customFormat="1" ht="24" customHeight="1">
      <c r="A325" s="39"/>
      <c r="B325" s="40"/>
      <c r="C325" s="229" t="s">
        <v>750</v>
      </c>
      <c r="D325" s="229" t="s">
        <v>135</v>
      </c>
      <c r="E325" s="230" t="s">
        <v>751</v>
      </c>
      <c r="F325" s="231" t="s">
        <v>752</v>
      </c>
      <c r="G325" s="232" t="s">
        <v>201</v>
      </c>
      <c r="H325" s="233">
        <v>4</v>
      </c>
      <c r="I325" s="234"/>
      <c r="J325" s="235">
        <f>ROUND(I325*H325,2)</f>
        <v>0</v>
      </c>
      <c r="K325" s="231" t="s">
        <v>139</v>
      </c>
      <c r="L325" s="45"/>
      <c r="M325" s="236" t="s">
        <v>1</v>
      </c>
      <c r="N325" s="237" t="s">
        <v>42</v>
      </c>
      <c r="O325" s="92"/>
      <c r="P325" s="238">
        <f>O325*H325</f>
        <v>0</v>
      </c>
      <c r="Q325" s="238">
        <v>0</v>
      </c>
      <c r="R325" s="238">
        <f>Q325*H325</f>
        <v>0</v>
      </c>
      <c r="S325" s="238">
        <v>0</v>
      </c>
      <c r="T325" s="23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0" t="s">
        <v>211</v>
      </c>
      <c r="AT325" s="240" t="s">
        <v>135</v>
      </c>
      <c r="AU325" s="240" t="s">
        <v>141</v>
      </c>
      <c r="AY325" s="18" t="s">
        <v>132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141</v>
      </c>
      <c r="BK325" s="241">
        <f>ROUND(I325*H325,2)</f>
        <v>0</v>
      </c>
      <c r="BL325" s="18" t="s">
        <v>211</v>
      </c>
      <c r="BM325" s="240" t="s">
        <v>753</v>
      </c>
    </row>
    <row r="326" s="2" customFormat="1" ht="24" customHeight="1">
      <c r="A326" s="39"/>
      <c r="B326" s="40"/>
      <c r="C326" s="265" t="s">
        <v>754</v>
      </c>
      <c r="D326" s="265" t="s">
        <v>204</v>
      </c>
      <c r="E326" s="266" t="s">
        <v>755</v>
      </c>
      <c r="F326" s="267" t="s">
        <v>756</v>
      </c>
      <c r="G326" s="268" t="s">
        <v>201</v>
      </c>
      <c r="H326" s="269">
        <v>4</v>
      </c>
      <c r="I326" s="270"/>
      <c r="J326" s="271">
        <f>ROUND(I326*H326,2)</f>
        <v>0</v>
      </c>
      <c r="K326" s="267" t="s">
        <v>1</v>
      </c>
      <c r="L326" s="272"/>
      <c r="M326" s="273" t="s">
        <v>1</v>
      </c>
      <c r="N326" s="274" t="s">
        <v>42</v>
      </c>
      <c r="O326" s="92"/>
      <c r="P326" s="238">
        <f>O326*H326</f>
        <v>0</v>
      </c>
      <c r="Q326" s="238">
        <v>0.0025999999999999999</v>
      </c>
      <c r="R326" s="238">
        <f>Q326*H326</f>
        <v>0.0104</v>
      </c>
      <c r="S326" s="238">
        <v>0</v>
      </c>
      <c r="T326" s="23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281</v>
      </c>
      <c r="AT326" s="240" t="s">
        <v>204</v>
      </c>
      <c r="AU326" s="240" t="s">
        <v>141</v>
      </c>
      <c r="AY326" s="18" t="s">
        <v>132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141</v>
      </c>
      <c r="BK326" s="241">
        <f>ROUND(I326*H326,2)</f>
        <v>0</v>
      </c>
      <c r="BL326" s="18" t="s">
        <v>211</v>
      </c>
      <c r="BM326" s="240" t="s">
        <v>757</v>
      </c>
    </row>
    <row r="327" s="2" customFormat="1" ht="24" customHeight="1">
      <c r="A327" s="39"/>
      <c r="B327" s="40"/>
      <c r="C327" s="229" t="s">
        <v>758</v>
      </c>
      <c r="D327" s="229" t="s">
        <v>135</v>
      </c>
      <c r="E327" s="230" t="s">
        <v>759</v>
      </c>
      <c r="F327" s="231" t="s">
        <v>760</v>
      </c>
      <c r="G327" s="232" t="s">
        <v>201</v>
      </c>
      <c r="H327" s="233">
        <v>1</v>
      </c>
      <c r="I327" s="234"/>
      <c r="J327" s="235">
        <f>ROUND(I327*H327,2)</f>
        <v>0</v>
      </c>
      <c r="K327" s="231" t="s">
        <v>139</v>
      </c>
      <c r="L327" s="45"/>
      <c r="M327" s="236" t="s">
        <v>1</v>
      </c>
      <c r="N327" s="237" t="s">
        <v>42</v>
      </c>
      <c r="O327" s="92"/>
      <c r="P327" s="238">
        <f>O327*H327</f>
        <v>0</v>
      </c>
      <c r="Q327" s="238">
        <v>0</v>
      </c>
      <c r="R327" s="238">
        <f>Q327*H327</f>
        <v>0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211</v>
      </c>
      <c r="AT327" s="240" t="s">
        <v>135</v>
      </c>
      <c r="AU327" s="240" t="s">
        <v>141</v>
      </c>
      <c r="AY327" s="18" t="s">
        <v>132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141</v>
      </c>
      <c r="BK327" s="241">
        <f>ROUND(I327*H327,2)</f>
        <v>0</v>
      </c>
      <c r="BL327" s="18" t="s">
        <v>211</v>
      </c>
      <c r="BM327" s="240" t="s">
        <v>761</v>
      </c>
    </row>
    <row r="328" s="2" customFormat="1" ht="16.5" customHeight="1">
      <c r="A328" s="39"/>
      <c r="B328" s="40"/>
      <c r="C328" s="229" t="s">
        <v>762</v>
      </c>
      <c r="D328" s="229" t="s">
        <v>135</v>
      </c>
      <c r="E328" s="230" t="s">
        <v>763</v>
      </c>
      <c r="F328" s="231" t="s">
        <v>764</v>
      </c>
      <c r="G328" s="232" t="s">
        <v>201</v>
      </c>
      <c r="H328" s="233">
        <v>1</v>
      </c>
      <c r="I328" s="234"/>
      <c r="J328" s="235">
        <f>ROUND(I328*H328,2)</f>
        <v>0</v>
      </c>
      <c r="K328" s="231" t="s">
        <v>139</v>
      </c>
      <c r="L328" s="45"/>
      <c r="M328" s="236" t="s">
        <v>1</v>
      </c>
      <c r="N328" s="237" t="s">
        <v>42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211</v>
      </c>
      <c r="AT328" s="240" t="s">
        <v>135</v>
      </c>
      <c r="AU328" s="240" t="s">
        <v>141</v>
      </c>
      <c r="AY328" s="18" t="s">
        <v>132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141</v>
      </c>
      <c r="BK328" s="241">
        <f>ROUND(I328*H328,2)</f>
        <v>0</v>
      </c>
      <c r="BL328" s="18" t="s">
        <v>211</v>
      </c>
      <c r="BM328" s="240" t="s">
        <v>765</v>
      </c>
    </row>
    <row r="329" s="2" customFormat="1" ht="16.5" customHeight="1">
      <c r="A329" s="39"/>
      <c r="B329" s="40"/>
      <c r="C329" s="229" t="s">
        <v>766</v>
      </c>
      <c r="D329" s="229" t="s">
        <v>135</v>
      </c>
      <c r="E329" s="230" t="s">
        <v>767</v>
      </c>
      <c r="F329" s="231" t="s">
        <v>768</v>
      </c>
      <c r="G329" s="232" t="s">
        <v>201</v>
      </c>
      <c r="H329" s="233">
        <v>1</v>
      </c>
      <c r="I329" s="234"/>
      <c r="J329" s="235">
        <f>ROUND(I329*H329,2)</f>
        <v>0</v>
      </c>
      <c r="K329" s="231" t="s">
        <v>1</v>
      </c>
      <c r="L329" s="45"/>
      <c r="M329" s="236" t="s">
        <v>1</v>
      </c>
      <c r="N329" s="237" t="s">
        <v>42</v>
      </c>
      <c r="O329" s="92"/>
      <c r="P329" s="238">
        <f>O329*H329</f>
        <v>0</v>
      </c>
      <c r="Q329" s="238">
        <v>0</v>
      </c>
      <c r="R329" s="238">
        <f>Q329*H329</f>
        <v>0</v>
      </c>
      <c r="S329" s="238">
        <v>0</v>
      </c>
      <c r="T329" s="23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0" t="s">
        <v>211</v>
      </c>
      <c r="AT329" s="240" t="s">
        <v>135</v>
      </c>
      <c r="AU329" s="240" t="s">
        <v>141</v>
      </c>
      <c r="AY329" s="18" t="s">
        <v>132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8" t="s">
        <v>141</v>
      </c>
      <c r="BK329" s="241">
        <f>ROUND(I329*H329,2)</f>
        <v>0</v>
      </c>
      <c r="BL329" s="18" t="s">
        <v>211</v>
      </c>
      <c r="BM329" s="240" t="s">
        <v>769</v>
      </c>
    </row>
    <row r="330" s="2" customFormat="1" ht="16.5" customHeight="1">
      <c r="A330" s="39"/>
      <c r="B330" s="40"/>
      <c r="C330" s="229" t="s">
        <v>770</v>
      </c>
      <c r="D330" s="229" t="s">
        <v>135</v>
      </c>
      <c r="E330" s="230" t="s">
        <v>771</v>
      </c>
      <c r="F330" s="231" t="s">
        <v>772</v>
      </c>
      <c r="G330" s="232" t="s">
        <v>201</v>
      </c>
      <c r="H330" s="233">
        <v>1</v>
      </c>
      <c r="I330" s="234"/>
      <c r="J330" s="235">
        <f>ROUND(I330*H330,2)</f>
        <v>0</v>
      </c>
      <c r="K330" s="231" t="s">
        <v>1</v>
      </c>
      <c r="L330" s="45"/>
      <c r="M330" s="236" t="s">
        <v>1</v>
      </c>
      <c r="N330" s="237" t="s">
        <v>42</v>
      </c>
      <c r="O330" s="92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211</v>
      </c>
      <c r="AT330" s="240" t="s">
        <v>135</v>
      </c>
      <c r="AU330" s="240" t="s">
        <v>141</v>
      </c>
      <c r="AY330" s="18" t="s">
        <v>132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141</v>
      </c>
      <c r="BK330" s="241">
        <f>ROUND(I330*H330,2)</f>
        <v>0</v>
      </c>
      <c r="BL330" s="18" t="s">
        <v>211</v>
      </c>
      <c r="BM330" s="240" t="s">
        <v>773</v>
      </c>
    </row>
    <row r="331" s="2" customFormat="1" ht="16.5" customHeight="1">
      <c r="A331" s="39"/>
      <c r="B331" s="40"/>
      <c r="C331" s="229" t="s">
        <v>774</v>
      </c>
      <c r="D331" s="229" t="s">
        <v>135</v>
      </c>
      <c r="E331" s="230" t="s">
        <v>775</v>
      </c>
      <c r="F331" s="231" t="s">
        <v>776</v>
      </c>
      <c r="G331" s="232" t="s">
        <v>201</v>
      </c>
      <c r="H331" s="233">
        <v>1</v>
      </c>
      <c r="I331" s="234"/>
      <c r="J331" s="235">
        <f>ROUND(I331*H331,2)</f>
        <v>0</v>
      </c>
      <c r="K331" s="231" t="s">
        <v>1</v>
      </c>
      <c r="L331" s="45"/>
      <c r="M331" s="236" t="s">
        <v>1</v>
      </c>
      <c r="N331" s="237" t="s">
        <v>42</v>
      </c>
      <c r="O331" s="92"/>
      <c r="P331" s="238">
        <f>O331*H331</f>
        <v>0</v>
      </c>
      <c r="Q331" s="238">
        <v>0</v>
      </c>
      <c r="R331" s="238">
        <f>Q331*H331</f>
        <v>0</v>
      </c>
      <c r="S331" s="238">
        <v>0</v>
      </c>
      <c r="T331" s="23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0" t="s">
        <v>211</v>
      </c>
      <c r="AT331" s="240" t="s">
        <v>135</v>
      </c>
      <c r="AU331" s="240" t="s">
        <v>141</v>
      </c>
      <c r="AY331" s="18" t="s">
        <v>132</v>
      </c>
      <c r="BE331" s="241">
        <f>IF(N331="základní",J331,0)</f>
        <v>0</v>
      </c>
      <c r="BF331" s="241">
        <f>IF(N331="snížená",J331,0)</f>
        <v>0</v>
      </c>
      <c r="BG331" s="241">
        <f>IF(N331="zákl. přenesená",J331,0)</f>
        <v>0</v>
      </c>
      <c r="BH331" s="241">
        <f>IF(N331="sníž. přenesená",J331,0)</f>
        <v>0</v>
      </c>
      <c r="BI331" s="241">
        <f>IF(N331="nulová",J331,0)</f>
        <v>0</v>
      </c>
      <c r="BJ331" s="18" t="s">
        <v>141</v>
      </c>
      <c r="BK331" s="241">
        <f>ROUND(I331*H331,2)</f>
        <v>0</v>
      </c>
      <c r="BL331" s="18" t="s">
        <v>211</v>
      </c>
      <c r="BM331" s="240" t="s">
        <v>777</v>
      </c>
    </row>
    <row r="332" s="2" customFormat="1" ht="16.5" customHeight="1">
      <c r="A332" s="39"/>
      <c r="B332" s="40"/>
      <c r="C332" s="229" t="s">
        <v>778</v>
      </c>
      <c r="D332" s="229" t="s">
        <v>135</v>
      </c>
      <c r="E332" s="230" t="s">
        <v>779</v>
      </c>
      <c r="F332" s="231" t="s">
        <v>780</v>
      </c>
      <c r="G332" s="232" t="s">
        <v>201</v>
      </c>
      <c r="H332" s="233">
        <v>1</v>
      </c>
      <c r="I332" s="234"/>
      <c r="J332" s="235">
        <f>ROUND(I332*H332,2)</f>
        <v>0</v>
      </c>
      <c r="K332" s="231" t="s">
        <v>1</v>
      </c>
      <c r="L332" s="45"/>
      <c r="M332" s="236" t="s">
        <v>1</v>
      </c>
      <c r="N332" s="237" t="s">
        <v>42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211</v>
      </c>
      <c r="AT332" s="240" t="s">
        <v>135</v>
      </c>
      <c r="AU332" s="240" t="s">
        <v>141</v>
      </c>
      <c r="AY332" s="18" t="s">
        <v>132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141</v>
      </c>
      <c r="BK332" s="241">
        <f>ROUND(I332*H332,2)</f>
        <v>0</v>
      </c>
      <c r="BL332" s="18" t="s">
        <v>211</v>
      </c>
      <c r="BM332" s="240" t="s">
        <v>781</v>
      </c>
    </row>
    <row r="333" s="2" customFormat="1" ht="24" customHeight="1">
      <c r="A333" s="39"/>
      <c r="B333" s="40"/>
      <c r="C333" s="229" t="s">
        <v>782</v>
      </c>
      <c r="D333" s="229" t="s">
        <v>135</v>
      </c>
      <c r="E333" s="230" t="s">
        <v>783</v>
      </c>
      <c r="F333" s="231" t="s">
        <v>784</v>
      </c>
      <c r="G333" s="232" t="s">
        <v>417</v>
      </c>
      <c r="H333" s="296"/>
      <c r="I333" s="234"/>
      <c r="J333" s="235">
        <f>ROUND(I333*H333,2)</f>
        <v>0</v>
      </c>
      <c r="K333" s="231" t="s">
        <v>139</v>
      </c>
      <c r="L333" s="45"/>
      <c r="M333" s="236" t="s">
        <v>1</v>
      </c>
      <c r="N333" s="237" t="s">
        <v>42</v>
      </c>
      <c r="O333" s="92"/>
      <c r="P333" s="238">
        <f>O333*H333</f>
        <v>0</v>
      </c>
      <c r="Q333" s="238">
        <v>0</v>
      </c>
      <c r="R333" s="238">
        <f>Q333*H333</f>
        <v>0</v>
      </c>
      <c r="S333" s="238">
        <v>0</v>
      </c>
      <c r="T333" s="23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0" t="s">
        <v>211</v>
      </c>
      <c r="AT333" s="240" t="s">
        <v>135</v>
      </c>
      <c r="AU333" s="240" t="s">
        <v>141</v>
      </c>
      <c r="AY333" s="18" t="s">
        <v>132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141</v>
      </c>
      <c r="BK333" s="241">
        <f>ROUND(I333*H333,2)</f>
        <v>0</v>
      </c>
      <c r="BL333" s="18" t="s">
        <v>211</v>
      </c>
      <c r="BM333" s="240" t="s">
        <v>785</v>
      </c>
    </row>
    <row r="334" s="12" customFormat="1" ht="22.8" customHeight="1">
      <c r="A334" s="12"/>
      <c r="B334" s="213"/>
      <c r="C334" s="214"/>
      <c r="D334" s="215" t="s">
        <v>75</v>
      </c>
      <c r="E334" s="227" t="s">
        <v>786</v>
      </c>
      <c r="F334" s="227" t="s">
        <v>787</v>
      </c>
      <c r="G334" s="214"/>
      <c r="H334" s="214"/>
      <c r="I334" s="217"/>
      <c r="J334" s="228">
        <f>BK334</f>
        <v>0</v>
      </c>
      <c r="K334" s="214"/>
      <c r="L334" s="219"/>
      <c r="M334" s="220"/>
      <c r="N334" s="221"/>
      <c r="O334" s="221"/>
      <c r="P334" s="222">
        <f>SUM(P335:P341)</f>
        <v>0</v>
      </c>
      <c r="Q334" s="221"/>
      <c r="R334" s="222">
        <f>SUM(R335:R341)</f>
        <v>0.010799999999999999</v>
      </c>
      <c r="S334" s="221"/>
      <c r="T334" s="223">
        <f>SUM(T335:T341)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4" t="s">
        <v>141</v>
      </c>
      <c r="AT334" s="225" t="s">
        <v>75</v>
      </c>
      <c r="AU334" s="225" t="s">
        <v>81</v>
      </c>
      <c r="AY334" s="224" t="s">
        <v>132</v>
      </c>
      <c r="BK334" s="226">
        <f>SUM(BK335:BK341)</f>
        <v>0</v>
      </c>
    </row>
    <row r="335" s="2" customFormat="1" ht="16.5" customHeight="1">
      <c r="A335" s="39"/>
      <c r="B335" s="40"/>
      <c r="C335" s="229" t="s">
        <v>788</v>
      </c>
      <c r="D335" s="229" t="s">
        <v>135</v>
      </c>
      <c r="E335" s="230" t="s">
        <v>789</v>
      </c>
      <c r="F335" s="231" t="s">
        <v>790</v>
      </c>
      <c r="G335" s="232" t="s">
        <v>201</v>
      </c>
      <c r="H335" s="233">
        <v>1</v>
      </c>
      <c r="I335" s="234"/>
      <c r="J335" s="235">
        <f>ROUND(I335*H335,2)</f>
        <v>0</v>
      </c>
      <c r="K335" s="231" t="s">
        <v>139</v>
      </c>
      <c r="L335" s="45"/>
      <c r="M335" s="236" t="s">
        <v>1</v>
      </c>
      <c r="N335" s="237" t="s">
        <v>42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0" t="s">
        <v>211</v>
      </c>
      <c r="AT335" s="240" t="s">
        <v>135</v>
      </c>
      <c r="AU335" s="240" t="s">
        <v>141</v>
      </c>
      <c r="AY335" s="18" t="s">
        <v>132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8" t="s">
        <v>141</v>
      </c>
      <c r="BK335" s="241">
        <f>ROUND(I335*H335,2)</f>
        <v>0</v>
      </c>
      <c r="BL335" s="18" t="s">
        <v>211</v>
      </c>
      <c r="BM335" s="240" t="s">
        <v>791</v>
      </c>
    </row>
    <row r="336" s="2" customFormat="1" ht="24" customHeight="1">
      <c r="A336" s="39"/>
      <c r="B336" s="40"/>
      <c r="C336" s="265" t="s">
        <v>792</v>
      </c>
      <c r="D336" s="265" t="s">
        <v>204</v>
      </c>
      <c r="E336" s="266" t="s">
        <v>793</v>
      </c>
      <c r="F336" s="267" t="s">
        <v>794</v>
      </c>
      <c r="G336" s="268" t="s">
        <v>201</v>
      </c>
      <c r="H336" s="269">
        <v>1</v>
      </c>
      <c r="I336" s="270"/>
      <c r="J336" s="271">
        <f>ROUND(I336*H336,2)</f>
        <v>0</v>
      </c>
      <c r="K336" s="267" t="s">
        <v>1</v>
      </c>
      <c r="L336" s="272"/>
      <c r="M336" s="273" t="s">
        <v>1</v>
      </c>
      <c r="N336" s="274" t="s">
        <v>42</v>
      </c>
      <c r="O336" s="92"/>
      <c r="P336" s="238">
        <f>O336*H336</f>
        <v>0</v>
      </c>
      <c r="Q336" s="238">
        <v>0.00040000000000000002</v>
      </c>
      <c r="R336" s="238">
        <f>Q336*H336</f>
        <v>0.00040000000000000002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281</v>
      </c>
      <c r="AT336" s="240" t="s">
        <v>204</v>
      </c>
      <c r="AU336" s="240" t="s">
        <v>141</v>
      </c>
      <c r="AY336" s="18" t="s">
        <v>132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141</v>
      </c>
      <c r="BK336" s="241">
        <f>ROUND(I336*H336,2)</f>
        <v>0</v>
      </c>
      <c r="BL336" s="18" t="s">
        <v>211</v>
      </c>
      <c r="BM336" s="240" t="s">
        <v>795</v>
      </c>
    </row>
    <row r="337" s="2" customFormat="1" ht="16.5" customHeight="1">
      <c r="A337" s="39"/>
      <c r="B337" s="40"/>
      <c r="C337" s="229" t="s">
        <v>796</v>
      </c>
      <c r="D337" s="229" t="s">
        <v>135</v>
      </c>
      <c r="E337" s="230" t="s">
        <v>797</v>
      </c>
      <c r="F337" s="231" t="s">
        <v>798</v>
      </c>
      <c r="G337" s="232" t="s">
        <v>201</v>
      </c>
      <c r="H337" s="233">
        <v>1</v>
      </c>
      <c r="I337" s="234"/>
      <c r="J337" s="235">
        <f>ROUND(I337*H337,2)</f>
        <v>0</v>
      </c>
      <c r="K337" s="231" t="s">
        <v>1</v>
      </c>
      <c r="L337" s="45"/>
      <c r="M337" s="236" t="s">
        <v>1</v>
      </c>
      <c r="N337" s="237" t="s">
        <v>42</v>
      </c>
      <c r="O337" s="92"/>
      <c r="P337" s="238">
        <f>O337*H337</f>
        <v>0</v>
      </c>
      <c r="Q337" s="238">
        <v>0</v>
      </c>
      <c r="R337" s="238">
        <f>Q337*H337</f>
        <v>0</v>
      </c>
      <c r="S337" s="238">
        <v>0</v>
      </c>
      <c r="T337" s="23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0" t="s">
        <v>211</v>
      </c>
      <c r="AT337" s="240" t="s">
        <v>135</v>
      </c>
      <c r="AU337" s="240" t="s">
        <v>141</v>
      </c>
      <c r="AY337" s="18" t="s">
        <v>132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8" t="s">
        <v>141</v>
      </c>
      <c r="BK337" s="241">
        <f>ROUND(I337*H337,2)</f>
        <v>0</v>
      </c>
      <c r="BL337" s="18" t="s">
        <v>211</v>
      </c>
      <c r="BM337" s="240" t="s">
        <v>799</v>
      </c>
    </row>
    <row r="338" s="2" customFormat="1" ht="16.5" customHeight="1">
      <c r="A338" s="39"/>
      <c r="B338" s="40"/>
      <c r="C338" s="229" t="s">
        <v>800</v>
      </c>
      <c r="D338" s="229" t="s">
        <v>135</v>
      </c>
      <c r="E338" s="230" t="s">
        <v>801</v>
      </c>
      <c r="F338" s="231" t="s">
        <v>802</v>
      </c>
      <c r="G338" s="232" t="s">
        <v>201</v>
      </c>
      <c r="H338" s="233">
        <v>1</v>
      </c>
      <c r="I338" s="234"/>
      <c r="J338" s="235">
        <f>ROUND(I338*H338,2)</f>
        <v>0</v>
      </c>
      <c r="K338" s="231" t="s">
        <v>1</v>
      </c>
      <c r="L338" s="45"/>
      <c r="M338" s="236" t="s">
        <v>1</v>
      </c>
      <c r="N338" s="237" t="s">
        <v>42</v>
      </c>
      <c r="O338" s="92"/>
      <c r="P338" s="238">
        <f>O338*H338</f>
        <v>0</v>
      </c>
      <c r="Q338" s="238">
        <v>0</v>
      </c>
      <c r="R338" s="238">
        <f>Q338*H338</f>
        <v>0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211</v>
      </c>
      <c r="AT338" s="240" t="s">
        <v>135</v>
      </c>
      <c r="AU338" s="240" t="s">
        <v>141</v>
      </c>
      <c r="AY338" s="18" t="s">
        <v>132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141</v>
      </c>
      <c r="BK338" s="241">
        <f>ROUND(I338*H338,2)</f>
        <v>0</v>
      </c>
      <c r="BL338" s="18" t="s">
        <v>211</v>
      </c>
      <c r="BM338" s="240" t="s">
        <v>803</v>
      </c>
    </row>
    <row r="339" s="2" customFormat="1" ht="24" customHeight="1">
      <c r="A339" s="39"/>
      <c r="B339" s="40"/>
      <c r="C339" s="229" t="s">
        <v>804</v>
      </c>
      <c r="D339" s="229" t="s">
        <v>135</v>
      </c>
      <c r="E339" s="230" t="s">
        <v>805</v>
      </c>
      <c r="F339" s="231" t="s">
        <v>806</v>
      </c>
      <c r="G339" s="232" t="s">
        <v>255</v>
      </c>
      <c r="H339" s="233">
        <v>8</v>
      </c>
      <c r="I339" s="234"/>
      <c r="J339" s="235">
        <f>ROUND(I339*H339,2)</f>
        <v>0</v>
      </c>
      <c r="K339" s="231" t="s">
        <v>139</v>
      </c>
      <c r="L339" s="45"/>
      <c r="M339" s="236" t="s">
        <v>1</v>
      </c>
      <c r="N339" s="237" t="s">
        <v>42</v>
      </c>
      <c r="O339" s="92"/>
      <c r="P339" s="238">
        <f>O339*H339</f>
        <v>0</v>
      </c>
      <c r="Q339" s="238">
        <v>0</v>
      </c>
      <c r="R339" s="238">
        <f>Q339*H339</f>
        <v>0</v>
      </c>
      <c r="S339" s="238">
        <v>0</v>
      </c>
      <c r="T339" s="23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0" t="s">
        <v>211</v>
      </c>
      <c r="AT339" s="240" t="s">
        <v>135</v>
      </c>
      <c r="AU339" s="240" t="s">
        <v>141</v>
      </c>
      <c r="AY339" s="18" t="s">
        <v>132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141</v>
      </c>
      <c r="BK339" s="241">
        <f>ROUND(I339*H339,2)</f>
        <v>0</v>
      </c>
      <c r="BL339" s="18" t="s">
        <v>211</v>
      </c>
      <c r="BM339" s="240" t="s">
        <v>807</v>
      </c>
    </row>
    <row r="340" s="2" customFormat="1" ht="24" customHeight="1">
      <c r="A340" s="39"/>
      <c r="B340" s="40"/>
      <c r="C340" s="265" t="s">
        <v>808</v>
      </c>
      <c r="D340" s="265" t="s">
        <v>204</v>
      </c>
      <c r="E340" s="266" t="s">
        <v>809</v>
      </c>
      <c r="F340" s="267" t="s">
        <v>810</v>
      </c>
      <c r="G340" s="268" t="s">
        <v>255</v>
      </c>
      <c r="H340" s="269">
        <v>8</v>
      </c>
      <c r="I340" s="270"/>
      <c r="J340" s="271">
        <f>ROUND(I340*H340,2)</f>
        <v>0</v>
      </c>
      <c r="K340" s="267" t="s">
        <v>139</v>
      </c>
      <c r="L340" s="272"/>
      <c r="M340" s="273" t="s">
        <v>1</v>
      </c>
      <c r="N340" s="274" t="s">
        <v>42</v>
      </c>
      <c r="O340" s="92"/>
      <c r="P340" s="238">
        <f>O340*H340</f>
        <v>0</v>
      </c>
      <c r="Q340" s="238">
        <v>0.0012999999999999999</v>
      </c>
      <c r="R340" s="238">
        <f>Q340*H340</f>
        <v>0.0104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281</v>
      </c>
      <c r="AT340" s="240" t="s">
        <v>204</v>
      </c>
      <c r="AU340" s="240" t="s">
        <v>141</v>
      </c>
      <c r="AY340" s="18" t="s">
        <v>132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141</v>
      </c>
      <c r="BK340" s="241">
        <f>ROUND(I340*H340,2)</f>
        <v>0</v>
      </c>
      <c r="BL340" s="18" t="s">
        <v>211</v>
      </c>
      <c r="BM340" s="240" t="s">
        <v>811</v>
      </c>
    </row>
    <row r="341" s="2" customFormat="1" ht="24" customHeight="1">
      <c r="A341" s="39"/>
      <c r="B341" s="40"/>
      <c r="C341" s="229" t="s">
        <v>812</v>
      </c>
      <c r="D341" s="229" t="s">
        <v>135</v>
      </c>
      <c r="E341" s="230" t="s">
        <v>813</v>
      </c>
      <c r="F341" s="231" t="s">
        <v>814</v>
      </c>
      <c r="G341" s="232" t="s">
        <v>417</v>
      </c>
      <c r="H341" s="296"/>
      <c r="I341" s="234"/>
      <c r="J341" s="235">
        <f>ROUND(I341*H341,2)</f>
        <v>0</v>
      </c>
      <c r="K341" s="231" t="s">
        <v>139</v>
      </c>
      <c r="L341" s="45"/>
      <c r="M341" s="236" t="s">
        <v>1</v>
      </c>
      <c r="N341" s="237" t="s">
        <v>42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0" t="s">
        <v>211</v>
      </c>
      <c r="AT341" s="240" t="s">
        <v>135</v>
      </c>
      <c r="AU341" s="240" t="s">
        <v>141</v>
      </c>
      <c r="AY341" s="18" t="s">
        <v>132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141</v>
      </c>
      <c r="BK341" s="241">
        <f>ROUND(I341*H341,2)</f>
        <v>0</v>
      </c>
      <c r="BL341" s="18" t="s">
        <v>211</v>
      </c>
      <c r="BM341" s="240" t="s">
        <v>815</v>
      </c>
    </row>
    <row r="342" s="12" customFormat="1" ht="22.8" customHeight="1">
      <c r="A342" s="12"/>
      <c r="B342" s="213"/>
      <c r="C342" s="214"/>
      <c r="D342" s="215" t="s">
        <v>75</v>
      </c>
      <c r="E342" s="227" t="s">
        <v>816</v>
      </c>
      <c r="F342" s="227" t="s">
        <v>817</v>
      </c>
      <c r="G342" s="214"/>
      <c r="H342" s="214"/>
      <c r="I342" s="217"/>
      <c r="J342" s="228">
        <f>BK342</f>
        <v>0</v>
      </c>
      <c r="K342" s="214"/>
      <c r="L342" s="219"/>
      <c r="M342" s="220"/>
      <c r="N342" s="221"/>
      <c r="O342" s="221"/>
      <c r="P342" s="222">
        <f>SUM(P343:P346)</f>
        <v>0</v>
      </c>
      <c r="Q342" s="221"/>
      <c r="R342" s="222">
        <f>SUM(R343:R346)</f>
        <v>0</v>
      </c>
      <c r="S342" s="221"/>
      <c r="T342" s="223">
        <f>SUM(T343:T346)</f>
        <v>0.20879999999999999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24" t="s">
        <v>141</v>
      </c>
      <c r="AT342" s="225" t="s">
        <v>75</v>
      </c>
      <c r="AU342" s="225" t="s">
        <v>81</v>
      </c>
      <c r="AY342" s="224" t="s">
        <v>132</v>
      </c>
      <c r="BK342" s="226">
        <f>SUM(BK343:BK346)</f>
        <v>0</v>
      </c>
    </row>
    <row r="343" s="2" customFormat="1" ht="16.5" customHeight="1">
      <c r="A343" s="39"/>
      <c r="B343" s="40"/>
      <c r="C343" s="229" t="s">
        <v>818</v>
      </c>
      <c r="D343" s="229" t="s">
        <v>135</v>
      </c>
      <c r="E343" s="230" t="s">
        <v>819</v>
      </c>
      <c r="F343" s="231" t="s">
        <v>820</v>
      </c>
      <c r="G343" s="232" t="s">
        <v>149</v>
      </c>
      <c r="H343" s="233">
        <v>11.6</v>
      </c>
      <c r="I343" s="234"/>
      <c r="J343" s="235">
        <f>ROUND(I343*H343,2)</f>
        <v>0</v>
      </c>
      <c r="K343" s="231" t="s">
        <v>139</v>
      </c>
      <c r="L343" s="45"/>
      <c r="M343" s="236" t="s">
        <v>1</v>
      </c>
      <c r="N343" s="237" t="s">
        <v>42</v>
      </c>
      <c r="O343" s="92"/>
      <c r="P343" s="238">
        <f>O343*H343</f>
        <v>0</v>
      </c>
      <c r="Q343" s="238">
        <v>0</v>
      </c>
      <c r="R343" s="238">
        <f>Q343*H343</f>
        <v>0</v>
      </c>
      <c r="S343" s="238">
        <v>0.017999999999999999</v>
      </c>
      <c r="T343" s="239">
        <f>S343*H343</f>
        <v>0.20879999999999999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0" t="s">
        <v>211</v>
      </c>
      <c r="AT343" s="240" t="s">
        <v>135</v>
      </c>
      <c r="AU343" s="240" t="s">
        <v>141</v>
      </c>
      <c r="AY343" s="18" t="s">
        <v>132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8" t="s">
        <v>141</v>
      </c>
      <c r="BK343" s="241">
        <f>ROUND(I343*H343,2)</f>
        <v>0</v>
      </c>
      <c r="BL343" s="18" t="s">
        <v>211</v>
      </c>
      <c r="BM343" s="240" t="s">
        <v>821</v>
      </c>
    </row>
    <row r="344" s="13" customFormat="1">
      <c r="A344" s="13"/>
      <c r="B344" s="242"/>
      <c r="C344" s="243"/>
      <c r="D344" s="244" t="s">
        <v>143</v>
      </c>
      <c r="E344" s="245" t="s">
        <v>1</v>
      </c>
      <c r="F344" s="246" t="s">
        <v>822</v>
      </c>
      <c r="G344" s="243"/>
      <c r="H344" s="247">
        <v>11.6</v>
      </c>
      <c r="I344" s="248"/>
      <c r="J344" s="243"/>
      <c r="K344" s="243"/>
      <c r="L344" s="249"/>
      <c r="M344" s="250"/>
      <c r="N344" s="251"/>
      <c r="O344" s="251"/>
      <c r="P344" s="251"/>
      <c r="Q344" s="251"/>
      <c r="R344" s="251"/>
      <c r="S344" s="251"/>
      <c r="T344" s="25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3" t="s">
        <v>143</v>
      </c>
      <c r="AU344" s="253" t="s">
        <v>141</v>
      </c>
      <c r="AV344" s="13" t="s">
        <v>141</v>
      </c>
      <c r="AW344" s="13" t="s">
        <v>32</v>
      </c>
      <c r="AX344" s="13" t="s">
        <v>81</v>
      </c>
      <c r="AY344" s="253" t="s">
        <v>132</v>
      </c>
    </row>
    <row r="345" s="2" customFormat="1" ht="16.5" customHeight="1">
      <c r="A345" s="39"/>
      <c r="B345" s="40"/>
      <c r="C345" s="229" t="s">
        <v>823</v>
      </c>
      <c r="D345" s="229" t="s">
        <v>135</v>
      </c>
      <c r="E345" s="230" t="s">
        <v>824</v>
      </c>
      <c r="F345" s="231" t="s">
        <v>825</v>
      </c>
      <c r="G345" s="232" t="s">
        <v>255</v>
      </c>
      <c r="H345" s="233">
        <v>20</v>
      </c>
      <c r="I345" s="234"/>
      <c r="J345" s="235">
        <f>ROUND(I345*H345,2)</f>
        <v>0</v>
      </c>
      <c r="K345" s="231" t="s">
        <v>1</v>
      </c>
      <c r="L345" s="45"/>
      <c r="M345" s="236" t="s">
        <v>1</v>
      </c>
      <c r="N345" s="237" t="s">
        <v>42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0" t="s">
        <v>211</v>
      </c>
      <c r="AT345" s="240" t="s">
        <v>135</v>
      </c>
      <c r="AU345" s="240" t="s">
        <v>141</v>
      </c>
      <c r="AY345" s="18" t="s">
        <v>132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8" t="s">
        <v>141</v>
      </c>
      <c r="BK345" s="241">
        <f>ROUND(I345*H345,2)</f>
        <v>0</v>
      </c>
      <c r="BL345" s="18" t="s">
        <v>211</v>
      </c>
      <c r="BM345" s="240" t="s">
        <v>826</v>
      </c>
    </row>
    <row r="346" s="13" customFormat="1">
      <c r="A346" s="13"/>
      <c r="B346" s="242"/>
      <c r="C346" s="243"/>
      <c r="D346" s="244" t="s">
        <v>143</v>
      </c>
      <c r="E346" s="245" t="s">
        <v>1</v>
      </c>
      <c r="F346" s="246" t="s">
        <v>827</v>
      </c>
      <c r="G346" s="243"/>
      <c r="H346" s="247">
        <v>20</v>
      </c>
      <c r="I346" s="248"/>
      <c r="J346" s="243"/>
      <c r="K346" s="243"/>
      <c r="L346" s="249"/>
      <c r="M346" s="250"/>
      <c r="N346" s="251"/>
      <c r="O346" s="251"/>
      <c r="P346" s="251"/>
      <c r="Q346" s="251"/>
      <c r="R346" s="251"/>
      <c r="S346" s="251"/>
      <c r="T346" s="25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3" t="s">
        <v>143</v>
      </c>
      <c r="AU346" s="253" t="s">
        <v>141</v>
      </c>
      <c r="AV346" s="13" t="s">
        <v>141</v>
      </c>
      <c r="AW346" s="13" t="s">
        <v>32</v>
      </c>
      <c r="AX346" s="13" t="s">
        <v>81</v>
      </c>
      <c r="AY346" s="253" t="s">
        <v>132</v>
      </c>
    </row>
    <row r="347" s="12" customFormat="1" ht="22.8" customHeight="1">
      <c r="A347" s="12"/>
      <c r="B347" s="213"/>
      <c r="C347" s="214"/>
      <c r="D347" s="215" t="s">
        <v>75</v>
      </c>
      <c r="E347" s="227" t="s">
        <v>828</v>
      </c>
      <c r="F347" s="227" t="s">
        <v>829</v>
      </c>
      <c r="G347" s="214"/>
      <c r="H347" s="214"/>
      <c r="I347" s="217"/>
      <c r="J347" s="228">
        <f>BK347</f>
        <v>0</v>
      </c>
      <c r="K347" s="214"/>
      <c r="L347" s="219"/>
      <c r="M347" s="220"/>
      <c r="N347" s="221"/>
      <c r="O347" s="221"/>
      <c r="P347" s="222">
        <f>SUM(P348:P360)</f>
        <v>0</v>
      </c>
      <c r="Q347" s="221"/>
      <c r="R347" s="222">
        <f>SUM(R348:R360)</f>
        <v>1.0023207999999999</v>
      </c>
      <c r="S347" s="221"/>
      <c r="T347" s="223">
        <f>SUM(T348:T360)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4" t="s">
        <v>141</v>
      </c>
      <c r="AT347" s="225" t="s">
        <v>75</v>
      </c>
      <c r="AU347" s="225" t="s">
        <v>81</v>
      </c>
      <c r="AY347" s="224" t="s">
        <v>132</v>
      </c>
      <c r="BK347" s="226">
        <f>SUM(BK348:BK360)</f>
        <v>0</v>
      </c>
    </row>
    <row r="348" s="2" customFormat="1" ht="24" customHeight="1">
      <c r="A348" s="39"/>
      <c r="B348" s="40"/>
      <c r="C348" s="229" t="s">
        <v>830</v>
      </c>
      <c r="D348" s="229" t="s">
        <v>135</v>
      </c>
      <c r="E348" s="230" t="s">
        <v>831</v>
      </c>
      <c r="F348" s="231" t="s">
        <v>832</v>
      </c>
      <c r="G348" s="232" t="s">
        <v>149</v>
      </c>
      <c r="H348" s="233">
        <v>8.6999999999999993</v>
      </c>
      <c r="I348" s="234"/>
      <c r="J348" s="235">
        <f>ROUND(I348*H348,2)</f>
        <v>0</v>
      </c>
      <c r="K348" s="231" t="s">
        <v>139</v>
      </c>
      <c r="L348" s="45"/>
      <c r="M348" s="236" t="s">
        <v>1</v>
      </c>
      <c r="N348" s="237" t="s">
        <v>42</v>
      </c>
      <c r="O348" s="92"/>
      <c r="P348" s="238">
        <f>O348*H348</f>
        <v>0</v>
      </c>
      <c r="Q348" s="238">
        <v>0.045359999999999998</v>
      </c>
      <c r="R348" s="238">
        <f>Q348*H348</f>
        <v>0.39463199999999993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211</v>
      </c>
      <c r="AT348" s="240" t="s">
        <v>135</v>
      </c>
      <c r="AU348" s="240" t="s">
        <v>141</v>
      </c>
      <c r="AY348" s="18" t="s">
        <v>132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141</v>
      </c>
      <c r="BK348" s="241">
        <f>ROUND(I348*H348,2)</f>
        <v>0</v>
      </c>
      <c r="BL348" s="18" t="s">
        <v>211</v>
      </c>
      <c r="BM348" s="240" t="s">
        <v>833</v>
      </c>
    </row>
    <row r="349" s="13" customFormat="1">
      <c r="A349" s="13"/>
      <c r="B349" s="242"/>
      <c r="C349" s="243"/>
      <c r="D349" s="244" t="s">
        <v>143</v>
      </c>
      <c r="E349" s="245" t="s">
        <v>1</v>
      </c>
      <c r="F349" s="246" t="s">
        <v>834</v>
      </c>
      <c r="G349" s="243"/>
      <c r="H349" s="247">
        <v>8.6999999999999993</v>
      </c>
      <c r="I349" s="248"/>
      <c r="J349" s="243"/>
      <c r="K349" s="243"/>
      <c r="L349" s="249"/>
      <c r="M349" s="250"/>
      <c r="N349" s="251"/>
      <c r="O349" s="251"/>
      <c r="P349" s="251"/>
      <c r="Q349" s="251"/>
      <c r="R349" s="251"/>
      <c r="S349" s="251"/>
      <c r="T349" s="25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3" t="s">
        <v>143</v>
      </c>
      <c r="AU349" s="253" t="s">
        <v>141</v>
      </c>
      <c r="AV349" s="13" t="s">
        <v>141</v>
      </c>
      <c r="AW349" s="13" t="s">
        <v>32</v>
      </c>
      <c r="AX349" s="13" t="s">
        <v>81</v>
      </c>
      <c r="AY349" s="253" t="s">
        <v>132</v>
      </c>
    </row>
    <row r="350" s="2" customFormat="1" ht="24" customHeight="1">
      <c r="A350" s="39"/>
      <c r="B350" s="40"/>
      <c r="C350" s="229" t="s">
        <v>835</v>
      </c>
      <c r="D350" s="229" t="s">
        <v>135</v>
      </c>
      <c r="E350" s="230" t="s">
        <v>836</v>
      </c>
      <c r="F350" s="231" t="s">
        <v>837</v>
      </c>
      <c r="G350" s="232" t="s">
        <v>149</v>
      </c>
      <c r="H350" s="233">
        <v>45</v>
      </c>
      <c r="I350" s="234"/>
      <c r="J350" s="235">
        <f>ROUND(I350*H350,2)</f>
        <v>0</v>
      </c>
      <c r="K350" s="231" t="s">
        <v>139</v>
      </c>
      <c r="L350" s="45"/>
      <c r="M350" s="236" t="s">
        <v>1</v>
      </c>
      <c r="N350" s="237" t="s">
        <v>42</v>
      </c>
      <c r="O350" s="92"/>
      <c r="P350" s="238">
        <f>O350*H350</f>
        <v>0</v>
      </c>
      <c r="Q350" s="238">
        <v>0.01223</v>
      </c>
      <c r="R350" s="238">
        <f>Q350*H350</f>
        <v>0.55035000000000001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211</v>
      </c>
      <c r="AT350" s="240" t="s">
        <v>135</v>
      </c>
      <c r="AU350" s="240" t="s">
        <v>141</v>
      </c>
      <c r="AY350" s="18" t="s">
        <v>132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141</v>
      </c>
      <c r="BK350" s="241">
        <f>ROUND(I350*H350,2)</f>
        <v>0</v>
      </c>
      <c r="BL350" s="18" t="s">
        <v>211</v>
      </c>
      <c r="BM350" s="240" t="s">
        <v>838</v>
      </c>
    </row>
    <row r="351" s="13" customFormat="1">
      <c r="A351" s="13"/>
      <c r="B351" s="242"/>
      <c r="C351" s="243"/>
      <c r="D351" s="244" t="s">
        <v>143</v>
      </c>
      <c r="E351" s="245" t="s">
        <v>1</v>
      </c>
      <c r="F351" s="246" t="s">
        <v>839</v>
      </c>
      <c r="G351" s="243"/>
      <c r="H351" s="247">
        <v>45</v>
      </c>
      <c r="I351" s="248"/>
      <c r="J351" s="243"/>
      <c r="K351" s="243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143</v>
      </c>
      <c r="AU351" s="253" t="s">
        <v>141</v>
      </c>
      <c r="AV351" s="13" t="s">
        <v>141</v>
      </c>
      <c r="AW351" s="13" t="s">
        <v>32</v>
      </c>
      <c r="AX351" s="13" t="s">
        <v>81</v>
      </c>
      <c r="AY351" s="253" t="s">
        <v>132</v>
      </c>
    </row>
    <row r="352" s="2" customFormat="1" ht="24" customHeight="1">
      <c r="A352" s="39"/>
      <c r="B352" s="40"/>
      <c r="C352" s="229" t="s">
        <v>840</v>
      </c>
      <c r="D352" s="229" t="s">
        <v>135</v>
      </c>
      <c r="E352" s="230" t="s">
        <v>841</v>
      </c>
      <c r="F352" s="231" t="s">
        <v>842</v>
      </c>
      <c r="G352" s="232" t="s">
        <v>149</v>
      </c>
      <c r="H352" s="233">
        <v>2.8500000000000001</v>
      </c>
      <c r="I352" s="234"/>
      <c r="J352" s="235">
        <f>ROUND(I352*H352,2)</f>
        <v>0</v>
      </c>
      <c r="K352" s="231" t="s">
        <v>139</v>
      </c>
      <c r="L352" s="45"/>
      <c r="M352" s="236" t="s">
        <v>1</v>
      </c>
      <c r="N352" s="237" t="s">
        <v>42</v>
      </c>
      <c r="O352" s="92"/>
      <c r="P352" s="238">
        <f>O352*H352</f>
        <v>0</v>
      </c>
      <c r="Q352" s="238">
        <v>0.012540000000000001</v>
      </c>
      <c r="R352" s="238">
        <f>Q352*H352</f>
        <v>0.035739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211</v>
      </c>
      <c r="AT352" s="240" t="s">
        <v>135</v>
      </c>
      <c r="AU352" s="240" t="s">
        <v>141</v>
      </c>
      <c r="AY352" s="18" t="s">
        <v>132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141</v>
      </c>
      <c r="BK352" s="241">
        <f>ROUND(I352*H352,2)</f>
        <v>0</v>
      </c>
      <c r="BL352" s="18" t="s">
        <v>211</v>
      </c>
      <c r="BM352" s="240" t="s">
        <v>843</v>
      </c>
    </row>
    <row r="353" s="13" customFormat="1">
      <c r="A353" s="13"/>
      <c r="B353" s="242"/>
      <c r="C353" s="243"/>
      <c r="D353" s="244" t="s">
        <v>143</v>
      </c>
      <c r="E353" s="245" t="s">
        <v>1</v>
      </c>
      <c r="F353" s="246" t="s">
        <v>844</v>
      </c>
      <c r="G353" s="243"/>
      <c r="H353" s="247">
        <v>2.8500000000000001</v>
      </c>
      <c r="I353" s="248"/>
      <c r="J353" s="243"/>
      <c r="K353" s="243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143</v>
      </c>
      <c r="AU353" s="253" t="s">
        <v>141</v>
      </c>
      <c r="AV353" s="13" t="s">
        <v>141</v>
      </c>
      <c r="AW353" s="13" t="s">
        <v>32</v>
      </c>
      <c r="AX353" s="13" t="s">
        <v>81</v>
      </c>
      <c r="AY353" s="253" t="s">
        <v>132</v>
      </c>
    </row>
    <row r="354" s="2" customFormat="1" ht="24" customHeight="1">
      <c r="A354" s="39"/>
      <c r="B354" s="40"/>
      <c r="C354" s="229" t="s">
        <v>845</v>
      </c>
      <c r="D354" s="229" t="s">
        <v>135</v>
      </c>
      <c r="E354" s="230" t="s">
        <v>846</v>
      </c>
      <c r="F354" s="231" t="s">
        <v>847</v>
      </c>
      <c r="G354" s="232" t="s">
        <v>255</v>
      </c>
      <c r="H354" s="233">
        <v>57.979999999999997</v>
      </c>
      <c r="I354" s="234"/>
      <c r="J354" s="235">
        <f>ROUND(I354*H354,2)</f>
        <v>0</v>
      </c>
      <c r="K354" s="231" t="s">
        <v>139</v>
      </c>
      <c r="L354" s="45"/>
      <c r="M354" s="236" t="s">
        <v>1</v>
      </c>
      <c r="N354" s="237" t="s">
        <v>42</v>
      </c>
      <c r="O354" s="92"/>
      <c r="P354" s="238">
        <f>O354*H354</f>
        <v>0</v>
      </c>
      <c r="Q354" s="238">
        <v>0.00025999999999999998</v>
      </c>
      <c r="R354" s="238">
        <f>Q354*H354</f>
        <v>0.015074799999999998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211</v>
      </c>
      <c r="AT354" s="240" t="s">
        <v>135</v>
      </c>
      <c r="AU354" s="240" t="s">
        <v>141</v>
      </c>
      <c r="AY354" s="18" t="s">
        <v>132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141</v>
      </c>
      <c r="BK354" s="241">
        <f>ROUND(I354*H354,2)</f>
        <v>0</v>
      </c>
      <c r="BL354" s="18" t="s">
        <v>211</v>
      </c>
      <c r="BM354" s="240" t="s">
        <v>848</v>
      </c>
    </row>
    <row r="355" s="13" customFormat="1">
      <c r="A355" s="13"/>
      <c r="B355" s="242"/>
      <c r="C355" s="243"/>
      <c r="D355" s="244" t="s">
        <v>143</v>
      </c>
      <c r="E355" s="245" t="s">
        <v>1</v>
      </c>
      <c r="F355" s="246" t="s">
        <v>849</v>
      </c>
      <c r="G355" s="243"/>
      <c r="H355" s="247">
        <v>57.979999999999997</v>
      </c>
      <c r="I355" s="248"/>
      <c r="J355" s="243"/>
      <c r="K355" s="243"/>
      <c r="L355" s="249"/>
      <c r="M355" s="250"/>
      <c r="N355" s="251"/>
      <c r="O355" s="251"/>
      <c r="P355" s="251"/>
      <c r="Q355" s="251"/>
      <c r="R355" s="251"/>
      <c r="S355" s="251"/>
      <c r="T355" s="25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3" t="s">
        <v>143</v>
      </c>
      <c r="AU355" s="253" t="s">
        <v>141</v>
      </c>
      <c r="AV355" s="13" t="s">
        <v>141</v>
      </c>
      <c r="AW355" s="13" t="s">
        <v>32</v>
      </c>
      <c r="AX355" s="13" t="s">
        <v>81</v>
      </c>
      <c r="AY355" s="253" t="s">
        <v>132</v>
      </c>
    </row>
    <row r="356" s="2" customFormat="1" ht="16.5" customHeight="1">
      <c r="A356" s="39"/>
      <c r="B356" s="40"/>
      <c r="C356" s="229" t="s">
        <v>850</v>
      </c>
      <c r="D356" s="229" t="s">
        <v>135</v>
      </c>
      <c r="E356" s="230" t="s">
        <v>851</v>
      </c>
      <c r="F356" s="231" t="s">
        <v>852</v>
      </c>
      <c r="G356" s="232" t="s">
        <v>149</v>
      </c>
      <c r="H356" s="233">
        <v>65.25</v>
      </c>
      <c r="I356" s="234"/>
      <c r="J356" s="235">
        <f>ROUND(I356*H356,2)</f>
        <v>0</v>
      </c>
      <c r="K356" s="231" t="s">
        <v>139</v>
      </c>
      <c r="L356" s="45"/>
      <c r="M356" s="236" t="s">
        <v>1</v>
      </c>
      <c r="N356" s="237" t="s">
        <v>42</v>
      </c>
      <c r="O356" s="92"/>
      <c r="P356" s="238">
        <f>O356*H356</f>
        <v>0</v>
      </c>
      <c r="Q356" s="238">
        <v>0.00010000000000000001</v>
      </c>
      <c r="R356" s="238">
        <f>Q356*H356</f>
        <v>0.0065250000000000004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211</v>
      </c>
      <c r="AT356" s="240" t="s">
        <v>135</v>
      </c>
      <c r="AU356" s="240" t="s">
        <v>141</v>
      </c>
      <c r="AY356" s="18" t="s">
        <v>132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141</v>
      </c>
      <c r="BK356" s="241">
        <f>ROUND(I356*H356,2)</f>
        <v>0</v>
      </c>
      <c r="BL356" s="18" t="s">
        <v>211</v>
      </c>
      <c r="BM356" s="240" t="s">
        <v>853</v>
      </c>
    </row>
    <row r="357" s="13" customFormat="1">
      <c r="A357" s="13"/>
      <c r="B357" s="242"/>
      <c r="C357" s="243"/>
      <c r="D357" s="244" t="s">
        <v>143</v>
      </c>
      <c r="E357" s="245" t="s">
        <v>1</v>
      </c>
      <c r="F357" s="246" t="s">
        <v>854</v>
      </c>
      <c r="G357" s="243"/>
      <c r="H357" s="247">
        <v>65.25</v>
      </c>
      <c r="I357" s="248"/>
      <c r="J357" s="243"/>
      <c r="K357" s="243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143</v>
      </c>
      <c r="AU357" s="253" t="s">
        <v>141</v>
      </c>
      <c r="AV357" s="13" t="s">
        <v>141</v>
      </c>
      <c r="AW357" s="13" t="s">
        <v>32</v>
      </c>
      <c r="AX357" s="13" t="s">
        <v>81</v>
      </c>
      <c r="AY357" s="253" t="s">
        <v>132</v>
      </c>
    </row>
    <row r="358" s="2" customFormat="1" ht="16.5" customHeight="1">
      <c r="A358" s="39"/>
      <c r="B358" s="40"/>
      <c r="C358" s="229" t="s">
        <v>855</v>
      </c>
      <c r="D358" s="229" t="s">
        <v>135</v>
      </c>
      <c r="E358" s="230" t="s">
        <v>856</v>
      </c>
      <c r="F358" s="231" t="s">
        <v>857</v>
      </c>
      <c r="G358" s="232" t="s">
        <v>149</v>
      </c>
      <c r="H358" s="233">
        <v>3.9500000000000002</v>
      </c>
      <c r="I358" s="234"/>
      <c r="J358" s="235">
        <f>ROUND(I358*H358,2)</f>
        <v>0</v>
      </c>
      <c r="K358" s="231" t="s">
        <v>139</v>
      </c>
      <c r="L358" s="45"/>
      <c r="M358" s="236" t="s">
        <v>1</v>
      </c>
      <c r="N358" s="237" t="s">
        <v>42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211</v>
      </c>
      <c r="AT358" s="240" t="s">
        <v>135</v>
      </c>
      <c r="AU358" s="240" t="s">
        <v>141</v>
      </c>
      <c r="AY358" s="18" t="s">
        <v>132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141</v>
      </c>
      <c r="BK358" s="241">
        <f>ROUND(I358*H358,2)</f>
        <v>0</v>
      </c>
      <c r="BL358" s="18" t="s">
        <v>211</v>
      </c>
      <c r="BM358" s="240" t="s">
        <v>858</v>
      </c>
    </row>
    <row r="359" s="13" customFormat="1">
      <c r="A359" s="13"/>
      <c r="B359" s="242"/>
      <c r="C359" s="243"/>
      <c r="D359" s="244" t="s">
        <v>143</v>
      </c>
      <c r="E359" s="245" t="s">
        <v>1</v>
      </c>
      <c r="F359" s="246" t="s">
        <v>859</v>
      </c>
      <c r="G359" s="243"/>
      <c r="H359" s="247">
        <v>3.9500000000000002</v>
      </c>
      <c r="I359" s="248"/>
      <c r="J359" s="243"/>
      <c r="K359" s="243"/>
      <c r="L359" s="249"/>
      <c r="M359" s="250"/>
      <c r="N359" s="251"/>
      <c r="O359" s="251"/>
      <c r="P359" s="251"/>
      <c r="Q359" s="251"/>
      <c r="R359" s="251"/>
      <c r="S359" s="251"/>
      <c r="T359" s="25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3" t="s">
        <v>143</v>
      </c>
      <c r="AU359" s="253" t="s">
        <v>141</v>
      </c>
      <c r="AV359" s="13" t="s">
        <v>141</v>
      </c>
      <c r="AW359" s="13" t="s">
        <v>32</v>
      </c>
      <c r="AX359" s="13" t="s">
        <v>81</v>
      </c>
      <c r="AY359" s="253" t="s">
        <v>132</v>
      </c>
    </row>
    <row r="360" s="2" customFormat="1" ht="24" customHeight="1">
      <c r="A360" s="39"/>
      <c r="B360" s="40"/>
      <c r="C360" s="229" t="s">
        <v>860</v>
      </c>
      <c r="D360" s="229" t="s">
        <v>135</v>
      </c>
      <c r="E360" s="230" t="s">
        <v>861</v>
      </c>
      <c r="F360" s="231" t="s">
        <v>862</v>
      </c>
      <c r="G360" s="232" t="s">
        <v>417</v>
      </c>
      <c r="H360" s="296"/>
      <c r="I360" s="234"/>
      <c r="J360" s="235">
        <f>ROUND(I360*H360,2)</f>
        <v>0</v>
      </c>
      <c r="K360" s="231" t="s">
        <v>139</v>
      </c>
      <c r="L360" s="45"/>
      <c r="M360" s="236" t="s">
        <v>1</v>
      </c>
      <c r="N360" s="237" t="s">
        <v>42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211</v>
      </c>
      <c r="AT360" s="240" t="s">
        <v>135</v>
      </c>
      <c r="AU360" s="240" t="s">
        <v>141</v>
      </c>
      <c r="AY360" s="18" t="s">
        <v>132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141</v>
      </c>
      <c r="BK360" s="241">
        <f>ROUND(I360*H360,2)</f>
        <v>0</v>
      </c>
      <c r="BL360" s="18" t="s">
        <v>211</v>
      </c>
      <c r="BM360" s="240" t="s">
        <v>863</v>
      </c>
    </row>
    <row r="361" s="12" customFormat="1" ht="22.8" customHeight="1">
      <c r="A361" s="12"/>
      <c r="B361" s="213"/>
      <c r="C361" s="214"/>
      <c r="D361" s="215" t="s">
        <v>75</v>
      </c>
      <c r="E361" s="227" t="s">
        <v>864</v>
      </c>
      <c r="F361" s="227" t="s">
        <v>865</v>
      </c>
      <c r="G361" s="214"/>
      <c r="H361" s="214"/>
      <c r="I361" s="217"/>
      <c r="J361" s="228">
        <f>BK361</f>
        <v>0</v>
      </c>
      <c r="K361" s="214"/>
      <c r="L361" s="219"/>
      <c r="M361" s="220"/>
      <c r="N361" s="221"/>
      <c r="O361" s="221"/>
      <c r="P361" s="222">
        <f>SUM(P362:P373)</f>
        <v>0</v>
      </c>
      <c r="Q361" s="221"/>
      <c r="R361" s="222">
        <f>SUM(R362:R373)</f>
        <v>0.0048000000000000004</v>
      </c>
      <c r="S361" s="221"/>
      <c r="T361" s="223">
        <f>SUM(T362:T373)</f>
        <v>0.0071999999999999998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4" t="s">
        <v>141</v>
      </c>
      <c r="AT361" s="225" t="s">
        <v>75</v>
      </c>
      <c r="AU361" s="225" t="s">
        <v>81</v>
      </c>
      <c r="AY361" s="224" t="s">
        <v>132</v>
      </c>
      <c r="BK361" s="226">
        <f>SUM(BK362:BK373)</f>
        <v>0</v>
      </c>
    </row>
    <row r="362" s="2" customFormat="1" ht="24" customHeight="1">
      <c r="A362" s="39"/>
      <c r="B362" s="40"/>
      <c r="C362" s="229" t="s">
        <v>866</v>
      </c>
      <c r="D362" s="229" t="s">
        <v>135</v>
      </c>
      <c r="E362" s="230" t="s">
        <v>867</v>
      </c>
      <c r="F362" s="231" t="s">
        <v>868</v>
      </c>
      <c r="G362" s="232" t="s">
        <v>201</v>
      </c>
      <c r="H362" s="233">
        <v>4</v>
      </c>
      <c r="I362" s="234"/>
      <c r="J362" s="235">
        <f>ROUND(I362*H362,2)</f>
        <v>0</v>
      </c>
      <c r="K362" s="231" t="s">
        <v>139</v>
      </c>
      <c r="L362" s="45"/>
      <c r="M362" s="236" t="s">
        <v>1</v>
      </c>
      <c r="N362" s="237" t="s">
        <v>42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211</v>
      </c>
      <c r="AT362" s="240" t="s">
        <v>135</v>
      </c>
      <c r="AU362" s="240" t="s">
        <v>141</v>
      </c>
      <c r="AY362" s="18" t="s">
        <v>132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141</v>
      </c>
      <c r="BK362" s="241">
        <f>ROUND(I362*H362,2)</f>
        <v>0</v>
      </c>
      <c r="BL362" s="18" t="s">
        <v>211</v>
      </c>
      <c r="BM362" s="240" t="s">
        <v>869</v>
      </c>
    </row>
    <row r="363" s="2" customFormat="1" ht="24" customHeight="1">
      <c r="A363" s="39"/>
      <c r="B363" s="40"/>
      <c r="C363" s="265" t="s">
        <v>870</v>
      </c>
      <c r="D363" s="265" t="s">
        <v>204</v>
      </c>
      <c r="E363" s="266" t="s">
        <v>871</v>
      </c>
      <c r="F363" s="267" t="s">
        <v>872</v>
      </c>
      <c r="G363" s="268" t="s">
        <v>201</v>
      </c>
      <c r="H363" s="269">
        <v>1</v>
      </c>
      <c r="I363" s="270"/>
      <c r="J363" s="271">
        <f>ROUND(I363*H363,2)</f>
        <v>0</v>
      </c>
      <c r="K363" s="267" t="s">
        <v>1</v>
      </c>
      <c r="L363" s="272"/>
      <c r="M363" s="273" t="s">
        <v>1</v>
      </c>
      <c r="N363" s="274" t="s">
        <v>42</v>
      </c>
      <c r="O363" s="92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0" t="s">
        <v>281</v>
      </c>
      <c r="AT363" s="240" t="s">
        <v>204</v>
      </c>
      <c r="AU363" s="240" t="s">
        <v>141</v>
      </c>
      <c r="AY363" s="18" t="s">
        <v>132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141</v>
      </c>
      <c r="BK363" s="241">
        <f>ROUND(I363*H363,2)</f>
        <v>0</v>
      </c>
      <c r="BL363" s="18" t="s">
        <v>211</v>
      </c>
      <c r="BM363" s="240" t="s">
        <v>873</v>
      </c>
    </row>
    <row r="364" s="13" customFormat="1">
      <c r="A364" s="13"/>
      <c r="B364" s="242"/>
      <c r="C364" s="243"/>
      <c r="D364" s="244" t="s">
        <v>143</v>
      </c>
      <c r="E364" s="245" t="s">
        <v>1</v>
      </c>
      <c r="F364" s="246" t="s">
        <v>874</v>
      </c>
      <c r="G364" s="243"/>
      <c r="H364" s="247">
        <v>1</v>
      </c>
      <c r="I364" s="248"/>
      <c r="J364" s="243"/>
      <c r="K364" s="243"/>
      <c r="L364" s="249"/>
      <c r="M364" s="250"/>
      <c r="N364" s="251"/>
      <c r="O364" s="251"/>
      <c r="P364" s="251"/>
      <c r="Q364" s="251"/>
      <c r="R364" s="251"/>
      <c r="S364" s="251"/>
      <c r="T364" s="25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3" t="s">
        <v>143</v>
      </c>
      <c r="AU364" s="253" t="s">
        <v>141</v>
      </c>
      <c r="AV364" s="13" t="s">
        <v>141</v>
      </c>
      <c r="AW364" s="13" t="s">
        <v>32</v>
      </c>
      <c r="AX364" s="13" t="s">
        <v>81</v>
      </c>
      <c r="AY364" s="253" t="s">
        <v>132</v>
      </c>
    </row>
    <row r="365" s="2" customFormat="1" ht="36" customHeight="1">
      <c r="A365" s="39"/>
      <c r="B365" s="40"/>
      <c r="C365" s="265" t="s">
        <v>875</v>
      </c>
      <c r="D365" s="265" t="s">
        <v>204</v>
      </c>
      <c r="E365" s="266" t="s">
        <v>876</v>
      </c>
      <c r="F365" s="267" t="s">
        <v>877</v>
      </c>
      <c r="G365" s="268" t="s">
        <v>201</v>
      </c>
      <c r="H365" s="269">
        <v>2</v>
      </c>
      <c r="I365" s="270"/>
      <c r="J365" s="271">
        <f>ROUND(I365*H365,2)</f>
        <v>0</v>
      </c>
      <c r="K365" s="267" t="s">
        <v>1</v>
      </c>
      <c r="L365" s="272"/>
      <c r="M365" s="273" t="s">
        <v>1</v>
      </c>
      <c r="N365" s="274" t="s">
        <v>42</v>
      </c>
      <c r="O365" s="92"/>
      <c r="P365" s="238">
        <f>O365*H365</f>
        <v>0</v>
      </c>
      <c r="Q365" s="238">
        <v>0</v>
      </c>
      <c r="R365" s="238">
        <f>Q365*H365</f>
        <v>0</v>
      </c>
      <c r="S365" s="238">
        <v>0</v>
      </c>
      <c r="T365" s="23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0" t="s">
        <v>281</v>
      </c>
      <c r="AT365" s="240" t="s">
        <v>204</v>
      </c>
      <c r="AU365" s="240" t="s">
        <v>141</v>
      </c>
      <c r="AY365" s="18" t="s">
        <v>132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8" t="s">
        <v>141</v>
      </c>
      <c r="BK365" s="241">
        <f>ROUND(I365*H365,2)</f>
        <v>0</v>
      </c>
      <c r="BL365" s="18" t="s">
        <v>211</v>
      </c>
      <c r="BM365" s="240" t="s">
        <v>878</v>
      </c>
    </row>
    <row r="366" s="2" customFormat="1" ht="36" customHeight="1">
      <c r="A366" s="39"/>
      <c r="B366" s="40"/>
      <c r="C366" s="265" t="s">
        <v>879</v>
      </c>
      <c r="D366" s="265" t="s">
        <v>204</v>
      </c>
      <c r="E366" s="266" t="s">
        <v>880</v>
      </c>
      <c r="F366" s="267" t="s">
        <v>881</v>
      </c>
      <c r="G366" s="268" t="s">
        <v>201</v>
      </c>
      <c r="H366" s="269">
        <v>1</v>
      </c>
      <c r="I366" s="270"/>
      <c r="J366" s="271">
        <f>ROUND(I366*H366,2)</f>
        <v>0</v>
      </c>
      <c r="K366" s="267" t="s">
        <v>1</v>
      </c>
      <c r="L366" s="272"/>
      <c r="M366" s="273" t="s">
        <v>1</v>
      </c>
      <c r="N366" s="274" t="s">
        <v>42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281</v>
      </c>
      <c r="AT366" s="240" t="s">
        <v>204</v>
      </c>
      <c r="AU366" s="240" t="s">
        <v>141</v>
      </c>
      <c r="AY366" s="18" t="s">
        <v>132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141</v>
      </c>
      <c r="BK366" s="241">
        <f>ROUND(I366*H366,2)</f>
        <v>0</v>
      </c>
      <c r="BL366" s="18" t="s">
        <v>211</v>
      </c>
      <c r="BM366" s="240" t="s">
        <v>882</v>
      </c>
    </row>
    <row r="367" s="13" customFormat="1">
      <c r="A367" s="13"/>
      <c r="B367" s="242"/>
      <c r="C367" s="243"/>
      <c r="D367" s="244" t="s">
        <v>143</v>
      </c>
      <c r="E367" s="245" t="s">
        <v>1</v>
      </c>
      <c r="F367" s="246" t="s">
        <v>81</v>
      </c>
      <c r="G367" s="243"/>
      <c r="H367" s="247">
        <v>1</v>
      </c>
      <c r="I367" s="248"/>
      <c r="J367" s="243"/>
      <c r="K367" s="243"/>
      <c r="L367" s="249"/>
      <c r="M367" s="250"/>
      <c r="N367" s="251"/>
      <c r="O367" s="251"/>
      <c r="P367" s="251"/>
      <c r="Q367" s="251"/>
      <c r="R367" s="251"/>
      <c r="S367" s="251"/>
      <c r="T367" s="25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3" t="s">
        <v>143</v>
      </c>
      <c r="AU367" s="253" t="s">
        <v>141</v>
      </c>
      <c r="AV367" s="13" t="s">
        <v>141</v>
      </c>
      <c r="AW367" s="13" t="s">
        <v>32</v>
      </c>
      <c r="AX367" s="13" t="s">
        <v>81</v>
      </c>
      <c r="AY367" s="253" t="s">
        <v>132</v>
      </c>
    </row>
    <row r="368" s="2" customFormat="1" ht="60" customHeight="1">
      <c r="A368" s="39"/>
      <c r="B368" s="40"/>
      <c r="C368" s="229" t="s">
        <v>883</v>
      </c>
      <c r="D368" s="229" t="s">
        <v>135</v>
      </c>
      <c r="E368" s="230" t="s">
        <v>884</v>
      </c>
      <c r="F368" s="231" t="s">
        <v>885</v>
      </c>
      <c r="G368" s="232" t="s">
        <v>201</v>
      </c>
      <c r="H368" s="233">
        <v>1</v>
      </c>
      <c r="I368" s="234"/>
      <c r="J368" s="235">
        <f>ROUND(I368*H368,2)</f>
        <v>0</v>
      </c>
      <c r="K368" s="231" t="s">
        <v>1</v>
      </c>
      <c r="L368" s="45"/>
      <c r="M368" s="236" t="s">
        <v>1</v>
      </c>
      <c r="N368" s="237" t="s">
        <v>42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0.0018</v>
      </c>
      <c r="T368" s="239">
        <f>S368*H368</f>
        <v>0.0018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211</v>
      </c>
      <c r="AT368" s="240" t="s">
        <v>135</v>
      </c>
      <c r="AU368" s="240" t="s">
        <v>141</v>
      </c>
      <c r="AY368" s="18" t="s">
        <v>132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141</v>
      </c>
      <c r="BK368" s="241">
        <f>ROUND(I368*H368,2)</f>
        <v>0</v>
      </c>
      <c r="BL368" s="18" t="s">
        <v>211</v>
      </c>
      <c r="BM368" s="240" t="s">
        <v>886</v>
      </c>
    </row>
    <row r="369" s="2" customFormat="1" ht="16.5" customHeight="1">
      <c r="A369" s="39"/>
      <c r="B369" s="40"/>
      <c r="C369" s="229" t="s">
        <v>887</v>
      </c>
      <c r="D369" s="229" t="s">
        <v>135</v>
      </c>
      <c r="E369" s="230" t="s">
        <v>888</v>
      </c>
      <c r="F369" s="231" t="s">
        <v>889</v>
      </c>
      <c r="G369" s="232" t="s">
        <v>201</v>
      </c>
      <c r="H369" s="233">
        <v>3</v>
      </c>
      <c r="I369" s="234"/>
      <c r="J369" s="235">
        <f>ROUND(I369*H369,2)</f>
        <v>0</v>
      </c>
      <c r="K369" s="231" t="s">
        <v>150</v>
      </c>
      <c r="L369" s="45"/>
      <c r="M369" s="236" t="s">
        <v>1</v>
      </c>
      <c r="N369" s="237" t="s">
        <v>42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0.0018</v>
      </c>
      <c r="T369" s="239">
        <f>S369*H369</f>
        <v>0.0054000000000000003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0" t="s">
        <v>211</v>
      </c>
      <c r="AT369" s="240" t="s">
        <v>135</v>
      </c>
      <c r="AU369" s="240" t="s">
        <v>141</v>
      </c>
      <c r="AY369" s="18" t="s">
        <v>132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8" t="s">
        <v>141</v>
      </c>
      <c r="BK369" s="241">
        <f>ROUND(I369*H369,2)</f>
        <v>0</v>
      </c>
      <c r="BL369" s="18" t="s">
        <v>211</v>
      </c>
      <c r="BM369" s="240" t="s">
        <v>890</v>
      </c>
    </row>
    <row r="370" s="2" customFormat="1" ht="24" customHeight="1">
      <c r="A370" s="39"/>
      <c r="B370" s="40"/>
      <c r="C370" s="229" t="s">
        <v>891</v>
      </c>
      <c r="D370" s="229" t="s">
        <v>135</v>
      </c>
      <c r="E370" s="230" t="s">
        <v>892</v>
      </c>
      <c r="F370" s="231" t="s">
        <v>893</v>
      </c>
      <c r="G370" s="232" t="s">
        <v>201</v>
      </c>
      <c r="H370" s="233">
        <v>4</v>
      </c>
      <c r="I370" s="234"/>
      <c r="J370" s="235">
        <f>ROUND(I370*H370,2)</f>
        <v>0</v>
      </c>
      <c r="K370" s="231" t="s">
        <v>150</v>
      </c>
      <c r="L370" s="45"/>
      <c r="M370" s="236" t="s">
        <v>1</v>
      </c>
      <c r="N370" s="237" t="s">
        <v>42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211</v>
      </c>
      <c r="AT370" s="240" t="s">
        <v>135</v>
      </c>
      <c r="AU370" s="240" t="s">
        <v>141</v>
      </c>
      <c r="AY370" s="18" t="s">
        <v>132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141</v>
      </c>
      <c r="BK370" s="241">
        <f>ROUND(I370*H370,2)</f>
        <v>0</v>
      </c>
      <c r="BL370" s="18" t="s">
        <v>211</v>
      </c>
      <c r="BM370" s="240" t="s">
        <v>894</v>
      </c>
    </row>
    <row r="371" s="2" customFormat="1" ht="24" customHeight="1">
      <c r="A371" s="39"/>
      <c r="B371" s="40"/>
      <c r="C371" s="265" t="s">
        <v>895</v>
      </c>
      <c r="D371" s="265" t="s">
        <v>204</v>
      </c>
      <c r="E371" s="266" t="s">
        <v>896</v>
      </c>
      <c r="F371" s="267" t="s">
        <v>897</v>
      </c>
      <c r="G371" s="268" t="s">
        <v>201</v>
      </c>
      <c r="H371" s="269">
        <v>2</v>
      </c>
      <c r="I371" s="270"/>
      <c r="J371" s="271">
        <f>ROUND(I371*H371,2)</f>
        <v>0</v>
      </c>
      <c r="K371" s="267" t="s">
        <v>139</v>
      </c>
      <c r="L371" s="272"/>
      <c r="M371" s="273" t="s">
        <v>1</v>
      </c>
      <c r="N371" s="274" t="s">
        <v>42</v>
      </c>
      <c r="O371" s="92"/>
      <c r="P371" s="238">
        <f>O371*H371</f>
        <v>0</v>
      </c>
      <c r="Q371" s="238">
        <v>0.0010499999999999999</v>
      </c>
      <c r="R371" s="238">
        <f>Q371*H371</f>
        <v>0.0020999999999999999</v>
      </c>
      <c r="S371" s="238">
        <v>0</v>
      </c>
      <c r="T371" s="23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0" t="s">
        <v>281</v>
      </c>
      <c r="AT371" s="240" t="s">
        <v>204</v>
      </c>
      <c r="AU371" s="240" t="s">
        <v>141</v>
      </c>
      <c r="AY371" s="18" t="s">
        <v>132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8" t="s">
        <v>141</v>
      </c>
      <c r="BK371" s="241">
        <f>ROUND(I371*H371,2)</f>
        <v>0</v>
      </c>
      <c r="BL371" s="18" t="s">
        <v>211</v>
      </c>
      <c r="BM371" s="240" t="s">
        <v>898</v>
      </c>
    </row>
    <row r="372" s="2" customFormat="1" ht="24" customHeight="1">
      <c r="A372" s="39"/>
      <c r="B372" s="40"/>
      <c r="C372" s="265" t="s">
        <v>899</v>
      </c>
      <c r="D372" s="265" t="s">
        <v>204</v>
      </c>
      <c r="E372" s="266" t="s">
        <v>900</v>
      </c>
      <c r="F372" s="267" t="s">
        <v>901</v>
      </c>
      <c r="G372" s="268" t="s">
        <v>201</v>
      </c>
      <c r="H372" s="269">
        <v>2</v>
      </c>
      <c r="I372" s="270"/>
      <c r="J372" s="271">
        <f>ROUND(I372*H372,2)</f>
        <v>0</v>
      </c>
      <c r="K372" s="267" t="s">
        <v>139</v>
      </c>
      <c r="L372" s="272"/>
      <c r="M372" s="273" t="s">
        <v>1</v>
      </c>
      <c r="N372" s="274" t="s">
        <v>42</v>
      </c>
      <c r="O372" s="92"/>
      <c r="P372" s="238">
        <f>O372*H372</f>
        <v>0</v>
      </c>
      <c r="Q372" s="238">
        <v>0.0013500000000000001</v>
      </c>
      <c r="R372" s="238">
        <f>Q372*H372</f>
        <v>0.0027000000000000001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281</v>
      </c>
      <c r="AT372" s="240" t="s">
        <v>204</v>
      </c>
      <c r="AU372" s="240" t="s">
        <v>141</v>
      </c>
      <c r="AY372" s="18" t="s">
        <v>132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141</v>
      </c>
      <c r="BK372" s="241">
        <f>ROUND(I372*H372,2)</f>
        <v>0</v>
      </c>
      <c r="BL372" s="18" t="s">
        <v>211</v>
      </c>
      <c r="BM372" s="240" t="s">
        <v>902</v>
      </c>
    </row>
    <row r="373" s="2" customFormat="1" ht="24" customHeight="1">
      <c r="A373" s="39"/>
      <c r="B373" s="40"/>
      <c r="C373" s="229" t="s">
        <v>903</v>
      </c>
      <c r="D373" s="229" t="s">
        <v>135</v>
      </c>
      <c r="E373" s="230" t="s">
        <v>904</v>
      </c>
      <c r="F373" s="231" t="s">
        <v>905</v>
      </c>
      <c r="G373" s="232" t="s">
        <v>417</v>
      </c>
      <c r="H373" s="296"/>
      <c r="I373" s="234"/>
      <c r="J373" s="235">
        <f>ROUND(I373*H373,2)</f>
        <v>0</v>
      </c>
      <c r="K373" s="231" t="s">
        <v>176</v>
      </c>
      <c r="L373" s="45"/>
      <c r="M373" s="236" t="s">
        <v>1</v>
      </c>
      <c r="N373" s="237" t="s">
        <v>42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0" t="s">
        <v>211</v>
      </c>
      <c r="AT373" s="240" t="s">
        <v>135</v>
      </c>
      <c r="AU373" s="240" t="s">
        <v>141</v>
      </c>
      <c r="AY373" s="18" t="s">
        <v>132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8" t="s">
        <v>141</v>
      </c>
      <c r="BK373" s="241">
        <f>ROUND(I373*H373,2)</f>
        <v>0</v>
      </c>
      <c r="BL373" s="18" t="s">
        <v>211</v>
      </c>
      <c r="BM373" s="240" t="s">
        <v>906</v>
      </c>
    </row>
    <row r="374" s="12" customFormat="1" ht="22.8" customHeight="1">
      <c r="A374" s="12"/>
      <c r="B374" s="213"/>
      <c r="C374" s="214"/>
      <c r="D374" s="215" t="s">
        <v>75</v>
      </c>
      <c r="E374" s="227" t="s">
        <v>907</v>
      </c>
      <c r="F374" s="227" t="s">
        <v>908</v>
      </c>
      <c r="G374" s="214"/>
      <c r="H374" s="214"/>
      <c r="I374" s="217"/>
      <c r="J374" s="228">
        <f>BK374</f>
        <v>0</v>
      </c>
      <c r="K374" s="214"/>
      <c r="L374" s="219"/>
      <c r="M374" s="220"/>
      <c r="N374" s="221"/>
      <c r="O374" s="221"/>
      <c r="P374" s="222">
        <f>SUM(P375:P388)</f>
        <v>0</v>
      </c>
      <c r="Q374" s="221"/>
      <c r="R374" s="222">
        <f>SUM(R375:R388)</f>
        <v>0.14171449999999999</v>
      </c>
      <c r="S374" s="221"/>
      <c r="T374" s="223">
        <f>SUM(T375:T388)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4" t="s">
        <v>141</v>
      </c>
      <c r="AT374" s="225" t="s">
        <v>75</v>
      </c>
      <c r="AU374" s="225" t="s">
        <v>81</v>
      </c>
      <c r="AY374" s="224" t="s">
        <v>132</v>
      </c>
      <c r="BK374" s="226">
        <f>SUM(BK375:BK388)</f>
        <v>0</v>
      </c>
    </row>
    <row r="375" s="2" customFormat="1" ht="24" customHeight="1">
      <c r="A375" s="39"/>
      <c r="B375" s="40"/>
      <c r="C375" s="229" t="s">
        <v>909</v>
      </c>
      <c r="D375" s="229" t="s">
        <v>135</v>
      </c>
      <c r="E375" s="230" t="s">
        <v>910</v>
      </c>
      <c r="F375" s="231" t="s">
        <v>911</v>
      </c>
      <c r="G375" s="232" t="s">
        <v>149</v>
      </c>
      <c r="H375" s="233">
        <v>3.9500000000000002</v>
      </c>
      <c r="I375" s="234"/>
      <c r="J375" s="235">
        <f>ROUND(I375*H375,2)</f>
        <v>0</v>
      </c>
      <c r="K375" s="231" t="s">
        <v>1</v>
      </c>
      <c r="L375" s="45"/>
      <c r="M375" s="236" t="s">
        <v>1</v>
      </c>
      <c r="N375" s="237" t="s">
        <v>42</v>
      </c>
      <c r="O375" s="92"/>
      <c r="P375" s="238">
        <f>O375*H375</f>
        <v>0</v>
      </c>
      <c r="Q375" s="238">
        <v>0.0054000000000000003</v>
      </c>
      <c r="R375" s="238">
        <f>Q375*H375</f>
        <v>0.021330000000000002</v>
      </c>
      <c r="S375" s="238">
        <v>0</v>
      </c>
      <c r="T375" s="23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0" t="s">
        <v>211</v>
      </c>
      <c r="AT375" s="240" t="s">
        <v>135</v>
      </c>
      <c r="AU375" s="240" t="s">
        <v>141</v>
      </c>
      <c r="AY375" s="18" t="s">
        <v>132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8" t="s">
        <v>141</v>
      </c>
      <c r="BK375" s="241">
        <f>ROUND(I375*H375,2)</f>
        <v>0</v>
      </c>
      <c r="BL375" s="18" t="s">
        <v>211</v>
      </c>
      <c r="BM375" s="240" t="s">
        <v>912</v>
      </c>
    </row>
    <row r="376" s="13" customFormat="1">
      <c r="A376" s="13"/>
      <c r="B376" s="242"/>
      <c r="C376" s="243"/>
      <c r="D376" s="244" t="s">
        <v>143</v>
      </c>
      <c r="E376" s="245" t="s">
        <v>1</v>
      </c>
      <c r="F376" s="246" t="s">
        <v>913</v>
      </c>
      <c r="G376" s="243"/>
      <c r="H376" s="247">
        <v>3.9500000000000002</v>
      </c>
      <c r="I376" s="248"/>
      <c r="J376" s="243"/>
      <c r="K376" s="243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143</v>
      </c>
      <c r="AU376" s="253" t="s">
        <v>141</v>
      </c>
      <c r="AV376" s="13" t="s">
        <v>141</v>
      </c>
      <c r="AW376" s="13" t="s">
        <v>32</v>
      </c>
      <c r="AX376" s="13" t="s">
        <v>81</v>
      </c>
      <c r="AY376" s="253" t="s">
        <v>132</v>
      </c>
    </row>
    <row r="377" s="2" customFormat="1" ht="24" customHeight="1">
      <c r="A377" s="39"/>
      <c r="B377" s="40"/>
      <c r="C377" s="265" t="s">
        <v>914</v>
      </c>
      <c r="D377" s="265" t="s">
        <v>204</v>
      </c>
      <c r="E377" s="266" t="s">
        <v>915</v>
      </c>
      <c r="F377" s="267" t="s">
        <v>916</v>
      </c>
      <c r="G377" s="268" t="s">
        <v>149</v>
      </c>
      <c r="H377" s="269">
        <v>4.3449999999999998</v>
      </c>
      <c r="I377" s="270"/>
      <c r="J377" s="271">
        <f>ROUND(I377*H377,2)</f>
        <v>0</v>
      </c>
      <c r="K377" s="267" t="s">
        <v>150</v>
      </c>
      <c r="L377" s="272"/>
      <c r="M377" s="273" t="s">
        <v>1</v>
      </c>
      <c r="N377" s="274" t="s">
        <v>42</v>
      </c>
      <c r="O377" s="92"/>
      <c r="P377" s="238">
        <f>O377*H377</f>
        <v>0</v>
      </c>
      <c r="Q377" s="238">
        <v>0.019199999999999998</v>
      </c>
      <c r="R377" s="238">
        <f>Q377*H377</f>
        <v>0.083423999999999984</v>
      </c>
      <c r="S377" s="238">
        <v>0</v>
      </c>
      <c r="T377" s="23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281</v>
      </c>
      <c r="AT377" s="240" t="s">
        <v>204</v>
      </c>
      <c r="AU377" s="240" t="s">
        <v>141</v>
      </c>
      <c r="AY377" s="18" t="s">
        <v>132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141</v>
      </c>
      <c r="BK377" s="241">
        <f>ROUND(I377*H377,2)</f>
        <v>0</v>
      </c>
      <c r="BL377" s="18" t="s">
        <v>211</v>
      </c>
      <c r="BM377" s="240" t="s">
        <v>917</v>
      </c>
    </row>
    <row r="378" s="13" customFormat="1">
      <c r="A378" s="13"/>
      <c r="B378" s="242"/>
      <c r="C378" s="243"/>
      <c r="D378" s="244" t="s">
        <v>143</v>
      </c>
      <c r="E378" s="245" t="s">
        <v>1</v>
      </c>
      <c r="F378" s="246" t="s">
        <v>859</v>
      </c>
      <c r="G378" s="243"/>
      <c r="H378" s="247">
        <v>3.9500000000000002</v>
      </c>
      <c r="I378" s="248"/>
      <c r="J378" s="243"/>
      <c r="K378" s="243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143</v>
      </c>
      <c r="AU378" s="253" t="s">
        <v>141</v>
      </c>
      <c r="AV378" s="13" t="s">
        <v>141</v>
      </c>
      <c r="AW378" s="13" t="s">
        <v>32</v>
      </c>
      <c r="AX378" s="13" t="s">
        <v>81</v>
      </c>
      <c r="AY378" s="253" t="s">
        <v>132</v>
      </c>
    </row>
    <row r="379" s="13" customFormat="1">
      <c r="A379" s="13"/>
      <c r="B379" s="242"/>
      <c r="C379" s="243"/>
      <c r="D379" s="244" t="s">
        <v>143</v>
      </c>
      <c r="E379" s="243"/>
      <c r="F379" s="246" t="s">
        <v>918</v>
      </c>
      <c r="G379" s="243"/>
      <c r="H379" s="247">
        <v>4.3449999999999998</v>
      </c>
      <c r="I379" s="248"/>
      <c r="J379" s="243"/>
      <c r="K379" s="243"/>
      <c r="L379" s="249"/>
      <c r="M379" s="250"/>
      <c r="N379" s="251"/>
      <c r="O379" s="251"/>
      <c r="P379" s="251"/>
      <c r="Q379" s="251"/>
      <c r="R379" s="251"/>
      <c r="S379" s="251"/>
      <c r="T379" s="25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3" t="s">
        <v>143</v>
      </c>
      <c r="AU379" s="253" t="s">
        <v>141</v>
      </c>
      <c r="AV379" s="13" t="s">
        <v>141</v>
      </c>
      <c r="AW379" s="13" t="s">
        <v>4</v>
      </c>
      <c r="AX379" s="13" t="s">
        <v>81</v>
      </c>
      <c r="AY379" s="253" t="s">
        <v>132</v>
      </c>
    </row>
    <row r="380" s="2" customFormat="1" ht="24" customHeight="1">
      <c r="A380" s="39"/>
      <c r="B380" s="40"/>
      <c r="C380" s="229" t="s">
        <v>919</v>
      </c>
      <c r="D380" s="229" t="s">
        <v>135</v>
      </c>
      <c r="E380" s="230" t="s">
        <v>920</v>
      </c>
      <c r="F380" s="231" t="s">
        <v>921</v>
      </c>
      <c r="G380" s="232" t="s">
        <v>149</v>
      </c>
      <c r="H380" s="233">
        <v>3.9500000000000002</v>
      </c>
      <c r="I380" s="234"/>
      <c r="J380" s="235">
        <f>ROUND(I380*H380,2)</f>
        <v>0</v>
      </c>
      <c r="K380" s="231" t="s">
        <v>150</v>
      </c>
      <c r="L380" s="45"/>
      <c r="M380" s="236" t="s">
        <v>1</v>
      </c>
      <c r="N380" s="237" t="s">
        <v>42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211</v>
      </c>
      <c r="AT380" s="240" t="s">
        <v>135</v>
      </c>
      <c r="AU380" s="240" t="s">
        <v>141</v>
      </c>
      <c r="AY380" s="18" t="s">
        <v>132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141</v>
      </c>
      <c r="BK380" s="241">
        <f>ROUND(I380*H380,2)</f>
        <v>0</v>
      </c>
      <c r="BL380" s="18" t="s">
        <v>211</v>
      </c>
      <c r="BM380" s="240" t="s">
        <v>922</v>
      </c>
    </row>
    <row r="381" s="2" customFormat="1" ht="24" customHeight="1">
      <c r="A381" s="39"/>
      <c r="B381" s="40"/>
      <c r="C381" s="229" t="s">
        <v>923</v>
      </c>
      <c r="D381" s="229" t="s">
        <v>135</v>
      </c>
      <c r="E381" s="230" t="s">
        <v>924</v>
      </c>
      <c r="F381" s="231" t="s">
        <v>925</v>
      </c>
      <c r="G381" s="232" t="s">
        <v>149</v>
      </c>
      <c r="H381" s="233">
        <v>3.9500000000000002</v>
      </c>
      <c r="I381" s="234"/>
      <c r="J381" s="235">
        <f>ROUND(I381*H381,2)</f>
        <v>0</v>
      </c>
      <c r="K381" s="231" t="s">
        <v>150</v>
      </c>
      <c r="L381" s="45"/>
      <c r="M381" s="236" t="s">
        <v>1</v>
      </c>
      <c r="N381" s="237" t="s">
        <v>42</v>
      </c>
      <c r="O381" s="92"/>
      <c r="P381" s="238">
        <f>O381*H381</f>
        <v>0</v>
      </c>
      <c r="Q381" s="238">
        <v>0</v>
      </c>
      <c r="R381" s="238">
        <f>Q381*H381</f>
        <v>0</v>
      </c>
      <c r="S381" s="238">
        <v>0</v>
      </c>
      <c r="T381" s="23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0" t="s">
        <v>211</v>
      </c>
      <c r="AT381" s="240" t="s">
        <v>135</v>
      </c>
      <c r="AU381" s="240" t="s">
        <v>141</v>
      </c>
      <c r="AY381" s="18" t="s">
        <v>132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8" t="s">
        <v>141</v>
      </c>
      <c r="BK381" s="241">
        <f>ROUND(I381*H381,2)</f>
        <v>0</v>
      </c>
      <c r="BL381" s="18" t="s">
        <v>211</v>
      </c>
      <c r="BM381" s="240" t="s">
        <v>926</v>
      </c>
    </row>
    <row r="382" s="2" customFormat="1" ht="16.5" customHeight="1">
      <c r="A382" s="39"/>
      <c r="B382" s="40"/>
      <c r="C382" s="229" t="s">
        <v>927</v>
      </c>
      <c r="D382" s="229" t="s">
        <v>135</v>
      </c>
      <c r="E382" s="230" t="s">
        <v>928</v>
      </c>
      <c r="F382" s="231" t="s">
        <v>929</v>
      </c>
      <c r="G382" s="232" t="s">
        <v>149</v>
      </c>
      <c r="H382" s="233">
        <v>3.9500000000000002</v>
      </c>
      <c r="I382" s="234"/>
      <c r="J382" s="235">
        <f>ROUND(I382*H382,2)</f>
        <v>0</v>
      </c>
      <c r="K382" s="231" t="s">
        <v>150</v>
      </c>
      <c r="L382" s="45"/>
      <c r="M382" s="236" t="s">
        <v>1</v>
      </c>
      <c r="N382" s="237" t="s">
        <v>42</v>
      </c>
      <c r="O382" s="92"/>
      <c r="P382" s="238">
        <f>O382*H382</f>
        <v>0</v>
      </c>
      <c r="Q382" s="238">
        <v>0.00029999999999999997</v>
      </c>
      <c r="R382" s="238">
        <f>Q382*H382</f>
        <v>0.0011849999999999999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211</v>
      </c>
      <c r="AT382" s="240" t="s">
        <v>135</v>
      </c>
      <c r="AU382" s="240" t="s">
        <v>141</v>
      </c>
      <c r="AY382" s="18" t="s">
        <v>132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141</v>
      </c>
      <c r="BK382" s="241">
        <f>ROUND(I382*H382,2)</f>
        <v>0</v>
      </c>
      <c r="BL382" s="18" t="s">
        <v>211</v>
      </c>
      <c r="BM382" s="240" t="s">
        <v>930</v>
      </c>
    </row>
    <row r="383" s="2" customFormat="1" ht="24" customHeight="1">
      <c r="A383" s="39"/>
      <c r="B383" s="40"/>
      <c r="C383" s="229" t="s">
        <v>931</v>
      </c>
      <c r="D383" s="229" t="s">
        <v>135</v>
      </c>
      <c r="E383" s="230" t="s">
        <v>932</v>
      </c>
      <c r="F383" s="231" t="s">
        <v>933</v>
      </c>
      <c r="G383" s="232" t="s">
        <v>149</v>
      </c>
      <c r="H383" s="233">
        <v>5.0220000000000002</v>
      </c>
      <c r="I383" s="234"/>
      <c r="J383" s="235">
        <f>ROUND(I383*H383,2)</f>
        <v>0</v>
      </c>
      <c r="K383" s="231" t="s">
        <v>139</v>
      </c>
      <c r="L383" s="45"/>
      <c r="M383" s="236" t="s">
        <v>1</v>
      </c>
      <c r="N383" s="237" t="s">
        <v>42</v>
      </c>
      <c r="O383" s="92"/>
      <c r="P383" s="238">
        <f>O383*H383</f>
        <v>0</v>
      </c>
      <c r="Q383" s="238">
        <v>0.0015</v>
      </c>
      <c r="R383" s="238">
        <f>Q383*H383</f>
        <v>0.0075330000000000006</v>
      </c>
      <c r="S383" s="238">
        <v>0</v>
      </c>
      <c r="T383" s="23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0" t="s">
        <v>211</v>
      </c>
      <c r="AT383" s="240" t="s">
        <v>135</v>
      </c>
      <c r="AU383" s="240" t="s">
        <v>141</v>
      </c>
      <c r="AY383" s="18" t="s">
        <v>132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8" t="s">
        <v>141</v>
      </c>
      <c r="BK383" s="241">
        <f>ROUND(I383*H383,2)</f>
        <v>0</v>
      </c>
      <c r="BL383" s="18" t="s">
        <v>211</v>
      </c>
      <c r="BM383" s="240" t="s">
        <v>934</v>
      </c>
    </row>
    <row r="384" s="13" customFormat="1">
      <c r="A384" s="13"/>
      <c r="B384" s="242"/>
      <c r="C384" s="243"/>
      <c r="D384" s="244" t="s">
        <v>143</v>
      </c>
      <c r="E384" s="245" t="s">
        <v>1</v>
      </c>
      <c r="F384" s="246" t="s">
        <v>935</v>
      </c>
      <c r="G384" s="243"/>
      <c r="H384" s="247">
        <v>1.4079999999999999</v>
      </c>
      <c r="I384" s="248"/>
      <c r="J384" s="243"/>
      <c r="K384" s="243"/>
      <c r="L384" s="249"/>
      <c r="M384" s="250"/>
      <c r="N384" s="251"/>
      <c r="O384" s="251"/>
      <c r="P384" s="251"/>
      <c r="Q384" s="251"/>
      <c r="R384" s="251"/>
      <c r="S384" s="251"/>
      <c r="T384" s="25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3" t="s">
        <v>143</v>
      </c>
      <c r="AU384" s="253" t="s">
        <v>141</v>
      </c>
      <c r="AV384" s="13" t="s">
        <v>141</v>
      </c>
      <c r="AW384" s="13" t="s">
        <v>32</v>
      </c>
      <c r="AX384" s="13" t="s">
        <v>76</v>
      </c>
      <c r="AY384" s="253" t="s">
        <v>132</v>
      </c>
    </row>
    <row r="385" s="13" customFormat="1">
      <c r="A385" s="13"/>
      <c r="B385" s="242"/>
      <c r="C385" s="243"/>
      <c r="D385" s="244" t="s">
        <v>143</v>
      </c>
      <c r="E385" s="245" t="s">
        <v>1</v>
      </c>
      <c r="F385" s="246" t="s">
        <v>936</v>
      </c>
      <c r="G385" s="243"/>
      <c r="H385" s="247">
        <v>3.6139999999999999</v>
      </c>
      <c r="I385" s="248"/>
      <c r="J385" s="243"/>
      <c r="K385" s="243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143</v>
      </c>
      <c r="AU385" s="253" t="s">
        <v>141</v>
      </c>
      <c r="AV385" s="13" t="s">
        <v>141</v>
      </c>
      <c r="AW385" s="13" t="s">
        <v>32</v>
      </c>
      <c r="AX385" s="13" t="s">
        <v>76</v>
      </c>
      <c r="AY385" s="253" t="s">
        <v>132</v>
      </c>
    </row>
    <row r="386" s="14" customFormat="1">
      <c r="A386" s="14"/>
      <c r="B386" s="254"/>
      <c r="C386" s="255"/>
      <c r="D386" s="244" t="s">
        <v>143</v>
      </c>
      <c r="E386" s="256" t="s">
        <v>1</v>
      </c>
      <c r="F386" s="257" t="s">
        <v>157</v>
      </c>
      <c r="G386" s="255"/>
      <c r="H386" s="258">
        <v>5.0220000000000002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143</v>
      </c>
      <c r="AU386" s="264" t="s">
        <v>141</v>
      </c>
      <c r="AV386" s="14" t="s">
        <v>140</v>
      </c>
      <c r="AW386" s="14" t="s">
        <v>32</v>
      </c>
      <c r="AX386" s="14" t="s">
        <v>81</v>
      </c>
      <c r="AY386" s="264" t="s">
        <v>132</v>
      </c>
    </row>
    <row r="387" s="2" customFormat="1" ht="24" customHeight="1">
      <c r="A387" s="39"/>
      <c r="B387" s="40"/>
      <c r="C387" s="229" t="s">
        <v>937</v>
      </c>
      <c r="D387" s="229" t="s">
        <v>135</v>
      </c>
      <c r="E387" s="230" t="s">
        <v>938</v>
      </c>
      <c r="F387" s="231" t="s">
        <v>939</v>
      </c>
      <c r="G387" s="232" t="s">
        <v>149</v>
      </c>
      <c r="H387" s="233">
        <v>3.9500000000000002</v>
      </c>
      <c r="I387" s="234"/>
      <c r="J387" s="235">
        <f>ROUND(I387*H387,2)</f>
        <v>0</v>
      </c>
      <c r="K387" s="231" t="s">
        <v>150</v>
      </c>
      <c r="L387" s="45"/>
      <c r="M387" s="236" t="s">
        <v>1</v>
      </c>
      <c r="N387" s="237" t="s">
        <v>42</v>
      </c>
      <c r="O387" s="92"/>
      <c r="P387" s="238">
        <f>O387*H387</f>
        <v>0</v>
      </c>
      <c r="Q387" s="238">
        <v>0.0071500000000000001</v>
      </c>
      <c r="R387" s="238">
        <f>Q387*H387</f>
        <v>0.0282425</v>
      </c>
      <c r="S387" s="238">
        <v>0</v>
      </c>
      <c r="T387" s="23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0" t="s">
        <v>211</v>
      </c>
      <c r="AT387" s="240" t="s">
        <v>135</v>
      </c>
      <c r="AU387" s="240" t="s">
        <v>141</v>
      </c>
      <c r="AY387" s="18" t="s">
        <v>132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8" t="s">
        <v>141</v>
      </c>
      <c r="BK387" s="241">
        <f>ROUND(I387*H387,2)</f>
        <v>0</v>
      </c>
      <c r="BL387" s="18" t="s">
        <v>211</v>
      </c>
      <c r="BM387" s="240" t="s">
        <v>940</v>
      </c>
    </row>
    <row r="388" s="2" customFormat="1" ht="24" customHeight="1">
      <c r="A388" s="39"/>
      <c r="B388" s="40"/>
      <c r="C388" s="229" t="s">
        <v>941</v>
      </c>
      <c r="D388" s="229" t="s">
        <v>135</v>
      </c>
      <c r="E388" s="230" t="s">
        <v>942</v>
      </c>
      <c r="F388" s="231" t="s">
        <v>943</v>
      </c>
      <c r="G388" s="232" t="s">
        <v>417</v>
      </c>
      <c r="H388" s="296"/>
      <c r="I388" s="234"/>
      <c r="J388" s="235">
        <f>ROUND(I388*H388,2)</f>
        <v>0</v>
      </c>
      <c r="K388" s="231" t="s">
        <v>150</v>
      </c>
      <c r="L388" s="45"/>
      <c r="M388" s="236" t="s">
        <v>1</v>
      </c>
      <c r="N388" s="237" t="s">
        <v>42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211</v>
      </c>
      <c r="AT388" s="240" t="s">
        <v>135</v>
      </c>
      <c r="AU388" s="240" t="s">
        <v>141</v>
      </c>
      <c r="AY388" s="18" t="s">
        <v>132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141</v>
      </c>
      <c r="BK388" s="241">
        <f>ROUND(I388*H388,2)</f>
        <v>0</v>
      </c>
      <c r="BL388" s="18" t="s">
        <v>211</v>
      </c>
      <c r="BM388" s="240" t="s">
        <v>944</v>
      </c>
    </row>
    <row r="389" s="12" customFormat="1" ht="22.8" customHeight="1">
      <c r="A389" s="12"/>
      <c r="B389" s="213"/>
      <c r="C389" s="214"/>
      <c r="D389" s="215" t="s">
        <v>75</v>
      </c>
      <c r="E389" s="227" t="s">
        <v>945</v>
      </c>
      <c r="F389" s="227" t="s">
        <v>946</v>
      </c>
      <c r="G389" s="214"/>
      <c r="H389" s="214"/>
      <c r="I389" s="217"/>
      <c r="J389" s="228">
        <f>BK389</f>
        <v>0</v>
      </c>
      <c r="K389" s="214"/>
      <c r="L389" s="219"/>
      <c r="M389" s="220"/>
      <c r="N389" s="221"/>
      <c r="O389" s="221"/>
      <c r="P389" s="222">
        <f>SUM(P390:P402)</f>
        <v>0</v>
      </c>
      <c r="Q389" s="221"/>
      <c r="R389" s="222">
        <f>SUM(R390:R402)</f>
        <v>0.038977399999999995</v>
      </c>
      <c r="S389" s="221"/>
      <c r="T389" s="223">
        <f>SUM(T390:T402)</f>
        <v>0.0344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24" t="s">
        <v>141</v>
      </c>
      <c r="AT389" s="225" t="s">
        <v>75</v>
      </c>
      <c r="AU389" s="225" t="s">
        <v>81</v>
      </c>
      <c r="AY389" s="224" t="s">
        <v>132</v>
      </c>
      <c r="BK389" s="226">
        <f>SUM(BK390:BK402)</f>
        <v>0</v>
      </c>
    </row>
    <row r="390" s="2" customFormat="1" ht="24" customHeight="1">
      <c r="A390" s="39"/>
      <c r="B390" s="40"/>
      <c r="C390" s="229" t="s">
        <v>947</v>
      </c>
      <c r="D390" s="229" t="s">
        <v>135</v>
      </c>
      <c r="E390" s="230" t="s">
        <v>948</v>
      </c>
      <c r="F390" s="231" t="s">
        <v>949</v>
      </c>
      <c r="G390" s="232" t="s">
        <v>255</v>
      </c>
      <c r="H390" s="233">
        <v>34.399999999999999</v>
      </c>
      <c r="I390" s="234"/>
      <c r="J390" s="235">
        <f>ROUND(I390*H390,2)</f>
        <v>0</v>
      </c>
      <c r="K390" s="231" t="s">
        <v>150</v>
      </c>
      <c r="L390" s="45"/>
      <c r="M390" s="236" t="s">
        <v>1</v>
      </c>
      <c r="N390" s="237" t="s">
        <v>42</v>
      </c>
      <c r="O390" s="92"/>
      <c r="P390" s="238">
        <f>O390*H390</f>
        <v>0</v>
      </c>
      <c r="Q390" s="238">
        <v>0</v>
      </c>
      <c r="R390" s="238">
        <f>Q390*H390</f>
        <v>0</v>
      </c>
      <c r="S390" s="238">
        <v>0.001</v>
      </c>
      <c r="T390" s="239">
        <f>S390*H390</f>
        <v>0.0344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211</v>
      </c>
      <c r="AT390" s="240" t="s">
        <v>135</v>
      </c>
      <c r="AU390" s="240" t="s">
        <v>141</v>
      </c>
      <c r="AY390" s="18" t="s">
        <v>132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141</v>
      </c>
      <c r="BK390" s="241">
        <f>ROUND(I390*H390,2)</f>
        <v>0</v>
      </c>
      <c r="BL390" s="18" t="s">
        <v>211</v>
      </c>
      <c r="BM390" s="240" t="s">
        <v>950</v>
      </c>
    </row>
    <row r="391" s="13" customFormat="1">
      <c r="A391" s="13"/>
      <c r="B391" s="242"/>
      <c r="C391" s="243"/>
      <c r="D391" s="244" t="s">
        <v>143</v>
      </c>
      <c r="E391" s="245" t="s">
        <v>1</v>
      </c>
      <c r="F391" s="246" t="s">
        <v>951</v>
      </c>
      <c r="G391" s="243"/>
      <c r="H391" s="247">
        <v>34.399999999999999</v>
      </c>
      <c r="I391" s="248"/>
      <c r="J391" s="243"/>
      <c r="K391" s="243"/>
      <c r="L391" s="249"/>
      <c r="M391" s="250"/>
      <c r="N391" s="251"/>
      <c r="O391" s="251"/>
      <c r="P391" s="251"/>
      <c r="Q391" s="251"/>
      <c r="R391" s="251"/>
      <c r="S391" s="251"/>
      <c r="T391" s="25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3" t="s">
        <v>143</v>
      </c>
      <c r="AU391" s="253" t="s">
        <v>141</v>
      </c>
      <c r="AV391" s="13" t="s">
        <v>141</v>
      </c>
      <c r="AW391" s="13" t="s">
        <v>32</v>
      </c>
      <c r="AX391" s="13" t="s">
        <v>76</v>
      </c>
      <c r="AY391" s="253" t="s">
        <v>132</v>
      </c>
    </row>
    <row r="392" s="14" customFormat="1">
      <c r="A392" s="14"/>
      <c r="B392" s="254"/>
      <c r="C392" s="255"/>
      <c r="D392" s="244" t="s">
        <v>143</v>
      </c>
      <c r="E392" s="256" t="s">
        <v>1</v>
      </c>
      <c r="F392" s="257" t="s">
        <v>157</v>
      </c>
      <c r="G392" s="255"/>
      <c r="H392" s="258">
        <v>34.399999999999999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143</v>
      </c>
      <c r="AU392" s="264" t="s">
        <v>141</v>
      </c>
      <c r="AV392" s="14" t="s">
        <v>140</v>
      </c>
      <c r="AW392" s="14" t="s">
        <v>32</v>
      </c>
      <c r="AX392" s="14" t="s">
        <v>81</v>
      </c>
      <c r="AY392" s="264" t="s">
        <v>132</v>
      </c>
    </row>
    <row r="393" s="2" customFormat="1" ht="24" customHeight="1">
      <c r="A393" s="39"/>
      <c r="B393" s="40"/>
      <c r="C393" s="229" t="s">
        <v>952</v>
      </c>
      <c r="D393" s="229" t="s">
        <v>135</v>
      </c>
      <c r="E393" s="230" t="s">
        <v>953</v>
      </c>
      <c r="F393" s="231" t="s">
        <v>954</v>
      </c>
      <c r="G393" s="232" t="s">
        <v>255</v>
      </c>
      <c r="H393" s="233">
        <v>34.399999999999999</v>
      </c>
      <c r="I393" s="234"/>
      <c r="J393" s="235">
        <f>ROUND(I393*H393,2)</f>
        <v>0</v>
      </c>
      <c r="K393" s="231" t="s">
        <v>150</v>
      </c>
      <c r="L393" s="45"/>
      <c r="M393" s="236" t="s">
        <v>1</v>
      </c>
      <c r="N393" s="237" t="s">
        <v>42</v>
      </c>
      <c r="O393" s="92"/>
      <c r="P393" s="238">
        <f>O393*H393</f>
        <v>0</v>
      </c>
      <c r="Q393" s="238">
        <v>5.0000000000000002E-05</v>
      </c>
      <c r="R393" s="238">
        <f>Q393*H393</f>
        <v>0.00172</v>
      </c>
      <c r="S393" s="238">
        <v>0</v>
      </c>
      <c r="T393" s="23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0" t="s">
        <v>211</v>
      </c>
      <c r="AT393" s="240" t="s">
        <v>135</v>
      </c>
      <c r="AU393" s="240" t="s">
        <v>141</v>
      </c>
      <c r="AY393" s="18" t="s">
        <v>132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141</v>
      </c>
      <c r="BK393" s="241">
        <f>ROUND(I393*H393,2)</f>
        <v>0</v>
      </c>
      <c r="BL393" s="18" t="s">
        <v>211</v>
      </c>
      <c r="BM393" s="240" t="s">
        <v>955</v>
      </c>
    </row>
    <row r="394" s="13" customFormat="1">
      <c r="A394" s="13"/>
      <c r="B394" s="242"/>
      <c r="C394" s="243"/>
      <c r="D394" s="244" t="s">
        <v>143</v>
      </c>
      <c r="E394" s="245" t="s">
        <v>1</v>
      </c>
      <c r="F394" s="246" t="s">
        <v>956</v>
      </c>
      <c r="G394" s="243"/>
      <c r="H394" s="247">
        <v>34.399999999999999</v>
      </c>
      <c r="I394" s="248"/>
      <c r="J394" s="243"/>
      <c r="K394" s="243"/>
      <c r="L394" s="249"/>
      <c r="M394" s="250"/>
      <c r="N394" s="251"/>
      <c r="O394" s="251"/>
      <c r="P394" s="251"/>
      <c r="Q394" s="251"/>
      <c r="R394" s="251"/>
      <c r="S394" s="251"/>
      <c r="T394" s="25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3" t="s">
        <v>143</v>
      </c>
      <c r="AU394" s="253" t="s">
        <v>141</v>
      </c>
      <c r="AV394" s="13" t="s">
        <v>141</v>
      </c>
      <c r="AW394" s="13" t="s">
        <v>32</v>
      </c>
      <c r="AX394" s="13" t="s">
        <v>81</v>
      </c>
      <c r="AY394" s="253" t="s">
        <v>132</v>
      </c>
    </row>
    <row r="395" s="2" customFormat="1" ht="16.5" customHeight="1">
      <c r="A395" s="39"/>
      <c r="B395" s="40"/>
      <c r="C395" s="265" t="s">
        <v>957</v>
      </c>
      <c r="D395" s="265" t="s">
        <v>204</v>
      </c>
      <c r="E395" s="266" t="s">
        <v>958</v>
      </c>
      <c r="F395" s="267" t="s">
        <v>959</v>
      </c>
      <c r="G395" s="268" t="s">
        <v>255</v>
      </c>
      <c r="H395" s="269">
        <v>55.677</v>
      </c>
      <c r="I395" s="270"/>
      <c r="J395" s="271">
        <f>ROUND(I395*H395,2)</f>
        <v>0</v>
      </c>
      <c r="K395" s="267" t="s">
        <v>150</v>
      </c>
      <c r="L395" s="272"/>
      <c r="M395" s="273" t="s">
        <v>1</v>
      </c>
      <c r="N395" s="274" t="s">
        <v>42</v>
      </c>
      <c r="O395" s="92"/>
      <c r="P395" s="238">
        <f>O395*H395</f>
        <v>0</v>
      </c>
      <c r="Q395" s="238">
        <v>0.00020000000000000001</v>
      </c>
      <c r="R395" s="238">
        <f>Q395*H395</f>
        <v>0.0111354</v>
      </c>
      <c r="S395" s="238">
        <v>0</v>
      </c>
      <c r="T395" s="23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0" t="s">
        <v>281</v>
      </c>
      <c r="AT395" s="240" t="s">
        <v>204</v>
      </c>
      <c r="AU395" s="240" t="s">
        <v>141</v>
      </c>
      <c r="AY395" s="18" t="s">
        <v>132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141</v>
      </c>
      <c r="BK395" s="241">
        <f>ROUND(I395*H395,2)</f>
        <v>0</v>
      </c>
      <c r="BL395" s="18" t="s">
        <v>211</v>
      </c>
      <c r="BM395" s="240" t="s">
        <v>960</v>
      </c>
    </row>
    <row r="396" s="13" customFormat="1">
      <c r="A396" s="13"/>
      <c r="B396" s="242"/>
      <c r="C396" s="243"/>
      <c r="D396" s="244" t="s">
        <v>143</v>
      </c>
      <c r="E396" s="243"/>
      <c r="F396" s="246" t="s">
        <v>961</v>
      </c>
      <c r="G396" s="243"/>
      <c r="H396" s="247">
        <v>55.677</v>
      </c>
      <c r="I396" s="248"/>
      <c r="J396" s="243"/>
      <c r="K396" s="243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143</v>
      </c>
      <c r="AU396" s="253" t="s">
        <v>141</v>
      </c>
      <c r="AV396" s="13" t="s">
        <v>141</v>
      </c>
      <c r="AW396" s="13" t="s">
        <v>4</v>
      </c>
      <c r="AX396" s="13" t="s">
        <v>81</v>
      </c>
      <c r="AY396" s="253" t="s">
        <v>132</v>
      </c>
    </row>
    <row r="397" s="2" customFormat="1" ht="24" customHeight="1">
      <c r="A397" s="39"/>
      <c r="B397" s="40"/>
      <c r="C397" s="229" t="s">
        <v>962</v>
      </c>
      <c r="D397" s="229" t="s">
        <v>135</v>
      </c>
      <c r="E397" s="230" t="s">
        <v>963</v>
      </c>
      <c r="F397" s="231" t="s">
        <v>964</v>
      </c>
      <c r="G397" s="232" t="s">
        <v>149</v>
      </c>
      <c r="H397" s="233">
        <v>35.299999999999997</v>
      </c>
      <c r="I397" s="234"/>
      <c r="J397" s="235">
        <f>ROUND(I397*H397,2)</f>
        <v>0</v>
      </c>
      <c r="K397" s="231" t="s">
        <v>150</v>
      </c>
      <c r="L397" s="45"/>
      <c r="M397" s="236" t="s">
        <v>1</v>
      </c>
      <c r="N397" s="237" t="s">
        <v>42</v>
      </c>
      <c r="O397" s="92"/>
      <c r="P397" s="238">
        <f>O397*H397</f>
        <v>0</v>
      </c>
      <c r="Q397" s="238">
        <v>8.0000000000000007E-05</v>
      </c>
      <c r="R397" s="238">
        <f>Q397*H397</f>
        <v>0.0028240000000000001</v>
      </c>
      <c r="S397" s="238">
        <v>0</v>
      </c>
      <c r="T397" s="23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0" t="s">
        <v>211</v>
      </c>
      <c r="AT397" s="240" t="s">
        <v>135</v>
      </c>
      <c r="AU397" s="240" t="s">
        <v>141</v>
      </c>
      <c r="AY397" s="18" t="s">
        <v>132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8" t="s">
        <v>141</v>
      </c>
      <c r="BK397" s="241">
        <f>ROUND(I397*H397,2)</f>
        <v>0</v>
      </c>
      <c r="BL397" s="18" t="s">
        <v>211</v>
      </c>
      <c r="BM397" s="240" t="s">
        <v>965</v>
      </c>
    </row>
    <row r="398" s="13" customFormat="1">
      <c r="A398" s="13"/>
      <c r="B398" s="242"/>
      <c r="C398" s="243"/>
      <c r="D398" s="244" t="s">
        <v>143</v>
      </c>
      <c r="E398" s="245" t="s">
        <v>1</v>
      </c>
      <c r="F398" s="246" t="s">
        <v>966</v>
      </c>
      <c r="G398" s="243"/>
      <c r="H398" s="247">
        <v>35.299999999999997</v>
      </c>
      <c r="I398" s="248"/>
      <c r="J398" s="243"/>
      <c r="K398" s="243"/>
      <c r="L398" s="249"/>
      <c r="M398" s="250"/>
      <c r="N398" s="251"/>
      <c r="O398" s="251"/>
      <c r="P398" s="251"/>
      <c r="Q398" s="251"/>
      <c r="R398" s="251"/>
      <c r="S398" s="251"/>
      <c r="T398" s="25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3" t="s">
        <v>143</v>
      </c>
      <c r="AU398" s="253" t="s">
        <v>141</v>
      </c>
      <c r="AV398" s="13" t="s">
        <v>141</v>
      </c>
      <c r="AW398" s="13" t="s">
        <v>32</v>
      </c>
      <c r="AX398" s="13" t="s">
        <v>81</v>
      </c>
      <c r="AY398" s="253" t="s">
        <v>132</v>
      </c>
    </row>
    <row r="399" s="2" customFormat="1" ht="24" customHeight="1">
      <c r="A399" s="39"/>
      <c r="B399" s="40"/>
      <c r="C399" s="229" t="s">
        <v>967</v>
      </c>
      <c r="D399" s="229" t="s">
        <v>135</v>
      </c>
      <c r="E399" s="230" t="s">
        <v>968</v>
      </c>
      <c r="F399" s="231" t="s">
        <v>969</v>
      </c>
      <c r="G399" s="232" t="s">
        <v>149</v>
      </c>
      <c r="H399" s="233">
        <v>35.299999999999997</v>
      </c>
      <c r="I399" s="234"/>
      <c r="J399" s="235">
        <f>ROUND(I399*H399,2)</f>
        <v>0</v>
      </c>
      <c r="K399" s="231" t="s">
        <v>150</v>
      </c>
      <c r="L399" s="45"/>
      <c r="M399" s="236" t="s">
        <v>1</v>
      </c>
      <c r="N399" s="237" t="s">
        <v>42</v>
      </c>
      <c r="O399" s="92"/>
      <c r="P399" s="238">
        <f>O399*H399</f>
        <v>0</v>
      </c>
      <c r="Q399" s="238">
        <v>0.00017000000000000001</v>
      </c>
      <c r="R399" s="238">
        <f>Q399*H399</f>
        <v>0.0060010000000000003</v>
      </c>
      <c r="S399" s="238">
        <v>0</v>
      </c>
      <c r="T399" s="23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0" t="s">
        <v>211</v>
      </c>
      <c r="AT399" s="240" t="s">
        <v>135</v>
      </c>
      <c r="AU399" s="240" t="s">
        <v>141</v>
      </c>
      <c r="AY399" s="18" t="s">
        <v>132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8" t="s">
        <v>141</v>
      </c>
      <c r="BK399" s="241">
        <f>ROUND(I399*H399,2)</f>
        <v>0</v>
      </c>
      <c r="BL399" s="18" t="s">
        <v>211</v>
      </c>
      <c r="BM399" s="240" t="s">
        <v>970</v>
      </c>
    </row>
    <row r="400" s="2" customFormat="1" ht="24" customHeight="1">
      <c r="A400" s="39"/>
      <c r="B400" s="40"/>
      <c r="C400" s="229" t="s">
        <v>971</v>
      </c>
      <c r="D400" s="229" t="s">
        <v>135</v>
      </c>
      <c r="E400" s="230" t="s">
        <v>972</v>
      </c>
      <c r="F400" s="231" t="s">
        <v>973</v>
      </c>
      <c r="G400" s="232" t="s">
        <v>149</v>
      </c>
      <c r="H400" s="233">
        <v>35.299999999999997</v>
      </c>
      <c r="I400" s="234"/>
      <c r="J400" s="235">
        <f>ROUND(I400*H400,2)</f>
        <v>0</v>
      </c>
      <c r="K400" s="231" t="s">
        <v>150</v>
      </c>
      <c r="L400" s="45"/>
      <c r="M400" s="236" t="s">
        <v>1</v>
      </c>
      <c r="N400" s="237" t="s">
        <v>42</v>
      </c>
      <c r="O400" s="92"/>
      <c r="P400" s="238">
        <f>O400*H400</f>
        <v>0</v>
      </c>
      <c r="Q400" s="238">
        <v>1.0000000000000001E-05</v>
      </c>
      <c r="R400" s="238">
        <f>Q400*H400</f>
        <v>0.00035300000000000002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211</v>
      </c>
      <c r="AT400" s="240" t="s">
        <v>135</v>
      </c>
      <c r="AU400" s="240" t="s">
        <v>141</v>
      </c>
      <c r="AY400" s="18" t="s">
        <v>132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141</v>
      </c>
      <c r="BK400" s="241">
        <f>ROUND(I400*H400,2)</f>
        <v>0</v>
      </c>
      <c r="BL400" s="18" t="s">
        <v>211</v>
      </c>
      <c r="BM400" s="240" t="s">
        <v>974</v>
      </c>
    </row>
    <row r="401" s="2" customFormat="1" ht="16.5" customHeight="1">
      <c r="A401" s="39"/>
      <c r="B401" s="40"/>
      <c r="C401" s="229" t="s">
        <v>975</v>
      </c>
      <c r="D401" s="229" t="s">
        <v>135</v>
      </c>
      <c r="E401" s="230" t="s">
        <v>976</v>
      </c>
      <c r="F401" s="231" t="s">
        <v>977</v>
      </c>
      <c r="G401" s="232" t="s">
        <v>149</v>
      </c>
      <c r="H401" s="233">
        <v>35.299999999999997</v>
      </c>
      <c r="I401" s="234"/>
      <c r="J401" s="235">
        <f>ROUND(I401*H401,2)</f>
        <v>0</v>
      </c>
      <c r="K401" s="231" t="s">
        <v>150</v>
      </c>
      <c r="L401" s="45"/>
      <c r="M401" s="236" t="s">
        <v>1</v>
      </c>
      <c r="N401" s="237" t="s">
        <v>42</v>
      </c>
      <c r="O401" s="92"/>
      <c r="P401" s="238">
        <f>O401*H401</f>
        <v>0</v>
      </c>
      <c r="Q401" s="238">
        <v>0.00048000000000000001</v>
      </c>
      <c r="R401" s="238">
        <f>Q401*H401</f>
        <v>0.016944000000000001</v>
      </c>
      <c r="S401" s="238">
        <v>0</v>
      </c>
      <c r="T401" s="23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0" t="s">
        <v>211</v>
      </c>
      <c r="AT401" s="240" t="s">
        <v>135</v>
      </c>
      <c r="AU401" s="240" t="s">
        <v>141</v>
      </c>
      <c r="AY401" s="18" t="s">
        <v>132</v>
      </c>
      <c r="BE401" s="241">
        <f>IF(N401="základní",J401,0)</f>
        <v>0</v>
      </c>
      <c r="BF401" s="241">
        <f>IF(N401="snížená",J401,0)</f>
        <v>0</v>
      </c>
      <c r="BG401" s="241">
        <f>IF(N401="zákl. přenesená",J401,0)</f>
        <v>0</v>
      </c>
      <c r="BH401" s="241">
        <f>IF(N401="sníž. přenesená",J401,0)</f>
        <v>0</v>
      </c>
      <c r="BI401" s="241">
        <f>IF(N401="nulová",J401,0)</f>
        <v>0</v>
      </c>
      <c r="BJ401" s="18" t="s">
        <v>141</v>
      </c>
      <c r="BK401" s="241">
        <f>ROUND(I401*H401,2)</f>
        <v>0</v>
      </c>
      <c r="BL401" s="18" t="s">
        <v>211</v>
      </c>
      <c r="BM401" s="240" t="s">
        <v>978</v>
      </c>
    </row>
    <row r="402" s="2" customFormat="1" ht="24" customHeight="1">
      <c r="A402" s="39"/>
      <c r="B402" s="40"/>
      <c r="C402" s="229" t="s">
        <v>979</v>
      </c>
      <c r="D402" s="229" t="s">
        <v>135</v>
      </c>
      <c r="E402" s="230" t="s">
        <v>980</v>
      </c>
      <c r="F402" s="231" t="s">
        <v>981</v>
      </c>
      <c r="G402" s="232" t="s">
        <v>417</v>
      </c>
      <c r="H402" s="296"/>
      <c r="I402" s="234"/>
      <c r="J402" s="235">
        <f>ROUND(I402*H402,2)</f>
        <v>0</v>
      </c>
      <c r="K402" s="231" t="s">
        <v>150</v>
      </c>
      <c r="L402" s="45"/>
      <c r="M402" s="236" t="s">
        <v>1</v>
      </c>
      <c r="N402" s="237" t="s">
        <v>42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211</v>
      </c>
      <c r="AT402" s="240" t="s">
        <v>135</v>
      </c>
      <c r="AU402" s="240" t="s">
        <v>141</v>
      </c>
      <c r="AY402" s="18" t="s">
        <v>132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141</v>
      </c>
      <c r="BK402" s="241">
        <f>ROUND(I402*H402,2)</f>
        <v>0</v>
      </c>
      <c r="BL402" s="18" t="s">
        <v>211</v>
      </c>
      <c r="BM402" s="240" t="s">
        <v>982</v>
      </c>
    </row>
    <row r="403" s="12" customFormat="1" ht="22.8" customHeight="1">
      <c r="A403" s="12"/>
      <c r="B403" s="213"/>
      <c r="C403" s="214"/>
      <c r="D403" s="215" t="s">
        <v>75</v>
      </c>
      <c r="E403" s="227" t="s">
        <v>983</v>
      </c>
      <c r="F403" s="227" t="s">
        <v>984</v>
      </c>
      <c r="G403" s="214"/>
      <c r="H403" s="214"/>
      <c r="I403" s="217"/>
      <c r="J403" s="228">
        <f>BK403</f>
        <v>0</v>
      </c>
      <c r="K403" s="214"/>
      <c r="L403" s="219"/>
      <c r="M403" s="220"/>
      <c r="N403" s="221"/>
      <c r="O403" s="221"/>
      <c r="P403" s="222">
        <f>SUM(P404:P415)</f>
        <v>0</v>
      </c>
      <c r="Q403" s="221"/>
      <c r="R403" s="222">
        <f>SUM(R404:R415)</f>
        <v>0.10917510000000001</v>
      </c>
      <c r="S403" s="221"/>
      <c r="T403" s="223">
        <f>SUM(T404:T415)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24" t="s">
        <v>141</v>
      </c>
      <c r="AT403" s="225" t="s">
        <v>75</v>
      </c>
      <c r="AU403" s="225" t="s">
        <v>81</v>
      </c>
      <c r="AY403" s="224" t="s">
        <v>132</v>
      </c>
      <c r="BK403" s="226">
        <f>SUM(BK404:BK415)</f>
        <v>0</v>
      </c>
    </row>
    <row r="404" s="2" customFormat="1" ht="24" customHeight="1">
      <c r="A404" s="39"/>
      <c r="B404" s="40"/>
      <c r="C404" s="229" t="s">
        <v>985</v>
      </c>
      <c r="D404" s="229" t="s">
        <v>135</v>
      </c>
      <c r="E404" s="230" t="s">
        <v>986</v>
      </c>
      <c r="F404" s="231" t="s">
        <v>987</v>
      </c>
      <c r="G404" s="232" t="s">
        <v>149</v>
      </c>
      <c r="H404" s="233">
        <v>10.9</v>
      </c>
      <c r="I404" s="234"/>
      <c r="J404" s="235">
        <f>ROUND(I404*H404,2)</f>
        <v>0</v>
      </c>
      <c r="K404" s="231" t="s">
        <v>139</v>
      </c>
      <c r="L404" s="45"/>
      <c r="M404" s="236" t="s">
        <v>1</v>
      </c>
      <c r="N404" s="237" t="s">
        <v>42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211</v>
      </c>
      <c r="AT404" s="240" t="s">
        <v>135</v>
      </c>
      <c r="AU404" s="240" t="s">
        <v>141</v>
      </c>
      <c r="AY404" s="18" t="s">
        <v>132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141</v>
      </c>
      <c r="BK404" s="241">
        <f>ROUND(I404*H404,2)</f>
        <v>0</v>
      </c>
      <c r="BL404" s="18" t="s">
        <v>211</v>
      </c>
      <c r="BM404" s="240" t="s">
        <v>988</v>
      </c>
    </row>
    <row r="405" s="13" customFormat="1">
      <c r="A405" s="13"/>
      <c r="B405" s="242"/>
      <c r="C405" s="243"/>
      <c r="D405" s="244" t="s">
        <v>143</v>
      </c>
      <c r="E405" s="245" t="s">
        <v>1</v>
      </c>
      <c r="F405" s="246" t="s">
        <v>989</v>
      </c>
      <c r="G405" s="243"/>
      <c r="H405" s="247">
        <v>10.9</v>
      </c>
      <c r="I405" s="248"/>
      <c r="J405" s="243"/>
      <c r="K405" s="243"/>
      <c r="L405" s="249"/>
      <c r="M405" s="250"/>
      <c r="N405" s="251"/>
      <c r="O405" s="251"/>
      <c r="P405" s="251"/>
      <c r="Q405" s="251"/>
      <c r="R405" s="251"/>
      <c r="S405" s="251"/>
      <c r="T405" s="25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3" t="s">
        <v>143</v>
      </c>
      <c r="AU405" s="253" t="s">
        <v>141</v>
      </c>
      <c r="AV405" s="13" t="s">
        <v>141</v>
      </c>
      <c r="AW405" s="13" t="s">
        <v>32</v>
      </c>
      <c r="AX405" s="13" t="s">
        <v>81</v>
      </c>
      <c r="AY405" s="253" t="s">
        <v>132</v>
      </c>
    </row>
    <row r="406" s="2" customFormat="1" ht="16.5" customHeight="1">
      <c r="A406" s="39"/>
      <c r="B406" s="40"/>
      <c r="C406" s="229" t="s">
        <v>990</v>
      </c>
      <c r="D406" s="229" t="s">
        <v>135</v>
      </c>
      <c r="E406" s="230" t="s">
        <v>991</v>
      </c>
      <c r="F406" s="231" t="s">
        <v>992</v>
      </c>
      <c r="G406" s="232" t="s">
        <v>149</v>
      </c>
      <c r="H406" s="233">
        <v>10.9</v>
      </c>
      <c r="I406" s="234"/>
      <c r="J406" s="235">
        <f>ROUND(I406*H406,2)</f>
        <v>0</v>
      </c>
      <c r="K406" s="231" t="s">
        <v>139</v>
      </c>
      <c r="L406" s="45"/>
      <c r="M406" s="236" t="s">
        <v>1</v>
      </c>
      <c r="N406" s="237" t="s">
        <v>42</v>
      </c>
      <c r="O406" s="92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211</v>
      </c>
      <c r="AT406" s="240" t="s">
        <v>135</v>
      </c>
      <c r="AU406" s="240" t="s">
        <v>141</v>
      </c>
      <c r="AY406" s="18" t="s">
        <v>132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141</v>
      </c>
      <c r="BK406" s="241">
        <f>ROUND(I406*H406,2)</f>
        <v>0</v>
      </c>
      <c r="BL406" s="18" t="s">
        <v>211</v>
      </c>
      <c r="BM406" s="240" t="s">
        <v>993</v>
      </c>
    </row>
    <row r="407" s="2" customFormat="1" ht="24" customHeight="1">
      <c r="A407" s="39"/>
      <c r="B407" s="40"/>
      <c r="C407" s="229" t="s">
        <v>994</v>
      </c>
      <c r="D407" s="229" t="s">
        <v>135</v>
      </c>
      <c r="E407" s="230" t="s">
        <v>995</v>
      </c>
      <c r="F407" s="231" t="s">
        <v>996</v>
      </c>
      <c r="G407" s="232" t="s">
        <v>149</v>
      </c>
      <c r="H407" s="233">
        <v>10.9</v>
      </c>
      <c r="I407" s="234"/>
      <c r="J407" s="235">
        <f>ROUND(I407*H407,2)</f>
        <v>0</v>
      </c>
      <c r="K407" s="231" t="s">
        <v>139</v>
      </c>
      <c r="L407" s="45"/>
      <c r="M407" s="236" t="s">
        <v>1</v>
      </c>
      <c r="N407" s="237" t="s">
        <v>42</v>
      </c>
      <c r="O407" s="92"/>
      <c r="P407" s="238">
        <f>O407*H407</f>
        <v>0</v>
      </c>
      <c r="Q407" s="238">
        <v>3.0000000000000001E-05</v>
      </c>
      <c r="R407" s="238">
        <f>Q407*H407</f>
        <v>0.00032700000000000003</v>
      </c>
      <c r="S407" s="238">
        <v>0</v>
      </c>
      <c r="T407" s="23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0" t="s">
        <v>211</v>
      </c>
      <c r="AT407" s="240" t="s">
        <v>135</v>
      </c>
      <c r="AU407" s="240" t="s">
        <v>141</v>
      </c>
      <c r="AY407" s="18" t="s">
        <v>132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8" t="s">
        <v>141</v>
      </c>
      <c r="BK407" s="241">
        <f>ROUND(I407*H407,2)</f>
        <v>0</v>
      </c>
      <c r="BL407" s="18" t="s">
        <v>211</v>
      </c>
      <c r="BM407" s="240" t="s">
        <v>997</v>
      </c>
    </row>
    <row r="408" s="2" customFormat="1" ht="24" customHeight="1">
      <c r="A408" s="39"/>
      <c r="B408" s="40"/>
      <c r="C408" s="229" t="s">
        <v>998</v>
      </c>
      <c r="D408" s="229" t="s">
        <v>135</v>
      </c>
      <c r="E408" s="230" t="s">
        <v>999</v>
      </c>
      <c r="F408" s="231" t="s">
        <v>1000</v>
      </c>
      <c r="G408" s="232" t="s">
        <v>149</v>
      </c>
      <c r="H408" s="233">
        <v>10.9</v>
      </c>
      <c r="I408" s="234"/>
      <c r="J408" s="235">
        <f>ROUND(I408*H408,2)</f>
        <v>0</v>
      </c>
      <c r="K408" s="231" t="s">
        <v>139</v>
      </c>
      <c r="L408" s="45"/>
      <c r="M408" s="236" t="s">
        <v>1</v>
      </c>
      <c r="N408" s="237" t="s">
        <v>42</v>
      </c>
      <c r="O408" s="92"/>
      <c r="P408" s="238">
        <f>O408*H408</f>
        <v>0</v>
      </c>
      <c r="Q408" s="238">
        <v>0.0045500000000000002</v>
      </c>
      <c r="R408" s="238">
        <f>Q408*H408</f>
        <v>0.049595000000000007</v>
      </c>
      <c r="S408" s="238">
        <v>0</v>
      </c>
      <c r="T408" s="23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211</v>
      </c>
      <c r="AT408" s="240" t="s">
        <v>135</v>
      </c>
      <c r="AU408" s="240" t="s">
        <v>141</v>
      </c>
      <c r="AY408" s="18" t="s">
        <v>132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141</v>
      </c>
      <c r="BK408" s="241">
        <f>ROUND(I408*H408,2)</f>
        <v>0</v>
      </c>
      <c r="BL408" s="18" t="s">
        <v>211</v>
      </c>
      <c r="BM408" s="240" t="s">
        <v>1001</v>
      </c>
    </row>
    <row r="409" s="2" customFormat="1" ht="16.5" customHeight="1">
      <c r="A409" s="39"/>
      <c r="B409" s="40"/>
      <c r="C409" s="229" t="s">
        <v>1002</v>
      </c>
      <c r="D409" s="229" t="s">
        <v>135</v>
      </c>
      <c r="E409" s="230" t="s">
        <v>1003</v>
      </c>
      <c r="F409" s="231" t="s">
        <v>1004</v>
      </c>
      <c r="G409" s="232" t="s">
        <v>149</v>
      </c>
      <c r="H409" s="233">
        <v>10.9</v>
      </c>
      <c r="I409" s="234"/>
      <c r="J409" s="235">
        <f>ROUND(I409*H409,2)</f>
        <v>0</v>
      </c>
      <c r="K409" s="231" t="s">
        <v>139</v>
      </c>
      <c r="L409" s="45"/>
      <c r="M409" s="236" t="s">
        <v>1</v>
      </c>
      <c r="N409" s="237" t="s">
        <v>42</v>
      </c>
      <c r="O409" s="92"/>
      <c r="P409" s="238">
        <f>O409*H409</f>
        <v>0</v>
      </c>
      <c r="Q409" s="238">
        <v>0.00069999999999999999</v>
      </c>
      <c r="R409" s="238">
        <f>Q409*H409</f>
        <v>0.0076300000000000005</v>
      </c>
      <c r="S409" s="238">
        <v>0</v>
      </c>
      <c r="T409" s="23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0" t="s">
        <v>211</v>
      </c>
      <c r="AT409" s="240" t="s">
        <v>135</v>
      </c>
      <c r="AU409" s="240" t="s">
        <v>141</v>
      </c>
      <c r="AY409" s="18" t="s">
        <v>132</v>
      </c>
      <c r="BE409" s="241">
        <f>IF(N409="základní",J409,0)</f>
        <v>0</v>
      </c>
      <c r="BF409" s="241">
        <f>IF(N409="snížená",J409,0)</f>
        <v>0</v>
      </c>
      <c r="BG409" s="241">
        <f>IF(N409="zákl. přenesená",J409,0)</f>
        <v>0</v>
      </c>
      <c r="BH409" s="241">
        <f>IF(N409="sníž. přenesená",J409,0)</f>
        <v>0</v>
      </c>
      <c r="BI409" s="241">
        <f>IF(N409="nulová",J409,0)</f>
        <v>0</v>
      </c>
      <c r="BJ409" s="18" t="s">
        <v>141</v>
      </c>
      <c r="BK409" s="241">
        <f>ROUND(I409*H409,2)</f>
        <v>0</v>
      </c>
      <c r="BL409" s="18" t="s">
        <v>211</v>
      </c>
      <c r="BM409" s="240" t="s">
        <v>1005</v>
      </c>
    </row>
    <row r="410" s="13" customFormat="1">
      <c r="A410" s="13"/>
      <c r="B410" s="242"/>
      <c r="C410" s="243"/>
      <c r="D410" s="244" t="s">
        <v>143</v>
      </c>
      <c r="E410" s="245" t="s">
        <v>1</v>
      </c>
      <c r="F410" s="246" t="s">
        <v>1006</v>
      </c>
      <c r="G410" s="243"/>
      <c r="H410" s="247">
        <v>10.9</v>
      </c>
      <c r="I410" s="248"/>
      <c r="J410" s="243"/>
      <c r="K410" s="243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143</v>
      </c>
      <c r="AU410" s="253" t="s">
        <v>141</v>
      </c>
      <c r="AV410" s="13" t="s">
        <v>141</v>
      </c>
      <c r="AW410" s="13" t="s">
        <v>32</v>
      </c>
      <c r="AX410" s="13" t="s">
        <v>81</v>
      </c>
      <c r="AY410" s="253" t="s">
        <v>132</v>
      </c>
    </row>
    <row r="411" s="2" customFormat="1" ht="16.5" customHeight="1">
      <c r="A411" s="39"/>
      <c r="B411" s="40"/>
      <c r="C411" s="265" t="s">
        <v>1007</v>
      </c>
      <c r="D411" s="265" t="s">
        <v>204</v>
      </c>
      <c r="E411" s="266" t="s">
        <v>1008</v>
      </c>
      <c r="F411" s="267" t="s">
        <v>1009</v>
      </c>
      <c r="G411" s="268" t="s">
        <v>149</v>
      </c>
      <c r="H411" s="269">
        <v>11.99</v>
      </c>
      <c r="I411" s="270"/>
      <c r="J411" s="271">
        <f>ROUND(I411*H411,2)</f>
        <v>0</v>
      </c>
      <c r="K411" s="267" t="s">
        <v>139</v>
      </c>
      <c r="L411" s="272"/>
      <c r="M411" s="273" t="s">
        <v>1</v>
      </c>
      <c r="N411" s="274" t="s">
        <v>42</v>
      </c>
      <c r="O411" s="92"/>
      <c r="P411" s="238">
        <f>O411*H411</f>
        <v>0</v>
      </c>
      <c r="Q411" s="238">
        <v>0.0042900000000000004</v>
      </c>
      <c r="R411" s="238">
        <f>Q411*H411</f>
        <v>0.051437100000000006</v>
      </c>
      <c r="S411" s="238">
        <v>0</v>
      </c>
      <c r="T411" s="23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0" t="s">
        <v>281</v>
      </c>
      <c r="AT411" s="240" t="s">
        <v>204</v>
      </c>
      <c r="AU411" s="240" t="s">
        <v>141</v>
      </c>
      <c r="AY411" s="18" t="s">
        <v>132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8" t="s">
        <v>141</v>
      </c>
      <c r="BK411" s="241">
        <f>ROUND(I411*H411,2)</f>
        <v>0</v>
      </c>
      <c r="BL411" s="18" t="s">
        <v>211</v>
      </c>
      <c r="BM411" s="240" t="s">
        <v>1010</v>
      </c>
    </row>
    <row r="412" s="13" customFormat="1">
      <c r="A412" s="13"/>
      <c r="B412" s="242"/>
      <c r="C412" s="243"/>
      <c r="D412" s="244" t="s">
        <v>143</v>
      </c>
      <c r="E412" s="243"/>
      <c r="F412" s="246" t="s">
        <v>1011</v>
      </c>
      <c r="G412" s="243"/>
      <c r="H412" s="247">
        <v>11.99</v>
      </c>
      <c r="I412" s="248"/>
      <c r="J412" s="243"/>
      <c r="K412" s="243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143</v>
      </c>
      <c r="AU412" s="253" t="s">
        <v>141</v>
      </c>
      <c r="AV412" s="13" t="s">
        <v>141</v>
      </c>
      <c r="AW412" s="13" t="s">
        <v>4</v>
      </c>
      <c r="AX412" s="13" t="s">
        <v>81</v>
      </c>
      <c r="AY412" s="253" t="s">
        <v>132</v>
      </c>
    </row>
    <row r="413" s="2" customFormat="1" ht="16.5" customHeight="1">
      <c r="A413" s="39"/>
      <c r="B413" s="40"/>
      <c r="C413" s="229" t="s">
        <v>1012</v>
      </c>
      <c r="D413" s="229" t="s">
        <v>135</v>
      </c>
      <c r="E413" s="230" t="s">
        <v>1013</v>
      </c>
      <c r="F413" s="231" t="s">
        <v>1014</v>
      </c>
      <c r="G413" s="232" t="s">
        <v>255</v>
      </c>
      <c r="H413" s="233">
        <v>18.600000000000001</v>
      </c>
      <c r="I413" s="234"/>
      <c r="J413" s="235">
        <f>ROUND(I413*H413,2)</f>
        <v>0</v>
      </c>
      <c r="K413" s="231" t="s">
        <v>1</v>
      </c>
      <c r="L413" s="45"/>
      <c r="M413" s="236" t="s">
        <v>1</v>
      </c>
      <c r="N413" s="237" t="s">
        <v>42</v>
      </c>
      <c r="O413" s="92"/>
      <c r="P413" s="238">
        <f>O413*H413</f>
        <v>0</v>
      </c>
      <c r="Q413" s="238">
        <v>1.0000000000000001E-05</v>
      </c>
      <c r="R413" s="238">
        <f>Q413*H413</f>
        <v>0.00018600000000000002</v>
      </c>
      <c r="S413" s="238">
        <v>0</v>
      </c>
      <c r="T413" s="23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0" t="s">
        <v>211</v>
      </c>
      <c r="AT413" s="240" t="s">
        <v>135</v>
      </c>
      <c r="AU413" s="240" t="s">
        <v>141</v>
      </c>
      <c r="AY413" s="18" t="s">
        <v>132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8" t="s">
        <v>141</v>
      </c>
      <c r="BK413" s="241">
        <f>ROUND(I413*H413,2)</f>
        <v>0</v>
      </c>
      <c r="BL413" s="18" t="s">
        <v>211</v>
      </c>
      <c r="BM413" s="240" t="s">
        <v>1015</v>
      </c>
    </row>
    <row r="414" s="13" customFormat="1">
      <c r="A414" s="13"/>
      <c r="B414" s="242"/>
      <c r="C414" s="243"/>
      <c r="D414" s="244" t="s">
        <v>143</v>
      </c>
      <c r="E414" s="245" t="s">
        <v>1</v>
      </c>
      <c r="F414" s="246" t="s">
        <v>1016</v>
      </c>
      <c r="G414" s="243"/>
      <c r="H414" s="247">
        <v>18.600000000000001</v>
      </c>
      <c r="I414" s="248"/>
      <c r="J414" s="243"/>
      <c r="K414" s="243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143</v>
      </c>
      <c r="AU414" s="253" t="s">
        <v>141</v>
      </c>
      <c r="AV414" s="13" t="s">
        <v>141</v>
      </c>
      <c r="AW414" s="13" t="s">
        <v>32</v>
      </c>
      <c r="AX414" s="13" t="s">
        <v>81</v>
      </c>
      <c r="AY414" s="253" t="s">
        <v>132</v>
      </c>
    </row>
    <row r="415" s="2" customFormat="1" ht="24" customHeight="1">
      <c r="A415" s="39"/>
      <c r="B415" s="40"/>
      <c r="C415" s="229" t="s">
        <v>1017</v>
      </c>
      <c r="D415" s="229" t="s">
        <v>135</v>
      </c>
      <c r="E415" s="230" t="s">
        <v>1018</v>
      </c>
      <c r="F415" s="231" t="s">
        <v>1019</v>
      </c>
      <c r="G415" s="232" t="s">
        <v>417</v>
      </c>
      <c r="H415" s="296"/>
      <c r="I415" s="234"/>
      <c r="J415" s="235">
        <f>ROUND(I415*H415,2)</f>
        <v>0</v>
      </c>
      <c r="K415" s="231" t="s">
        <v>139</v>
      </c>
      <c r="L415" s="45"/>
      <c r="M415" s="236" t="s">
        <v>1</v>
      </c>
      <c r="N415" s="237" t="s">
        <v>42</v>
      </c>
      <c r="O415" s="92"/>
      <c r="P415" s="238">
        <f>O415*H415</f>
        <v>0</v>
      </c>
      <c r="Q415" s="238">
        <v>0</v>
      </c>
      <c r="R415" s="238">
        <f>Q415*H415</f>
        <v>0</v>
      </c>
      <c r="S415" s="238">
        <v>0</v>
      </c>
      <c r="T415" s="23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0" t="s">
        <v>211</v>
      </c>
      <c r="AT415" s="240" t="s">
        <v>135</v>
      </c>
      <c r="AU415" s="240" t="s">
        <v>141</v>
      </c>
      <c r="AY415" s="18" t="s">
        <v>132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8" t="s">
        <v>141</v>
      </c>
      <c r="BK415" s="241">
        <f>ROUND(I415*H415,2)</f>
        <v>0</v>
      </c>
      <c r="BL415" s="18" t="s">
        <v>211</v>
      </c>
      <c r="BM415" s="240" t="s">
        <v>1020</v>
      </c>
    </row>
    <row r="416" s="12" customFormat="1" ht="22.8" customHeight="1">
      <c r="A416" s="12"/>
      <c r="B416" s="213"/>
      <c r="C416" s="214"/>
      <c r="D416" s="215" t="s">
        <v>75</v>
      </c>
      <c r="E416" s="227" t="s">
        <v>1021</v>
      </c>
      <c r="F416" s="227" t="s">
        <v>1022</v>
      </c>
      <c r="G416" s="214"/>
      <c r="H416" s="214"/>
      <c r="I416" s="217"/>
      <c r="J416" s="228">
        <f>BK416</f>
        <v>0</v>
      </c>
      <c r="K416" s="214"/>
      <c r="L416" s="219"/>
      <c r="M416" s="220"/>
      <c r="N416" s="221"/>
      <c r="O416" s="221"/>
      <c r="P416" s="222">
        <f>SUM(P417:P428)</f>
        <v>0</v>
      </c>
      <c r="Q416" s="221"/>
      <c r="R416" s="222">
        <f>SUM(R417:R428)</f>
        <v>0.41196820000000001</v>
      </c>
      <c r="S416" s="221"/>
      <c r="T416" s="223">
        <f>SUM(T417:T428)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4" t="s">
        <v>141</v>
      </c>
      <c r="AT416" s="225" t="s">
        <v>75</v>
      </c>
      <c r="AU416" s="225" t="s">
        <v>81</v>
      </c>
      <c r="AY416" s="224" t="s">
        <v>132</v>
      </c>
      <c r="BK416" s="226">
        <f>SUM(BK417:BK428)</f>
        <v>0</v>
      </c>
    </row>
    <row r="417" s="2" customFormat="1" ht="16.5" customHeight="1">
      <c r="A417" s="39"/>
      <c r="B417" s="40"/>
      <c r="C417" s="229" t="s">
        <v>1023</v>
      </c>
      <c r="D417" s="229" t="s">
        <v>135</v>
      </c>
      <c r="E417" s="230" t="s">
        <v>1024</v>
      </c>
      <c r="F417" s="231" t="s">
        <v>1025</v>
      </c>
      <c r="G417" s="232" t="s">
        <v>149</v>
      </c>
      <c r="H417" s="233">
        <v>21.170000000000002</v>
      </c>
      <c r="I417" s="234"/>
      <c r="J417" s="235">
        <f>ROUND(I417*H417,2)</f>
        <v>0</v>
      </c>
      <c r="K417" s="231" t="s">
        <v>139</v>
      </c>
      <c r="L417" s="45"/>
      <c r="M417" s="236" t="s">
        <v>1</v>
      </c>
      <c r="N417" s="237" t="s">
        <v>42</v>
      </c>
      <c r="O417" s="92"/>
      <c r="P417" s="238">
        <f>O417*H417</f>
        <v>0</v>
      </c>
      <c r="Q417" s="238">
        <v>0.00029999999999999997</v>
      </c>
      <c r="R417" s="238">
        <f>Q417*H417</f>
        <v>0.0063509999999999999</v>
      </c>
      <c r="S417" s="238">
        <v>0</v>
      </c>
      <c r="T417" s="23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0" t="s">
        <v>211</v>
      </c>
      <c r="AT417" s="240" t="s">
        <v>135</v>
      </c>
      <c r="AU417" s="240" t="s">
        <v>141</v>
      </c>
      <c r="AY417" s="18" t="s">
        <v>132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8" t="s">
        <v>141</v>
      </c>
      <c r="BK417" s="241">
        <f>ROUND(I417*H417,2)</f>
        <v>0</v>
      </c>
      <c r="BL417" s="18" t="s">
        <v>211</v>
      </c>
      <c r="BM417" s="240" t="s">
        <v>1026</v>
      </c>
    </row>
    <row r="418" s="13" customFormat="1">
      <c r="A418" s="13"/>
      <c r="B418" s="242"/>
      <c r="C418" s="243"/>
      <c r="D418" s="244" t="s">
        <v>143</v>
      </c>
      <c r="E418" s="245" t="s">
        <v>1</v>
      </c>
      <c r="F418" s="246" t="s">
        <v>1027</v>
      </c>
      <c r="G418" s="243"/>
      <c r="H418" s="247">
        <v>3.0899999999999999</v>
      </c>
      <c r="I418" s="248"/>
      <c r="J418" s="243"/>
      <c r="K418" s="243"/>
      <c r="L418" s="249"/>
      <c r="M418" s="250"/>
      <c r="N418" s="251"/>
      <c r="O418" s="251"/>
      <c r="P418" s="251"/>
      <c r="Q418" s="251"/>
      <c r="R418" s="251"/>
      <c r="S418" s="251"/>
      <c r="T418" s="25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3" t="s">
        <v>143</v>
      </c>
      <c r="AU418" s="253" t="s">
        <v>141</v>
      </c>
      <c r="AV418" s="13" t="s">
        <v>141</v>
      </c>
      <c r="AW418" s="13" t="s">
        <v>32</v>
      </c>
      <c r="AX418" s="13" t="s">
        <v>76</v>
      </c>
      <c r="AY418" s="253" t="s">
        <v>132</v>
      </c>
    </row>
    <row r="419" s="13" customFormat="1">
      <c r="A419" s="13"/>
      <c r="B419" s="242"/>
      <c r="C419" s="243"/>
      <c r="D419" s="244" t="s">
        <v>143</v>
      </c>
      <c r="E419" s="245" t="s">
        <v>1</v>
      </c>
      <c r="F419" s="246" t="s">
        <v>1028</v>
      </c>
      <c r="G419" s="243"/>
      <c r="H419" s="247">
        <v>4.2000000000000002</v>
      </c>
      <c r="I419" s="248"/>
      <c r="J419" s="243"/>
      <c r="K419" s="243"/>
      <c r="L419" s="249"/>
      <c r="M419" s="250"/>
      <c r="N419" s="251"/>
      <c r="O419" s="251"/>
      <c r="P419" s="251"/>
      <c r="Q419" s="251"/>
      <c r="R419" s="251"/>
      <c r="S419" s="251"/>
      <c r="T419" s="25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3" t="s">
        <v>143</v>
      </c>
      <c r="AU419" s="253" t="s">
        <v>141</v>
      </c>
      <c r="AV419" s="13" t="s">
        <v>141</v>
      </c>
      <c r="AW419" s="13" t="s">
        <v>32</v>
      </c>
      <c r="AX419" s="13" t="s">
        <v>76</v>
      </c>
      <c r="AY419" s="253" t="s">
        <v>132</v>
      </c>
    </row>
    <row r="420" s="13" customFormat="1">
      <c r="A420" s="13"/>
      <c r="B420" s="242"/>
      <c r="C420" s="243"/>
      <c r="D420" s="244" t="s">
        <v>143</v>
      </c>
      <c r="E420" s="245" t="s">
        <v>1</v>
      </c>
      <c r="F420" s="246" t="s">
        <v>1029</v>
      </c>
      <c r="G420" s="243"/>
      <c r="H420" s="247">
        <v>13.880000000000001</v>
      </c>
      <c r="I420" s="248"/>
      <c r="J420" s="243"/>
      <c r="K420" s="243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143</v>
      </c>
      <c r="AU420" s="253" t="s">
        <v>141</v>
      </c>
      <c r="AV420" s="13" t="s">
        <v>141</v>
      </c>
      <c r="AW420" s="13" t="s">
        <v>32</v>
      </c>
      <c r="AX420" s="13" t="s">
        <v>76</v>
      </c>
      <c r="AY420" s="253" t="s">
        <v>132</v>
      </c>
    </row>
    <row r="421" s="14" customFormat="1">
      <c r="A421" s="14"/>
      <c r="B421" s="254"/>
      <c r="C421" s="255"/>
      <c r="D421" s="244" t="s">
        <v>143</v>
      </c>
      <c r="E421" s="256" t="s">
        <v>1</v>
      </c>
      <c r="F421" s="257" t="s">
        <v>157</v>
      </c>
      <c r="G421" s="255"/>
      <c r="H421" s="258">
        <v>21.170000000000002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4" t="s">
        <v>143</v>
      </c>
      <c r="AU421" s="264" t="s">
        <v>141</v>
      </c>
      <c r="AV421" s="14" t="s">
        <v>140</v>
      </c>
      <c r="AW421" s="14" t="s">
        <v>32</v>
      </c>
      <c r="AX421" s="14" t="s">
        <v>81</v>
      </c>
      <c r="AY421" s="264" t="s">
        <v>132</v>
      </c>
    </row>
    <row r="422" s="2" customFormat="1" ht="24" customHeight="1">
      <c r="A422" s="39"/>
      <c r="B422" s="40"/>
      <c r="C422" s="229" t="s">
        <v>1030</v>
      </c>
      <c r="D422" s="229" t="s">
        <v>135</v>
      </c>
      <c r="E422" s="230" t="s">
        <v>1031</v>
      </c>
      <c r="F422" s="231" t="s">
        <v>1032</v>
      </c>
      <c r="G422" s="232" t="s">
        <v>149</v>
      </c>
      <c r="H422" s="233">
        <v>21.170000000000002</v>
      </c>
      <c r="I422" s="234"/>
      <c r="J422" s="235">
        <f>ROUND(I422*H422,2)</f>
        <v>0</v>
      </c>
      <c r="K422" s="231" t="s">
        <v>139</v>
      </c>
      <c r="L422" s="45"/>
      <c r="M422" s="236" t="s">
        <v>1</v>
      </c>
      <c r="N422" s="237" t="s">
        <v>42</v>
      </c>
      <c r="O422" s="92"/>
      <c r="P422" s="238">
        <f>O422*H422</f>
        <v>0</v>
      </c>
      <c r="Q422" s="238">
        <v>0.0053</v>
      </c>
      <c r="R422" s="238">
        <f>Q422*H422</f>
        <v>0.11220100000000001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211</v>
      </c>
      <c r="AT422" s="240" t="s">
        <v>135</v>
      </c>
      <c r="AU422" s="240" t="s">
        <v>141</v>
      </c>
      <c r="AY422" s="18" t="s">
        <v>132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141</v>
      </c>
      <c r="BK422" s="241">
        <f>ROUND(I422*H422,2)</f>
        <v>0</v>
      </c>
      <c r="BL422" s="18" t="s">
        <v>211</v>
      </c>
      <c r="BM422" s="240" t="s">
        <v>1033</v>
      </c>
    </row>
    <row r="423" s="2" customFormat="1" ht="16.5" customHeight="1">
      <c r="A423" s="39"/>
      <c r="B423" s="40"/>
      <c r="C423" s="265" t="s">
        <v>1034</v>
      </c>
      <c r="D423" s="265" t="s">
        <v>204</v>
      </c>
      <c r="E423" s="266" t="s">
        <v>1035</v>
      </c>
      <c r="F423" s="267" t="s">
        <v>1036</v>
      </c>
      <c r="G423" s="268" t="s">
        <v>149</v>
      </c>
      <c r="H423" s="269">
        <v>23.286999999999999</v>
      </c>
      <c r="I423" s="270"/>
      <c r="J423" s="271">
        <f>ROUND(I423*H423,2)</f>
        <v>0</v>
      </c>
      <c r="K423" s="267" t="s">
        <v>139</v>
      </c>
      <c r="L423" s="272"/>
      <c r="M423" s="273" t="s">
        <v>1</v>
      </c>
      <c r="N423" s="274" t="s">
        <v>42</v>
      </c>
      <c r="O423" s="92"/>
      <c r="P423" s="238">
        <f>O423*H423</f>
        <v>0</v>
      </c>
      <c r="Q423" s="238">
        <v>0.0126</v>
      </c>
      <c r="R423" s="238">
        <f>Q423*H423</f>
        <v>0.29341620000000002</v>
      </c>
      <c r="S423" s="238">
        <v>0</v>
      </c>
      <c r="T423" s="23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0" t="s">
        <v>281</v>
      </c>
      <c r="AT423" s="240" t="s">
        <v>204</v>
      </c>
      <c r="AU423" s="240" t="s">
        <v>141</v>
      </c>
      <c r="AY423" s="18" t="s">
        <v>132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141</v>
      </c>
      <c r="BK423" s="241">
        <f>ROUND(I423*H423,2)</f>
        <v>0</v>
      </c>
      <c r="BL423" s="18" t="s">
        <v>211</v>
      </c>
      <c r="BM423" s="240" t="s">
        <v>1037</v>
      </c>
    </row>
    <row r="424" s="13" customFormat="1">
      <c r="A424" s="13"/>
      <c r="B424" s="242"/>
      <c r="C424" s="243"/>
      <c r="D424" s="244" t="s">
        <v>143</v>
      </c>
      <c r="E424" s="245" t="s">
        <v>1</v>
      </c>
      <c r="F424" s="246" t="s">
        <v>1038</v>
      </c>
      <c r="G424" s="243"/>
      <c r="H424" s="247">
        <v>21.170000000000002</v>
      </c>
      <c r="I424" s="248"/>
      <c r="J424" s="243"/>
      <c r="K424" s="243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143</v>
      </c>
      <c r="AU424" s="253" t="s">
        <v>141</v>
      </c>
      <c r="AV424" s="13" t="s">
        <v>141</v>
      </c>
      <c r="AW424" s="13" t="s">
        <v>32</v>
      </c>
      <c r="AX424" s="13" t="s">
        <v>81</v>
      </c>
      <c r="AY424" s="253" t="s">
        <v>132</v>
      </c>
    </row>
    <row r="425" s="13" customFormat="1">
      <c r="A425" s="13"/>
      <c r="B425" s="242"/>
      <c r="C425" s="243"/>
      <c r="D425" s="244" t="s">
        <v>143</v>
      </c>
      <c r="E425" s="243"/>
      <c r="F425" s="246" t="s">
        <v>1039</v>
      </c>
      <c r="G425" s="243"/>
      <c r="H425" s="247">
        <v>23.286999999999999</v>
      </c>
      <c r="I425" s="248"/>
      <c r="J425" s="243"/>
      <c r="K425" s="243"/>
      <c r="L425" s="249"/>
      <c r="M425" s="250"/>
      <c r="N425" s="251"/>
      <c r="O425" s="251"/>
      <c r="P425" s="251"/>
      <c r="Q425" s="251"/>
      <c r="R425" s="251"/>
      <c r="S425" s="251"/>
      <c r="T425" s="25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3" t="s">
        <v>143</v>
      </c>
      <c r="AU425" s="253" t="s">
        <v>141</v>
      </c>
      <c r="AV425" s="13" t="s">
        <v>141</v>
      </c>
      <c r="AW425" s="13" t="s">
        <v>4</v>
      </c>
      <c r="AX425" s="13" t="s">
        <v>81</v>
      </c>
      <c r="AY425" s="253" t="s">
        <v>132</v>
      </c>
    </row>
    <row r="426" s="2" customFormat="1" ht="24" customHeight="1">
      <c r="A426" s="39"/>
      <c r="B426" s="40"/>
      <c r="C426" s="229" t="s">
        <v>1040</v>
      </c>
      <c r="D426" s="229" t="s">
        <v>135</v>
      </c>
      <c r="E426" s="230" t="s">
        <v>1041</v>
      </c>
      <c r="F426" s="231" t="s">
        <v>1042</v>
      </c>
      <c r="G426" s="232" t="s">
        <v>149</v>
      </c>
      <c r="H426" s="233">
        <v>21.170000000000002</v>
      </c>
      <c r="I426" s="234"/>
      <c r="J426" s="235">
        <f>ROUND(I426*H426,2)</f>
        <v>0</v>
      </c>
      <c r="K426" s="231" t="s">
        <v>139</v>
      </c>
      <c r="L426" s="45"/>
      <c r="M426" s="236" t="s">
        <v>1</v>
      </c>
      <c r="N426" s="237" t="s">
        <v>42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211</v>
      </c>
      <c r="AT426" s="240" t="s">
        <v>135</v>
      </c>
      <c r="AU426" s="240" t="s">
        <v>141</v>
      </c>
      <c r="AY426" s="18" t="s">
        <v>132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141</v>
      </c>
      <c r="BK426" s="241">
        <f>ROUND(I426*H426,2)</f>
        <v>0</v>
      </c>
      <c r="BL426" s="18" t="s">
        <v>211</v>
      </c>
      <c r="BM426" s="240" t="s">
        <v>1043</v>
      </c>
    </row>
    <row r="427" s="2" customFormat="1" ht="24" customHeight="1">
      <c r="A427" s="39"/>
      <c r="B427" s="40"/>
      <c r="C427" s="229" t="s">
        <v>1044</v>
      </c>
      <c r="D427" s="229" t="s">
        <v>135</v>
      </c>
      <c r="E427" s="230" t="s">
        <v>1045</v>
      </c>
      <c r="F427" s="231" t="s">
        <v>1046</v>
      </c>
      <c r="G427" s="232" t="s">
        <v>149</v>
      </c>
      <c r="H427" s="233">
        <v>21.170000000000002</v>
      </c>
      <c r="I427" s="234"/>
      <c r="J427" s="235">
        <f>ROUND(I427*H427,2)</f>
        <v>0</v>
      </c>
      <c r="K427" s="231" t="s">
        <v>139</v>
      </c>
      <c r="L427" s="45"/>
      <c r="M427" s="236" t="s">
        <v>1</v>
      </c>
      <c r="N427" s="237" t="s">
        <v>42</v>
      </c>
      <c r="O427" s="92"/>
      <c r="P427" s="238">
        <f>O427*H427</f>
        <v>0</v>
      </c>
      <c r="Q427" s="238">
        <v>0</v>
      </c>
      <c r="R427" s="238">
        <f>Q427*H427</f>
        <v>0</v>
      </c>
      <c r="S427" s="238">
        <v>0</v>
      </c>
      <c r="T427" s="23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0" t="s">
        <v>211</v>
      </c>
      <c r="AT427" s="240" t="s">
        <v>135</v>
      </c>
      <c r="AU427" s="240" t="s">
        <v>141</v>
      </c>
      <c r="AY427" s="18" t="s">
        <v>132</v>
      </c>
      <c r="BE427" s="241">
        <f>IF(N427="základní",J427,0)</f>
        <v>0</v>
      </c>
      <c r="BF427" s="241">
        <f>IF(N427="snížená",J427,0)</f>
        <v>0</v>
      </c>
      <c r="BG427" s="241">
        <f>IF(N427="zákl. přenesená",J427,0)</f>
        <v>0</v>
      </c>
      <c r="BH427" s="241">
        <f>IF(N427="sníž. přenesená",J427,0)</f>
        <v>0</v>
      </c>
      <c r="BI427" s="241">
        <f>IF(N427="nulová",J427,0)</f>
        <v>0</v>
      </c>
      <c r="BJ427" s="18" t="s">
        <v>141</v>
      </c>
      <c r="BK427" s="241">
        <f>ROUND(I427*H427,2)</f>
        <v>0</v>
      </c>
      <c r="BL427" s="18" t="s">
        <v>211</v>
      </c>
      <c r="BM427" s="240" t="s">
        <v>1047</v>
      </c>
    </row>
    <row r="428" s="2" customFormat="1" ht="24" customHeight="1">
      <c r="A428" s="39"/>
      <c r="B428" s="40"/>
      <c r="C428" s="229" t="s">
        <v>1048</v>
      </c>
      <c r="D428" s="229" t="s">
        <v>135</v>
      </c>
      <c r="E428" s="230" t="s">
        <v>1049</v>
      </c>
      <c r="F428" s="231" t="s">
        <v>1050</v>
      </c>
      <c r="G428" s="232" t="s">
        <v>417</v>
      </c>
      <c r="H428" s="296"/>
      <c r="I428" s="234"/>
      <c r="J428" s="235">
        <f>ROUND(I428*H428,2)</f>
        <v>0</v>
      </c>
      <c r="K428" s="231" t="s">
        <v>139</v>
      </c>
      <c r="L428" s="45"/>
      <c r="M428" s="236" t="s">
        <v>1</v>
      </c>
      <c r="N428" s="237" t="s">
        <v>42</v>
      </c>
      <c r="O428" s="92"/>
      <c r="P428" s="238">
        <f>O428*H428</f>
        <v>0</v>
      </c>
      <c r="Q428" s="238">
        <v>0</v>
      </c>
      <c r="R428" s="238">
        <f>Q428*H428</f>
        <v>0</v>
      </c>
      <c r="S428" s="238">
        <v>0</v>
      </c>
      <c r="T428" s="23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211</v>
      </c>
      <c r="AT428" s="240" t="s">
        <v>135</v>
      </c>
      <c r="AU428" s="240" t="s">
        <v>141</v>
      </c>
      <c r="AY428" s="18" t="s">
        <v>132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141</v>
      </c>
      <c r="BK428" s="241">
        <f>ROUND(I428*H428,2)</f>
        <v>0</v>
      </c>
      <c r="BL428" s="18" t="s">
        <v>211</v>
      </c>
      <c r="BM428" s="240" t="s">
        <v>1051</v>
      </c>
    </row>
    <row r="429" s="12" customFormat="1" ht="22.8" customHeight="1">
      <c r="A429" s="12"/>
      <c r="B429" s="213"/>
      <c r="C429" s="214"/>
      <c r="D429" s="215" t="s">
        <v>75</v>
      </c>
      <c r="E429" s="227" t="s">
        <v>1052</v>
      </c>
      <c r="F429" s="227" t="s">
        <v>1053</v>
      </c>
      <c r="G429" s="214"/>
      <c r="H429" s="214"/>
      <c r="I429" s="217"/>
      <c r="J429" s="228">
        <f>BK429</f>
        <v>0</v>
      </c>
      <c r="K429" s="214"/>
      <c r="L429" s="219"/>
      <c r="M429" s="220"/>
      <c r="N429" s="221"/>
      <c r="O429" s="221"/>
      <c r="P429" s="222">
        <f>SUM(P430:P437)</f>
        <v>0</v>
      </c>
      <c r="Q429" s="221"/>
      <c r="R429" s="222">
        <f>SUM(R430:R437)</f>
        <v>0.0047290000000000006</v>
      </c>
      <c r="S429" s="221"/>
      <c r="T429" s="223">
        <f>SUM(T430:T437)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24" t="s">
        <v>141</v>
      </c>
      <c r="AT429" s="225" t="s">
        <v>75</v>
      </c>
      <c r="AU429" s="225" t="s">
        <v>81</v>
      </c>
      <c r="AY429" s="224" t="s">
        <v>132</v>
      </c>
      <c r="BK429" s="226">
        <f>SUM(BK430:BK437)</f>
        <v>0</v>
      </c>
    </row>
    <row r="430" s="2" customFormat="1" ht="24" customHeight="1">
      <c r="A430" s="39"/>
      <c r="B430" s="40"/>
      <c r="C430" s="229" t="s">
        <v>1054</v>
      </c>
      <c r="D430" s="229" t="s">
        <v>135</v>
      </c>
      <c r="E430" s="230" t="s">
        <v>1055</v>
      </c>
      <c r="F430" s="231" t="s">
        <v>1056</v>
      </c>
      <c r="G430" s="232" t="s">
        <v>149</v>
      </c>
      <c r="H430" s="233">
        <v>5.0499999999999998</v>
      </c>
      <c r="I430" s="234"/>
      <c r="J430" s="235">
        <f>ROUND(I430*H430,2)</f>
        <v>0</v>
      </c>
      <c r="K430" s="231" t="s">
        <v>139</v>
      </c>
      <c r="L430" s="45"/>
      <c r="M430" s="236" t="s">
        <v>1</v>
      </c>
      <c r="N430" s="237" t="s">
        <v>42</v>
      </c>
      <c r="O430" s="92"/>
      <c r="P430" s="238">
        <f>O430*H430</f>
        <v>0</v>
      </c>
      <c r="Q430" s="238">
        <v>8.0000000000000007E-05</v>
      </c>
      <c r="R430" s="238">
        <f>Q430*H430</f>
        <v>0.00040400000000000001</v>
      </c>
      <c r="S430" s="238">
        <v>0</v>
      </c>
      <c r="T430" s="23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0" t="s">
        <v>211</v>
      </c>
      <c r="AT430" s="240" t="s">
        <v>135</v>
      </c>
      <c r="AU430" s="240" t="s">
        <v>141</v>
      </c>
      <c r="AY430" s="18" t="s">
        <v>132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141</v>
      </c>
      <c r="BK430" s="241">
        <f>ROUND(I430*H430,2)</f>
        <v>0</v>
      </c>
      <c r="BL430" s="18" t="s">
        <v>211</v>
      </c>
      <c r="BM430" s="240" t="s">
        <v>1057</v>
      </c>
    </row>
    <row r="431" s="13" customFormat="1">
      <c r="A431" s="13"/>
      <c r="B431" s="242"/>
      <c r="C431" s="243"/>
      <c r="D431" s="244" t="s">
        <v>143</v>
      </c>
      <c r="E431" s="245" t="s">
        <v>1</v>
      </c>
      <c r="F431" s="246" t="s">
        <v>1058</v>
      </c>
      <c r="G431" s="243"/>
      <c r="H431" s="247">
        <v>5.0499999999999998</v>
      </c>
      <c r="I431" s="248"/>
      <c r="J431" s="243"/>
      <c r="K431" s="243"/>
      <c r="L431" s="249"/>
      <c r="M431" s="250"/>
      <c r="N431" s="251"/>
      <c r="O431" s="251"/>
      <c r="P431" s="251"/>
      <c r="Q431" s="251"/>
      <c r="R431" s="251"/>
      <c r="S431" s="251"/>
      <c r="T431" s="25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3" t="s">
        <v>143</v>
      </c>
      <c r="AU431" s="253" t="s">
        <v>141</v>
      </c>
      <c r="AV431" s="13" t="s">
        <v>141</v>
      </c>
      <c r="AW431" s="13" t="s">
        <v>32</v>
      </c>
      <c r="AX431" s="13" t="s">
        <v>81</v>
      </c>
      <c r="AY431" s="253" t="s">
        <v>132</v>
      </c>
    </row>
    <row r="432" s="2" customFormat="1" ht="24" customHeight="1">
      <c r="A432" s="39"/>
      <c r="B432" s="40"/>
      <c r="C432" s="229" t="s">
        <v>1059</v>
      </c>
      <c r="D432" s="229" t="s">
        <v>135</v>
      </c>
      <c r="E432" s="230" t="s">
        <v>1060</v>
      </c>
      <c r="F432" s="231" t="s">
        <v>1061</v>
      </c>
      <c r="G432" s="232" t="s">
        <v>149</v>
      </c>
      <c r="H432" s="233">
        <v>5.0499999999999998</v>
      </c>
      <c r="I432" s="234"/>
      <c r="J432" s="235">
        <f>ROUND(I432*H432,2)</f>
        <v>0</v>
      </c>
      <c r="K432" s="231" t="s">
        <v>139</v>
      </c>
      <c r="L432" s="45"/>
      <c r="M432" s="236" t="s">
        <v>1</v>
      </c>
      <c r="N432" s="237" t="s">
        <v>42</v>
      </c>
      <c r="O432" s="92"/>
      <c r="P432" s="238">
        <f>O432*H432</f>
        <v>0</v>
      </c>
      <c r="Q432" s="238">
        <v>0.00013999999999999999</v>
      </c>
      <c r="R432" s="238">
        <f>Q432*H432</f>
        <v>0.00070699999999999995</v>
      </c>
      <c r="S432" s="238">
        <v>0</v>
      </c>
      <c r="T432" s="23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0" t="s">
        <v>211</v>
      </c>
      <c r="AT432" s="240" t="s">
        <v>135</v>
      </c>
      <c r="AU432" s="240" t="s">
        <v>141</v>
      </c>
      <c r="AY432" s="18" t="s">
        <v>132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8" t="s">
        <v>141</v>
      </c>
      <c r="BK432" s="241">
        <f>ROUND(I432*H432,2)</f>
        <v>0</v>
      </c>
      <c r="BL432" s="18" t="s">
        <v>211</v>
      </c>
      <c r="BM432" s="240" t="s">
        <v>1062</v>
      </c>
    </row>
    <row r="433" s="2" customFormat="1" ht="24" customHeight="1">
      <c r="A433" s="39"/>
      <c r="B433" s="40"/>
      <c r="C433" s="229" t="s">
        <v>1063</v>
      </c>
      <c r="D433" s="229" t="s">
        <v>135</v>
      </c>
      <c r="E433" s="230" t="s">
        <v>1064</v>
      </c>
      <c r="F433" s="231" t="s">
        <v>1065</v>
      </c>
      <c r="G433" s="232" t="s">
        <v>149</v>
      </c>
      <c r="H433" s="233">
        <v>5.0499999999999998</v>
      </c>
      <c r="I433" s="234"/>
      <c r="J433" s="235">
        <f>ROUND(I433*H433,2)</f>
        <v>0</v>
      </c>
      <c r="K433" s="231" t="s">
        <v>139</v>
      </c>
      <c r="L433" s="45"/>
      <c r="M433" s="236" t="s">
        <v>1</v>
      </c>
      <c r="N433" s="237" t="s">
        <v>42</v>
      </c>
      <c r="O433" s="92"/>
      <c r="P433" s="238">
        <f>O433*H433</f>
        <v>0</v>
      </c>
      <c r="Q433" s="238">
        <v>0.00012</v>
      </c>
      <c r="R433" s="238">
        <f>Q433*H433</f>
        <v>0.00060599999999999998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211</v>
      </c>
      <c r="AT433" s="240" t="s">
        <v>135</v>
      </c>
      <c r="AU433" s="240" t="s">
        <v>141</v>
      </c>
      <c r="AY433" s="18" t="s">
        <v>132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141</v>
      </c>
      <c r="BK433" s="241">
        <f>ROUND(I433*H433,2)</f>
        <v>0</v>
      </c>
      <c r="BL433" s="18" t="s">
        <v>211</v>
      </c>
      <c r="BM433" s="240" t="s">
        <v>1066</v>
      </c>
    </row>
    <row r="434" s="2" customFormat="1" ht="24" customHeight="1">
      <c r="A434" s="39"/>
      <c r="B434" s="40"/>
      <c r="C434" s="229" t="s">
        <v>1067</v>
      </c>
      <c r="D434" s="229" t="s">
        <v>135</v>
      </c>
      <c r="E434" s="230" t="s">
        <v>1068</v>
      </c>
      <c r="F434" s="231" t="s">
        <v>1069</v>
      </c>
      <c r="G434" s="232" t="s">
        <v>149</v>
      </c>
      <c r="H434" s="233">
        <v>10.1</v>
      </c>
      <c r="I434" s="234"/>
      <c r="J434" s="235">
        <f>ROUND(I434*H434,2)</f>
        <v>0</v>
      </c>
      <c r="K434" s="231" t="s">
        <v>139</v>
      </c>
      <c r="L434" s="45"/>
      <c r="M434" s="236" t="s">
        <v>1</v>
      </c>
      <c r="N434" s="237" t="s">
        <v>42</v>
      </c>
      <c r="O434" s="92"/>
      <c r="P434" s="238">
        <f>O434*H434</f>
        <v>0</v>
      </c>
      <c r="Q434" s="238">
        <v>0.00012</v>
      </c>
      <c r="R434" s="238">
        <f>Q434*H434</f>
        <v>0.001212</v>
      </c>
      <c r="S434" s="238">
        <v>0</v>
      </c>
      <c r="T434" s="23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0" t="s">
        <v>211</v>
      </c>
      <c r="AT434" s="240" t="s">
        <v>135</v>
      </c>
      <c r="AU434" s="240" t="s">
        <v>141</v>
      </c>
      <c r="AY434" s="18" t="s">
        <v>132</v>
      </c>
      <c r="BE434" s="241">
        <f>IF(N434="základní",J434,0)</f>
        <v>0</v>
      </c>
      <c r="BF434" s="241">
        <f>IF(N434="snížená",J434,0)</f>
        <v>0</v>
      </c>
      <c r="BG434" s="241">
        <f>IF(N434="zákl. přenesená",J434,0)</f>
        <v>0</v>
      </c>
      <c r="BH434" s="241">
        <f>IF(N434="sníž. přenesená",J434,0)</f>
        <v>0</v>
      </c>
      <c r="BI434" s="241">
        <f>IF(N434="nulová",J434,0)</f>
        <v>0</v>
      </c>
      <c r="BJ434" s="18" t="s">
        <v>141</v>
      </c>
      <c r="BK434" s="241">
        <f>ROUND(I434*H434,2)</f>
        <v>0</v>
      </c>
      <c r="BL434" s="18" t="s">
        <v>211</v>
      </c>
      <c r="BM434" s="240" t="s">
        <v>1070</v>
      </c>
    </row>
    <row r="435" s="2" customFormat="1" ht="24" customHeight="1">
      <c r="A435" s="39"/>
      <c r="B435" s="40"/>
      <c r="C435" s="229" t="s">
        <v>1071</v>
      </c>
      <c r="D435" s="229" t="s">
        <v>135</v>
      </c>
      <c r="E435" s="230" t="s">
        <v>1072</v>
      </c>
      <c r="F435" s="231" t="s">
        <v>1073</v>
      </c>
      <c r="G435" s="232" t="s">
        <v>255</v>
      </c>
      <c r="H435" s="233">
        <v>18</v>
      </c>
      <c r="I435" s="234"/>
      <c r="J435" s="235">
        <f>ROUND(I435*H435,2)</f>
        <v>0</v>
      </c>
      <c r="K435" s="231" t="s">
        <v>139</v>
      </c>
      <c r="L435" s="45"/>
      <c r="M435" s="236" t="s">
        <v>1</v>
      </c>
      <c r="N435" s="237" t="s">
        <v>42</v>
      </c>
      <c r="O435" s="92"/>
      <c r="P435" s="238">
        <f>O435*H435</f>
        <v>0</v>
      </c>
      <c r="Q435" s="238">
        <v>2.0000000000000002E-05</v>
      </c>
      <c r="R435" s="238">
        <f>Q435*H435</f>
        <v>0.00036000000000000002</v>
      </c>
      <c r="S435" s="238">
        <v>0</v>
      </c>
      <c r="T435" s="23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211</v>
      </c>
      <c r="AT435" s="240" t="s">
        <v>135</v>
      </c>
      <c r="AU435" s="240" t="s">
        <v>141</v>
      </c>
      <c r="AY435" s="18" t="s">
        <v>132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141</v>
      </c>
      <c r="BK435" s="241">
        <f>ROUND(I435*H435,2)</f>
        <v>0</v>
      </c>
      <c r="BL435" s="18" t="s">
        <v>211</v>
      </c>
      <c r="BM435" s="240" t="s">
        <v>1074</v>
      </c>
    </row>
    <row r="436" s="2" customFormat="1" ht="24" customHeight="1">
      <c r="A436" s="39"/>
      <c r="B436" s="40"/>
      <c r="C436" s="229" t="s">
        <v>1075</v>
      </c>
      <c r="D436" s="229" t="s">
        <v>135</v>
      </c>
      <c r="E436" s="230" t="s">
        <v>1076</v>
      </c>
      <c r="F436" s="231" t="s">
        <v>1077</v>
      </c>
      <c r="G436" s="232" t="s">
        <v>255</v>
      </c>
      <c r="H436" s="233">
        <v>18</v>
      </c>
      <c r="I436" s="234"/>
      <c r="J436" s="235">
        <f>ROUND(I436*H436,2)</f>
        <v>0</v>
      </c>
      <c r="K436" s="231" t="s">
        <v>139</v>
      </c>
      <c r="L436" s="45"/>
      <c r="M436" s="236" t="s">
        <v>1</v>
      </c>
      <c r="N436" s="237" t="s">
        <v>42</v>
      </c>
      <c r="O436" s="92"/>
      <c r="P436" s="238">
        <f>O436*H436</f>
        <v>0</v>
      </c>
      <c r="Q436" s="238">
        <v>6.0000000000000002E-05</v>
      </c>
      <c r="R436" s="238">
        <f>Q436*H436</f>
        <v>0.00108</v>
      </c>
      <c r="S436" s="238">
        <v>0</v>
      </c>
      <c r="T436" s="23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211</v>
      </c>
      <c r="AT436" s="240" t="s">
        <v>135</v>
      </c>
      <c r="AU436" s="240" t="s">
        <v>141</v>
      </c>
      <c r="AY436" s="18" t="s">
        <v>132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141</v>
      </c>
      <c r="BK436" s="241">
        <f>ROUND(I436*H436,2)</f>
        <v>0</v>
      </c>
      <c r="BL436" s="18" t="s">
        <v>211</v>
      </c>
      <c r="BM436" s="240" t="s">
        <v>1078</v>
      </c>
    </row>
    <row r="437" s="2" customFormat="1" ht="24" customHeight="1">
      <c r="A437" s="39"/>
      <c r="B437" s="40"/>
      <c r="C437" s="229" t="s">
        <v>1079</v>
      </c>
      <c r="D437" s="229" t="s">
        <v>135</v>
      </c>
      <c r="E437" s="230" t="s">
        <v>1080</v>
      </c>
      <c r="F437" s="231" t="s">
        <v>1081</v>
      </c>
      <c r="G437" s="232" t="s">
        <v>255</v>
      </c>
      <c r="H437" s="233">
        <v>18</v>
      </c>
      <c r="I437" s="234"/>
      <c r="J437" s="235">
        <f>ROUND(I437*H437,2)</f>
        <v>0</v>
      </c>
      <c r="K437" s="231" t="s">
        <v>139</v>
      </c>
      <c r="L437" s="45"/>
      <c r="M437" s="236" t="s">
        <v>1</v>
      </c>
      <c r="N437" s="237" t="s">
        <v>42</v>
      </c>
      <c r="O437" s="92"/>
      <c r="P437" s="238">
        <f>O437*H437</f>
        <v>0</v>
      </c>
      <c r="Q437" s="238">
        <v>2.0000000000000002E-05</v>
      </c>
      <c r="R437" s="238">
        <f>Q437*H437</f>
        <v>0.00036000000000000002</v>
      </c>
      <c r="S437" s="238">
        <v>0</v>
      </c>
      <c r="T437" s="23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0" t="s">
        <v>211</v>
      </c>
      <c r="AT437" s="240" t="s">
        <v>135</v>
      </c>
      <c r="AU437" s="240" t="s">
        <v>141</v>
      </c>
      <c r="AY437" s="18" t="s">
        <v>132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141</v>
      </c>
      <c r="BK437" s="241">
        <f>ROUND(I437*H437,2)</f>
        <v>0</v>
      </c>
      <c r="BL437" s="18" t="s">
        <v>211</v>
      </c>
      <c r="BM437" s="240" t="s">
        <v>1082</v>
      </c>
    </row>
    <row r="438" s="12" customFormat="1" ht="22.8" customHeight="1">
      <c r="A438" s="12"/>
      <c r="B438" s="213"/>
      <c r="C438" s="214"/>
      <c r="D438" s="215" t="s">
        <v>75</v>
      </c>
      <c r="E438" s="227" t="s">
        <v>1083</v>
      </c>
      <c r="F438" s="227" t="s">
        <v>1084</v>
      </c>
      <c r="G438" s="214"/>
      <c r="H438" s="214"/>
      <c r="I438" s="217"/>
      <c r="J438" s="228">
        <f>BK438</f>
        <v>0</v>
      </c>
      <c r="K438" s="214"/>
      <c r="L438" s="219"/>
      <c r="M438" s="220"/>
      <c r="N438" s="221"/>
      <c r="O438" s="221"/>
      <c r="P438" s="222">
        <f>SUM(P439:P448)</f>
        <v>0</v>
      </c>
      <c r="Q438" s="221"/>
      <c r="R438" s="222">
        <f>SUM(R439:R448)</f>
        <v>0.31815700000000002</v>
      </c>
      <c r="S438" s="221"/>
      <c r="T438" s="223">
        <f>SUM(T439:T448)</f>
        <v>0.056978000000000001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24" t="s">
        <v>141</v>
      </c>
      <c r="AT438" s="225" t="s">
        <v>75</v>
      </c>
      <c r="AU438" s="225" t="s">
        <v>81</v>
      </c>
      <c r="AY438" s="224" t="s">
        <v>132</v>
      </c>
      <c r="BK438" s="226">
        <f>SUM(BK439:BK448)</f>
        <v>0</v>
      </c>
    </row>
    <row r="439" s="2" customFormat="1" ht="16.5" customHeight="1">
      <c r="A439" s="39"/>
      <c r="B439" s="40"/>
      <c r="C439" s="229" t="s">
        <v>1085</v>
      </c>
      <c r="D439" s="229" t="s">
        <v>135</v>
      </c>
      <c r="E439" s="230" t="s">
        <v>1086</v>
      </c>
      <c r="F439" s="231" t="s">
        <v>1087</v>
      </c>
      <c r="G439" s="232" t="s">
        <v>149</v>
      </c>
      <c r="H439" s="233">
        <v>183.80000000000001</v>
      </c>
      <c r="I439" s="234"/>
      <c r="J439" s="235">
        <f>ROUND(I439*H439,2)</f>
        <v>0</v>
      </c>
      <c r="K439" s="231" t="s">
        <v>176</v>
      </c>
      <c r="L439" s="45"/>
      <c r="M439" s="236" t="s">
        <v>1</v>
      </c>
      <c r="N439" s="237" t="s">
        <v>42</v>
      </c>
      <c r="O439" s="92"/>
      <c r="P439" s="238">
        <f>O439*H439</f>
        <v>0</v>
      </c>
      <c r="Q439" s="238">
        <v>0.001</v>
      </c>
      <c r="R439" s="238">
        <f>Q439*H439</f>
        <v>0.18380000000000002</v>
      </c>
      <c r="S439" s="238">
        <v>0.00031</v>
      </c>
      <c r="T439" s="239">
        <f>S439*H439</f>
        <v>0.056978000000000001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211</v>
      </c>
      <c r="AT439" s="240" t="s">
        <v>135</v>
      </c>
      <c r="AU439" s="240" t="s">
        <v>141</v>
      </c>
      <c r="AY439" s="18" t="s">
        <v>132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141</v>
      </c>
      <c r="BK439" s="241">
        <f>ROUND(I439*H439,2)</f>
        <v>0</v>
      </c>
      <c r="BL439" s="18" t="s">
        <v>211</v>
      </c>
      <c r="BM439" s="240" t="s">
        <v>1088</v>
      </c>
    </row>
    <row r="440" s="13" customFormat="1">
      <c r="A440" s="13"/>
      <c r="B440" s="242"/>
      <c r="C440" s="243"/>
      <c r="D440" s="244" t="s">
        <v>143</v>
      </c>
      <c r="E440" s="245" t="s">
        <v>1</v>
      </c>
      <c r="F440" s="246" t="s">
        <v>152</v>
      </c>
      <c r="G440" s="243"/>
      <c r="H440" s="247">
        <v>2.25</v>
      </c>
      <c r="I440" s="248"/>
      <c r="J440" s="243"/>
      <c r="K440" s="243"/>
      <c r="L440" s="249"/>
      <c r="M440" s="250"/>
      <c r="N440" s="251"/>
      <c r="O440" s="251"/>
      <c r="P440" s="251"/>
      <c r="Q440" s="251"/>
      <c r="R440" s="251"/>
      <c r="S440" s="251"/>
      <c r="T440" s="25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3" t="s">
        <v>143</v>
      </c>
      <c r="AU440" s="253" t="s">
        <v>141</v>
      </c>
      <c r="AV440" s="13" t="s">
        <v>141</v>
      </c>
      <c r="AW440" s="13" t="s">
        <v>32</v>
      </c>
      <c r="AX440" s="13" t="s">
        <v>76</v>
      </c>
      <c r="AY440" s="253" t="s">
        <v>132</v>
      </c>
    </row>
    <row r="441" s="13" customFormat="1">
      <c r="A441" s="13"/>
      <c r="B441" s="242"/>
      <c r="C441" s="243"/>
      <c r="D441" s="244" t="s">
        <v>143</v>
      </c>
      <c r="E441" s="245" t="s">
        <v>1</v>
      </c>
      <c r="F441" s="246" t="s">
        <v>1089</v>
      </c>
      <c r="G441" s="243"/>
      <c r="H441" s="247">
        <v>181.55000000000001</v>
      </c>
      <c r="I441" s="248"/>
      <c r="J441" s="243"/>
      <c r="K441" s="243"/>
      <c r="L441" s="249"/>
      <c r="M441" s="250"/>
      <c r="N441" s="251"/>
      <c r="O441" s="251"/>
      <c r="P441" s="251"/>
      <c r="Q441" s="251"/>
      <c r="R441" s="251"/>
      <c r="S441" s="251"/>
      <c r="T441" s="25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3" t="s">
        <v>143</v>
      </c>
      <c r="AU441" s="253" t="s">
        <v>141</v>
      </c>
      <c r="AV441" s="13" t="s">
        <v>141</v>
      </c>
      <c r="AW441" s="13" t="s">
        <v>32</v>
      </c>
      <c r="AX441" s="13" t="s">
        <v>76</v>
      </c>
      <c r="AY441" s="253" t="s">
        <v>132</v>
      </c>
    </row>
    <row r="442" s="14" customFormat="1">
      <c r="A442" s="14"/>
      <c r="B442" s="254"/>
      <c r="C442" s="255"/>
      <c r="D442" s="244" t="s">
        <v>143</v>
      </c>
      <c r="E442" s="256" t="s">
        <v>1</v>
      </c>
      <c r="F442" s="257" t="s">
        <v>157</v>
      </c>
      <c r="G442" s="255"/>
      <c r="H442" s="258">
        <v>183.80000000000001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4" t="s">
        <v>143</v>
      </c>
      <c r="AU442" s="264" t="s">
        <v>141</v>
      </c>
      <c r="AV442" s="14" t="s">
        <v>140</v>
      </c>
      <c r="AW442" s="14" t="s">
        <v>32</v>
      </c>
      <c r="AX442" s="14" t="s">
        <v>81</v>
      </c>
      <c r="AY442" s="264" t="s">
        <v>132</v>
      </c>
    </row>
    <row r="443" s="2" customFormat="1" ht="24" customHeight="1">
      <c r="A443" s="39"/>
      <c r="B443" s="40"/>
      <c r="C443" s="229" t="s">
        <v>1090</v>
      </c>
      <c r="D443" s="229" t="s">
        <v>135</v>
      </c>
      <c r="E443" s="230" t="s">
        <v>1091</v>
      </c>
      <c r="F443" s="231" t="s">
        <v>1092</v>
      </c>
      <c r="G443" s="232" t="s">
        <v>149</v>
      </c>
      <c r="H443" s="233">
        <v>183.80000000000001</v>
      </c>
      <c r="I443" s="234"/>
      <c r="J443" s="235">
        <f>ROUND(I443*H443,2)</f>
        <v>0</v>
      </c>
      <c r="K443" s="231" t="s">
        <v>176</v>
      </c>
      <c r="L443" s="45"/>
      <c r="M443" s="236" t="s">
        <v>1</v>
      </c>
      <c r="N443" s="237" t="s">
        <v>42</v>
      </c>
      <c r="O443" s="92"/>
      <c r="P443" s="238">
        <f>O443*H443</f>
        <v>0</v>
      </c>
      <c r="Q443" s="238">
        <v>0</v>
      </c>
      <c r="R443" s="238">
        <f>Q443*H443</f>
        <v>0</v>
      </c>
      <c r="S443" s="238">
        <v>0</v>
      </c>
      <c r="T443" s="23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0" t="s">
        <v>211</v>
      </c>
      <c r="AT443" s="240" t="s">
        <v>135</v>
      </c>
      <c r="AU443" s="240" t="s">
        <v>141</v>
      </c>
      <c r="AY443" s="18" t="s">
        <v>132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8" t="s">
        <v>141</v>
      </c>
      <c r="BK443" s="241">
        <f>ROUND(I443*H443,2)</f>
        <v>0</v>
      </c>
      <c r="BL443" s="18" t="s">
        <v>211</v>
      </c>
      <c r="BM443" s="240" t="s">
        <v>1093</v>
      </c>
    </row>
    <row r="444" s="2" customFormat="1" ht="24" customHeight="1">
      <c r="A444" s="39"/>
      <c r="B444" s="40"/>
      <c r="C444" s="229" t="s">
        <v>1094</v>
      </c>
      <c r="D444" s="229" t="s">
        <v>135</v>
      </c>
      <c r="E444" s="230" t="s">
        <v>1095</v>
      </c>
      <c r="F444" s="231" t="s">
        <v>1096</v>
      </c>
      <c r="G444" s="232" t="s">
        <v>149</v>
      </c>
      <c r="H444" s="233">
        <v>231.65000000000001</v>
      </c>
      <c r="I444" s="234"/>
      <c r="J444" s="235">
        <f>ROUND(I444*H444,2)</f>
        <v>0</v>
      </c>
      <c r="K444" s="231" t="s">
        <v>176</v>
      </c>
      <c r="L444" s="45"/>
      <c r="M444" s="236" t="s">
        <v>1</v>
      </c>
      <c r="N444" s="237" t="s">
        <v>42</v>
      </c>
      <c r="O444" s="92"/>
      <c r="P444" s="238">
        <f>O444*H444</f>
        <v>0</v>
      </c>
      <c r="Q444" s="238">
        <v>0.00029</v>
      </c>
      <c r="R444" s="238">
        <f>Q444*H444</f>
        <v>0.067178500000000002</v>
      </c>
      <c r="S444" s="238">
        <v>0</v>
      </c>
      <c r="T444" s="23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211</v>
      </c>
      <c r="AT444" s="240" t="s">
        <v>135</v>
      </c>
      <c r="AU444" s="240" t="s">
        <v>141</v>
      </c>
      <c r="AY444" s="18" t="s">
        <v>132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141</v>
      </c>
      <c r="BK444" s="241">
        <f>ROUND(I444*H444,2)</f>
        <v>0</v>
      </c>
      <c r="BL444" s="18" t="s">
        <v>211</v>
      </c>
      <c r="BM444" s="240" t="s">
        <v>1097</v>
      </c>
    </row>
    <row r="445" s="13" customFormat="1">
      <c r="A445" s="13"/>
      <c r="B445" s="242"/>
      <c r="C445" s="243"/>
      <c r="D445" s="244" t="s">
        <v>143</v>
      </c>
      <c r="E445" s="245" t="s">
        <v>1</v>
      </c>
      <c r="F445" s="246" t="s">
        <v>1089</v>
      </c>
      <c r="G445" s="243"/>
      <c r="H445" s="247">
        <v>181.55000000000001</v>
      </c>
      <c r="I445" s="248"/>
      <c r="J445" s="243"/>
      <c r="K445" s="243"/>
      <c r="L445" s="249"/>
      <c r="M445" s="250"/>
      <c r="N445" s="251"/>
      <c r="O445" s="251"/>
      <c r="P445" s="251"/>
      <c r="Q445" s="251"/>
      <c r="R445" s="251"/>
      <c r="S445" s="251"/>
      <c r="T445" s="25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3" t="s">
        <v>143</v>
      </c>
      <c r="AU445" s="253" t="s">
        <v>141</v>
      </c>
      <c r="AV445" s="13" t="s">
        <v>141</v>
      </c>
      <c r="AW445" s="13" t="s">
        <v>32</v>
      </c>
      <c r="AX445" s="13" t="s">
        <v>76</v>
      </c>
      <c r="AY445" s="253" t="s">
        <v>132</v>
      </c>
    </row>
    <row r="446" s="13" customFormat="1">
      <c r="A446" s="13"/>
      <c r="B446" s="242"/>
      <c r="C446" s="243"/>
      <c r="D446" s="244" t="s">
        <v>143</v>
      </c>
      <c r="E446" s="245" t="s">
        <v>1</v>
      </c>
      <c r="F446" s="246" t="s">
        <v>1098</v>
      </c>
      <c r="G446" s="243"/>
      <c r="H446" s="247">
        <v>50.100000000000001</v>
      </c>
      <c r="I446" s="248"/>
      <c r="J446" s="243"/>
      <c r="K446" s="243"/>
      <c r="L446" s="249"/>
      <c r="M446" s="250"/>
      <c r="N446" s="251"/>
      <c r="O446" s="251"/>
      <c r="P446" s="251"/>
      <c r="Q446" s="251"/>
      <c r="R446" s="251"/>
      <c r="S446" s="251"/>
      <c r="T446" s="25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3" t="s">
        <v>143</v>
      </c>
      <c r="AU446" s="253" t="s">
        <v>141</v>
      </c>
      <c r="AV446" s="13" t="s">
        <v>141</v>
      </c>
      <c r="AW446" s="13" t="s">
        <v>32</v>
      </c>
      <c r="AX446" s="13" t="s">
        <v>76</v>
      </c>
      <c r="AY446" s="253" t="s">
        <v>132</v>
      </c>
    </row>
    <row r="447" s="14" customFormat="1">
      <c r="A447" s="14"/>
      <c r="B447" s="254"/>
      <c r="C447" s="255"/>
      <c r="D447" s="244" t="s">
        <v>143</v>
      </c>
      <c r="E447" s="256" t="s">
        <v>1</v>
      </c>
      <c r="F447" s="257" t="s">
        <v>157</v>
      </c>
      <c r="G447" s="255"/>
      <c r="H447" s="258">
        <v>231.65000000000001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4" t="s">
        <v>143</v>
      </c>
      <c r="AU447" s="264" t="s">
        <v>141</v>
      </c>
      <c r="AV447" s="14" t="s">
        <v>140</v>
      </c>
      <c r="AW447" s="14" t="s">
        <v>32</v>
      </c>
      <c r="AX447" s="14" t="s">
        <v>81</v>
      </c>
      <c r="AY447" s="264" t="s">
        <v>132</v>
      </c>
    </row>
    <row r="448" s="2" customFormat="1" ht="24" customHeight="1">
      <c r="A448" s="39"/>
      <c r="B448" s="40"/>
      <c r="C448" s="229" t="s">
        <v>1099</v>
      </c>
      <c r="D448" s="229" t="s">
        <v>135</v>
      </c>
      <c r="E448" s="230" t="s">
        <v>1100</v>
      </c>
      <c r="F448" s="231" t="s">
        <v>1101</v>
      </c>
      <c r="G448" s="232" t="s">
        <v>149</v>
      </c>
      <c r="H448" s="233">
        <v>231.65000000000001</v>
      </c>
      <c r="I448" s="234"/>
      <c r="J448" s="235">
        <f>ROUND(I448*H448,2)</f>
        <v>0</v>
      </c>
      <c r="K448" s="231" t="s">
        <v>176</v>
      </c>
      <c r="L448" s="45"/>
      <c r="M448" s="236" t="s">
        <v>1</v>
      </c>
      <c r="N448" s="237" t="s">
        <v>42</v>
      </c>
      <c r="O448" s="92"/>
      <c r="P448" s="238">
        <f>O448*H448</f>
        <v>0</v>
      </c>
      <c r="Q448" s="238">
        <v>0.00029</v>
      </c>
      <c r="R448" s="238">
        <f>Q448*H448</f>
        <v>0.067178500000000002</v>
      </c>
      <c r="S448" s="238">
        <v>0</v>
      </c>
      <c r="T448" s="23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0" t="s">
        <v>211</v>
      </c>
      <c r="AT448" s="240" t="s">
        <v>135</v>
      </c>
      <c r="AU448" s="240" t="s">
        <v>141</v>
      </c>
      <c r="AY448" s="18" t="s">
        <v>132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8" t="s">
        <v>141</v>
      </c>
      <c r="BK448" s="241">
        <f>ROUND(I448*H448,2)</f>
        <v>0</v>
      </c>
      <c r="BL448" s="18" t="s">
        <v>211</v>
      </c>
      <c r="BM448" s="240" t="s">
        <v>1102</v>
      </c>
    </row>
    <row r="449" s="12" customFormat="1" ht="25.92" customHeight="1">
      <c r="A449" s="12"/>
      <c r="B449" s="213"/>
      <c r="C449" s="214"/>
      <c r="D449" s="215" t="s">
        <v>75</v>
      </c>
      <c r="E449" s="216" t="s">
        <v>1103</v>
      </c>
      <c r="F449" s="216" t="s">
        <v>1104</v>
      </c>
      <c r="G449" s="214"/>
      <c r="H449" s="214"/>
      <c r="I449" s="217"/>
      <c r="J449" s="218">
        <f>BK449</f>
        <v>0</v>
      </c>
      <c r="K449" s="214"/>
      <c r="L449" s="219"/>
      <c r="M449" s="220"/>
      <c r="N449" s="221"/>
      <c r="O449" s="221"/>
      <c r="P449" s="222">
        <f>SUM(P450:P451)</f>
        <v>0</v>
      </c>
      <c r="Q449" s="221"/>
      <c r="R449" s="222">
        <f>SUM(R450:R451)</f>
        <v>0</v>
      </c>
      <c r="S449" s="221"/>
      <c r="T449" s="223">
        <f>SUM(T450:T451)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24" t="s">
        <v>140</v>
      </c>
      <c r="AT449" s="225" t="s">
        <v>75</v>
      </c>
      <c r="AU449" s="225" t="s">
        <v>76</v>
      </c>
      <c r="AY449" s="224" t="s">
        <v>132</v>
      </c>
      <c r="BK449" s="226">
        <f>SUM(BK450:BK451)</f>
        <v>0</v>
      </c>
    </row>
    <row r="450" s="2" customFormat="1" ht="24" customHeight="1">
      <c r="A450" s="39"/>
      <c r="B450" s="40"/>
      <c r="C450" s="229" t="s">
        <v>1105</v>
      </c>
      <c r="D450" s="229" t="s">
        <v>135</v>
      </c>
      <c r="E450" s="230" t="s">
        <v>1106</v>
      </c>
      <c r="F450" s="231" t="s">
        <v>1107</v>
      </c>
      <c r="G450" s="232" t="s">
        <v>1108</v>
      </c>
      <c r="H450" s="233">
        <v>8</v>
      </c>
      <c r="I450" s="234"/>
      <c r="J450" s="235">
        <f>ROUND(I450*H450,2)</f>
        <v>0</v>
      </c>
      <c r="K450" s="231" t="s">
        <v>139</v>
      </c>
      <c r="L450" s="45"/>
      <c r="M450" s="236" t="s">
        <v>1</v>
      </c>
      <c r="N450" s="237" t="s">
        <v>42</v>
      </c>
      <c r="O450" s="92"/>
      <c r="P450" s="238">
        <f>O450*H450</f>
        <v>0</v>
      </c>
      <c r="Q450" s="238">
        <v>0</v>
      </c>
      <c r="R450" s="238">
        <f>Q450*H450</f>
        <v>0</v>
      </c>
      <c r="S450" s="238">
        <v>0</v>
      </c>
      <c r="T450" s="23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0" t="s">
        <v>1109</v>
      </c>
      <c r="AT450" s="240" t="s">
        <v>135</v>
      </c>
      <c r="AU450" s="240" t="s">
        <v>81</v>
      </c>
      <c r="AY450" s="18" t="s">
        <v>132</v>
      </c>
      <c r="BE450" s="241">
        <f>IF(N450="základní",J450,0)</f>
        <v>0</v>
      </c>
      <c r="BF450" s="241">
        <f>IF(N450="snížená",J450,0)</f>
        <v>0</v>
      </c>
      <c r="BG450" s="241">
        <f>IF(N450="zákl. přenesená",J450,0)</f>
        <v>0</v>
      </c>
      <c r="BH450" s="241">
        <f>IF(N450="sníž. přenesená",J450,0)</f>
        <v>0</v>
      </c>
      <c r="BI450" s="241">
        <f>IF(N450="nulová",J450,0)</f>
        <v>0</v>
      </c>
      <c r="BJ450" s="18" t="s">
        <v>141</v>
      </c>
      <c r="BK450" s="241">
        <f>ROUND(I450*H450,2)</f>
        <v>0</v>
      </c>
      <c r="BL450" s="18" t="s">
        <v>1109</v>
      </c>
      <c r="BM450" s="240" t="s">
        <v>1110</v>
      </c>
    </row>
    <row r="451" s="2" customFormat="1" ht="36" customHeight="1">
      <c r="A451" s="39"/>
      <c r="B451" s="40"/>
      <c r="C451" s="229" t="s">
        <v>1111</v>
      </c>
      <c r="D451" s="229" t="s">
        <v>135</v>
      </c>
      <c r="E451" s="230" t="s">
        <v>1112</v>
      </c>
      <c r="F451" s="231" t="s">
        <v>1113</v>
      </c>
      <c r="G451" s="232" t="s">
        <v>1108</v>
      </c>
      <c r="H451" s="233">
        <v>20</v>
      </c>
      <c r="I451" s="234"/>
      <c r="J451" s="235">
        <f>ROUND(I451*H451,2)</f>
        <v>0</v>
      </c>
      <c r="K451" s="231" t="s">
        <v>139</v>
      </c>
      <c r="L451" s="45"/>
      <c r="M451" s="236" t="s">
        <v>1</v>
      </c>
      <c r="N451" s="237" t="s">
        <v>42</v>
      </c>
      <c r="O451" s="92"/>
      <c r="P451" s="238">
        <f>O451*H451</f>
        <v>0</v>
      </c>
      <c r="Q451" s="238">
        <v>0</v>
      </c>
      <c r="R451" s="238">
        <f>Q451*H451</f>
        <v>0</v>
      </c>
      <c r="S451" s="238">
        <v>0</v>
      </c>
      <c r="T451" s="23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1109</v>
      </c>
      <c r="AT451" s="240" t="s">
        <v>135</v>
      </c>
      <c r="AU451" s="240" t="s">
        <v>81</v>
      </c>
      <c r="AY451" s="18" t="s">
        <v>132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141</v>
      </c>
      <c r="BK451" s="241">
        <f>ROUND(I451*H451,2)</f>
        <v>0</v>
      </c>
      <c r="BL451" s="18" t="s">
        <v>1109</v>
      </c>
      <c r="BM451" s="240" t="s">
        <v>1114</v>
      </c>
    </row>
    <row r="452" s="12" customFormat="1" ht="25.92" customHeight="1">
      <c r="A452" s="12"/>
      <c r="B452" s="213"/>
      <c r="C452" s="214"/>
      <c r="D452" s="215" t="s">
        <v>75</v>
      </c>
      <c r="E452" s="216" t="s">
        <v>1115</v>
      </c>
      <c r="F452" s="216" t="s">
        <v>1116</v>
      </c>
      <c r="G452" s="214"/>
      <c r="H452" s="214"/>
      <c r="I452" s="217"/>
      <c r="J452" s="218">
        <f>BK452</f>
        <v>0</v>
      </c>
      <c r="K452" s="214"/>
      <c r="L452" s="219"/>
      <c r="M452" s="220"/>
      <c r="N452" s="221"/>
      <c r="O452" s="221"/>
      <c r="P452" s="222">
        <f>P453+P454+P456+P459</f>
        <v>0</v>
      </c>
      <c r="Q452" s="221"/>
      <c r="R452" s="222">
        <f>R453+R454+R456+R459</f>
        <v>0</v>
      </c>
      <c r="S452" s="221"/>
      <c r="T452" s="223">
        <f>T453+T454+T456+T459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4" t="s">
        <v>162</v>
      </c>
      <c r="AT452" s="225" t="s">
        <v>75</v>
      </c>
      <c r="AU452" s="225" t="s">
        <v>76</v>
      </c>
      <c r="AY452" s="224" t="s">
        <v>132</v>
      </c>
      <c r="BK452" s="226">
        <f>BK453+BK454+BK456+BK459</f>
        <v>0</v>
      </c>
    </row>
    <row r="453" s="2" customFormat="1" ht="16.5" customHeight="1">
      <c r="A453" s="39"/>
      <c r="B453" s="40"/>
      <c r="C453" s="229" t="s">
        <v>1117</v>
      </c>
      <c r="D453" s="229" t="s">
        <v>135</v>
      </c>
      <c r="E453" s="230" t="s">
        <v>1118</v>
      </c>
      <c r="F453" s="231" t="s">
        <v>1119</v>
      </c>
      <c r="G453" s="232" t="s">
        <v>214</v>
      </c>
      <c r="H453" s="233">
        <v>1</v>
      </c>
      <c r="I453" s="234"/>
      <c r="J453" s="235">
        <f>ROUND(I453*H453,2)</f>
        <v>0</v>
      </c>
      <c r="K453" s="231" t="s">
        <v>1120</v>
      </c>
      <c r="L453" s="45"/>
      <c r="M453" s="236" t="s">
        <v>1</v>
      </c>
      <c r="N453" s="237" t="s">
        <v>42</v>
      </c>
      <c r="O453" s="92"/>
      <c r="P453" s="238">
        <f>O453*H453</f>
        <v>0</v>
      </c>
      <c r="Q453" s="238">
        <v>0</v>
      </c>
      <c r="R453" s="238">
        <f>Q453*H453</f>
        <v>0</v>
      </c>
      <c r="S453" s="238">
        <v>0</v>
      </c>
      <c r="T453" s="23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1121</v>
      </c>
      <c r="AT453" s="240" t="s">
        <v>135</v>
      </c>
      <c r="AU453" s="240" t="s">
        <v>81</v>
      </c>
      <c r="AY453" s="18" t="s">
        <v>132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141</v>
      </c>
      <c r="BK453" s="241">
        <f>ROUND(I453*H453,2)</f>
        <v>0</v>
      </c>
      <c r="BL453" s="18" t="s">
        <v>1121</v>
      </c>
      <c r="BM453" s="240" t="s">
        <v>1122</v>
      </c>
    </row>
    <row r="454" s="12" customFormat="1" ht="22.8" customHeight="1">
      <c r="A454" s="12"/>
      <c r="B454" s="213"/>
      <c r="C454" s="214"/>
      <c r="D454" s="215" t="s">
        <v>75</v>
      </c>
      <c r="E454" s="227" t="s">
        <v>1123</v>
      </c>
      <c r="F454" s="227" t="s">
        <v>1124</v>
      </c>
      <c r="G454" s="214"/>
      <c r="H454" s="214"/>
      <c r="I454" s="217"/>
      <c r="J454" s="228">
        <f>BK454</f>
        <v>0</v>
      </c>
      <c r="K454" s="214"/>
      <c r="L454" s="219"/>
      <c r="M454" s="220"/>
      <c r="N454" s="221"/>
      <c r="O454" s="221"/>
      <c r="P454" s="222">
        <f>P455</f>
        <v>0</v>
      </c>
      <c r="Q454" s="221"/>
      <c r="R454" s="222">
        <f>R455</f>
        <v>0</v>
      </c>
      <c r="S454" s="221"/>
      <c r="T454" s="223">
        <f>T455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4" t="s">
        <v>162</v>
      </c>
      <c r="AT454" s="225" t="s">
        <v>75</v>
      </c>
      <c r="AU454" s="225" t="s">
        <v>81</v>
      </c>
      <c r="AY454" s="224" t="s">
        <v>132</v>
      </c>
      <c r="BK454" s="226">
        <f>BK455</f>
        <v>0</v>
      </c>
    </row>
    <row r="455" s="2" customFormat="1" ht="24" customHeight="1">
      <c r="A455" s="39"/>
      <c r="B455" s="40"/>
      <c r="C455" s="229" t="s">
        <v>1125</v>
      </c>
      <c r="D455" s="229" t="s">
        <v>135</v>
      </c>
      <c r="E455" s="230" t="s">
        <v>1126</v>
      </c>
      <c r="F455" s="231" t="s">
        <v>1127</v>
      </c>
      <c r="G455" s="232" t="s">
        <v>214</v>
      </c>
      <c r="H455" s="233">
        <v>1</v>
      </c>
      <c r="I455" s="234"/>
      <c r="J455" s="235">
        <f>ROUND(I455*H455,2)</f>
        <v>0</v>
      </c>
      <c r="K455" s="231" t="s">
        <v>139</v>
      </c>
      <c r="L455" s="45"/>
      <c r="M455" s="236" t="s">
        <v>1</v>
      </c>
      <c r="N455" s="237" t="s">
        <v>42</v>
      </c>
      <c r="O455" s="92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1121</v>
      </c>
      <c r="AT455" s="240" t="s">
        <v>135</v>
      </c>
      <c r="AU455" s="240" t="s">
        <v>141</v>
      </c>
      <c r="AY455" s="18" t="s">
        <v>132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141</v>
      </c>
      <c r="BK455" s="241">
        <f>ROUND(I455*H455,2)</f>
        <v>0</v>
      </c>
      <c r="BL455" s="18" t="s">
        <v>1121</v>
      </c>
      <c r="BM455" s="240" t="s">
        <v>1128</v>
      </c>
    </row>
    <row r="456" s="12" customFormat="1" ht="22.8" customHeight="1">
      <c r="A456" s="12"/>
      <c r="B456" s="213"/>
      <c r="C456" s="214"/>
      <c r="D456" s="215" t="s">
        <v>75</v>
      </c>
      <c r="E456" s="227" t="s">
        <v>1129</v>
      </c>
      <c r="F456" s="227" t="s">
        <v>1130</v>
      </c>
      <c r="G456" s="214"/>
      <c r="H456" s="214"/>
      <c r="I456" s="217"/>
      <c r="J456" s="228">
        <f>BK456</f>
        <v>0</v>
      </c>
      <c r="K456" s="214"/>
      <c r="L456" s="219"/>
      <c r="M456" s="220"/>
      <c r="N456" s="221"/>
      <c r="O456" s="221"/>
      <c r="P456" s="222">
        <f>SUM(P457:P458)</f>
        <v>0</v>
      </c>
      <c r="Q456" s="221"/>
      <c r="R456" s="222">
        <f>SUM(R457:R458)</f>
        <v>0</v>
      </c>
      <c r="S456" s="221"/>
      <c r="T456" s="223">
        <f>SUM(T457:T458)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4" t="s">
        <v>162</v>
      </c>
      <c r="AT456" s="225" t="s">
        <v>75</v>
      </c>
      <c r="AU456" s="225" t="s">
        <v>81</v>
      </c>
      <c r="AY456" s="224" t="s">
        <v>132</v>
      </c>
      <c r="BK456" s="226">
        <f>SUM(BK457:BK458)</f>
        <v>0</v>
      </c>
    </row>
    <row r="457" s="2" customFormat="1" ht="16.5" customHeight="1">
      <c r="A457" s="39"/>
      <c r="B457" s="40"/>
      <c r="C457" s="229" t="s">
        <v>1131</v>
      </c>
      <c r="D457" s="229" t="s">
        <v>135</v>
      </c>
      <c r="E457" s="230" t="s">
        <v>1132</v>
      </c>
      <c r="F457" s="231" t="s">
        <v>1133</v>
      </c>
      <c r="G457" s="232" t="s">
        <v>214</v>
      </c>
      <c r="H457" s="233">
        <v>1</v>
      </c>
      <c r="I457" s="234"/>
      <c r="J457" s="235">
        <f>ROUND(I457*H457,2)</f>
        <v>0</v>
      </c>
      <c r="K457" s="231" t="s">
        <v>139</v>
      </c>
      <c r="L457" s="45"/>
      <c r="M457" s="236" t="s">
        <v>1</v>
      </c>
      <c r="N457" s="237" t="s">
        <v>42</v>
      </c>
      <c r="O457" s="92"/>
      <c r="P457" s="238">
        <f>O457*H457</f>
        <v>0</v>
      </c>
      <c r="Q457" s="238">
        <v>0</v>
      </c>
      <c r="R457" s="238">
        <f>Q457*H457</f>
        <v>0</v>
      </c>
      <c r="S457" s="238">
        <v>0</v>
      </c>
      <c r="T457" s="23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0" t="s">
        <v>1121</v>
      </c>
      <c r="AT457" s="240" t="s">
        <v>135</v>
      </c>
      <c r="AU457" s="240" t="s">
        <v>141</v>
      </c>
      <c r="AY457" s="18" t="s">
        <v>132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141</v>
      </c>
      <c r="BK457" s="241">
        <f>ROUND(I457*H457,2)</f>
        <v>0</v>
      </c>
      <c r="BL457" s="18" t="s">
        <v>1121</v>
      </c>
      <c r="BM457" s="240" t="s">
        <v>1134</v>
      </c>
    </row>
    <row r="458" s="2" customFormat="1" ht="16.5" customHeight="1">
      <c r="A458" s="39"/>
      <c r="B458" s="40"/>
      <c r="C458" s="229" t="s">
        <v>1135</v>
      </c>
      <c r="D458" s="229" t="s">
        <v>135</v>
      </c>
      <c r="E458" s="230" t="s">
        <v>1136</v>
      </c>
      <c r="F458" s="231" t="s">
        <v>1137</v>
      </c>
      <c r="G458" s="232" t="s">
        <v>1108</v>
      </c>
      <c r="H458" s="233">
        <v>4</v>
      </c>
      <c r="I458" s="234"/>
      <c r="J458" s="235">
        <f>ROUND(I458*H458,2)</f>
        <v>0</v>
      </c>
      <c r="K458" s="231" t="s">
        <v>139</v>
      </c>
      <c r="L458" s="45"/>
      <c r="M458" s="236" t="s">
        <v>1</v>
      </c>
      <c r="N458" s="237" t="s">
        <v>42</v>
      </c>
      <c r="O458" s="92"/>
      <c r="P458" s="238">
        <f>O458*H458</f>
        <v>0</v>
      </c>
      <c r="Q458" s="238">
        <v>0</v>
      </c>
      <c r="R458" s="238">
        <f>Q458*H458</f>
        <v>0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1121</v>
      </c>
      <c r="AT458" s="240" t="s">
        <v>135</v>
      </c>
      <c r="AU458" s="240" t="s">
        <v>141</v>
      </c>
      <c r="AY458" s="18" t="s">
        <v>132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141</v>
      </c>
      <c r="BK458" s="241">
        <f>ROUND(I458*H458,2)</f>
        <v>0</v>
      </c>
      <c r="BL458" s="18" t="s">
        <v>1121</v>
      </c>
      <c r="BM458" s="240" t="s">
        <v>1138</v>
      </c>
    </row>
    <row r="459" s="12" customFormat="1" ht="22.8" customHeight="1">
      <c r="A459" s="12"/>
      <c r="B459" s="213"/>
      <c r="C459" s="214"/>
      <c r="D459" s="215" t="s">
        <v>75</v>
      </c>
      <c r="E459" s="227" t="s">
        <v>1139</v>
      </c>
      <c r="F459" s="227" t="s">
        <v>1140</v>
      </c>
      <c r="G459" s="214"/>
      <c r="H459" s="214"/>
      <c r="I459" s="217"/>
      <c r="J459" s="228">
        <f>BK459</f>
        <v>0</v>
      </c>
      <c r="K459" s="214"/>
      <c r="L459" s="219"/>
      <c r="M459" s="220"/>
      <c r="N459" s="221"/>
      <c r="O459" s="221"/>
      <c r="P459" s="222">
        <f>P460</f>
        <v>0</v>
      </c>
      <c r="Q459" s="221"/>
      <c r="R459" s="222">
        <f>R460</f>
        <v>0</v>
      </c>
      <c r="S459" s="221"/>
      <c r="T459" s="223">
        <f>T460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24" t="s">
        <v>162</v>
      </c>
      <c r="AT459" s="225" t="s">
        <v>75</v>
      </c>
      <c r="AU459" s="225" t="s">
        <v>81</v>
      </c>
      <c r="AY459" s="224" t="s">
        <v>132</v>
      </c>
      <c r="BK459" s="226">
        <f>BK460</f>
        <v>0</v>
      </c>
    </row>
    <row r="460" s="2" customFormat="1" ht="16.5" customHeight="1">
      <c r="A460" s="39"/>
      <c r="B460" s="40"/>
      <c r="C460" s="229" t="s">
        <v>1141</v>
      </c>
      <c r="D460" s="229" t="s">
        <v>135</v>
      </c>
      <c r="E460" s="230" t="s">
        <v>1142</v>
      </c>
      <c r="F460" s="231" t="s">
        <v>1143</v>
      </c>
      <c r="G460" s="232" t="s">
        <v>214</v>
      </c>
      <c r="H460" s="233">
        <v>1</v>
      </c>
      <c r="I460" s="234"/>
      <c r="J460" s="235">
        <f>ROUND(I460*H460,2)</f>
        <v>0</v>
      </c>
      <c r="K460" s="231" t="s">
        <v>1120</v>
      </c>
      <c r="L460" s="45"/>
      <c r="M460" s="297" t="s">
        <v>1</v>
      </c>
      <c r="N460" s="298" t="s">
        <v>42</v>
      </c>
      <c r="O460" s="299"/>
      <c r="P460" s="300">
        <f>O460*H460</f>
        <v>0</v>
      </c>
      <c r="Q460" s="300">
        <v>0</v>
      </c>
      <c r="R460" s="300">
        <f>Q460*H460</f>
        <v>0</v>
      </c>
      <c r="S460" s="300">
        <v>0</v>
      </c>
      <c r="T460" s="30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1121</v>
      </c>
      <c r="AT460" s="240" t="s">
        <v>135</v>
      </c>
      <c r="AU460" s="240" t="s">
        <v>141</v>
      </c>
      <c r="AY460" s="18" t="s">
        <v>132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141</v>
      </c>
      <c r="BK460" s="241">
        <f>ROUND(I460*H460,2)</f>
        <v>0</v>
      </c>
      <c r="BL460" s="18" t="s">
        <v>1121</v>
      </c>
      <c r="BM460" s="240" t="s">
        <v>1144</v>
      </c>
    </row>
    <row r="461" s="2" customFormat="1" ht="6.96" customHeight="1">
      <c r="A461" s="39"/>
      <c r="B461" s="67"/>
      <c r="C461" s="68"/>
      <c r="D461" s="68"/>
      <c r="E461" s="68"/>
      <c r="F461" s="68"/>
      <c r="G461" s="68"/>
      <c r="H461" s="68"/>
      <c r="I461" s="178"/>
      <c r="J461" s="68"/>
      <c r="K461" s="68"/>
      <c r="L461" s="45"/>
      <c r="M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</row>
  </sheetData>
  <sheetProtection sheet="1" autoFilter="0" formatColumns="0" formatRows="0" objects="1" scenarios="1" spinCount="100000" saltValue="koKIpe1A/NO1kTrhcOpyQiTXJvFGGXo6zB5owIg4JJ1rxyMQJ7wm0qmmCpzCbEZZtZULFZO0XOFy7QZSQl+OmQ==" hashValue="gYVmC6cdIUg0r3++O2z6RyNoUUOrTRG8KHTbg1Q7Li72pvACZutEtnQQlsmjDiSs2jQp1l47Vr873Qo5dos+vw==" algorithmName="SHA-512" password="CC35"/>
  <autoFilter ref="C139:K460"/>
  <mergeCells count="6">
    <mergeCell ref="E7:H7"/>
    <mergeCell ref="E16:H16"/>
    <mergeCell ref="E25:H25"/>
    <mergeCell ref="E85:H85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Eva-TOSH\Eva</dc:creator>
  <cp:lastModifiedBy>Eva-TOSH\Eva</cp:lastModifiedBy>
  <dcterms:created xsi:type="dcterms:W3CDTF">2019-11-18T15:09:50Z</dcterms:created>
  <dcterms:modified xsi:type="dcterms:W3CDTF">2019-11-18T15:09:54Z</dcterms:modified>
</cp:coreProperties>
</file>